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esktop\TO be uploaded\"/>
    </mc:Choice>
  </mc:AlternateContent>
  <xr:revisionPtr revIDLastSave="0" documentId="13_ncr:1_{97FB992C-079D-40A2-83C5-52CB88B8D810}" xr6:coauthVersionLast="47" xr6:coauthVersionMax="47" xr10:uidLastSave="{00000000-0000-0000-0000-000000000000}"/>
  <bookViews>
    <workbookView xWindow="-108" yWindow="-108" windowWidth="23256" windowHeight="12576" tabRatio="714" xr2:uid="{00000000-000D-0000-FFFF-FFFF00000000}"/>
  </bookViews>
  <sheets>
    <sheet name="Data" sheetId="1" r:id="rId1"/>
    <sheet name="accuracy table" sheetId="20" r:id="rId2"/>
    <sheet name="Data2" sheetId="18" r:id="rId3"/>
    <sheet name="Nominal1day" sheetId="2" r:id="rId4"/>
    <sheet name="Nominal 2 day" sheetId="12" r:id="rId5"/>
    <sheet name="Nominal3day" sheetId="7" r:id="rId6"/>
    <sheet name="Nominal4day" sheetId="13" r:id="rId7"/>
    <sheet name="Nominal5day" sheetId="11" r:id="rId8"/>
    <sheet name="Binary1day" sheetId="3" r:id="rId9"/>
    <sheet name="Binary2day" sheetId="14" r:id="rId10"/>
    <sheet name="Binary3day" sheetId="5" r:id="rId11"/>
    <sheet name="Binary4day" sheetId="15" r:id="rId12"/>
    <sheet name="Binary5day" sheetId="8" r:id="rId13"/>
    <sheet name="Categorical1day" sheetId="4" r:id="rId14"/>
    <sheet name="Categorical2day" sheetId="16" r:id="rId15"/>
    <sheet name="Categorical3day" sheetId="6" r:id="rId16"/>
    <sheet name="Categorical4day" sheetId="17" r:id="rId17"/>
    <sheet name="Categorical5day" sheetId="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9" l="1"/>
  <c r="W23" i="9"/>
  <c r="W22" i="9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40" i="4"/>
  <c r="C41" i="4"/>
  <c r="C42" i="4"/>
  <c r="C43" i="4"/>
  <c r="C4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5" i="4"/>
  <c r="G7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11" i="1"/>
  <c r="Z12" i="1"/>
  <c r="Z13" i="1"/>
  <c r="Z14" i="1"/>
  <c r="Z15" i="1"/>
  <c r="Z16" i="1"/>
  <c r="Z17" i="1"/>
  <c r="Z18" i="1"/>
  <c r="Z19" i="1"/>
  <c r="Z20" i="1"/>
  <c r="Z21" i="1"/>
  <c r="Z10" i="1"/>
  <c r="Y10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10" i="1"/>
  <c r="U11" i="1"/>
  <c r="U12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U9" i="1"/>
  <c r="T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9" i="1"/>
  <c r="P10" i="1"/>
  <c r="P11" i="1"/>
  <c r="P8" i="1"/>
  <c r="J6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9" i="1"/>
  <c r="O10" i="1"/>
  <c r="O11" i="1"/>
  <c r="O12" i="1"/>
  <c r="O8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244" i="1"/>
  <c r="K245" i="1"/>
  <c r="K246" i="1"/>
  <c r="K247" i="1"/>
  <c r="K248" i="1"/>
  <c r="K249" i="1"/>
  <c r="K250" i="1"/>
  <c r="K251" i="1"/>
  <c r="K252" i="1"/>
  <c r="K253" i="1"/>
  <c r="K236" i="1"/>
  <c r="K237" i="1"/>
  <c r="K238" i="1"/>
  <c r="K239" i="1"/>
  <c r="K240" i="1"/>
  <c r="K241" i="1"/>
  <c r="K242" i="1"/>
  <c r="K24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1" i="1"/>
  <c r="C21" i="16" s="1"/>
  <c r="K22" i="1"/>
  <c r="C22" i="16" s="1"/>
  <c r="K23" i="1"/>
  <c r="K14" i="1"/>
  <c r="K15" i="1"/>
  <c r="K16" i="1"/>
  <c r="K17" i="1"/>
  <c r="C17" i="16" s="1"/>
  <c r="K18" i="1"/>
  <c r="C18" i="16" s="1"/>
  <c r="K19" i="1"/>
  <c r="C19" i="16" s="1"/>
  <c r="K20" i="1"/>
  <c r="C20" i="16" s="1"/>
  <c r="K8" i="1"/>
  <c r="K9" i="1"/>
  <c r="K10" i="1"/>
  <c r="K11" i="1"/>
  <c r="K12" i="1"/>
  <c r="K13" i="1"/>
  <c r="K7" i="1"/>
  <c r="J21" i="1"/>
  <c r="D21" i="16" s="1"/>
  <c r="J22" i="1"/>
  <c r="D22" i="16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13" i="1"/>
  <c r="J14" i="1"/>
  <c r="J15" i="1"/>
  <c r="J16" i="1"/>
  <c r="J17" i="1"/>
  <c r="D17" i="16" s="1"/>
  <c r="J18" i="1"/>
  <c r="D18" i="16" s="1"/>
  <c r="J19" i="1"/>
  <c r="D19" i="16" s="1"/>
  <c r="J20" i="1"/>
  <c r="D20" i="16" s="1"/>
  <c r="J9" i="1"/>
  <c r="J10" i="1"/>
  <c r="J11" i="1"/>
  <c r="J12" i="1"/>
  <c r="J8" i="1"/>
  <c r="J7" i="1"/>
  <c r="J372" i="1" l="1"/>
  <c r="K372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6" i="1"/>
  <c r="D6" i="17" l="1"/>
  <c r="D7" i="17"/>
  <c r="D8" i="17"/>
  <c r="D10" i="17"/>
  <c r="D11" i="17"/>
  <c r="D12" i="17"/>
  <c r="D14" i="17"/>
  <c r="D15" i="17"/>
  <c r="D16" i="17"/>
  <c r="D18" i="17"/>
  <c r="D19" i="17"/>
  <c r="D20" i="17"/>
  <c r="D22" i="17"/>
  <c r="D23" i="17"/>
  <c r="D24" i="17"/>
  <c r="D26" i="17"/>
  <c r="D27" i="17"/>
  <c r="D28" i="17"/>
  <c r="D30" i="17"/>
  <c r="D31" i="17"/>
  <c r="D32" i="17"/>
  <c r="D34" i="17"/>
  <c r="D35" i="17"/>
  <c r="D36" i="17"/>
  <c r="D38" i="17"/>
  <c r="D39" i="17"/>
  <c r="D40" i="17"/>
  <c r="D42" i="17"/>
  <c r="D43" i="17"/>
  <c r="D44" i="17"/>
  <c r="D46" i="17"/>
  <c r="D47" i="17"/>
  <c r="D48" i="17"/>
  <c r="D50" i="17"/>
  <c r="D51" i="17"/>
  <c r="D52" i="17"/>
  <c r="D54" i="17"/>
  <c r="D55" i="17"/>
  <c r="D56" i="17"/>
  <c r="D58" i="17"/>
  <c r="D59" i="17"/>
  <c r="D60" i="17"/>
  <c r="D62" i="17"/>
  <c r="D63" i="17"/>
  <c r="D64" i="17"/>
  <c r="D66" i="17"/>
  <c r="D67" i="17"/>
  <c r="D68" i="17"/>
  <c r="D70" i="17"/>
  <c r="D71" i="17"/>
  <c r="D72" i="17"/>
  <c r="D74" i="17"/>
  <c r="D75" i="17"/>
  <c r="D76" i="17"/>
  <c r="D78" i="17"/>
  <c r="D79" i="17"/>
  <c r="D80" i="17"/>
  <c r="D82" i="17"/>
  <c r="D83" i="17"/>
  <c r="D84" i="17"/>
  <c r="D86" i="17"/>
  <c r="D87" i="17"/>
  <c r="D88" i="17"/>
  <c r="D90" i="17"/>
  <c r="D91" i="17"/>
  <c r="D92" i="17"/>
  <c r="D94" i="17"/>
  <c r="D95" i="17"/>
  <c r="D96" i="17"/>
  <c r="D98" i="17"/>
  <c r="D99" i="17"/>
  <c r="D100" i="17"/>
  <c r="D102" i="17"/>
  <c r="D103" i="17"/>
  <c r="D104" i="17"/>
  <c r="D106" i="17"/>
  <c r="D107" i="17"/>
  <c r="D108" i="17"/>
  <c r="D110" i="17"/>
  <c r="D111" i="17"/>
  <c r="D112" i="17"/>
  <c r="D114" i="17"/>
  <c r="D115" i="17"/>
  <c r="D116" i="17"/>
  <c r="D118" i="17"/>
  <c r="D119" i="17"/>
  <c r="D120" i="17"/>
  <c r="D122" i="17"/>
  <c r="D123" i="17"/>
  <c r="D124" i="17"/>
  <c r="D126" i="17"/>
  <c r="D127" i="17"/>
  <c r="D128" i="17"/>
  <c r="D130" i="17"/>
  <c r="D131" i="17"/>
  <c r="D132" i="17"/>
  <c r="D134" i="17"/>
  <c r="D135" i="17"/>
  <c r="D136" i="17"/>
  <c r="D138" i="17"/>
  <c r="D139" i="17"/>
  <c r="D140" i="17"/>
  <c r="D142" i="17"/>
  <c r="D143" i="17"/>
  <c r="D144" i="17"/>
  <c r="D146" i="17"/>
  <c r="D147" i="17"/>
  <c r="D148" i="17"/>
  <c r="D150" i="17"/>
  <c r="D151" i="17"/>
  <c r="D152" i="17"/>
  <c r="D154" i="17"/>
  <c r="D155" i="17"/>
  <c r="D156" i="17"/>
  <c r="D158" i="17"/>
  <c r="D159" i="17"/>
  <c r="D160" i="17"/>
  <c r="D162" i="17"/>
  <c r="D163" i="17"/>
  <c r="D164" i="17"/>
  <c r="D166" i="17"/>
  <c r="D167" i="17"/>
  <c r="D168" i="17"/>
  <c r="D170" i="17"/>
  <c r="D171" i="17"/>
  <c r="D172" i="17"/>
  <c r="D174" i="17"/>
  <c r="D175" i="17"/>
  <c r="D176" i="17"/>
  <c r="D178" i="17"/>
  <c r="D179" i="17"/>
  <c r="D180" i="17"/>
  <c r="D182" i="17"/>
  <c r="D183" i="17"/>
  <c r="D184" i="17"/>
  <c r="D186" i="17"/>
  <c r="D187" i="17"/>
  <c r="D188" i="17"/>
  <c r="D190" i="17"/>
  <c r="D191" i="17"/>
  <c r="D192" i="17"/>
  <c r="D194" i="17"/>
  <c r="D195" i="17"/>
  <c r="D196" i="17"/>
  <c r="D198" i="17"/>
  <c r="D199" i="17"/>
  <c r="D200" i="17"/>
  <c r="D202" i="17"/>
  <c r="D203" i="17"/>
  <c r="D204" i="17"/>
  <c r="D206" i="17"/>
  <c r="D207" i="17"/>
  <c r="D208" i="17"/>
  <c r="D210" i="17"/>
  <c r="D211" i="17"/>
  <c r="D212" i="17"/>
  <c r="D214" i="17"/>
  <c r="D215" i="17"/>
  <c r="D216" i="17"/>
  <c r="D218" i="17"/>
  <c r="D219" i="17"/>
  <c r="D220" i="17"/>
  <c r="D222" i="17"/>
  <c r="D223" i="17"/>
  <c r="D224" i="17"/>
  <c r="D226" i="17"/>
  <c r="D227" i="17"/>
  <c r="D228" i="17"/>
  <c r="D230" i="17"/>
  <c r="D231" i="17"/>
  <c r="D232" i="17"/>
  <c r="D234" i="17"/>
  <c r="D235" i="17"/>
  <c r="D236" i="17"/>
  <c r="D238" i="17"/>
  <c r="D239" i="17"/>
  <c r="D240" i="17"/>
  <c r="D242" i="17"/>
  <c r="D243" i="17"/>
  <c r="D244" i="17"/>
  <c r="D246" i="17"/>
  <c r="D247" i="17"/>
  <c r="D248" i="17"/>
  <c r="D250" i="17"/>
  <c r="D251" i="17"/>
  <c r="D252" i="17"/>
  <c r="D254" i="17"/>
  <c r="D255" i="17"/>
  <c r="D256" i="17"/>
  <c r="D258" i="17"/>
  <c r="D259" i="17"/>
  <c r="D260" i="17"/>
  <c r="D262" i="17"/>
  <c r="D263" i="17"/>
  <c r="D264" i="17"/>
  <c r="D266" i="17"/>
  <c r="D267" i="17"/>
  <c r="D268" i="17"/>
  <c r="D270" i="17"/>
  <c r="D271" i="17"/>
  <c r="D272" i="17"/>
  <c r="D274" i="17"/>
  <c r="D275" i="17"/>
  <c r="D276" i="17"/>
  <c r="D278" i="17"/>
  <c r="D279" i="17"/>
  <c r="D280" i="17"/>
  <c r="D282" i="17"/>
  <c r="D283" i="17"/>
  <c r="D284" i="17"/>
  <c r="D286" i="17"/>
  <c r="D287" i="17"/>
  <c r="D288" i="17"/>
  <c r="D290" i="17"/>
  <c r="D291" i="17"/>
  <c r="D292" i="17"/>
  <c r="D294" i="17"/>
  <c r="D295" i="17"/>
  <c r="D296" i="17"/>
  <c r="D298" i="17"/>
  <c r="D299" i="17"/>
  <c r="D300" i="17"/>
  <c r="D302" i="17"/>
  <c r="D303" i="17"/>
  <c r="D304" i="17"/>
  <c r="D306" i="17"/>
  <c r="D307" i="17"/>
  <c r="D308" i="17"/>
  <c r="D310" i="17"/>
  <c r="D311" i="17"/>
  <c r="D312" i="17"/>
  <c r="D314" i="17"/>
  <c r="D315" i="17"/>
  <c r="D316" i="17"/>
  <c r="D318" i="17"/>
  <c r="D319" i="17"/>
  <c r="D320" i="17"/>
  <c r="D322" i="17"/>
  <c r="D323" i="17"/>
  <c r="D324" i="17"/>
  <c r="D326" i="17"/>
  <c r="D327" i="17"/>
  <c r="D328" i="17"/>
  <c r="D330" i="17"/>
  <c r="D331" i="17"/>
  <c r="D332" i="17"/>
  <c r="D334" i="17"/>
  <c r="D335" i="17"/>
  <c r="D336" i="17"/>
  <c r="D338" i="17"/>
  <c r="D339" i="17"/>
  <c r="D340" i="17"/>
  <c r="D342" i="17"/>
  <c r="D343" i="17"/>
  <c r="D344" i="17"/>
  <c r="D346" i="17"/>
  <c r="D347" i="17"/>
  <c r="D348" i="17"/>
  <c r="D350" i="17"/>
  <c r="D351" i="17"/>
  <c r="D352" i="17"/>
  <c r="D354" i="17"/>
  <c r="D355" i="17"/>
  <c r="D356" i="17"/>
  <c r="D358" i="17"/>
  <c r="D359" i="17"/>
  <c r="D360" i="17"/>
  <c r="D362" i="17"/>
  <c r="D363" i="17"/>
  <c r="D364" i="17"/>
  <c r="D366" i="17"/>
  <c r="D367" i="17"/>
  <c r="D368" i="17"/>
  <c r="D370" i="17"/>
  <c r="D5" i="17"/>
  <c r="C18" i="17"/>
  <c r="C19" i="17"/>
  <c r="C20" i="17"/>
  <c r="C22" i="17"/>
  <c r="C23" i="17"/>
  <c r="C24" i="17"/>
  <c r="C26" i="17"/>
  <c r="C27" i="17"/>
  <c r="C28" i="17"/>
  <c r="C30" i="17"/>
  <c r="C31" i="17"/>
  <c r="C32" i="17"/>
  <c r="C34" i="17"/>
  <c r="C35" i="17"/>
  <c r="C36" i="17"/>
  <c r="C38" i="17"/>
  <c r="C39" i="17"/>
  <c r="C40" i="17"/>
  <c r="C42" i="17"/>
  <c r="C43" i="17"/>
  <c r="C44" i="17"/>
  <c r="C46" i="17"/>
  <c r="C47" i="17"/>
  <c r="C48" i="17"/>
  <c r="C50" i="17"/>
  <c r="C51" i="17"/>
  <c r="C52" i="17"/>
  <c r="C54" i="17"/>
  <c r="C55" i="17"/>
  <c r="C56" i="17"/>
  <c r="C58" i="17"/>
  <c r="C59" i="17"/>
  <c r="C60" i="17"/>
  <c r="C62" i="17"/>
  <c r="C63" i="17"/>
  <c r="C64" i="17"/>
  <c r="C66" i="17"/>
  <c r="C67" i="17"/>
  <c r="C68" i="17"/>
  <c r="C70" i="17"/>
  <c r="C71" i="17"/>
  <c r="C72" i="17"/>
  <c r="C74" i="17"/>
  <c r="C75" i="17"/>
  <c r="C76" i="17"/>
  <c r="C78" i="17"/>
  <c r="C79" i="17"/>
  <c r="C80" i="17"/>
  <c r="C82" i="17"/>
  <c r="C83" i="17"/>
  <c r="C84" i="17"/>
  <c r="C86" i="17"/>
  <c r="C87" i="17"/>
  <c r="C88" i="17"/>
  <c r="C90" i="17"/>
  <c r="C91" i="17"/>
  <c r="C92" i="17"/>
  <c r="C94" i="17"/>
  <c r="C95" i="17"/>
  <c r="C96" i="17"/>
  <c r="C98" i="17"/>
  <c r="C99" i="17"/>
  <c r="C100" i="17"/>
  <c r="C102" i="17"/>
  <c r="C103" i="17"/>
  <c r="C104" i="17"/>
  <c r="C106" i="17"/>
  <c r="C107" i="17"/>
  <c r="C108" i="17"/>
  <c r="C110" i="17"/>
  <c r="C111" i="17"/>
  <c r="C112" i="17"/>
  <c r="C114" i="17"/>
  <c r="C115" i="17"/>
  <c r="C116" i="17"/>
  <c r="C118" i="17"/>
  <c r="C119" i="17"/>
  <c r="C120" i="17"/>
  <c r="C122" i="17"/>
  <c r="C123" i="17"/>
  <c r="C124" i="17"/>
  <c r="C126" i="17"/>
  <c r="C127" i="17"/>
  <c r="C128" i="17"/>
  <c r="C130" i="17"/>
  <c r="C131" i="17"/>
  <c r="C132" i="17"/>
  <c r="C134" i="17"/>
  <c r="C135" i="17"/>
  <c r="C136" i="17"/>
  <c r="C138" i="17"/>
  <c r="C139" i="17"/>
  <c r="C140" i="17"/>
  <c r="C142" i="17"/>
  <c r="C143" i="17"/>
  <c r="C144" i="17"/>
  <c r="C146" i="17"/>
  <c r="C147" i="17"/>
  <c r="C148" i="17"/>
  <c r="C150" i="17"/>
  <c r="C151" i="17"/>
  <c r="C152" i="17"/>
  <c r="C154" i="17"/>
  <c r="C155" i="17"/>
  <c r="C156" i="17"/>
  <c r="C158" i="17"/>
  <c r="C159" i="17"/>
  <c r="C160" i="17"/>
  <c r="C162" i="17"/>
  <c r="C163" i="17"/>
  <c r="C164" i="17"/>
  <c r="C166" i="17"/>
  <c r="C167" i="17"/>
  <c r="C168" i="17"/>
  <c r="C170" i="17"/>
  <c r="C171" i="17"/>
  <c r="C172" i="17"/>
  <c r="C174" i="17"/>
  <c r="C175" i="17"/>
  <c r="C176" i="17"/>
  <c r="C178" i="17"/>
  <c r="C179" i="17"/>
  <c r="C180" i="17"/>
  <c r="C182" i="17"/>
  <c r="C183" i="17"/>
  <c r="C184" i="17"/>
  <c r="C186" i="17"/>
  <c r="C187" i="17"/>
  <c r="C188" i="17"/>
  <c r="C190" i="17"/>
  <c r="C191" i="17"/>
  <c r="C192" i="17"/>
  <c r="C194" i="17"/>
  <c r="C195" i="17"/>
  <c r="C196" i="17"/>
  <c r="C198" i="17"/>
  <c r="C199" i="17"/>
  <c r="C200" i="17"/>
  <c r="C202" i="17"/>
  <c r="C203" i="17"/>
  <c r="C204" i="17"/>
  <c r="C206" i="17"/>
  <c r="C207" i="17"/>
  <c r="C208" i="17"/>
  <c r="C210" i="17"/>
  <c r="C211" i="17"/>
  <c r="C212" i="17"/>
  <c r="C214" i="17"/>
  <c r="C215" i="17"/>
  <c r="C216" i="17"/>
  <c r="C218" i="17"/>
  <c r="C219" i="17"/>
  <c r="C220" i="17"/>
  <c r="C222" i="17"/>
  <c r="C223" i="17"/>
  <c r="C224" i="17"/>
  <c r="C226" i="17"/>
  <c r="C227" i="17"/>
  <c r="C228" i="17"/>
  <c r="C230" i="17"/>
  <c r="C231" i="17"/>
  <c r="C232" i="17"/>
  <c r="C234" i="17"/>
  <c r="C235" i="17"/>
  <c r="C236" i="17"/>
  <c r="C238" i="17"/>
  <c r="C239" i="17"/>
  <c r="C240" i="17"/>
  <c r="C242" i="17"/>
  <c r="C243" i="17"/>
  <c r="C244" i="17"/>
  <c r="C246" i="17"/>
  <c r="C247" i="17"/>
  <c r="C248" i="17"/>
  <c r="C250" i="17"/>
  <c r="C251" i="17"/>
  <c r="C252" i="17"/>
  <c r="C254" i="17"/>
  <c r="C255" i="17"/>
  <c r="C256" i="17"/>
  <c r="C258" i="17"/>
  <c r="C259" i="17"/>
  <c r="C260" i="17"/>
  <c r="C262" i="17"/>
  <c r="C263" i="17"/>
  <c r="C264" i="17"/>
  <c r="C266" i="17"/>
  <c r="C267" i="17"/>
  <c r="C268" i="17"/>
  <c r="C270" i="17"/>
  <c r="C271" i="17"/>
  <c r="C272" i="17"/>
  <c r="C274" i="17"/>
  <c r="C275" i="17"/>
  <c r="C276" i="17"/>
  <c r="C278" i="17"/>
  <c r="C279" i="17"/>
  <c r="C280" i="17"/>
  <c r="C282" i="17"/>
  <c r="C283" i="17"/>
  <c r="C284" i="17"/>
  <c r="C286" i="17"/>
  <c r="C287" i="17"/>
  <c r="C288" i="17"/>
  <c r="C290" i="17"/>
  <c r="C291" i="17"/>
  <c r="C292" i="17"/>
  <c r="C294" i="17"/>
  <c r="C295" i="17"/>
  <c r="C296" i="17"/>
  <c r="C298" i="17"/>
  <c r="C299" i="17"/>
  <c r="C300" i="17"/>
  <c r="C302" i="17"/>
  <c r="C303" i="17"/>
  <c r="C304" i="17"/>
  <c r="C306" i="17"/>
  <c r="C307" i="17"/>
  <c r="C308" i="17"/>
  <c r="C310" i="17"/>
  <c r="C311" i="17"/>
  <c r="C312" i="17"/>
  <c r="C314" i="17"/>
  <c r="C315" i="17"/>
  <c r="C316" i="17"/>
  <c r="C318" i="17"/>
  <c r="C319" i="17"/>
  <c r="C320" i="17"/>
  <c r="C322" i="17"/>
  <c r="C323" i="17"/>
  <c r="C324" i="17"/>
  <c r="C326" i="17"/>
  <c r="C327" i="17"/>
  <c r="C328" i="17"/>
  <c r="C330" i="17"/>
  <c r="C331" i="17"/>
  <c r="C332" i="17"/>
  <c r="C334" i="17"/>
  <c r="C335" i="17"/>
  <c r="C336" i="17"/>
  <c r="C338" i="17"/>
  <c r="C339" i="17"/>
  <c r="C340" i="17"/>
  <c r="C342" i="17"/>
  <c r="C343" i="17"/>
  <c r="C344" i="17"/>
  <c r="C346" i="17"/>
  <c r="C347" i="17"/>
  <c r="C348" i="17"/>
  <c r="C350" i="17"/>
  <c r="C351" i="17"/>
  <c r="C352" i="17"/>
  <c r="C354" i="17"/>
  <c r="C355" i="17"/>
  <c r="C356" i="17"/>
  <c r="C358" i="17"/>
  <c r="C359" i="17"/>
  <c r="C360" i="17"/>
  <c r="C362" i="17"/>
  <c r="C363" i="17"/>
  <c r="C364" i="17"/>
  <c r="C366" i="17"/>
  <c r="C367" i="17"/>
  <c r="C368" i="17"/>
  <c r="C370" i="17"/>
  <c r="C6" i="17"/>
  <c r="C7" i="17"/>
  <c r="C8" i="17"/>
  <c r="C10" i="17"/>
  <c r="C11" i="17"/>
  <c r="C12" i="17"/>
  <c r="C14" i="17"/>
  <c r="C15" i="17"/>
  <c r="C16" i="17"/>
  <c r="C5" i="17"/>
  <c r="D10" i="16"/>
  <c r="D12" i="16"/>
  <c r="D14" i="16"/>
  <c r="D16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D106" i="16"/>
  <c r="D108" i="16"/>
  <c r="D110" i="16"/>
  <c r="D112" i="16"/>
  <c r="D114" i="16"/>
  <c r="D116" i="16"/>
  <c r="D118" i="16"/>
  <c r="D120" i="16"/>
  <c r="D122" i="16"/>
  <c r="D124" i="16"/>
  <c r="D126" i="16"/>
  <c r="D128" i="16"/>
  <c r="D130" i="16"/>
  <c r="D132" i="16"/>
  <c r="D134" i="16"/>
  <c r="D136" i="16"/>
  <c r="D138" i="16"/>
  <c r="D140" i="16"/>
  <c r="D142" i="16"/>
  <c r="D144" i="16"/>
  <c r="D146" i="16"/>
  <c r="D148" i="16"/>
  <c r="D150" i="16"/>
  <c r="D152" i="16"/>
  <c r="D154" i="16"/>
  <c r="D156" i="16"/>
  <c r="D158" i="16"/>
  <c r="D160" i="16"/>
  <c r="D162" i="16"/>
  <c r="D164" i="16"/>
  <c r="D166" i="16"/>
  <c r="D168" i="16"/>
  <c r="D170" i="16"/>
  <c r="D172" i="16"/>
  <c r="D174" i="16"/>
  <c r="D176" i="16"/>
  <c r="D178" i="16"/>
  <c r="D180" i="16"/>
  <c r="D182" i="16"/>
  <c r="D184" i="16"/>
  <c r="D186" i="16"/>
  <c r="D188" i="16"/>
  <c r="D190" i="16"/>
  <c r="D192" i="16"/>
  <c r="D194" i="16"/>
  <c r="D196" i="16"/>
  <c r="D198" i="16"/>
  <c r="D200" i="16"/>
  <c r="D202" i="16"/>
  <c r="D204" i="16"/>
  <c r="D206" i="16"/>
  <c r="D208" i="16"/>
  <c r="D210" i="16"/>
  <c r="D212" i="16"/>
  <c r="D214" i="16"/>
  <c r="D216" i="16"/>
  <c r="D218" i="16"/>
  <c r="D220" i="16"/>
  <c r="D222" i="16"/>
  <c r="D224" i="16"/>
  <c r="D226" i="16"/>
  <c r="D228" i="16"/>
  <c r="D230" i="16"/>
  <c r="D232" i="16"/>
  <c r="D234" i="16"/>
  <c r="D236" i="16"/>
  <c r="D238" i="16"/>
  <c r="D240" i="16"/>
  <c r="D242" i="16"/>
  <c r="D244" i="16"/>
  <c r="D246" i="16"/>
  <c r="D248" i="16"/>
  <c r="D250" i="16"/>
  <c r="D252" i="16"/>
  <c r="D254" i="16"/>
  <c r="D256" i="16"/>
  <c r="D258" i="16"/>
  <c r="D260" i="16"/>
  <c r="D262" i="16"/>
  <c r="D264" i="16"/>
  <c r="D266" i="16"/>
  <c r="D268" i="16"/>
  <c r="D270" i="16"/>
  <c r="D272" i="16"/>
  <c r="D274" i="16"/>
  <c r="D276" i="16"/>
  <c r="D278" i="16"/>
  <c r="D280" i="16"/>
  <c r="D282" i="16"/>
  <c r="D284" i="16"/>
  <c r="D286" i="16"/>
  <c r="D288" i="16"/>
  <c r="D290" i="16"/>
  <c r="D292" i="16"/>
  <c r="D294" i="16"/>
  <c r="D296" i="16"/>
  <c r="D298" i="16"/>
  <c r="D300" i="16"/>
  <c r="D302" i="16"/>
  <c r="D304" i="16"/>
  <c r="D306" i="16"/>
  <c r="D308" i="16"/>
  <c r="D310" i="16"/>
  <c r="D312" i="16"/>
  <c r="D314" i="16"/>
  <c r="D316" i="16"/>
  <c r="D318" i="16"/>
  <c r="D320" i="16"/>
  <c r="D322" i="16"/>
  <c r="D324" i="16"/>
  <c r="D326" i="16"/>
  <c r="D328" i="16"/>
  <c r="D330" i="16"/>
  <c r="D332" i="16"/>
  <c r="D334" i="16"/>
  <c r="D336" i="16"/>
  <c r="D338" i="16"/>
  <c r="D340" i="16"/>
  <c r="D342" i="16"/>
  <c r="D344" i="16"/>
  <c r="D346" i="16"/>
  <c r="D348" i="16"/>
  <c r="D350" i="16"/>
  <c r="D352" i="16"/>
  <c r="D354" i="16"/>
  <c r="D356" i="16"/>
  <c r="D358" i="16"/>
  <c r="D360" i="16"/>
  <c r="D362" i="16"/>
  <c r="D364" i="16"/>
  <c r="D366" i="16"/>
  <c r="D368" i="16"/>
  <c r="D370" i="16"/>
  <c r="D6" i="16"/>
  <c r="D8" i="16"/>
  <c r="D5" i="16"/>
  <c r="C5" i="16"/>
  <c r="C6" i="16"/>
  <c r="C12" i="16"/>
  <c r="C14" i="16"/>
  <c r="C16" i="16"/>
  <c r="C24" i="16"/>
  <c r="C26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C126" i="16"/>
  <c r="C128" i="16"/>
  <c r="C130" i="16"/>
  <c r="C132" i="16"/>
  <c r="C134" i="16"/>
  <c r="C136" i="16"/>
  <c r="C138" i="16"/>
  <c r="C140" i="16"/>
  <c r="C142" i="16"/>
  <c r="C144" i="16"/>
  <c r="C146" i="16"/>
  <c r="C148" i="16"/>
  <c r="C150" i="16"/>
  <c r="C152" i="16"/>
  <c r="C154" i="16"/>
  <c r="C156" i="16"/>
  <c r="C158" i="16"/>
  <c r="C160" i="16"/>
  <c r="C162" i="16"/>
  <c r="C164" i="16"/>
  <c r="C166" i="16"/>
  <c r="C168" i="16"/>
  <c r="C170" i="16"/>
  <c r="C172" i="16"/>
  <c r="C174" i="16"/>
  <c r="C176" i="16"/>
  <c r="C178" i="16"/>
  <c r="C180" i="16"/>
  <c r="C182" i="16"/>
  <c r="C184" i="16"/>
  <c r="C186" i="16"/>
  <c r="C188" i="16"/>
  <c r="C190" i="16"/>
  <c r="C192" i="16"/>
  <c r="C194" i="16"/>
  <c r="C196" i="16"/>
  <c r="C198" i="16"/>
  <c r="C200" i="16"/>
  <c r="C202" i="16"/>
  <c r="C204" i="16"/>
  <c r="C206" i="16"/>
  <c r="C208" i="16"/>
  <c r="C210" i="16"/>
  <c r="C212" i="16"/>
  <c r="C214" i="16"/>
  <c r="C216" i="16"/>
  <c r="C218" i="16"/>
  <c r="C220" i="16"/>
  <c r="C222" i="16"/>
  <c r="C224" i="16"/>
  <c r="C226" i="16"/>
  <c r="C228" i="16"/>
  <c r="C230" i="16"/>
  <c r="C232" i="16"/>
  <c r="C234" i="16"/>
  <c r="C236" i="16"/>
  <c r="C238" i="16"/>
  <c r="C240" i="16"/>
  <c r="C242" i="16"/>
  <c r="C244" i="16"/>
  <c r="C246" i="16"/>
  <c r="C248" i="16"/>
  <c r="C250" i="16"/>
  <c r="C252" i="16"/>
  <c r="C254" i="16"/>
  <c r="C256" i="16"/>
  <c r="C258" i="16"/>
  <c r="C260" i="16"/>
  <c r="C262" i="16"/>
  <c r="C264" i="16"/>
  <c r="C266" i="16"/>
  <c r="C268" i="16"/>
  <c r="C270" i="16"/>
  <c r="C272" i="16"/>
  <c r="C274" i="16"/>
  <c r="C276" i="16"/>
  <c r="C278" i="16"/>
  <c r="C280" i="16"/>
  <c r="C282" i="16"/>
  <c r="C284" i="16"/>
  <c r="C286" i="16"/>
  <c r="C288" i="16"/>
  <c r="C290" i="16"/>
  <c r="C292" i="16"/>
  <c r="C294" i="16"/>
  <c r="C296" i="16"/>
  <c r="C298" i="16"/>
  <c r="C300" i="16"/>
  <c r="C302" i="16"/>
  <c r="C304" i="16"/>
  <c r="C306" i="16"/>
  <c r="C308" i="16"/>
  <c r="C310" i="16"/>
  <c r="C312" i="16"/>
  <c r="C314" i="16"/>
  <c r="C316" i="16"/>
  <c r="C318" i="16"/>
  <c r="C320" i="16"/>
  <c r="C322" i="16"/>
  <c r="C324" i="16"/>
  <c r="C326" i="16"/>
  <c r="C328" i="16"/>
  <c r="C330" i="16"/>
  <c r="C332" i="16"/>
  <c r="C334" i="16"/>
  <c r="C336" i="16"/>
  <c r="C338" i="16"/>
  <c r="C340" i="16"/>
  <c r="C342" i="16"/>
  <c r="C344" i="16"/>
  <c r="C346" i="16"/>
  <c r="C348" i="16"/>
  <c r="C350" i="16"/>
  <c r="C352" i="16"/>
  <c r="C354" i="16"/>
  <c r="C356" i="16"/>
  <c r="C358" i="16"/>
  <c r="C360" i="16"/>
  <c r="C362" i="16"/>
  <c r="C364" i="16"/>
  <c r="C366" i="16"/>
  <c r="C368" i="16"/>
  <c r="C370" i="16"/>
  <c r="C8" i="16"/>
  <c r="C10" i="16"/>
  <c r="D10" i="15"/>
  <c r="D11" i="15"/>
  <c r="D12" i="15"/>
  <c r="D14" i="15"/>
  <c r="D15" i="15"/>
  <c r="D16" i="15"/>
  <c r="D18" i="15"/>
  <c r="D19" i="15"/>
  <c r="D20" i="15"/>
  <c r="D22" i="15"/>
  <c r="D23" i="15"/>
  <c r="D24" i="15"/>
  <c r="D26" i="15"/>
  <c r="D27" i="15"/>
  <c r="D28" i="15"/>
  <c r="D30" i="15"/>
  <c r="D31" i="15"/>
  <c r="D32" i="15"/>
  <c r="D34" i="15"/>
  <c r="D35" i="15"/>
  <c r="D36" i="15"/>
  <c r="D38" i="15"/>
  <c r="D39" i="15"/>
  <c r="D40" i="15"/>
  <c r="D42" i="15"/>
  <c r="D43" i="15"/>
  <c r="D44" i="15"/>
  <c r="D46" i="15"/>
  <c r="D47" i="15"/>
  <c r="D48" i="15"/>
  <c r="D50" i="15"/>
  <c r="D51" i="15"/>
  <c r="D52" i="15"/>
  <c r="D54" i="15"/>
  <c r="D55" i="15"/>
  <c r="D56" i="15"/>
  <c r="D58" i="15"/>
  <c r="D59" i="15"/>
  <c r="D60" i="15"/>
  <c r="D62" i="15"/>
  <c r="D63" i="15"/>
  <c r="D64" i="15"/>
  <c r="D66" i="15"/>
  <c r="D67" i="15"/>
  <c r="D68" i="15"/>
  <c r="D70" i="15"/>
  <c r="D71" i="15"/>
  <c r="D72" i="15"/>
  <c r="D74" i="15"/>
  <c r="D75" i="15"/>
  <c r="D76" i="15"/>
  <c r="D78" i="15"/>
  <c r="D79" i="15"/>
  <c r="D80" i="15"/>
  <c r="D82" i="15"/>
  <c r="D83" i="15"/>
  <c r="D84" i="15"/>
  <c r="D86" i="15"/>
  <c r="D87" i="15"/>
  <c r="D88" i="15"/>
  <c r="D90" i="15"/>
  <c r="D91" i="15"/>
  <c r="D92" i="15"/>
  <c r="D94" i="15"/>
  <c r="D95" i="15"/>
  <c r="D96" i="15"/>
  <c r="D98" i="15"/>
  <c r="D99" i="15"/>
  <c r="D100" i="15"/>
  <c r="D102" i="15"/>
  <c r="D103" i="15"/>
  <c r="D104" i="15"/>
  <c r="D106" i="15"/>
  <c r="D107" i="15"/>
  <c r="D108" i="15"/>
  <c r="D110" i="15"/>
  <c r="D111" i="15"/>
  <c r="D112" i="15"/>
  <c r="D114" i="15"/>
  <c r="D115" i="15"/>
  <c r="D116" i="15"/>
  <c r="D118" i="15"/>
  <c r="D119" i="15"/>
  <c r="D120" i="15"/>
  <c r="D122" i="15"/>
  <c r="D123" i="15"/>
  <c r="D124" i="15"/>
  <c r="D126" i="15"/>
  <c r="D127" i="15"/>
  <c r="D128" i="15"/>
  <c r="D130" i="15"/>
  <c r="D131" i="15"/>
  <c r="D132" i="15"/>
  <c r="D134" i="15"/>
  <c r="D135" i="15"/>
  <c r="D136" i="15"/>
  <c r="D138" i="15"/>
  <c r="D139" i="15"/>
  <c r="D140" i="15"/>
  <c r="D142" i="15"/>
  <c r="D143" i="15"/>
  <c r="D144" i="15"/>
  <c r="D146" i="15"/>
  <c r="D147" i="15"/>
  <c r="D148" i="15"/>
  <c r="D150" i="15"/>
  <c r="D151" i="15"/>
  <c r="D152" i="15"/>
  <c r="D154" i="15"/>
  <c r="D155" i="15"/>
  <c r="D156" i="15"/>
  <c r="D158" i="15"/>
  <c r="D159" i="15"/>
  <c r="D160" i="15"/>
  <c r="D162" i="15"/>
  <c r="D163" i="15"/>
  <c r="D164" i="15"/>
  <c r="D166" i="15"/>
  <c r="D167" i="15"/>
  <c r="D168" i="15"/>
  <c r="D170" i="15"/>
  <c r="D171" i="15"/>
  <c r="D172" i="15"/>
  <c r="D174" i="15"/>
  <c r="D175" i="15"/>
  <c r="D176" i="15"/>
  <c r="D178" i="15"/>
  <c r="D179" i="15"/>
  <c r="D180" i="15"/>
  <c r="D182" i="15"/>
  <c r="D183" i="15"/>
  <c r="D184" i="15"/>
  <c r="D186" i="15"/>
  <c r="D187" i="15"/>
  <c r="D188" i="15"/>
  <c r="D190" i="15"/>
  <c r="D191" i="15"/>
  <c r="D192" i="15"/>
  <c r="D194" i="15"/>
  <c r="D195" i="15"/>
  <c r="D196" i="15"/>
  <c r="D198" i="15"/>
  <c r="D199" i="15"/>
  <c r="D200" i="15"/>
  <c r="D202" i="15"/>
  <c r="D203" i="15"/>
  <c r="D204" i="15"/>
  <c r="D206" i="15"/>
  <c r="D207" i="15"/>
  <c r="D208" i="15"/>
  <c r="D210" i="15"/>
  <c r="D211" i="15"/>
  <c r="D212" i="15"/>
  <c r="D214" i="15"/>
  <c r="D215" i="15"/>
  <c r="D216" i="15"/>
  <c r="D218" i="15"/>
  <c r="D219" i="15"/>
  <c r="D220" i="15"/>
  <c r="D222" i="15"/>
  <c r="D223" i="15"/>
  <c r="D224" i="15"/>
  <c r="D226" i="15"/>
  <c r="D227" i="15"/>
  <c r="D228" i="15"/>
  <c r="D230" i="15"/>
  <c r="D231" i="15"/>
  <c r="D232" i="15"/>
  <c r="D234" i="15"/>
  <c r="D235" i="15"/>
  <c r="D236" i="15"/>
  <c r="D238" i="15"/>
  <c r="D239" i="15"/>
  <c r="D240" i="15"/>
  <c r="D242" i="15"/>
  <c r="D243" i="15"/>
  <c r="D244" i="15"/>
  <c r="D246" i="15"/>
  <c r="D247" i="15"/>
  <c r="D248" i="15"/>
  <c r="D250" i="15"/>
  <c r="D251" i="15"/>
  <c r="D252" i="15"/>
  <c r="D254" i="15"/>
  <c r="D255" i="15"/>
  <c r="D256" i="15"/>
  <c r="D258" i="15"/>
  <c r="D259" i="15"/>
  <c r="D260" i="15"/>
  <c r="D262" i="15"/>
  <c r="D263" i="15"/>
  <c r="D264" i="15"/>
  <c r="D266" i="15"/>
  <c r="D267" i="15"/>
  <c r="D268" i="15"/>
  <c r="D270" i="15"/>
  <c r="D271" i="15"/>
  <c r="D272" i="15"/>
  <c r="D274" i="15"/>
  <c r="D275" i="15"/>
  <c r="D276" i="15"/>
  <c r="D278" i="15"/>
  <c r="D279" i="15"/>
  <c r="D280" i="15"/>
  <c r="D282" i="15"/>
  <c r="D283" i="15"/>
  <c r="D284" i="15"/>
  <c r="D286" i="15"/>
  <c r="D287" i="15"/>
  <c r="D288" i="15"/>
  <c r="D290" i="15"/>
  <c r="D291" i="15"/>
  <c r="D292" i="15"/>
  <c r="D294" i="15"/>
  <c r="D295" i="15"/>
  <c r="D296" i="15"/>
  <c r="D298" i="15"/>
  <c r="D299" i="15"/>
  <c r="D300" i="15"/>
  <c r="D302" i="15"/>
  <c r="D303" i="15"/>
  <c r="D304" i="15"/>
  <c r="D306" i="15"/>
  <c r="D307" i="15"/>
  <c r="D308" i="15"/>
  <c r="D310" i="15"/>
  <c r="D311" i="15"/>
  <c r="D312" i="15"/>
  <c r="D314" i="15"/>
  <c r="D315" i="15"/>
  <c r="D316" i="15"/>
  <c r="D318" i="15"/>
  <c r="D319" i="15"/>
  <c r="D320" i="15"/>
  <c r="D322" i="15"/>
  <c r="D323" i="15"/>
  <c r="D324" i="15"/>
  <c r="D326" i="15"/>
  <c r="D327" i="15"/>
  <c r="D328" i="15"/>
  <c r="D330" i="15"/>
  <c r="D331" i="15"/>
  <c r="D332" i="15"/>
  <c r="D334" i="15"/>
  <c r="D335" i="15"/>
  <c r="D336" i="15"/>
  <c r="D338" i="15"/>
  <c r="D339" i="15"/>
  <c r="D340" i="15"/>
  <c r="D342" i="15"/>
  <c r="D343" i="15"/>
  <c r="D344" i="15"/>
  <c r="D346" i="15"/>
  <c r="D347" i="15"/>
  <c r="D348" i="15"/>
  <c r="D350" i="15"/>
  <c r="D351" i="15"/>
  <c r="D352" i="15"/>
  <c r="D354" i="15"/>
  <c r="D355" i="15"/>
  <c r="D356" i="15"/>
  <c r="D358" i="15"/>
  <c r="D359" i="15"/>
  <c r="D360" i="15"/>
  <c r="D362" i="15"/>
  <c r="D363" i="15"/>
  <c r="D364" i="15"/>
  <c r="D366" i="15"/>
  <c r="D367" i="15"/>
  <c r="D368" i="15"/>
  <c r="D370" i="15"/>
  <c r="D6" i="15"/>
  <c r="D7" i="15"/>
  <c r="D8" i="15"/>
  <c r="D5" i="15"/>
  <c r="C14" i="15"/>
  <c r="E14" i="15" s="1"/>
  <c r="C15" i="15"/>
  <c r="C16" i="15"/>
  <c r="C18" i="15"/>
  <c r="C19" i="15"/>
  <c r="C20" i="15"/>
  <c r="C22" i="15"/>
  <c r="C23" i="15"/>
  <c r="E23" i="15" s="1"/>
  <c r="C24" i="15"/>
  <c r="C26" i="15"/>
  <c r="E26" i="15" s="1"/>
  <c r="C27" i="15"/>
  <c r="C28" i="15"/>
  <c r="C30" i="15"/>
  <c r="E30" i="15" s="1"/>
  <c r="C31" i="15"/>
  <c r="C32" i="15"/>
  <c r="C34" i="15"/>
  <c r="C35" i="15"/>
  <c r="E35" i="15" s="1"/>
  <c r="C36" i="15"/>
  <c r="C38" i="15"/>
  <c r="E38" i="15" s="1"/>
  <c r="C39" i="15"/>
  <c r="E39" i="15" s="1"/>
  <c r="C40" i="15"/>
  <c r="C42" i="15"/>
  <c r="E42" i="15" s="1"/>
  <c r="C43" i="15"/>
  <c r="E43" i="15" s="1"/>
  <c r="C44" i="15"/>
  <c r="C46" i="15"/>
  <c r="E46" i="15" s="1"/>
  <c r="C47" i="15"/>
  <c r="E47" i="15" s="1"/>
  <c r="C48" i="15"/>
  <c r="C50" i="15"/>
  <c r="C51" i="15"/>
  <c r="E51" i="15" s="1"/>
  <c r="C52" i="15"/>
  <c r="C54" i="15"/>
  <c r="E54" i="15" s="1"/>
  <c r="C55" i="15"/>
  <c r="E55" i="15" s="1"/>
  <c r="C56" i="15"/>
  <c r="C58" i="15"/>
  <c r="E58" i="15" s="1"/>
  <c r="C59" i="15"/>
  <c r="E59" i="15" s="1"/>
  <c r="C60" i="15"/>
  <c r="C62" i="15"/>
  <c r="E62" i="15" s="1"/>
  <c r="C63" i="15"/>
  <c r="E63" i="15" s="1"/>
  <c r="C64" i="15"/>
  <c r="C66" i="15"/>
  <c r="C67" i="15"/>
  <c r="E67" i="15" s="1"/>
  <c r="C68" i="15"/>
  <c r="C70" i="15"/>
  <c r="E70" i="15" s="1"/>
  <c r="C71" i="15"/>
  <c r="E71" i="15" s="1"/>
  <c r="C72" i="15"/>
  <c r="C74" i="15"/>
  <c r="E74" i="15" s="1"/>
  <c r="C75" i="15"/>
  <c r="E75" i="15" s="1"/>
  <c r="C76" i="15"/>
  <c r="C78" i="15"/>
  <c r="E78" i="15" s="1"/>
  <c r="C79" i="15"/>
  <c r="E79" i="15" s="1"/>
  <c r="C80" i="15"/>
  <c r="C82" i="15"/>
  <c r="C83" i="15"/>
  <c r="E83" i="15" s="1"/>
  <c r="C84" i="15"/>
  <c r="C86" i="15"/>
  <c r="E86" i="15" s="1"/>
  <c r="C87" i="15"/>
  <c r="E87" i="15" s="1"/>
  <c r="C88" i="15"/>
  <c r="C90" i="15"/>
  <c r="E90" i="15" s="1"/>
  <c r="C91" i="15"/>
  <c r="E91" i="15" s="1"/>
  <c r="C92" i="15"/>
  <c r="C94" i="15"/>
  <c r="E94" i="15" s="1"/>
  <c r="C95" i="15"/>
  <c r="E95" i="15" s="1"/>
  <c r="C96" i="15"/>
  <c r="C98" i="15"/>
  <c r="C99" i="15"/>
  <c r="E99" i="15" s="1"/>
  <c r="C100" i="15"/>
  <c r="C102" i="15"/>
  <c r="E102" i="15" s="1"/>
  <c r="C103" i="15"/>
  <c r="E103" i="15" s="1"/>
  <c r="C104" i="15"/>
  <c r="C106" i="15"/>
  <c r="E106" i="15" s="1"/>
  <c r="C107" i="15"/>
  <c r="E107" i="15" s="1"/>
  <c r="C108" i="15"/>
  <c r="C110" i="15"/>
  <c r="E110" i="15" s="1"/>
  <c r="C111" i="15"/>
  <c r="E111" i="15" s="1"/>
  <c r="C112" i="15"/>
  <c r="C114" i="15"/>
  <c r="E114" i="15" s="1"/>
  <c r="C115" i="15"/>
  <c r="E115" i="15" s="1"/>
  <c r="C116" i="15"/>
  <c r="C118" i="15"/>
  <c r="E118" i="15" s="1"/>
  <c r="C119" i="15"/>
  <c r="E119" i="15" s="1"/>
  <c r="C120" i="15"/>
  <c r="C122" i="15"/>
  <c r="E122" i="15" s="1"/>
  <c r="C123" i="15"/>
  <c r="E123" i="15" s="1"/>
  <c r="C124" i="15"/>
  <c r="C126" i="15"/>
  <c r="E126" i="15" s="1"/>
  <c r="C127" i="15"/>
  <c r="E127" i="15" s="1"/>
  <c r="C128" i="15"/>
  <c r="C130" i="15"/>
  <c r="E130" i="15" s="1"/>
  <c r="C131" i="15"/>
  <c r="E131" i="15" s="1"/>
  <c r="C132" i="15"/>
  <c r="C134" i="15"/>
  <c r="E134" i="15" s="1"/>
  <c r="C135" i="15"/>
  <c r="E135" i="15" s="1"/>
  <c r="C136" i="15"/>
  <c r="C138" i="15"/>
  <c r="E138" i="15" s="1"/>
  <c r="C139" i="15"/>
  <c r="E139" i="15" s="1"/>
  <c r="C140" i="15"/>
  <c r="C142" i="15"/>
  <c r="E142" i="15" s="1"/>
  <c r="C143" i="15"/>
  <c r="E143" i="15" s="1"/>
  <c r="C144" i="15"/>
  <c r="C146" i="15"/>
  <c r="E146" i="15" s="1"/>
  <c r="C147" i="15"/>
  <c r="E147" i="15" s="1"/>
  <c r="C148" i="15"/>
  <c r="C150" i="15"/>
  <c r="E150" i="15" s="1"/>
  <c r="C151" i="15"/>
  <c r="E151" i="15" s="1"/>
  <c r="C152" i="15"/>
  <c r="C154" i="15"/>
  <c r="E154" i="15" s="1"/>
  <c r="C155" i="15"/>
  <c r="E155" i="15" s="1"/>
  <c r="C156" i="15"/>
  <c r="C158" i="15"/>
  <c r="E158" i="15" s="1"/>
  <c r="C159" i="15"/>
  <c r="E159" i="15" s="1"/>
  <c r="C160" i="15"/>
  <c r="C162" i="15"/>
  <c r="E162" i="15" s="1"/>
  <c r="C163" i="15"/>
  <c r="E163" i="15" s="1"/>
  <c r="C164" i="15"/>
  <c r="C166" i="15"/>
  <c r="E166" i="15" s="1"/>
  <c r="C167" i="15"/>
  <c r="E167" i="15" s="1"/>
  <c r="C168" i="15"/>
  <c r="C170" i="15"/>
  <c r="E170" i="15" s="1"/>
  <c r="C171" i="15"/>
  <c r="E171" i="15" s="1"/>
  <c r="C172" i="15"/>
  <c r="C174" i="15"/>
  <c r="E174" i="15" s="1"/>
  <c r="C175" i="15"/>
  <c r="E175" i="15" s="1"/>
  <c r="C176" i="15"/>
  <c r="C178" i="15"/>
  <c r="E178" i="15" s="1"/>
  <c r="C179" i="15"/>
  <c r="E179" i="15" s="1"/>
  <c r="C180" i="15"/>
  <c r="C182" i="15"/>
  <c r="E182" i="15" s="1"/>
  <c r="C183" i="15"/>
  <c r="E183" i="15" s="1"/>
  <c r="C184" i="15"/>
  <c r="C186" i="15"/>
  <c r="E186" i="15" s="1"/>
  <c r="C187" i="15"/>
  <c r="E187" i="15" s="1"/>
  <c r="C188" i="15"/>
  <c r="C190" i="15"/>
  <c r="E190" i="15" s="1"/>
  <c r="C191" i="15"/>
  <c r="E191" i="15" s="1"/>
  <c r="C192" i="15"/>
  <c r="C194" i="15"/>
  <c r="E194" i="15" s="1"/>
  <c r="C195" i="15"/>
  <c r="E195" i="15" s="1"/>
  <c r="C196" i="15"/>
  <c r="C198" i="15"/>
  <c r="E198" i="15" s="1"/>
  <c r="C199" i="15"/>
  <c r="E199" i="15" s="1"/>
  <c r="C200" i="15"/>
  <c r="C202" i="15"/>
  <c r="E202" i="15" s="1"/>
  <c r="C203" i="15"/>
  <c r="E203" i="15" s="1"/>
  <c r="C204" i="15"/>
  <c r="C206" i="15"/>
  <c r="E206" i="15" s="1"/>
  <c r="C207" i="15"/>
  <c r="E207" i="15" s="1"/>
  <c r="C208" i="15"/>
  <c r="C210" i="15"/>
  <c r="E210" i="15" s="1"/>
  <c r="C211" i="15"/>
  <c r="E211" i="15" s="1"/>
  <c r="C212" i="15"/>
  <c r="C214" i="15"/>
  <c r="E214" i="15" s="1"/>
  <c r="C215" i="15"/>
  <c r="E215" i="15" s="1"/>
  <c r="C216" i="15"/>
  <c r="C218" i="15"/>
  <c r="E218" i="15" s="1"/>
  <c r="C219" i="15"/>
  <c r="E219" i="15" s="1"/>
  <c r="C220" i="15"/>
  <c r="C222" i="15"/>
  <c r="E222" i="15" s="1"/>
  <c r="C223" i="15"/>
  <c r="E223" i="15" s="1"/>
  <c r="C224" i="15"/>
  <c r="C226" i="15"/>
  <c r="E226" i="15" s="1"/>
  <c r="C227" i="15"/>
  <c r="E227" i="15" s="1"/>
  <c r="C228" i="15"/>
  <c r="C230" i="15"/>
  <c r="E230" i="15" s="1"/>
  <c r="C231" i="15"/>
  <c r="E231" i="15" s="1"/>
  <c r="C232" i="15"/>
  <c r="C234" i="15"/>
  <c r="E234" i="15" s="1"/>
  <c r="C235" i="15"/>
  <c r="E235" i="15" s="1"/>
  <c r="C236" i="15"/>
  <c r="C238" i="15"/>
  <c r="E238" i="15" s="1"/>
  <c r="C239" i="15"/>
  <c r="E239" i="15" s="1"/>
  <c r="C240" i="15"/>
  <c r="C242" i="15"/>
  <c r="E242" i="15" s="1"/>
  <c r="C243" i="15"/>
  <c r="E243" i="15" s="1"/>
  <c r="C244" i="15"/>
  <c r="C246" i="15"/>
  <c r="E246" i="15" s="1"/>
  <c r="C247" i="15"/>
  <c r="E247" i="15" s="1"/>
  <c r="C248" i="15"/>
  <c r="C250" i="15"/>
  <c r="E250" i="15" s="1"/>
  <c r="C251" i="15"/>
  <c r="E251" i="15" s="1"/>
  <c r="C252" i="15"/>
  <c r="C254" i="15"/>
  <c r="E254" i="15" s="1"/>
  <c r="C255" i="15"/>
  <c r="E255" i="15" s="1"/>
  <c r="C256" i="15"/>
  <c r="C258" i="15"/>
  <c r="E258" i="15" s="1"/>
  <c r="C259" i="15"/>
  <c r="E259" i="15" s="1"/>
  <c r="C260" i="15"/>
  <c r="C262" i="15"/>
  <c r="C263" i="15"/>
  <c r="C264" i="15"/>
  <c r="C266" i="15"/>
  <c r="E266" i="15" s="1"/>
  <c r="C267" i="15"/>
  <c r="E267" i="15" s="1"/>
  <c r="C268" i="15"/>
  <c r="C270" i="15"/>
  <c r="C271" i="15"/>
  <c r="E271" i="15" s="1"/>
  <c r="C272" i="15"/>
  <c r="C274" i="15"/>
  <c r="E274" i="15" s="1"/>
  <c r="C275" i="15"/>
  <c r="E275" i="15" s="1"/>
  <c r="C276" i="15"/>
  <c r="C278" i="15"/>
  <c r="C279" i="15"/>
  <c r="E279" i="15" s="1"/>
  <c r="C280" i="15"/>
  <c r="C282" i="15"/>
  <c r="E282" i="15" s="1"/>
  <c r="C283" i="15"/>
  <c r="E283" i="15" s="1"/>
  <c r="C284" i="15"/>
  <c r="C286" i="15"/>
  <c r="C287" i="15"/>
  <c r="E287" i="15" s="1"/>
  <c r="C288" i="15"/>
  <c r="C290" i="15"/>
  <c r="E290" i="15" s="1"/>
  <c r="C291" i="15"/>
  <c r="E291" i="15" s="1"/>
  <c r="C292" i="15"/>
  <c r="C294" i="15"/>
  <c r="C295" i="15"/>
  <c r="E295" i="15" s="1"/>
  <c r="C296" i="15"/>
  <c r="C298" i="15"/>
  <c r="E298" i="15" s="1"/>
  <c r="C299" i="15"/>
  <c r="E299" i="15" s="1"/>
  <c r="C300" i="15"/>
  <c r="C302" i="15"/>
  <c r="C303" i="15"/>
  <c r="E303" i="15" s="1"/>
  <c r="C304" i="15"/>
  <c r="C306" i="15"/>
  <c r="E306" i="15" s="1"/>
  <c r="C307" i="15"/>
  <c r="E307" i="15" s="1"/>
  <c r="C308" i="15"/>
  <c r="C310" i="15"/>
  <c r="C311" i="15"/>
  <c r="E311" i="15" s="1"/>
  <c r="C312" i="15"/>
  <c r="C314" i="15"/>
  <c r="E314" i="15" s="1"/>
  <c r="C315" i="15"/>
  <c r="E315" i="15" s="1"/>
  <c r="C316" i="15"/>
  <c r="C318" i="15"/>
  <c r="C319" i="15"/>
  <c r="E319" i="15" s="1"/>
  <c r="C320" i="15"/>
  <c r="C322" i="15"/>
  <c r="E322" i="15" s="1"/>
  <c r="C323" i="15"/>
  <c r="E323" i="15" s="1"/>
  <c r="C324" i="15"/>
  <c r="C326" i="15"/>
  <c r="C327" i="15"/>
  <c r="C328" i="15"/>
  <c r="C330" i="15"/>
  <c r="E330" i="15" s="1"/>
  <c r="C331" i="15"/>
  <c r="E331" i="15" s="1"/>
  <c r="C332" i="15"/>
  <c r="C334" i="15"/>
  <c r="E334" i="15" s="1"/>
  <c r="C335" i="15"/>
  <c r="E335" i="15" s="1"/>
  <c r="C336" i="15"/>
  <c r="C338" i="15"/>
  <c r="E338" i="15" s="1"/>
  <c r="C339" i="15"/>
  <c r="E339" i="15" s="1"/>
  <c r="C340" i="15"/>
  <c r="C342" i="15"/>
  <c r="E342" i="15" s="1"/>
  <c r="C343" i="15"/>
  <c r="C344" i="15"/>
  <c r="C346" i="15"/>
  <c r="E346" i="15" s="1"/>
  <c r="C347" i="15"/>
  <c r="E347" i="15" s="1"/>
  <c r="C348" i="15"/>
  <c r="C350" i="15"/>
  <c r="E350" i="15" s="1"/>
  <c r="C351" i="15"/>
  <c r="E351" i="15" s="1"/>
  <c r="C352" i="15"/>
  <c r="C354" i="15"/>
  <c r="E354" i="15" s="1"/>
  <c r="C355" i="15"/>
  <c r="E355" i="15" s="1"/>
  <c r="C356" i="15"/>
  <c r="C358" i="15"/>
  <c r="E358" i="15" s="1"/>
  <c r="C359" i="15"/>
  <c r="C360" i="15"/>
  <c r="C362" i="15"/>
  <c r="E362" i="15" s="1"/>
  <c r="C363" i="15"/>
  <c r="E363" i="15" s="1"/>
  <c r="C364" i="15"/>
  <c r="C366" i="15"/>
  <c r="E366" i="15" s="1"/>
  <c r="C367" i="15"/>
  <c r="E367" i="15" s="1"/>
  <c r="C368" i="15"/>
  <c r="C370" i="15"/>
  <c r="E370" i="15" s="1"/>
  <c r="C6" i="15"/>
  <c r="E6" i="15" s="1"/>
  <c r="C7" i="15"/>
  <c r="C8" i="15"/>
  <c r="C10" i="15"/>
  <c r="C11" i="15"/>
  <c r="C12" i="15"/>
  <c r="C5" i="15"/>
  <c r="E5" i="15" s="1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D52" i="14"/>
  <c r="D54" i="14"/>
  <c r="D56" i="14"/>
  <c r="D58" i="14"/>
  <c r="D60" i="14"/>
  <c r="D62" i="14"/>
  <c r="D64" i="14"/>
  <c r="D66" i="14"/>
  <c r="D68" i="14"/>
  <c r="D70" i="14"/>
  <c r="D72" i="14"/>
  <c r="D74" i="14"/>
  <c r="D76" i="14"/>
  <c r="D78" i="14"/>
  <c r="D80" i="14"/>
  <c r="D82" i="14"/>
  <c r="D84" i="14"/>
  <c r="D86" i="14"/>
  <c r="D88" i="14"/>
  <c r="D90" i="14"/>
  <c r="D92" i="14"/>
  <c r="D94" i="14"/>
  <c r="D96" i="14"/>
  <c r="D98" i="14"/>
  <c r="D100" i="14"/>
  <c r="D102" i="14"/>
  <c r="D104" i="14"/>
  <c r="D106" i="14"/>
  <c r="D108" i="14"/>
  <c r="D110" i="14"/>
  <c r="D112" i="14"/>
  <c r="D114" i="14"/>
  <c r="D116" i="14"/>
  <c r="D118" i="14"/>
  <c r="D120" i="14"/>
  <c r="D122" i="14"/>
  <c r="D124" i="14"/>
  <c r="D126" i="14"/>
  <c r="D128" i="14"/>
  <c r="D130" i="14"/>
  <c r="D132" i="14"/>
  <c r="D134" i="14"/>
  <c r="D136" i="14"/>
  <c r="D138" i="14"/>
  <c r="D140" i="14"/>
  <c r="D142" i="14"/>
  <c r="D144" i="14"/>
  <c r="D146" i="14"/>
  <c r="D148" i="14"/>
  <c r="D150" i="14"/>
  <c r="D152" i="14"/>
  <c r="D154" i="14"/>
  <c r="D156" i="14"/>
  <c r="D158" i="14"/>
  <c r="D160" i="14"/>
  <c r="D162" i="14"/>
  <c r="D164" i="14"/>
  <c r="D166" i="14"/>
  <c r="D168" i="14"/>
  <c r="D170" i="14"/>
  <c r="D172" i="14"/>
  <c r="D174" i="14"/>
  <c r="D176" i="14"/>
  <c r="D178" i="14"/>
  <c r="D180" i="14"/>
  <c r="D182" i="14"/>
  <c r="D184" i="14"/>
  <c r="D186" i="14"/>
  <c r="D188" i="14"/>
  <c r="D190" i="14"/>
  <c r="D192" i="14"/>
  <c r="D194" i="14"/>
  <c r="D196" i="14"/>
  <c r="D198" i="14"/>
  <c r="D200" i="14"/>
  <c r="D202" i="14"/>
  <c r="D204" i="14"/>
  <c r="D206" i="14"/>
  <c r="D208" i="14"/>
  <c r="D210" i="14"/>
  <c r="D212" i="14"/>
  <c r="D214" i="14"/>
  <c r="D216" i="14"/>
  <c r="D218" i="14"/>
  <c r="D220" i="14"/>
  <c r="D222" i="14"/>
  <c r="D224" i="14"/>
  <c r="D226" i="14"/>
  <c r="D228" i="14"/>
  <c r="D230" i="14"/>
  <c r="D232" i="14"/>
  <c r="D234" i="14"/>
  <c r="D236" i="14"/>
  <c r="D238" i="14"/>
  <c r="D240" i="14"/>
  <c r="D242" i="14"/>
  <c r="D244" i="14"/>
  <c r="D246" i="14"/>
  <c r="D248" i="14"/>
  <c r="D250" i="14"/>
  <c r="D252" i="14"/>
  <c r="D254" i="14"/>
  <c r="D256" i="14"/>
  <c r="D258" i="14"/>
  <c r="D260" i="14"/>
  <c r="D262" i="14"/>
  <c r="D264" i="14"/>
  <c r="D266" i="14"/>
  <c r="D268" i="14"/>
  <c r="D270" i="14"/>
  <c r="D272" i="14"/>
  <c r="D274" i="14"/>
  <c r="D276" i="14"/>
  <c r="D278" i="14"/>
  <c r="D280" i="14"/>
  <c r="D282" i="14"/>
  <c r="D284" i="14"/>
  <c r="D286" i="14"/>
  <c r="D288" i="14"/>
  <c r="D290" i="14"/>
  <c r="D292" i="14"/>
  <c r="D294" i="14"/>
  <c r="D296" i="14"/>
  <c r="D298" i="14"/>
  <c r="D300" i="14"/>
  <c r="D302" i="14"/>
  <c r="D304" i="14"/>
  <c r="D306" i="14"/>
  <c r="D308" i="14"/>
  <c r="D310" i="14"/>
  <c r="D312" i="14"/>
  <c r="D314" i="14"/>
  <c r="D316" i="14"/>
  <c r="D318" i="14"/>
  <c r="D320" i="14"/>
  <c r="D322" i="14"/>
  <c r="D324" i="14"/>
  <c r="D326" i="14"/>
  <c r="D328" i="14"/>
  <c r="D330" i="14"/>
  <c r="D332" i="14"/>
  <c r="D334" i="14"/>
  <c r="D336" i="14"/>
  <c r="D338" i="14"/>
  <c r="D340" i="14"/>
  <c r="D342" i="14"/>
  <c r="D344" i="14"/>
  <c r="D346" i="14"/>
  <c r="D348" i="14"/>
  <c r="D350" i="14"/>
  <c r="D352" i="14"/>
  <c r="D354" i="14"/>
  <c r="D356" i="14"/>
  <c r="D358" i="14"/>
  <c r="D360" i="14"/>
  <c r="D362" i="14"/>
  <c r="D364" i="14"/>
  <c r="D366" i="14"/>
  <c r="D368" i="14"/>
  <c r="D370" i="14"/>
  <c r="D8" i="14"/>
  <c r="D10" i="14"/>
  <c r="D12" i="14"/>
  <c r="D14" i="14"/>
  <c r="D6" i="14"/>
  <c r="D5" i="14"/>
  <c r="C12" i="14"/>
  <c r="C14" i="14"/>
  <c r="C16" i="14"/>
  <c r="C18" i="14"/>
  <c r="C20" i="14"/>
  <c r="C22" i="14"/>
  <c r="C24" i="14"/>
  <c r="C26" i="14"/>
  <c r="C28" i="14"/>
  <c r="C30" i="14"/>
  <c r="C32" i="14"/>
  <c r="C34" i="14"/>
  <c r="C36" i="14"/>
  <c r="C38" i="14"/>
  <c r="C40" i="14"/>
  <c r="C42" i="14"/>
  <c r="C44" i="14"/>
  <c r="C46" i="14"/>
  <c r="C48" i="14"/>
  <c r="C50" i="14"/>
  <c r="C52" i="14"/>
  <c r="C54" i="14"/>
  <c r="C56" i="14"/>
  <c r="C58" i="14"/>
  <c r="C60" i="14"/>
  <c r="C62" i="14"/>
  <c r="C64" i="14"/>
  <c r="C66" i="14"/>
  <c r="C68" i="14"/>
  <c r="C70" i="14"/>
  <c r="C72" i="14"/>
  <c r="C74" i="14"/>
  <c r="C76" i="14"/>
  <c r="C78" i="14"/>
  <c r="C80" i="14"/>
  <c r="C82" i="14"/>
  <c r="C84" i="14"/>
  <c r="C86" i="14"/>
  <c r="C88" i="14"/>
  <c r="C90" i="14"/>
  <c r="C92" i="14"/>
  <c r="C94" i="14"/>
  <c r="C96" i="14"/>
  <c r="C98" i="14"/>
  <c r="C100" i="14"/>
  <c r="C102" i="14"/>
  <c r="C104" i="14"/>
  <c r="C106" i="14"/>
  <c r="C108" i="14"/>
  <c r="C110" i="14"/>
  <c r="C112" i="14"/>
  <c r="C114" i="14"/>
  <c r="C116" i="14"/>
  <c r="C118" i="14"/>
  <c r="C120" i="14"/>
  <c r="C122" i="14"/>
  <c r="C124" i="14"/>
  <c r="C126" i="14"/>
  <c r="C128" i="14"/>
  <c r="C130" i="14"/>
  <c r="C132" i="14"/>
  <c r="C134" i="14"/>
  <c r="C136" i="14"/>
  <c r="C138" i="14"/>
  <c r="C140" i="14"/>
  <c r="C142" i="14"/>
  <c r="C144" i="14"/>
  <c r="C146" i="14"/>
  <c r="C148" i="14"/>
  <c r="C150" i="14"/>
  <c r="C152" i="14"/>
  <c r="C154" i="14"/>
  <c r="C156" i="14"/>
  <c r="C158" i="14"/>
  <c r="C160" i="14"/>
  <c r="C162" i="14"/>
  <c r="C164" i="14"/>
  <c r="C166" i="14"/>
  <c r="C168" i="14"/>
  <c r="C170" i="14"/>
  <c r="C172" i="14"/>
  <c r="C174" i="14"/>
  <c r="C176" i="14"/>
  <c r="C178" i="14"/>
  <c r="C180" i="14"/>
  <c r="C182" i="14"/>
  <c r="C184" i="14"/>
  <c r="C186" i="14"/>
  <c r="C188" i="14"/>
  <c r="C190" i="14"/>
  <c r="C192" i="14"/>
  <c r="C194" i="14"/>
  <c r="C196" i="14"/>
  <c r="C198" i="14"/>
  <c r="C200" i="14"/>
  <c r="C202" i="14"/>
  <c r="C204" i="14"/>
  <c r="C206" i="14"/>
  <c r="C208" i="14"/>
  <c r="C210" i="14"/>
  <c r="C212" i="14"/>
  <c r="C214" i="14"/>
  <c r="C216" i="14"/>
  <c r="C218" i="14"/>
  <c r="C220" i="14"/>
  <c r="C222" i="14"/>
  <c r="C224" i="14"/>
  <c r="C226" i="14"/>
  <c r="C228" i="14"/>
  <c r="C230" i="14"/>
  <c r="C232" i="14"/>
  <c r="C234" i="14"/>
  <c r="C236" i="14"/>
  <c r="C238" i="14"/>
  <c r="C240" i="14"/>
  <c r="C242" i="14"/>
  <c r="C244" i="14"/>
  <c r="C246" i="14"/>
  <c r="C248" i="14"/>
  <c r="C250" i="14"/>
  <c r="C252" i="14"/>
  <c r="C254" i="14"/>
  <c r="C256" i="14"/>
  <c r="C258" i="14"/>
  <c r="C260" i="14"/>
  <c r="C262" i="14"/>
  <c r="C264" i="14"/>
  <c r="C266" i="14"/>
  <c r="C268" i="14"/>
  <c r="C270" i="14"/>
  <c r="C272" i="14"/>
  <c r="C274" i="14"/>
  <c r="C276" i="14"/>
  <c r="C278" i="14"/>
  <c r="C280" i="14"/>
  <c r="C282" i="14"/>
  <c r="C284" i="14"/>
  <c r="C286" i="14"/>
  <c r="C288" i="14"/>
  <c r="C290" i="14"/>
  <c r="C292" i="14"/>
  <c r="C294" i="14"/>
  <c r="C296" i="14"/>
  <c r="C298" i="14"/>
  <c r="C300" i="14"/>
  <c r="C302" i="14"/>
  <c r="C304" i="14"/>
  <c r="C306" i="14"/>
  <c r="C308" i="14"/>
  <c r="C310" i="14"/>
  <c r="C312" i="14"/>
  <c r="C314" i="14"/>
  <c r="C316" i="14"/>
  <c r="C318" i="14"/>
  <c r="C320" i="14"/>
  <c r="C322" i="14"/>
  <c r="C324" i="14"/>
  <c r="C326" i="14"/>
  <c r="C328" i="14"/>
  <c r="C330" i="14"/>
  <c r="C332" i="14"/>
  <c r="C334" i="14"/>
  <c r="C336" i="14"/>
  <c r="C338" i="14"/>
  <c r="C340" i="14"/>
  <c r="C342" i="14"/>
  <c r="C344" i="14"/>
  <c r="C346" i="14"/>
  <c r="C348" i="14"/>
  <c r="C350" i="14"/>
  <c r="C352" i="14"/>
  <c r="C354" i="14"/>
  <c r="C356" i="14"/>
  <c r="C358" i="14"/>
  <c r="C360" i="14"/>
  <c r="C362" i="14"/>
  <c r="C364" i="14"/>
  <c r="C366" i="14"/>
  <c r="C368" i="14"/>
  <c r="C370" i="14"/>
  <c r="C6" i="14"/>
  <c r="C8" i="14"/>
  <c r="C10" i="14"/>
  <c r="C5" i="14"/>
  <c r="B24" i="13"/>
  <c r="D24" i="13" s="1"/>
  <c r="B26" i="13"/>
  <c r="C26" i="13" s="1"/>
  <c r="B27" i="13"/>
  <c r="C27" i="13" s="1"/>
  <c r="B28" i="13"/>
  <c r="B30" i="13"/>
  <c r="D30" i="13" s="1"/>
  <c r="B31" i="13"/>
  <c r="D31" i="13" s="1"/>
  <c r="B32" i="13"/>
  <c r="D32" i="13" s="1"/>
  <c r="B34" i="13"/>
  <c r="C34" i="13" s="1"/>
  <c r="B35" i="13"/>
  <c r="B36" i="13"/>
  <c r="D36" i="13" s="1"/>
  <c r="B38" i="13"/>
  <c r="C38" i="13" s="1"/>
  <c r="B39" i="13"/>
  <c r="D39" i="13" s="1"/>
  <c r="B40" i="13"/>
  <c r="C40" i="13" s="1"/>
  <c r="B42" i="13"/>
  <c r="D42" i="13" s="1"/>
  <c r="B43" i="13"/>
  <c r="D43" i="13" s="1"/>
  <c r="B44" i="13"/>
  <c r="B46" i="13"/>
  <c r="D46" i="13" s="1"/>
  <c r="B47" i="13"/>
  <c r="D47" i="13" s="1"/>
  <c r="B48" i="13"/>
  <c r="B50" i="13"/>
  <c r="B51" i="13"/>
  <c r="D51" i="13" s="1"/>
  <c r="B52" i="13"/>
  <c r="B54" i="13"/>
  <c r="B55" i="13"/>
  <c r="D55" i="13" s="1"/>
  <c r="B56" i="13"/>
  <c r="B58" i="13"/>
  <c r="B59" i="13"/>
  <c r="D59" i="13" s="1"/>
  <c r="B60" i="13"/>
  <c r="B62" i="13"/>
  <c r="B63" i="13"/>
  <c r="D63" i="13" s="1"/>
  <c r="B64" i="13"/>
  <c r="D64" i="13" s="1"/>
  <c r="B66" i="13"/>
  <c r="B67" i="13"/>
  <c r="D67" i="13" s="1"/>
  <c r="B68" i="13"/>
  <c r="C68" i="13" s="1"/>
  <c r="B70" i="13"/>
  <c r="B71" i="13"/>
  <c r="D71" i="13" s="1"/>
  <c r="B72" i="13"/>
  <c r="B74" i="13"/>
  <c r="B75" i="13"/>
  <c r="D75" i="13" s="1"/>
  <c r="B76" i="13"/>
  <c r="B78" i="13"/>
  <c r="B79" i="13"/>
  <c r="D79" i="13" s="1"/>
  <c r="B80" i="13"/>
  <c r="B82" i="13"/>
  <c r="B83" i="13"/>
  <c r="D83" i="13" s="1"/>
  <c r="B84" i="13"/>
  <c r="C84" i="13" s="1"/>
  <c r="B86" i="13"/>
  <c r="B87" i="13"/>
  <c r="D87" i="13" s="1"/>
  <c r="B88" i="13"/>
  <c r="B90" i="13"/>
  <c r="B91" i="13"/>
  <c r="D91" i="13" s="1"/>
  <c r="B92" i="13"/>
  <c r="B94" i="13"/>
  <c r="B95" i="13"/>
  <c r="D95" i="13" s="1"/>
  <c r="B96" i="13"/>
  <c r="C96" i="13" s="1"/>
  <c r="B98" i="13"/>
  <c r="B99" i="13"/>
  <c r="D99" i="13" s="1"/>
  <c r="B100" i="13"/>
  <c r="B102" i="13"/>
  <c r="B103" i="13"/>
  <c r="D103" i="13" s="1"/>
  <c r="B104" i="13"/>
  <c r="D104" i="13" s="1"/>
  <c r="B106" i="13"/>
  <c r="B107" i="13"/>
  <c r="D107" i="13" s="1"/>
  <c r="B108" i="13"/>
  <c r="B110" i="13"/>
  <c r="B111" i="13"/>
  <c r="D111" i="13" s="1"/>
  <c r="B112" i="13"/>
  <c r="C112" i="13" s="1"/>
  <c r="B114" i="13"/>
  <c r="B115" i="13"/>
  <c r="D115" i="13" s="1"/>
  <c r="B116" i="13"/>
  <c r="B118" i="13"/>
  <c r="B119" i="13"/>
  <c r="D119" i="13" s="1"/>
  <c r="B120" i="13"/>
  <c r="D120" i="13" s="1"/>
  <c r="B122" i="13"/>
  <c r="B123" i="13"/>
  <c r="D123" i="13" s="1"/>
  <c r="B124" i="13"/>
  <c r="B126" i="13"/>
  <c r="B127" i="13"/>
  <c r="D127" i="13" s="1"/>
  <c r="B128" i="13"/>
  <c r="D128" i="13" s="1"/>
  <c r="B130" i="13"/>
  <c r="B131" i="13"/>
  <c r="D131" i="13" s="1"/>
  <c r="B132" i="13"/>
  <c r="D132" i="13" s="1"/>
  <c r="B134" i="13"/>
  <c r="B135" i="13"/>
  <c r="D135" i="13" s="1"/>
  <c r="B136" i="13"/>
  <c r="B138" i="13"/>
  <c r="B139" i="13"/>
  <c r="D139" i="13" s="1"/>
  <c r="B140" i="13"/>
  <c r="B142" i="13"/>
  <c r="B143" i="13"/>
  <c r="D143" i="13" s="1"/>
  <c r="B144" i="13"/>
  <c r="B146" i="13"/>
  <c r="B147" i="13"/>
  <c r="D147" i="13" s="1"/>
  <c r="B148" i="13"/>
  <c r="B150" i="13"/>
  <c r="B151" i="13"/>
  <c r="D151" i="13" s="1"/>
  <c r="B152" i="13"/>
  <c r="B154" i="13"/>
  <c r="B155" i="13"/>
  <c r="D155" i="13" s="1"/>
  <c r="B156" i="13"/>
  <c r="C156" i="13" s="1"/>
  <c r="B158" i="13"/>
  <c r="B159" i="13"/>
  <c r="D159" i="13" s="1"/>
  <c r="B160" i="13"/>
  <c r="B162" i="13"/>
  <c r="B163" i="13"/>
  <c r="D163" i="13" s="1"/>
  <c r="B164" i="13"/>
  <c r="B166" i="13"/>
  <c r="B167" i="13"/>
  <c r="D167" i="13" s="1"/>
  <c r="B168" i="13"/>
  <c r="C168" i="13" s="1"/>
  <c r="B170" i="13"/>
  <c r="B171" i="13"/>
  <c r="D171" i="13" s="1"/>
  <c r="B172" i="13"/>
  <c r="D172" i="13" s="1"/>
  <c r="B174" i="13"/>
  <c r="B175" i="13"/>
  <c r="D175" i="13" s="1"/>
  <c r="B176" i="13"/>
  <c r="B178" i="13"/>
  <c r="B179" i="13"/>
  <c r="D179" i="13" s="1"/>
  <c r="B180" i="13"/>
  <c r="B182" i="13"/>
  <c r="B183" i="13"/>
  <c r="D183" i="13" s="1"/>
  <c r="B184" i="13"/>
  <c r="B186" i="13"/>
  <c r="B187" i="13"/>
  <c r="D187" i="13" s="1"/>
  <c r="B188" i="13"/>
  <c r="B190" i="13"/>
  <c r="B191" i="13"/>
  <c r="D191" i="13" s="1"/>
  <c r="B192" i="13"/>
  <c r="C192" i="13" s="1"/>
  <c r="B194" i="13"/>
  <c r="B195" i="13"/>
  <c r="D195" i="13" s="1"/>
  <c r="B196" i="13"/>
  <c r="B198" i="13"/>
  <c r="B199" i="13"/>
  <c r="D199" i="13" s="1"/>
  <c r="B200" i="13"/>
  <c r="B202" i="13"/>
  <c r="B203" i="13"/>
  <c r="B204" i="13"/>
  <c r="B206" i="13"/>
  <c r="B207" i="13"/>
  <c r="B208" i="13"/>
  <c r="B210" i="13"/>
  <c r="B211" i="13"/>
  <c r="B212" i="13"/>
  <c r="B214" i="13"/>
  <c r="B215" i="13"/>
  <c r="B216" i="13"/>
  <c r="B218" i="13"/>
  <c r="B219" i="13"/>
  <c r="B220" i="13"/>
  <c r="B222" i="13"/>
  <c r="B223" i="13"/>
  <c r="B224" i="13"/>
  <c r="D224" i="13" s="1"/>
  <c r="B226" i="13"/>
  <c r="B227" i="13"/>
  <c r="B228" i="13"/>
  <c r="B230" i="13"/>
  <c r="B231" i="13"/>
  <c r="B232" i="13"/>
  <c r="B234" i="13"/>
  <c r="B235" i="13"/>
  <c r="B236" i="13"/>
  <c r="B238" i="13"/>
  <c r="B239" i="13"/>
  <c r="B240" i="13"/>
  <c r="B242" i="13"/>
  <c r="B243" i="13"/>
  <c r="B244" i="13"/>
  <c r="C244" i="13" s="1"/>
  <c r="B246" i="13"/>
  <c r="B247" i="13"/>
  <c r="B248" i="13"/>
  <c r="B250" i="13"/>
  <c r="B251" i="13"/>
  <c r="B252" i="13"/>
  <c r="B254" i="13"/>
  <c r="B255" i="13"/>
  <c r="B256" i="13"/>
  <c r="B258" i="13"/>
  <c r="B259" i="13"/>
  <c r="B260" i="13"/>
  <c r="B262" i="13"/>
  <c r="B263" i="13"/>
  <c r="B264" i="13"/>
  <c r="B266" i="13"/>
  <c r="B267" i="13"/>
  <c r="B268" i="13"/>
  <c r="B270" i="13"/>
  <c r="B271" i="13"/>
  <c r="B272" i="13"/>
  <c r="B274" i="13"/>
  <c r="B275" i="13"/>
  <c r="B276" i="13"/>
  <c r="B278" i="13"/>
  <c r="B279" i="13"/>
  <c r="B280" i="13"/>
  <c r="B282" i="13"/>
  <c r="B283" i="13"/>
  <c r="B284" i="13"/>
  <c r="B286" i="13"/>
  <c r="B287" i="13"/>
  <c r="B288" i="13"/>
  <c r="C288" i="13" s="1"/>
  <c r="B290" i="13"/>
  <c r="B291" i="13"/>
  <c r="B292" i="13"/>
  <c r="B294" i="13"/>
  <c r="B295" i="13"/>
  <c r="B296" i="13"/>
  <c r="B298" i="13"/>
  <c r="B299" i="13"/>
  <c r="B300" i="13"/>
  <c r="C300" i="13" s="1"/>
  <c r="B302" i="13"/>
  <c r="B303" i="13"/>
  <c r="B304" i="13"/>
  <c r="B306" i="13"/>
  <c r="B307" i="13"/>
  <c r="B308" i="13"/>
  <c r="B310" i="13"/>
  <c r="B311" i="13"/>
  <c r="B312" i="13"/>
  <c r="B314" i="13"/>
  <c r="B315" i="13"/>
  <c r="B316" i="13"/>
  <c r="C316" i="13" s="1"/>
  <c r="B318" i="13"/>
  <c r="B319" i="13"/>
  <c r="B320" i="13"/>
  <c r="B322" i="13"/>
  <c r="B323" i="13"/>
  <c r="B324" i="13"/>
  <c r="B326" i="13"/>
  <c r="B327" i="13"/>
  <c r="D327" i="13" s="1"/>
  <c r="B328" i="13"/>
  <c r="D328" i="13" s="1"/>
  <c r="B330" i="13"/>
  <c r="B331" i="13"/>
  <c r="D331" i="13" s="1"/>
  <c r="B332" i="13"/>
  <c r="B334" i="13"/>
  <c r="B335" i="13"/>
  <c r="D335" i="13" s="1"/>
  <c r="B336" i="13"/>
  <c r="B338" i="13"/>
  <c r="B339" i="13"/>
  <c r="B340" i="13"/>
  <c r="C340" i="13" s="1"/>
  <c r="B342" i="13"/>
  <c r="B343" i="13"/>
  <c r="D343" i="13" s="1"/>
  <c r="B344" i="13"/>
  <c r="D344" i="13" s="1"/>
  <c r="B346" i="13"/>
  <c r="B347" i="13"/>
  <c r="D347" i="13" s="1"/>
  <c r="B348" i="13"/>
  <c r="D348" i="13" s="1"/>
  <c r="B350" i="13"/>
  <c r="B351" i="13"/>
  <c r="D351" i="13" s="1"/>
  <c r="B352" i="13"/>
  <c r="B354" i="13"/>
  <c r="B355" i="13"/>
  <c r="B356" i="13"/>
  <c r="B358" i="13"/>
  <c r="B359" i="13"/>
  <c r="D359" i="13" s="1"/>
  <c r="B360" i="13"/>
  <c r="B362" i="13"/>
  <c r="B363" i="13"/>
  <c r="D363" i="13" s="1"/>
  <c r="B364" i="13"/>
  <c r="D364" i="13" s="1"/>
  <c r="B366" i="13"/>
  <c r="B367" i="13"/>
  <c r="D367" i="13" s="1"/>
  <c r="B368" i="13"/>
  <c r="B370" i="13"/>
  <c r="B12" i="13"/>
  <c r="B14" i="13"/>
  <c r="B15" i="13"/>
  <c r="D15" i="13" s="1"/>
  <c r="B16" i="13"/>
  <c r="D16" i="13" s="1"/>
  <c r="B18" i="13"/>
  <c r="D18" i="13" s="1"/>
  <c r="B19" i="13"/>
  <c r="C19" i="13" s="1"/>
  <c r="B20" i="13"/>
  <c r="B22" i="13"/>
  <c r="D22" i="13" s="1"/>
  <c r="B23" i="13"/>
  <c r="D23" i="13" s="1"/>
  <c r="B6" i="13"/>
  <c r="D6" i="13" s="1"/>
  <c r="B7" i="13"/>
  <c r="D7" i="13" s="1"/>
  <c r="B8" i="13"/>
  <c r="B10" i="13"/>
  <c r="C10" i="13" s="1"/>
  <c r="B11" i="13"/>
  <c r="C11" i="13" s="1"/>
  <c r="B5" i="13"/>
  <c r="C364" i="13"/>
  <c r="C104" i="13"/>
  <c r="G4" i="13"/>
  <c r="G3" i="13"/>
  <c r="B6" i="12"/>
  <c r="D6" i="12" s="1"/>
  <c r="B8" i="12"/>
  <c r="B10" i="12"/>
  <c r="B12" i="12"/>
  <c r="B14" i="12"/>
  <c r="D14" i="12" s="1"/>
  <c r="B16" i="12"/>
  <c r="B18" i="12"/>
  <c r="B20" i="12"/>
  <c r="B22" i="12"/>
  <c r="B24" i="12"/>
  <c r="D24" i="12" s="1"/>
  <c r="B26" i="12"/>
  <c r="B28" i="12"/>
  <c r="D28" i="12" s="1"/>
  <c r="B30" i="12"/>
  <c r="B32" i="12"/>
  <c r="D32" i="12" s="1"/>
  <c r="B34" i="12"/>
  <c r="B36" i="12"/>
  <c r="D36" i="12" s="1"/>
  <c r="B38" i="12"/>
  <c r="B40" i="12"/>
  <c r="D40" i="12" s="1"/>
  <c r="B42" i="12"/>
  <c r="B44" i="12"/>
  <c r="D44" i="12" s="1"/>
  <c r="B46" i="12"/>
  <c r="B48" i="12"/>
  <c r="D48" i="12" s="1"/>
  <c r="B50" i="12"/>
  <c r="D50" i="12" s="1"/>
  <c r="B52" i="12"/>
  <c r="D52" i="12" s="1"/>
  <c r="B54" i="12"/>
  <c r="B56" i="12"/>
  <c r="D56" i="12" s="1"/>
  <c r="B58" i="12"/>
  <c r="B60" i="12"/>
  <c r="D60" i="12" s="1"/>
  <c r="B62" i="12"/>
  <c r="B64" i="12"/>
  <c r="D64" i="12" s="1"/>
  <c r="B66" i="12"/>
  <c r="B68" i="12"/>
  <c r="D68" i="12" s="1"/>
  <c r="B70" i="12"/>
  <c r="B72" i="12"/>
  <c r="D72" i="12" s="1"/>
  <c r="B74" i="12"/>
  <c r="B76" i="12"/>
  <c r="D76" i="12" s="1"/>
  <c r="B78" i="12"/>
  <c r="B80" i="12"/>
  <c r="D80" i="12" s="1"/>
  <c r="B82" i="12"/>
  <c r="D82" i="12" s="1"/>
  <c r="B84" i="12"/>
  <c r="B86" i="12"/>
  <c r="B88" i="12"/>
  <c r="D88" i="12" s="1"/>
  <c r="B90" i="12"/>
  <c r="B92" i="12"/>
  <c r="B94" i="12"/>
  <c r="B96" i="12"/>
  <c r="D96" i="12" s="1"/>
  <c r="B98" i="12"/>
  <c r="B100" i="12"/>
  <c r="B102" i="12"/>
  <c r="B104" i="12"/>
  <c r="D104" i="12" s="1"/>
  <c r="B106" i="12"/>
  <c r="B108" i="12"/>
  <c r="B110" i="12"/>
  <c r="B112" i="12"/>
  <c r="D112" i="12" s="1"/>
  <c r="B114" i="12"/>
  <c r="D114" i="12" s="1"/>
  <c r="B116" i="12"/>
  <c r="B118" i="12"/>
  <c r="B120" i="12"/>
  <c r="D120" i="12" s="1"/>
  <c r="B122" i="12"/>
  <c r="B124" i="12"/>
  <c r="B126" i="12"/>
  <c r="B128" i="12"/>
  <c r="D128" i="12" s="1"/>
  <c r="B130" i="12"/>
  <c r="B132" i="12"/>
  <c r="B134" i="12"/>
  <c r="B136" i="12"/>
  <c r="D136" i="12" s="1"/>
  <c r="B138" i="12"/>
  <c r="B140" i="12"/>
  <c r="B142" i="12"/>
  <c r="B144" i="12"/>
  <c r="D144" i="12" s="1"/>
  <c r="B146" i="12"/>
  <c r="B148" i="12"/>
  <c r="D148" i="12" s="1"/>
  <c r="B150" i="12"/>
  <c r="B152" i="12"/>
  <c r="B154" i="12"/>
  <c r="B156" i="12"/>
  <c r="B158" i="12"/>
  <c r="B160" i="12"/>
  <c r="B162" i="12"/>
  <c r="B164" i="12"/>
  <c r="B166" i="12"/>
  <c r="B168" i="12"/>
  <c r="D168" i="12" s="1"/>
  <c r="B170" i="12"/>
  <c r="B172" i="12"/>
  <c r="D172" i="12" s="1"/>
  <c r="B174" i="12"/>
  <c r="B176" i="12"/>
  <c r="B178" i="12"/>
  <c r="B180" i="12"/>
  <c r="D180" i="12" s="1"/>
  <c r="B182" i="12"/>
  <c r="B184" i="12"/>
  <c r="B186" i="12"/>
  <c r="B188" i="12"/>
  <c r="B190" i="12"/>
  <c r="D190" i="12" s="1"/>
  <c r="B192" i="12"/>
  <c r="D192" i="12" s="1"/>
  <c r="B194" i="12"/>
  <c r="B196" i="12"/>
  <c r="D196" i="12" s="1"/>
  <c r="B198" i="12"/>
  <c r="B200" i="12"/>
  <c r="B202" i="12"/>
  <c r="D202" i="12" s="1"/>
  <c r="B204" i="12"/>
  <c r="D204" i="12" s="1"/>
  <c r="B206" i="12"/>
  <c r="B208" i="12"/>
  <c r="B210" i="12"/>
  <c r="B212" i="12"/>
  <c r="D212" i="12" s="1"/>
  <c r="B214" i="12"/>
  <c r="B216" i="12"/>
  <c r="B218" i="12"/>
  <c r="B220" i="12"/>
  <c r="D220" i="12" s="1"/>
  <c r="B222" i="12"/>
  <c r="B224" i="12"/>
  <c r="B226" i="12"/>
  <c r="D226" i="12" s="1"/>
  <c r="B228" i="12"/>
  <c r="D228" i="12" s="1"/>
  <c r="B230" i="12"/>
  <c r="B232" i="12"/>
  <c r="D232" i="12" s="1"/>
  <c r="B234" i="12"/>
  <c r="B236" i="12"/>
  <c r="D236" i="12" s="1"/>
  <c r="B238" i="12"/>
  <c r="B240" i="12"/>
  <c r="B242" i="12"/>
  <c r="B244" i="12"/>
  <c r="D244" i="12" s="1"/>
  <c r="B246" i="12"/>
  <c r="B248" i="12"/>
  <c r="B250" i="12"/>
  <c r="B252" i="12"/>
  <c r="D252" i="12" s="1"/>
  <c r="B254" i="12"/>
  <c r="D254" i="12" s="1"/>
  <c r="B256" i="12"/>
  <c r="B258" i="12"/>
  <c r="B260" i="12"/>
  <c r="D260" i="12" s="1"/>
  <c r="B262" i="12"/>
  <c r="B264" i="12"/>
  <c r="B266" i="12"/>
  <c r="B268" i="12"/>
  <c r="D268" i="12" s="1"/>
  <c r="B270" i="12"/>
  <c r="B272" i="12"/>
  <c r="D272" i="12" s="1"/>
  <c r="B274" i="12"/>
  <c r="B276" i="12"/>
  <c r="D276" i="12" s="1"/>
  <c r="B278" i="12"/>
  <c r="B280" i="12"/>
  <c r="D280" i="12" s="1"/>
  <c r="B282" i="12"/>
  <c r="B284" i="12"/>
  <c r="D284" i="12" s="1"/>
  <c r="B286" i="12"/>
  <c r="B288" i="12"/>
  <c r="B290" i="12"/>
  <c r="D290" i="12" s="1"/>
  <c r="B292" i="12"/>
  <c r="D292" i="12" s="1"/>
  <c r="B294" i="12"/>
  <c r="B296" i="12"/>
  <c r="B298" i="12"/>
  <c r="B300" i="12"/>
  <c r="D300" i="12" s="1"/>
  <c r="B302" i="12"/>
  <c r="B304" i="12"/>
  <c r="B306" i="12"/>
  <c r="B308" i="12"/>
  <c r="B310" i="12"/>
  <c r="D310" i="12" s="1"/>
  <c r="B312" i="12"/>
  <c r="D312" i="12" s="1"/>
  <c r="B314" i="12"/>
  <c r="B316" i="12"/>
  <c r="D316" i="12" s="1"/>
  <c r="B318" i="12"/>
  <c r="D318" i="12" s="1"/>
  <c r="B320" i="12"/>
  <c r="B322" i="12"/>
  <c r="B324" i="12"/>
  <c r="D324" i="12" s="1"/>
  <c r="B326" i="12"/>
  <c r="B328" i="12"/>
  <c r="D328" i="12" s="1"/>
  <c r="B330" i="12"/>
  <c r="B332" i="12"/>
  <c r="B334" i="12"/>
  <c r="C334" i="12" s="1"/>
  <c r="B336" i="12"/>
  <c r="B338" i="12"/>
  <c r="B340" i="12"/>
  <c r="B342" i="12"/>
  <c r="B344" i="12"/>
  <c r="D344" i="12" s="1"/>
  <c r="B346" i="12"/>
  <c r="B348" i="12"/>
  <c r="B350" i="12"/>
  <c r="B352" i="12"/>
  <c r="B354" i="12"/>
  <c r="B356" i="12"/>
  <c r="B358" i="12"/>
  <c r="B360" i="12"/>
  <c r="B362" i="12"/>
  <c r="B364" i="12"/>
  <c r="B366" i="12"/>
  <c r="B368" i="12"/>
  <c r="B370" i="12"/>
  <c r="B5" i="12"/>
  <c r="D5" i="12" s="1"/>
  <c r="B5" i="2"/>
  <c r="D5" i="2" s="1"/>
  <c r="C5" i="9"/>
  <c r="D5" i="9"/>
  <c r="C6" i="9"/>
  <c r="D6" i="9"/>
  <c r="C7" i="9"/>
  <c r="D7" i="9"/>
  <c r="C8" i="9"/>
  <c r="D8" i="9"/>
  <c r="C9" i="9"/>
  <c r="D9" i="9"/>
  <c r="C11" i="9"/>
  <c r="D11" i="9"/>
  <c r="C12" i="9"/>
  <c r="D12" i="9"/>
  <c r="C13" i="9"/>
  <c r="D13" i="9"/>
  <c r="C14" i="9"/>
  <c r="D14" i="9"/>
  <c r="C16" i="9"/>
  <c r="D16" i="9"/>
  <c r="C17" i="9"/>
  <c r="D17" i="9"/>
  <c r="C18" i="9"/>
  <c r="D18" i="9"/>
  <c r="C19" i="9"/>
  <c r="D19" i="9"/>
  <c r="C21" i="9"/>
  <c r="D21" i="9"/>
  <c r="C22" i="9"/>
  <c r="D22" i="9"/>
  <c r="C23" i="9"/>
  <c r="D23" i="9"/>
  <c r="C24" i="9"/>
  <c r="D24" i="9"/>
  <c r="C26" i="9"/>
  <c r="D26" i="9"/>
  <c r="C27" i="9"/>
  <c r="D27" i="9"/>
  <c r="C28" i="9"/>
  <c r="D28" i="9"/>
  <c r="C29" i="9"/>
  <c r="D29" i="9"/>
  <c r="C31" i="9"/>
  <c r="D31" i="9"/>
  <c r="C32" i="9"/>
  <c r="D32" i="9"/>
  <c r="C33" i="9"/>
  <c r="D33" i="9"/>
  <c r="C34" i="9"/>
  <c r="D34" i="9"/>
  <c r="C36" i="9"/>
  <c r="D36" i="9"/>
  <c r="C37" i="9"/>
  <c r="D37" i="9"/>
  <c r="C38" i="9"/>
  <c r="D38" i="9"/>
  <c r="C39" i="9"/>
  <c r="D39" i="9"/>
  <c r="C41" i="9"/>
  <c r="D41" i="9"/>
  <c r="C42" i="9"/>
  <c r="D42" i="9"/>
  <c r="C43" i="9"/>
  <c r="D43" i="9"/>
  <c r="C44" i="9"/>
  <c r="D44" i="9"/>
  <c r="C46" i="9"/>
  <c r="D46" i="9"/>
  <c r="C47" i="9"/>
  <c r="D47" i="9"/>
  <c r="C48" i="9"/>
  <c r="D48" i="9"/>
  <c r="C49" i="9"/>
  <c r="D49" i="9"/>
  <c r="C51" i="9"/>
  <c r="D51" i="9"/>
  <c r="C52" i="9"/>
  <c r="D52" i="9"/>
  <c r="C53" i="9"/>
  <c r="D53" i="9"/>
  <c r="C54" i="9"/>
  <c r="D54" i="9"/>
  <c r="C56" i="9"/>
  <c r="D56" i="9"/>
  <c r="C57" i="9"/>
  <c r="D57" i="9"/>
  <c r="C58" i="9"/>
  <c r="D58" i="9"/>
  <c r="C59" i="9"/>
  <c r="D59" i="9"/>
  <c r="C61" i="9"/>
  <c r="D61" i="9"/>
  <c r="C62" i="9"/>
  <c r="D62" i="9"/>
  <c r="C63" i="9"/>
  <c r="D63" i="9"/>
  <c r="C64" i="9"/>
  <c r="D64" i="9"/>
  <c r="C66" i="9"/>
  <c r="D66" i="9"/>
  <c r="C67" i="9"/>
  <c r="D67" i="9"/>
  <c r="C68" i="9"/>
  <c r="D68" i="9"/>
  <c r="C69" i="9"/>
  <c r="D69" i="9"/>
  <c r="C71" i="9"/>
  <c r="D71" i="9"/>
  <c r="C72" i="9"/>
  <c r="D72" i="9"/>
  <c r="C73" i="9"/>
  <c r="D73" i="9"/>
  <c r="C74" i="9"/>
  <c r="D74" i="9"/>
  <c r="C76" i="9"/>
  <c r="D76" i="9"/>
  <c r="C77" i="9"/>
  <c r="D77" i="9"/>
  <c r="C78" i="9"/>
  <c r="D78" i="9"/>
  <c r="C79" i="9"/>
  <c r="D79" i="9"/>
  <c r="C81" i="9"/>
  <c r="D81" i="9"/>
  <c r="C82" i="9"/>
  <c r="D82" i="9"/>
  <c r="C83" i="9"/>
  <c r="D83" i="9"/>
  <c r="C84" i="9"/>
  <c r="D84" i="9"/>
  <c r="C86" i="9"/>
  <c r="D86" i="9"/>
  <c r="C87" i="9"/>
  <c r="D87" i="9"/>
  <c r="C88" i="9"/>
  <c r="D88" i="9"/>
  <c r="C89" i="9"/>
  <c r="D89" i="9"/>
  <c r="C91" i="9"/>
  <c r="D91" i="9"/>
  <c r="C92" i="9"/>
  <c r="D92" i="9"/>
  <c r="C93" i="9"/>
  <c r="D93" i="9"/>
  <c r="C94" i="9"/>
  <c r="D94" i="9"/>
  <c r="C96" i="9"/>
  <c r="D96" i="9"/>
  <c r="C97" i="9"/>
  <c r="D97" i="9"/>
  <c r="C98" i="9"/>
  <c r="D98" i="9"/>
  <c r="C99" i="9"/>
  <c r="D99" i="9"/>
  <c r="C101" i="9"/>
  <c r="D101" i="9"/>
  <c r="C102" i="9"/>
  <c r="D102" i="9"/>
  <c r="C103" i="9"/>
  <c r="D103" i="9"/>
  <c r="C104" i="9"/>
  <c r="D104" i="9"/>
  <c r="C106" i="9"/>
  <c r="D106" i="9"/>
  <c r="C107" i="9"/>
  <c r="D107" i="9"/>
  <c r="C108" i="9"/>
  <c r="D108" i="9"/>
  <c r="C109" i="9"/>
  <c r="D109" i="9"/>
  <c r="C111" i="9"/>
  <c r="D111" i="9"/>
  <c r="C112" i="9"/>
  <c r="D112" i="9"/>
  <c r="C113" i="9"/>
  <c r="D113" i="9"/>
  <c r="C114" i="9"/>
  <c r="D114" i="9"/>
  <c r="C116" i="9"/>
  <c r="D116" i="9"/>
  <c r="C117" i="9"/>
  <c r="D117" i="9"/>
  <c r="C118" i="9"/>
  <c r="D118" i="9"/>
  <c r="C119" i="9"/>
  <c r="D119" i="9"/>
  <c r="C121" i="9"/>
  <c r="D121" i="9"/>
  <c r="C122" i="9"/>
  <c r="D122" i="9"/>
  <c r="C123" i="9"/>
  <c r="D123" i="9"/>
  <c r="C124" i="9"/>
  <c r="D124" i="9"/>
  <c r="C126" i="9"/>
  <c r="D126" i="9"/>
  <c r="C127" i="9"/>
  <c r="D127" i="9"/>
  <c r="C128" i="9"/>
  <c r="D128" i="9"/>
  <c r="C129" i="9"/>
  <c r="D129" i="9"/>
  <c r="C131" i="9"/>
  <c r="D131" i="9"/>
  <c r="C132" i="9"/>
  <c r="D132" i="9"/>
  <c r="C133" i="9"/>
  <c r="D133" i="9"/>
  <c r="C134" i="9"/>
  <c r="D134" i="9"/>
  <c r="C136" i="9"/>
  <c r="D136" i="9"/>
  <c r="C137" i="9"/>
  <c r="D137" i="9"/>
  <c r="C138" i="9"/>
  <c r="D138" i="9"/>
  <c r="C139" i="9"/>
  <c r="D139" i="9"/>
  <c r="C141" i="9"/>
  <c r="D141" i="9"/>
  <c r="C142" i="9"/>
  <c r="D142" i="9"/>
  <c r="C143" i="9"/>
  <c r="D143" i="9"/>
  <c r="C144" i="9"/>
  <c r="D144" i="9"/>
  <c r="C146" i="9"/>
  <c r="D146" i="9"/>
  <c r="C147" i="9"/>
  <c r="D147" i="9"/>
  <c r="C148" i="9"/>
  <c r="D148" i="9"/>
  <c r="C149" i="9"/>
  <c r="D149" i="9"/>
  <c r="C151" i="9"/>
  <c r="D151" i="9"/>
  <c r="C152" i="9"/>
  <c r="D152" i="9"/>
  <c r="C153" i="9"/>
  <c r="D153" i="9"/>
  <c r="C154" i="9"/>
  <c r="D154" i="9"/>
  <c r="C156" i="9"/>
  <c r="D156" i="9"/>
  <c r="C157" i="9"/>
  <c r="D157" i="9"/>
  <c r="C158" i="9"/>
  <c r="D158" i="9"/>
  <c r="C159" i="9"/>
  <c r="D159" i="9"/>
  <c r="C161" i="9"/>
  <c r="D161" i="9"/>
  <c r="C162" i="9"/>
  <c r="D162" i="9"/>
  <c r="C163" i="9"/>
  <c r="D163" i="9"/>
  <c r="C164" i="9"/>
  <c r="D164" i="9"/>
  <c r="C166" i="9"/>
  <c r="D166" i="9"/>
  <c r="C167" i="9"/>
  <c r="D167" i="9"/>
  <c r="C168" i="9"/>
  <c r="D168" i="9"/>
  <c r="C169" i="9"/>
  <c r="D169" i="9"/>
  <c r="C171" i="9"/>
  <c r="D171" i="9"/>
  <c r="C172" i="9"/>
  <c r="D172" i="9"/>
  <c r="C173" i="9"/>
  <c r="D173" i="9"/>
  <c r="C174" i="9"/>
  <c r="D174" i="9"/>
  <c r="C176" i="9"/>
  <c r="D176" i="9"/>
  <c r="C177" i="9"/>
  <c r="D177" i="9"/>
  <c r="C178" i="9"/>
  <c r="D178" i="9"/>
  <c r="C179" i="9"/>
  <c r="D179" i="9"/>
  <c r="C181" i="9"/>
  <c r="D181" i="9"/>
  <c r="C182" i="9"/>
  <c r="D182" i="9"/>
  <c r="C183" i="9"/>
  <c r="D183" i="9"/>
  <c r="C184" i="9"/>
  <c r="D184" i="9"/>
  <c r="C186" i="9"/>
  <c r="D186" i="9"/>
  <c r="C187" i="9"/>
  <c r="D187" i="9"/>
  <c r="C188" i="9"/>
  <c r="D188" i="9"/>
  <c r="C189" i="9"/>
  <c r="D189" i="9"/>
  <c r="C191" i="9"/>
  <c r="D191" i="9"/>
  <c r="C192" i="9"/>
  <c r="D192" i="9"/>
  <c r="C193" i="9"/>
  <c r="D193" i="9"/>
  <c r="C194" i="9"/>
  <c r="D194" i="9"/>
  <c r="C196" i="9"/>
  <c r="D196" i="9"/>
  <c r="C197" i="9"/>
  <c r="D197" i="9"/>
  <c r="C198" i="9"/>
  <c r="D198" i="9"/>
  <c r="C199" i="9"/>
  <c r="D199" i="9"/>
  <c r="C201" i="9"/>
  <c r="D201" i="9"/>
  <c r="C202" i="9"/>
  <c r="D202" i="9"/>
  <c r="C203" i="9"/>
  <c r="D203" i="9"/>
  <c r="C204" i="9"/>
  <c r="D204" i="9"/>
  <c r="C206" i="9"/>
  <c r="D206" i="9"/>
  <c r="C207" i="9"/>
  <c r="D207" i="9"/>
  <c r="C208" i="9"/>
  <c r="D208" i="9"/>
  <c r="C209" i="9"/>
  <c r="D209" i="9"/>
  <c r="C211" i="9"/>
  <c r="D211" i="9"/>
  <c r="C212" i="9"/>
  <c r="D212" i="9"/>
  <c r="C213" i="9"/>
  <c r="D213" i="9"/>
  <c r="C214" i="9"/>
  <c r="D214" i="9"/>
  <c r="C216" i="9"/>
  <c r="D216" i="9"/>
  <c r="C217" i="9"/>
  <c r="D217" i="9"/>
  <c r="C218" i="9"/>
  <c r="D218" i="9"/>
  <c r="C219" i="9"/>
  <c r="D219" i="9"/>
  <c r="C221" i="9"/>
  <c r="D221" i="9"/>
  <c r="C222" i="9"/>
  <c r="D222" i="9"/>
  <c r="C223" i="9"/>
  <c r="D223" i="9"/>
  <c r="C224" i="9"/>
  <c r="D224" i="9"/>
  <c r="C226" i="9"/>
  <c r="D226" i="9"/>
  <c r="C227" i="9"/>
  <c r="D227" i="9"/>
  <c r="C228" i="9"/>
  <c r="D228" i="9"/>
  <c r="C229" i="9"/>
  <c r="D229" i="9"/>
  <c r="C231" i="9"/>
  <c r="D231" i="9"/>
  <c r="C232" i="9"/>
  <c r="D232" i="9"/>
  <c r="C233" i="9"/>
  <c r="D233" i="9"/>
  <c r="C234" i="9"/>
  <c r="D234" i="9"/>
  <c r="C5" i="6"/>
  <c r="D5" i="6"/>
  <c r="C6" i="6"/>
  <c r="D6" i="6"/>
  <c r="C7" i="6"/>
  <c r="D7" i="6"/>
  <c r="C9" i="6"/>
  <c r="D9" i="6"/>
  <c r="C10" i="6"/>
  <c r="D10" i="6"/>
  <c r="C12" i="6"/>
  <c r="D12" i="6"/>
  <c r="C13" i="6"/>
  <c r="D13" i="6"/>
  <c r="C15" i="6"/>
  <c r="D15" i="6"/>
  <c r="C16" i="6"/>
  <c r="D16" i="6"/>
  <c r="C18" i="6"/>
  <c r="D18" i="6"/>
  <c r="C19" i="6"/>
  <c r="D19" i="6"/>
  <c r="C21" i="6"/>
  <c r="D21" i="6"/>
  <c r="C22" i="6"/>
  <c r="D22" i="6"/>
  <c r="C24" i="6"/>
  <c r="D24" i="6"/>
  <c r="C25" i="6"/>
  <c r="D25" i="6"/>
  <c r="C27" i="6"/>
  <c r="D27" i="6"/>
  <c r="C28" i="6"/>
  <c r="D28" i="6"/>
  <c r="C30" i="6"/>
  <c r="D30" i="6"/>
  <c r="C31" i="6"/>
  <c r="D31" i="6"/>
  <c r="C33" i="6"/>
  <c r="D33" i="6"/>
  <c r="C34" i="6"/>
  <c r="D34" i="6"/>
  <c r="C36" i="6"/>
  <c r="D36" i="6"/>
  <c r="C37" i="6"/>
  <c r="D37" i="6"/>
  <c r="C39" i="6"/>
  <c r="D39" i="6"/>
  <c r="C40" i="6"/>
  <c r="D40" i="6"/>
  <c r="C42" i="6"/>
  <c r="D42" i="6"/>
  <c r="C43" i="6"/>
  <c r="D43" i="6"/>
  <c r="C45" i="6"/>
  <c r="D45" i="6"/>
  <c r="C46" i="6"/>
  <c r="D46" i="6"/>
  <c r="C48" i="6"/>
  <c r="D48" i="6"/>
  <c r="C49" i="6"/>
  <c r="D49" i="6"/>
  <c r="C51" i="6"/>
  <c r="D51" i="6"/>
  <c r="C52" i="6"/>
  <c r="D52" i="6"/>
  <c r="C54" i="6"/>
  <c r="D54" i="6"/>
  <c r="C55" i="6"/>
  <c r="D55" i="6"/>
  <c r="C57" i="6"/>
  <c r="D57" i="6"/>
  <c r="C58" i="6"/>
  <c r="D58" i="6"/>
  <c r="C60" i="6"/>
  <c r="D60" i="6"/>
  <c r="C61" i="6"/>
  <c r="D61" i="6"/>
  <c r="C63" i="6"/>
  <c r="D63" i="6"/>
  <c r="C64" i="6"/>
  <c r="D64" i="6"/>
  <c r="C66" i="6"/>
  <c r="D66" i="6"/>
  <c r="C67" i="6"/>
  <c r="D67" i="6"/>
  <c r="C69" i="6"/>
  <c r="D69" i="6"/>
  <c r="C70" i="6"/>
  <c r="D70" i="6"/>
  <c r="C72" i="6"/>
  <c r="D72" i="6"/>
  <c r="C73" i="6"/>
  <c r="D73" i="6"/>
  <c r="C75" i="6"/>
  <c r="D75" i="6"/>
  <c r="C76" i="6"/>
  <c r="D76" i="6"/>
  <c r="C78" i="6"/>
  <c r="D78" i="6"/>
  <c r="C79" i="6"/>
  <c r="D79" i="6"/>
  <c r="C81" i="6"/>
  <c r="D81" i="6"/>
  <c r="C82" i="6"/>
  <c r="D82" i="6"/>
  <c r="C84" i="6"/>
  <c r="D84" i="6"/>
  <c r="C85" i="6"/>
  <c r="D85" i="6"/>
  <c r="C87" i="6"/>
  <c r="D87" i="6"/>
  <c r="C88" i="6"/>
  <c r="D88" i="6"/>
  <c r="C90" i="6"/>
  <c r="D90" i="6"/>
  <c r="C91" i="6"/>
  <c r="D91" i="6"/>
  <c r="C93" i="6"/>
  <c r="D93" i="6"/>
  <c r="C94" i="6"/>
  <c r="D94" i="6"/>
  <c r="C96" i="6"/>
  <c r="D96" i="6"/>
  <c r="C97" i="6"/>
  <c r="D97" i="6"/>
  <c r="C99" i="6"/>
  <c r="D99" i="6"/>
  <c r="C100" i="6"/>
  <c r="D100" i="6"/>
  <c r="C102" i="6"/>
  <c r="D102" i="6"/>
  <c r="C103" i="6"/>
  <c r="D103" i="6"/>
  <c r="C105" i="6"/>
  <c r="D105" i="6"/>
  <c r="C106" i="6"/>
  <c r="D106" i="6"/>
  <c r="C108" i="6"/>
  <c r="D108" i="6"/>
  <c r="C109" i="6"/>
  <c r="D109" i="6"/>
  <c r="C111" i="6"/>
  <c r="D111" i="6"/>
  <c r="C112" i="6"/>
  <c r="D112" i="6"/>
  <c r="C114" i="6"/>
  <c r="D114" i="6"/>
  <c r="C115" i="6"/>
  <c r="D115" i="6"/>
  <c r="C117" i="6"/>
  <c r="D117" i="6"/>
  <c r="C118" i="6"/>
  <c r="D118" i="6"/>
  <c r="C120" i="6"/>
  <c r="D120" i="6"/>
  <c r="C121" i="6"/>
  <c r="D121" i="6"/>
  <c r="C123" i="6"/>
  <c r="D123" i="6"/>
  <c r="C124" i="6"/>
  <c r="D124" i="6"/>
  <c r="C126" i="6"/>
  <c r="D126" i="6"/>
  <c r="C127" i="6"/>
  <c r="D127" i="6"/>
  <c r="C129" i="6"/>
  <c r="D129" i="6"/>
  <c r="C130" i="6"/>
  <c r="D130" i="6"/>
  <c r="C132" i="6"/>
  <c r="D132" i="6"/>
  <c r="C133" i="6"/>
  <c r="D133" i="6"/>
  <c r="C135" i="6"/>
  <c r="D135" i="6"/>
  <c r="C136" i="6"/>
  <c r="D136" i="6"/>
  <c r="C138" i="6"/>
  <c r="D138" i="6"/>
  <c r="C139" i="6"/>
  <c r="D139" i="6"/>
  <c r="C141" i="6"/>
  <c r="D141" i="6"/>
  <c r="C142" i="6"/>
  <c r="D142" i="6"/>
  <c r="C144" i="6"/>
  <c r="D144" i="6"/>
  <c r="C145" i="6"/>
  <c r="D145" i="6"/>
  <c r="C147" i="6"/>
  <c r="D147" i="6"/>
  <c r="C148" i="6"/>
  <c r="D148" i="6"/>
  <c r="C150" i="6"/>
  <c r="D150" i="6"/>
  <c r="C151" i="6"/>
  <c r="D151" i="6"/>
  <c r="C153" i="6"/>
  <c r="D153" i="6"/>
  <c r="C154" i="6"/>
  <c r="D154" i="6"/>
  <c r="C156" i="6"/>
  <c r="D156" i="6"/>
  <c r="C157" i="6"/>
  <c r="D157" i="6"/>
  <c r="C159" i="6"/>
  <c r="D159" i="6"/>
  <c r="C160" i="6"/>
  <c r="D160" i="6"/>
  <c r="C162" i="6"/>
  <c r="D162" i="6"/>
  <c r="C163" i="6"/>
  <c r="D163" i="6"/>
  <c r="C165" i="6"/>
  <c r="D165" i="6"/>
  <c r="C166" i="6"/>
  <c r="D166" i="6"/>
  <c r="C168" i="6"/>
  <c r="D168" i="6"/>
  <c r="C169" i="6"/>
  <c r="D169" i="6"/>
  <c r="C171" i="6"/>
  <c r="D171" i="6"/>
  <c r="C172" i="6"/>
  <c r="D172" i="6"/>
  <c r="C174" i="6"/>
  <c r="D174" i="6"/>
  <c r="C175" i="6"/>
  <c r="D175" i="6"/>
  <c r="C177" i="6"/>
  <c r="D177" i="6"/>
  <c r="C178" i="6"/>
  <c r="D178" i="6"/>
  <c r="C180" i="6"/>
  <c r="D180" i="6"/>
  <c r="C181" i="6"/>
  <c r="D181" i="6"/>
  <c r="C183" i="6"/>
  <c r="D183" i="6"/>
  <c r="C184" i="6"/>
  <c r="D184" i="6"/>
  <c r="C186" i="6"/>
  <c r="D186" i="6"/>
  <c r="C187" i="6"/>
  <c r="D187" i="6"/>
  <c r="C189" i="6"/>
  <c r="D189" i="6"/>
  <c r="C190" i="6"/>
  <c r="D190" i="6"/>
  <c r="C192" i="6"/>
  <c r="D192" i="6"/>
  <c r="C193" i="6"/>
  <c r="D193" i="6"/>
  <c r="C195" i="6"/>
  <c r="D195" i="6"/>
  <c r="C196" i="6"/>
  <c r="D196" i="6"/>
  <c r="C198" i="6"/>
  <c r="D198" i="6"/>
  <c r="C199" i="6"/>
  <c r="D199" i="6"/>
  <c r="C201" i="6"/>
  <c r="D201" i="6"/>
  <c r="C202" i="6"/>
  <c r="D202" i="6"/>
  <c r="C204" i="6"/>
  <c r="D204" i="6"/>
  <c r="C205" i="6"/>
  <c r="D205" i="6"/>
  <c r="C207" i="6"/>
  <c r="D207" i="6"/>
  <c r="C208" i="6"/>
  <c r="D208" i="6"/>
  <c r="C210" i="6"/>
  <c r="D210" i="6"/>
  <c r="C211" i="6"/>
  <c r="D211" i="6"/>
  <c r="C213" i="6"/>
  <c r="D213" i="6"/>
  <c r="C214" i="6"/>
  <c r="D214" i="6"/>
  <c r="C216" i="6"/>
  <c r="D216" i="6"/>
  <c r="C217" i="6"/>
  <c r="D217" i="6"/>
  <c r="C219" i="6"/>
  <c r="D219" i="6"/>
  <c r="C220" i="6"/>
  <c r="D220" i="6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0" i="8"/>
  <c r="D21" i="8"/>
  <c r="D22" i="8"/>
  <c r="D23" i="8"/>
  <c r="D25" i="8"/>
  <c r="D26" i="8"/>
  <c r="D27" i="8"/>
  <c r="D28" i="8"/>
  <c r="D30" i="8"/>
  <c r="D31" i="8"/>
  <c r="D32" i="8"/>
  <c r="D33" i="8"/>
  <c r="D35" i="8"/>
  <c r="D36" i="8"/>
  <c r="D37" i="8"/>
  <c r="D38" i="8"/>
  <c r="D40" i="8"/>
  <c r="D41" i="8"/>
  <c r="D42" i="8"/>
  <c r="D43" i="8"/>
  <c r="D45" i="8"/>
  <c r="D46" i="8"/>
  <c r="D47" i="8"/>
  <c r="D48" i="8"/>
  <c r="D50" i="8"/>
  <c r="D51" i="8"/>
  <c r="D52" i="8"/>
  <c r="D53" i="8"/>
  <c r="D55" i="8"/>
  <c r="D56" i="8"/>
  <c r="D57" i="8"/>
  <c r="D58" i="8"/>
  <c r="D60" i="8"/>
  <c r="D61" i="8"/>
  <c r="D62" i="8"/>
  <c r="D63" i="8"/>
  <c r="D65" i="8"/>
  <c r="D66" i="8"/>
  <c r="D67" i="8"/>
  <c r="D68" i="8"/>
  <c r="D70" i="8"/>
  <c r="D71" i="8"/>
  <c r="D72" i="8"/>
  <c r="D73" i="8"/>
  <c r="D75" i="8"/>
  <c r="D76" i="8"/>
  <c r="D77" i="8"/>
  <c r="D78" i="8"/>
  <c r="D80" i="8"/>
  <c r="D81" i="8"/>
  <c r="D82" i="8"/>
  <c r="D83" i="8"/>
  <c r="D85" i="8"/>
  <c r="D86" i="8"/>
  <c r="D87" i="8"/>
  <c r="D88" i="8"/>
  <c r="D90" i="8"/>
  <c r="D91" i="8"/>
  <c r="D92" i="8"/>
  <c r="D93" i="8"/>
  <c r="D95" i="8"/>
  <c r="D96" i="8"/>
  <c r="D97" i="8"/>
  <c r="D98" i="8"/>
  <c r="D100" i="8"/>
  <c r="D101" i="8"/>
  <c r="D102" i="8"/>
  <c r="D103" i="8"/>
  <c r="D105" i="8"/>
  <c r="D106" i="8"/>
  <c r="D107" i="8"/>
  <c r="D108" i="8"/>
  <c r="D110" i="8"/>
  <c r="D111" i="8"/>
  <c r="D112" i="8"/>
  <c r="D113" i="8"/>
  <c r="D115" i="8"/>
  <c r="D116" i="8"/>
  <c r="D117" i="8"/>
  <c r="D118" i="8"/>
  <c r="D120" i="8"/>
  <c r="D121" i="8"/>
  <c r="D122" i="8"/>
  <c r="D123" i="8"/>
  <c r="D125" i="8"/>
  <c r="D126" i="8"/>
  <c r="D127" i="8"/>
  <c r="D128" i="8"/>
  <c r="D130" i="8"/>
  <c r="D131" i="8"/>
  <c r="D132" i="8"/>
  <c r="D133" i="8"/>
  <c r="D135" i="8"/>
  <c r="D136" i="8"/>
  <c r="D137" i="8"/>
  <c r="D138" i="8"/>
  <c r="D140" i="8"/>
  <c r="D141" i="8"/>
  <c r="D142" i="8"/>
  <c r="D143" i="8"/>
  <c r="D145" i="8"/>
  <c r="D146" i="8"/>
  <c r="D147" i="8"/>
  <c r="D148" i="8"/>
  <c r="D150" i="8"/>
  <c r="D151" i="8"/>
  <c r="D152" i="8"/>
  <c r="D153" i="8"/>
  <c r="D155" i="8"/>
  <c r="D156" i="8"/>
  <c r="D157" i="8"/>
  <c r="D158" i="8"/>
  <c r="D160" i="8"/>
  <c r="D161" i="8"/>
  <c r="D162" i="8"/>
  <c r="D163" i="8"/>
  <c r="D165" i="8"/>
  <c r="D166" i="8"/>
  <c r="D167" i="8"/>
  <c r="D168" i="8"/>
  <c r="D170" i="8"/>
  <c r="D171" i="8"/>
  <c r="D172" i="8"/>
  <c r="D173" i="8"/>
  <c r="D175" i="8"/>
  <c r="D176" i="8"/>
  <c r="D177" i="8"/>
  <c r="D178" i="8"/>
  <c r="D180" i="8"/>
  <c r="D181" i="8"/>
  <c r="D182" i="8"/>
  <c r="D183" i="8"/>
  <c r="D185" i="8"/>
  <c r="D186" i="8"/>
  <c r="D187" i="8"/>
  <c r="D188" i="8"/>
  <c r="D190" i="8"/>
  <c r="D191" i="8"/>
  <c r="D192" i="8"/>
  <c r="D193" i="8"/>
  <c r="D195" i="8"/>
  <c r="D196" i="8"/>
  <c r="D197" i="8"/>
  <c r="D198" i="8"/>
  <c r="D200" i="8"/>
  <c r="D201" i="8"/>
  <c r="D202" i="8"/>
  <c r="D203" i="8"/>
  <c r="D205" i="8"/>
  <c r="D206" i="8"/>
  <c r="D207" i="8"/>
  <c r="D208" i="8"/>
  <c r="D210" i="8"/>
  <c r="D211" i="8"/>
  <c r="D212" i="8"/>
  <c r="D213" i="8"/>
  <c r="D215" i="8"/>
  <c r="D216" i="8"/>
  <c r="D217" i="8"/>
  <c r="D218" i="8"/>
  <c r="D220" i="8"/>
  <c r="D221" i="8"/>
  <c r="D222" i="8"/>
  <c r="D223" i="8"/>
  <c r="D225" i="8"/>
  <c r="D226" i="8"/>
  <c r="D227" i="8"/>
  <c r="D228" i="8"/>
  <c r="D230" i="8"/>
  <c r="D231" i="8"/>
  <c r="D232" i="8"/>
  <c r="D233" i="8"/>
  <c r="D235" i="8"/>
  <c r="D236" i="8"/>
  <c r="D237" i="8"/>
  <c r="D238" i="8"/>
  <c r="D240" i="8"/>
  <c r="D241" i="8"/>
  <c r="D242" i="8"/>
  <c r="D243" i="8"/>
  <c r="D245" i="8"/>
  <c r="D246" i="8"/>
  <c r="D247" i="8"/>
  <c r="D248" i="8"/>
  <c r="D250" i="8"/>
  <c r="D251" i="8"/>
  <c r="D252" i="8"/>
  <c r="D253" i="8"/>
  <c r="D255" i="8"/>
  <c r="D256" i="8"/>
  <c r="D257" i="8"/>
  <c r="D258" i="8"/>
  <c r="D260" i="8"/>
  <c r="D261" i="8"/>
  <c r="D262" i="8"/>
  <c r="D263" i="8"/>
  <c r="D265" i="8"/>
  <c r="D266" i="8"/>
  <c r="D267" i="8"/>
  <c r="D268" i="8"/>
  <c r="D270" i="8"/>
  <c r="D271" i="8"/>
  <c r="D272" i="8"/>
  <c r="D273" i="8"/>
  <c r="D275" i="8"/>
  <c r="D276" i="8"/>
  <c r="D277" i="8"/>
  <c r="D278" i="8"/>
  <c r="D280" i="8"/>
  <c r="D281" i="8"/>
  <c r="D282" i="8"/>
  <c r="D283" i="8"/>
  <c r="D285" i="8"/>
  <c r="D286" i="8"/>
  <c r="D287" i="8"/>
  <c r="D288" i="8"/>
  <c r="D290" i="8"/>
  <c r="D291" i="8"/>
  <c r="D292" i="8"/>
  <c r="D293" i="8"/>
  <c r="D295" i="8"/>
  <c r="D296" i="8"/>
  <c r="D297" i="8"/>
  <c r="D298" i="8"/>
  <c r="D300" i="8"/>
  <c r="D301" i="8"/>
  <c r="D302" i="8"/>
  <c r="D303" i="8"/>
  <c r="D305" i="8"/>
  <c r="D306" i="8"/>
  <c r="D307" i="8"/>
  <c r="D308" i="8"/>
  <c r="D310" i="8"/>
  <c r="D311" i="8"/>
  <c r="D312" i="8"/>
  <c r="D313" i="8"/>
  <c r="D315" i="8"/>
  <c r="D316" i="8"/>
  <c r="D317" i="8"/>
  <c r="D318" i="8"/>
  <c r="D320" i="8"/>
  <c r="D321" i="8"/>
  <c r="D322" i="8"/>
  <c r="D323" i="8"/>
  <c r="D325" i="8"/>
  <c r="D326" i="8"/>
  <c r="D327" i="8"/>
  <c r="D328" i="8"/>
  <c r="D330" i="8"/>
  <c r="D331" i="8"/>
  <c r="D332" i="8"/>
  <c r="D333" i="8"/>
  <c r="D335" i="8"/>
  <c r="D336" i="8"/>
  <c r="D337" i="8"/>
  <c r="D338" i="8"/>
  <c r="D340" i="8"/>
  <c r="D341" i="8"/>
  <c r="D342" i="8"/>
  <c r="D343" i="8"/>
  <c r="D345" i="8"/>
  <c r="D346" i="8"/>
  <c r="D347" i="8"/>
  <c r="D348" i="8"/>
  <c r="D350" i="8"/>
  <c r="D351" i="8"/>
  <c r="D352" i="8"/>
  <c r="D353" i="8"/>
  <c r="D355" i="8"/>
  <c r="D356" i="8"/>
  <c r="D357" i="8"/>
  <c r="D358" i="8"/>
  <c r="D360" i="8"/>
  <c r="D361" i="8"/>
  <c r="D362" i="8"/>
  <c r="D363" i="8"/>
  <c r="D365" i="8"/>
  <c r="D366" i="8"/>
  <c r="D367" i="8"/>
  <c r="D368" i="8"/>
  <c r="D10" i="8"/>
  <c r="D11" i="8"/>
  <c r="D12" i="8"/>
  <c r="D13" i="8"/>
  <c r="D15" i="8"/>
  <c r="D16" i="8"/>
  <c r="D17" i="8"/>
  <c r="D18" i="8"/>
  <c r="D5" i="8"/>
  <c r="D6" i="8"/>
  <c r="D7" i="8"/>
  <c r="D8" i="8"/>
  <c r="C355" i="8"/>
  <c r="C356" i="8"/>
  <c r="E356" i="8" s="1"/>
  <c r="C357" i="8"/>
  <c r="C358" i="8"/>
  <c r="C360" i="8"/>
  <c r="E360" i="8" s="1"/>
  <c r="C361" i="8"/>
  <c r="C362" i="8"/>
  <c r="C363" i="8"/>
  <c r="C365" i="8"/>
  <c r="C366" i="8"/>
  <c r="C367" i="8"/>
  <c r="C368" i="8"/>
  <c r="E368" i="8" s="1"/>
  <c r="C18" i="8"/>
  <c r="C20" i="8"/>
  <c r="C21" i="8"/>
  <c r="C22" i="8"/>
  <c r="C23" i="8"/>
  <c r="C25" i="8"/>
  <c r="C26" i="8"/>
  <c r="C27" i="8"/>
  <c r="C28" i="8"/>
  <c r="C30" i="8"/>
  <c r="C31" i="8"/>
  <c r="C32" i="8"/>
  <c r="C33" i="8"/>
  <c r="C35" i="8"/>
  <c r="C36" i="8"/>
  <c r="C37" i="8"/>
  <c r="C38" i="8"/>
  <c r="C40" i="8"/>
  <c r="C41" i="8"/>
  <c r="C42" i="8"/>
  <c r="C43" i="8"/>
  <c r="C45" i="8"/>
  <c r="C46" i="8"/>
  <c r="C47" i="8"/>
  <c r="C48" i="8"/>
  <c r="C50" i="8"/>
  <c r="C51" i="8"/>
  <c r="C52" i="8"/>
  <c r="C53" i="8"/>
  <c r="C55" i="8"/>
  <c r="C56" i="8"/>
  <c r="C57" i="8"/>
  <c r="C58" i="8"/>
  <c r="C60" i="8"/>
  <c r="C61" i="8"/>
  <c r="C62" i="8"/>
  <c r="C63" i="8"/>
  <c r="C65" i="8"/>
  <c r="C66" i="8"/>
  <c r="C67" i="8"/>
  <c r="C68" i="8"/>
  <c r="C70" i="8"/>
  <c r="C71" i="8"/>
  <c r="C72" i="8"/>
  <c r="C73" i="8"/>
  <c r="C75" i="8"/>
  <c r="C76" i="8"/>
  <c r="C77" i="8"/>
  <c r="C78" i="8"/>
  <c r="C80" i="8"/>
  <c r="C81" i="8"/>
  <c r="C82" i="8"/>
  <c r="C83" i="8"/>
  <c r="C85" i="8"/>
  <c r="C86" i="8"/>
  <c r="C87" i="8"/>
  <c r="C88" i="8"/>
  <c r="C90" i="8"/>
  <c r="C91" i="8"/>
  <c r="C92" i="8"/>
  <c r="C93" i="8"/>
  <c r="C95" i="8"/>
  <c r="C96" i="8"/>
  <c r="C97" i="8"/>
  <c r="C98" i="8"/>
  <c r="C100" i="8"/>
  <c r="C101" i="8"/>
  <c r="C102" i="8"/>
  <c r="C103" i="8"/>
  <c r="C105" i="8"/>
  <c r="C106" i="8"/>
  <c r="C107" i="8"/>
  <c r="C108" i="8"/>
  <c r="C110" i="8"/>
  <c r="C111" i="8"/>
  <c r="C112" i="8"/>
  <c r="C113" i="8"/>
  <c r="C115" i="8"/>
  <c r="C116" i="8"/>
  <c r="C117" i="8"/>
  <c r="C118" i="8"/>
  <c r="C120" i="8"/>
  <c r="C121" i="8"/>
  <c r="C122" i="8"/>
  <c r="C123" i="8"/>
  <c r="C125" i="8"/>
  <c r="C126" i="8"/>
  <c r="C127" i="8"/>
  <c r="C128" i="8"/>
  <c r="C130" i="8"/>
  <c r="C131" i="8"/>
  <c r="C132" i="8"/>
  <c r="C133" i="8"/>
  <c r="C135" i="8"/>
  <c r="C136" i="8"/>
  <c r="C137" i="8"/>
  <c r="C138" i="8"/>
  <c r="C140" i="8"/>
  <c r="C141" i="8"/>
  <c r="C142" i="8"/>
  <c r="C143" i="8"/>
  <c r="C145" i="8"/>
  <c r="C146" i="8"/>
  <c r="C147" i="8"/>
  <c r="C148" i="8"/>
  <c r="C150" i="8"/>
  <c r="C151" i="8"/>
  <c r="C152" i="8"/>
  <c r="C153" i="8"/>
  <c r="C155" i="8"/>
  <c r="C156" i="8"/>
  <c r="C157" i="8"/>
  <c r="C158" i="8"/>
  <c r="C160" i="8"/>
  <c r="C161" i="8"/>
  <c r="C162" i="8"/>
  <c r="C163" i="8"/>
  <c r="C165" i="8"/>
  <c r="C166" i="8"/>
  <c r="C167" i="8"/>
  <c r="C168" i="8"/>
  <c r="C170" i="8"/>
  <c r="C171" i="8"/>
  <c r="C172" i="8"/>
  <c r="C173" i="8"/>
  <c r="C175" i="8"/>
  <c r="C176" i="8"/>
  <c r="C177" i="8"/>
  <c r="C178" i="8"/>
  <c r="C180" i="8"/>
  <c r="C181" i="8"/>
  <c r="C182" i="8"/>
  <c r="C183" i="8"/>
  <c r="C185" i="8"/>
  <c r="C186" i="8"/>
  <c r="C187" i="8"/>
  <c r="C188" i="8"/>
  <c r="C190" i="8"/>
  <c r="C191" i="8"/>
  <c r="C192" i="8"/>
  <c r="C193" i="8"/>
  <c r="C195" i="8"/>
  <c r="C196" i="8"/>
  <c r="C197" i="8"/>
  <c r="C198" i="8"/>
  <c r="C200" i="8"/>
  <c r="C201" i="8"/>
  <c r="C202" i="8"/>
  <c r="C203" i="8"/>
  <c r="C205" i="8"/>
  <c r="C206" i="8"/>
  <c r="C207" i="8"/>
  <c r="C208" i="8"/>
  <c r="C210" i="8"/>
  <c r="C211" i="8"/>
  <c r="C212" i="8"/>
  <c r="C213" i="8"/>
  <c r="C215" i="8"/>
  <c r="C216" i="8"/>
  <c r="C217" i="8"/>
  <c r="C218" i="8"/>
  <c r="C220" i="8"/>
  <c r="C221" i="8"/>
  <c r="C222" i="8"/>
  <c r="C223" i="8"/>
  <c r="C225" i="8"/>
  <c r="C226" i="8"/>
  <c r="C227" i="8"/>
  <c r="C228" i="8"/>
  <c r="C230" i="8"/>
  <c r="C231" i="8"/>
  <c r="C232" i="8"/>
  <c r="C233" i="8"/>
  <c r="C235" i="8"/>
  <c r="C236" i="8"/>
  <c r="C237" i="8"/>
  <c r="C238" i="8"/>
  <c r="C240" i="8"/>
  <c r="C241" i="8"/>
  <c r="C242" i="8"/>
  <c r="C243" i="8"/>
  <c r="C245" i="8"/>
  <c r="C246" i="8"/>
  <c r="C247" i="8"/>
  <c r="C248" i="8"/>
  <c r="C250" i="8"/>
  <c r="C251" i="8"/>
  <c r="C252" i="8"/>
  <c r="C253" i="8"/>
  <c r="C255" i="8"/>
  <c r="C256" i="8"/>
  <c r="C257" i="8"/>
  <c r="C258" i="8"/>
  <c r="C260" i="8"/>
  <c r="C261" i="8"/>
  <c r="C262" i="8"/>
  <c r="C263" i="8"/>
  <c r="C265" i="8"/>
  <c r="C266" i="8"/>
  <c r="C267" i="8"/>
  <c r="C268" i="8"/>
  <c r="C270" i="8"/>
  <c r="C271" i="8"/>
  <c r="C272" i="8"/>
  <c r="C273" i="8"/>
  <c r="C275" i="8"/>
  <c r="C276" i="8"/>
  <c r="C277" i="8"/>
  <c r="C278" i="8"/>
  <c r="C280" i="8"/>
  <c r="C281" i="8"/>
  <c r="C282" i="8"/>
  <c r="C283" i="8"/>
  <c r="C285" i="8"/>
  <c r="C286" i="8"/>
  <c r="C287" i="8"/>
  <c r="C288" i="8"/>
  <c r="C290" i="8"/>
  <c r="C291" i="8"/>
  <c r="C292" i="8"/>
  <c r="C293" i="8"/>
  <c r="C295" i="8"/>
  <c r="C296" i="8"/>
  <c r="C297" i="8"/>
  <c r="C298" i="8"/>
  <c r="C300" i="8"/>
  <c r="C301" i="8"/>
  <c r="C302" i="8"/>
  <c r="C303" i="8"/>
  <c r="C305" i="8"/>
  <c r="C306" i="8"/>
  <c r="C307" i="8"/>
  <c r="C308" i="8"/>
  <c r="C310" i="8"/>
  <c r="C311" i="8"/>
  <c r="C312" i="8"/>
  <c r="C313" i="8"/>
  <c r="C315" i="8"/>
  <c r="C316" i="8"/>
  <c r="C317" i="8"/>
  <c r="C318" i="8"/>
  <c r="C320" i="8"/>
  <c r="C321" i="8"/>
  <c r="C322" i="8"/>
  <c r="C323" i="8"/>
  <c r="C325" i="8"/>
  <c r="C326" i="8"/>
  <c r="C327" i="8"/>
  <c r="C328" i="8"/>
  <c r="C330" i="8"/>
  <c r="C331" i="8"/>
  <c r="C332" i="8"/>
  <c r="C333" i="8"/>
  <c r="C335" i="8"/>
  <c r="C336" i="8"/>
  <c r="C337" i="8"/>
  <c r="C338" i="8"/>
  <c r="C340" i="8"/>
  <c r="C341" i="8"/>
  <c r="C342" i="8"/>
  <c r="C343" i="8"/>
  <c r="C345" i="8"/>
  <c r="C346" i="8"/>
  <c r="C347" i="8"/>
  <c r="C348" i="8"/>
  <c r="C350" i="8"/>
  <c r="C351" i="8"/>
  <c r="C352" i="8"/>
  <c r="C353" i="8"/>
  <c r="C10" i="8"/>
  <c r="C11" i="8"/>
  <c r="C12" i="8"/>
  <c r="C13" i="8"/>
  <c r="C15" i="8"/>
  <c r="C16" i="8"/>
  <c r="C17" i="8"/>
  <c r="C5" i="8"/>
  <c r="E5" i="8" s="1"/>
  <c r="C6" i="8"/>
  <c r="C7" i="8"/>
  <c r="C8" i="8"/>
  <c r="E11" i="11"/>
  <c r="E12" i="11"/>
  <c r="E13" i="11"/>
  <c r="E14" i="11"/>
  <c r="E16" i="11"/>
  <c r="E17" i="11"/>
  <c r="E18" i="11"/>
  <c r="E19" i="11"/>
  <c r="E21" i="11"/>
  <c r="E22" i="11"/>
  <c r="E23" i="11"/>
  <c r="E24" i="11"/>
  <c r="E26" i="11"/>
  <c r="E27" i="11"/>
  <c r="E28" i="11"/>
  <c r="E29" i="11"/>
  <c r="E31" i="11"/>
  <c r="E32" i="11"/>
  <c r="E33" i="11"/>
  <c r="E34" i="11"/>
  <c r="E36" i="11"/>
  <c r="E37" i="11"/>
  <c r="E38" i="11"/>
  <c r="E39" i="11"/>
  <c r="E41" i="11"/>
  <c r="E42" i="11"/>
  <c r="E43" i="11"/>
  <c r="E44" i="11"/>
  <c r="E46" i="11"/>
  <c r="E47" i="11"/>
  <c r="E48" i="11"/>
  <c r="E49" i="11"/>
  <c r="E51" i="11"/>
  <c r="E52" i="11"/>
  <c r="E53" i="11"/>
  <c r="E54" i="11"/>
  <c r="E56" i="11"/>
  <c r="E57" i="11"/>
  <c r="E58" i="11"/>
  <c r="E59" i="11"/>
  <c r="E61" i="11"/>
  <c r="E62" i="11"/>
  <c r="E63" i="11"/>
  <c r="E64" i="11"/>
  <c r="E66" i="11"/>
  <c r="E67" i="11"/>
  <c r="E68" i="11"/>
  <c r="E69" i="11"/>
  <c r="E71" i="11"/>
  <c r="E72" i="11"/>
  <c r="E73" i="11"/>
  <c r="E74" i="11"/>
  <c r="E76" i="11"/>
  <c r="E77" i="11"/>
  <c r="E78" i="11"/>
  <c r="E79" i="11"/>
  <c r="E81" i="11"/>
  <c r="E82" i="11"/>
  <c r="E83" i="11"/>
  <c r="E84" i="11"/>
  <c r="E86" i="11"/>
  <c r="E87" i="11"/>
  <c r="E88" i="11"/>
  <c r="E89" i="11"/>
  <c r="E91" i="11"/>
  <c r="E92" i="11"/>
  <c r="E93" i="11"/>
  <c r="E94" i="11"/>
  <c r="E96" i="11"/>
  <c r="E97" i="11"/>
  <c r="E98" i="11"/>
  <c r="E99" i="11"/>
  <c r="E101" i="11"/>
  <c r="E102" i="11"/>
  <c r="E103" i="11"/>
  <c r="E104" i="11"/>
  <c r="E106" i="11"/>
  <c r="E107" i="11"/>
  <c r="E108" i="11"/>
  <c r="E109" i="11"/>
  <c r="E111" i="11"/>
  <c r="E112" i="11"/>
  <c r="E113" i="11"/>
  <c r="E114" i="11"/>
  <c r="E116" i="11"/>
  <c r="E117" i="11"/>
  <c r="E118" i="11"/>
  <c r="E119" i="11"/>
  <c r="E121" i="11"/>
  <c r="E122" i="11"/>
  <c r="E123" i="11"/>
  <c r="E124" i="11"/>
  <c r="E126" i="11"/>
  <c r="E127" i="11"/>
  <c r="E128" i="11"/>
  <c r="E129" i="11"/>
  <c r="E131" i="11"/>
  <c r="E132" i="11"/>
  <c r="E133" i="11"/>
  <c r="E134" i="11"/>
  <c r="E136" i="11"/>
  <c r="E137" i="11"/>
  <c r="E138" i="11"/>
  <c r="E139" i="11"/>
  <c r="E141" i="11"/>
  <c r="E142" i="11"/>
  <c r="E143" i="11"/>
  <c r="E144" i="11"/>
  <c r="E146" i="11"/>
  <c r="E147" i="11"/>
  <c r="E148" i="11"/>
  <c r="E149" i="11"/>
  <c r="E151" i="11"/>
  <c r="E152" i="11"/>
  <c r="E153" i="11"/>
  <c r="E154" i="11"/>
  <c r="E156" i="11"/>
  <c r="E157" i="11"/>
  <c r="E158" i="11"/>
  <c r="E159" i="11"/>
  <c r="E161" i="11"/>
  <c r="E162" i="11"/>
  <c r="E163" i="11"/>
  <c r="E164" i="11"/>
  <c r="E166" i="11"/>
  <c r="E167" i="11"/>
  <c r="E168" i="11"/>
  <c r="E169" i="11"/>
  <c r="E171" i="11"/>
  <c r="E172" i="11"/>
  <c r="E173" i="11"/>
  <c r="E174" i="11"/>
  <c r="E176" i="11"/>
  <c r="E177" i="11"/>
  <c r="E178" i="11"/>
  <c r="E179" i="11"/>
  <c r="E181" i="11"/>
  <c r="E182" i="11"/>
  <c r="E183" i="11"/>
  <c r="E184" i="11"/>
  <c r="E186" i="11"/>
  <c r="E187" i="11"/>
  <c r="E188" i="11"/>
  <c r="E189" i="11"/>
  <c r="E191" i="11"/>
  <c r="E192" i="11"/>
  <c r="E193" i="11"/>
  <c r="E194" i="11"/>
  <c r="E196" i="11"/>
  <c r="E197" i="11"/>
  <c r="E198" i="11"/>
  <c r="E199" i="11"/>
  <c r="E201" i="11"/>
  <c r="E202" i="11"/>
  <c r="E203" i="11"/>
  <c r="E204" i="11"/>
  <c r="E206" i="11"/>
  <c r="E207" i="11"/>
  <c r="E208" i="11"/>
  <c r="E209" i="11"/>
  <c r="E211" i="11"/>
  <c r="E212" i="11"/>
  <c r="E213" i="11"/>
  <c r="E214" i="11"/>
  <c r="E216" i="11"/>
  <c r="E217" i="11"/>
  <c r="E218" i="11"/>
  <c r="E219" i="11"/>
  <c r="E221" i="11"/>
  <c r="E222" i="11"/>
  <c r="E223" i="11"/>
  <c r="E224" i="11"/>
  <c r="E226" i="11"/>
  <c r="E227" i="11"/>
  <c r="E228" i="11"/>
  <c r="E229" i="11"/>
  <c r="E231" i="11"/>
  <c r="E232" i="11"/>
  <c r="E233" i="11"/>
  <c r="E234" i="11"/>
  <c r="E236" i="11"/>
  <c r="E237" i="11"/>
  <c r="E238" i="11"/>
  <c r="E239" i="11"/>
  <c r="E241" i="11"/>
  <c r="E242" i="11"/>
  <c r="E243" i="11"/>
  <c r="E244" i="11"/>
  <c r="E246" i="11"/>
  <c r="E247" i="11"/>
  <c r="E248" i="11"/>
  <c r="E249" i="11"/>
  <c r="E251" i="11"/>
  <c r="E252" i="11"/>
  <c r="E253" i="11"/>
  <c r="E254" i="11"/>
  <c r="E256" i="11"/>
  <c r="E257" i="11"/>
  <c r="E258" i="11"/>
  <c r="E259" i="11"/>
  <c r="E261" i="11"/>
  <c r="E262" i="11"/>
  <c r="E263" i="11"/>
  <c r="E264" i="11"/>
  <c r="E266" i="11"/>
  <c r="E267" i="11"/>
  <c r="E268" i="11"/>
  <c r="E269" i="11"/>
  <c r="E271" i="11"/>
  <c r="E272" i="11"/>
  <c r="E273" i="11"/>
  <c r="E274" i="11"/>
  <c r="E276" i="11"/>
  <c r="E277" i="11"/>
  <c r="E278" i="11"/>
  <c r="E279" i="11"/>
  <c r="E281" i="11"/>
  <c r="E282" i="11"/>
  <c r="E283" i="11"/>
  <c r="E284" i="11"/>
  <c r="E286" i="11"/>
  <c r="E287" i="11"/>
  <c r="E288" i="11"/>
  <c r="E289" i="11"/>
  <c r="E291" i="11"/>
  <c r="E292" i="11"/>
  <c r="E293" i="11"/>
  <c r="E294" i="11"/>
  <c r="E296" i="11"/>
  <c r="E297" i="11"/>
  <c r="E298" i="11"/>
  <c r="E299" i="11"/>
  <c r="E301" i="11"/>
  <c r="E302" i="11"/>
  <c r="E303" i="11"/>
  <c r="E304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1" i="11"/>
  <c r="E322" i="11"/>
  <c r="E323" i="11"/>
  <c r="E324" i="11"/>
  <c r="E326" i="11"/>
  <c r="E327" i="11"/>
  <c r="E328" i="11"/>
  <c r="E329" i="11"/>
  <c r="E331" i="11"/>
  <c r="E332" i="11"/>
  <c r="E333" i="11"/>
  <c r="E334" i="11"/>
  <c r="E336" i="11"/>
  <c r="E337" i="11"/>
  <c r="E338" i="11"/>
  <c r="E339" i="11"/>
  <c r="E341" i="11"/>
  <c r="E342" i="11"/>
  <c r="E343" i="11"/>
  <c r="E344" i="11"/>
  <c r="E346" i="11"/>
  <c r="E347" i="11"/>
  <c r="E348" i="11"/>
  <c r="E349" i="11"/>
  <c r="E351" i="11"/>
  <c r="E352" i="11"/>
  <c r="E353" i="11"/>
  <c r="E354" i="11"/>
  <c r="E356" i="11"/>
  <c r="E357" i="11"/>
  <c r="E358" i="11"/>
  <c r="E359" i="11"/>
  <c r="E361" i="11"/>
  <c r="E362" i="11"/>
  <c r="E363" i="11"/>
  <c r="E364" i="11"/>
  <c r="E366" i="11"/>
  <c r="E367" i="11"/>
  <c r="E368" i="11"/>
  <c r="E369" i="11"/>
  <c r="E6" i="11"/>
  <c r="E7" i="11"/>
  <c r="E8" i="11"/>
  <c r="E9" i="11"/>
  <c r="D111" i="11"/>
  <c r="D112" i="11"/>
  <c r="D113" i="11"/>
  <c r="D114" i="11"/>
  <c r="D116" i="11"/>
  <c r="D117" i="11"/>
  <c r="D118" i="11"/>
  <c r="D119" i="11"/>
  <c r="D121" i="11"/>
  <c r="D122" i="11"/>
  <c r="D123" i="11"/>
  <c r="D124" i="11"/>
  <c r="D126" i="11"/>
  <c r="D127" i="11"/>
  <c r="D128" i="11"/>
  <c r="D129" i="11"/>
  <c r="D131" i="11"/>
  <c r="D132" i="11"/>
  <c r="D133" i="11"/>
  <c r="D134" i="11"/>
  <c r="D136" i="11"/>
  <c r="D137" i="11"/>
  <c r="D138" i="11"/>
  <c r="D139" i="11"/>
  <c r="D141" i="11"/>
  <c r="D142" i="11"/>
  <c r="D143" i="11"/>
  <c r="D144" i="11"/>
  <c r="D146" i="11"/>
  <c r="D147" i="11"/>
  <c r="D148" i="11"/>
  <c r="D149" i="11"/>
  <c r="D151" i="11"/>
  <c r="D152" i="11"/>
  <c r="D153" i="11"/>
  <c r="D154" i="11"/>
  <c r="D156" i="11"/>
  <c r="D157" i="11"/>
  <c r="D158" i="11"/>
  <c r="D159" i="11"/>
  <c r="D161" i="11"/>
  <c r="D162" i="11"/>
  <c r="D163" i="11"/>
  <c r="D164" i="11"/>
  <c r="D166" i="11"/>
  <c r="D167" i="11"/>
  <c r="D168" i="11"/>
  <c r="D169" i="11"/>
  <c r="D171" i="11"/>
  <c r="D172" i="11"/>
  <c r="D173" i="11"/>
  <c r="D174" i="11"/>
  <c r="D176" i="11"/>
  <c r="D177" i="11"/>
  <c r="D178" i="11"/>
  <c r="D179" i="11"/>
  <c r="D181" i="11"/>
  <c r="D182" i="11"/>
  <c r="D183" i="11"/>
  <c r="D184" i="11"/>
  <c r="D186" i="11"/>
  <c r="D187" i="11"/>
  <c r="D188" i="11"/>
  <c r="D189" i="11"/>
  <c r="D191" i="11"/>
  <c r="D192" i="11"/>
  <c r="D193" i="11"/>
  <c r="D194" i="11"/>
  <c r="D196" i="11"/>
  <c r="D197" i="11"/>
  <c r="D198" i="11"/>
  <c r="D199" i="11"/>
  <c r="D201" i="11"/>
  <c r="D202" i="11"/>
  <c r="D203" i="11"/>
  <c r="D204" i="11"/>
  <c r="D206" i="11"/>
  <c r="D207" i="11"/>
  <c r="D208" i="11"/>
  <c r="D209" i="11"/>
  <c r="D211" i="11"/>
  <c r="D212" i="11"/>
  <c r="D213" i="11"/>
  <c r="D214" i="11"/>
  <c r="D216" i="11"/>
  <c r="D217" i="11"/>
  <c r="D218" i="11"/>
  <c r="D219" i="11"/>
  <c r="D221" i="11"/>
  <c r="D222" i="11"/>
  <c r="D223" i="11"/>
  <c r="D224" i="11"/>
  <c r="D226" i="11"/>
  <c r="D227" i="11"/>
  <c r="D228" i="11"/>
  <c r="D229" i="11"/>
  <c r="D231" i="11"/>
  <c r="D232" i="11"/>
  <c r="D233" i="11"/>
  <c r="D234" i="11"/>
  <c r="D236" i="11"/>
  <c r="D237" i="11"/>
  <c r="D238" i="11"/>
  <c r="D239" i="11"/>
  <c r="D241" i="11"/>
  <c r="D242" i="11"/>
  <c r="D243" i="11"/>
  <c r="D244" i="11"/>
  <c r="D246" i="11"/>
  <c r="D247" i="11"/>
  <c r="D248" i="11"/>
  <c r="D249" i="11"/>
  <c r="D251" i="11"/>
  <c r="D252" i="11"/>
  <c r="D253" i="11"/>
  <c r="D254" i="11"/>
  <c r="D256" i="11"/>
  <c r="D257" i="11"/>
  <c r="D258" i="11"/>
  <c r="D259" i="11"/>
  <c r="D261" i="11"/>
  <c r="D262" i="11"/>
  <c r="D263" i="11"/>
  <c r="D264" i="11"/>
  <c r="D266" i="11"/>
  <c r="D267" i="11"/>
  <c r="D268" i="11"/>
  <c r="D269" i="11"/>
  <c r="D271" i="11"/>
  <c r="D272" i="11"/>
  <c r="D273" i="11"/>
  <c r="D274" i="11"/>
  <c r="D276" i="11"/>
  <c r="D277" i="11"/>
  <c r="D278" i="11"/>
  <c r="D279" i="11"/>
  <c r="D281" i="11"/>
  <c r="D282" i="11"/>
  <c r="D283" i="11"/>
  <c r="D284" i="11"/>
  <c r="D286" i="11"/>
  <c r="D287" i="11"/>
  <c r="D288" i="11"/>
  <c r="D289" i="11"/>
  <c r="D291" i="11"/>
  <c r="D292" i="11"/>
  <c r="D293" i="11"/>
  <c r="D294" i="11"/>
  <c r="D296" i="11"/>
  <c r="D297" i="11"/>
  <c r="D298" i="11"/>
  <c r="D299" i="11"/>
  <c r="D301" i="11"/>
  <c r="D302" i="11"/>
  <c r="D303" i="11"/>
  <c r="D304" i="11"/>
  <c r="D306" i="11"/>
  <c r="D307" i="11"/>
  <c r="D308" i="11"/>
  <c r="D309" i="11"/>
  <c r="D311" i="11"/>
  <c r="D312" i="11"/>
  <c r="D313" i="11"/>
  <c r="D314" i="11"/>
  <c r="D316" i="11"/>
  <c r="D317" i="11"/>
  <c r="D318" i="11"/>
  <c r="D319" i="11"/>
  <c r="D321" i="11"/>
  <c r="D322" i="11"/>
  <c r="D323" i="11"/>
  <c r="D324" i="11"/>
  <c r="D326" i="11"/>
  <c r="D327" i="11"/>
  <c r="D328" i="11"/>
  <c r="D329" i="11"/>
  <c r="D331" i="11"/>
  <c r="D332" i="11"/>
  <c r="D333" i="11"/>
  <c r="D334" i="11"/>
  <c r="D336" i="11"/>
  <c r="D337" i="11"/>
  <c r="D338" i="11"/>
  <c r="D339" i="11"/>
  <c r="D341" i="11"/>
  <c r="D342" i="11"/>
  <c r="D343" i="11"/>
  <c r="D344" i="11"/>
  <c r="D346" i="11"/>
  <c r="D347" i="11"/>
  <c r="D348" i="11"/>
  <c r="D349" i="11"/>
  <c r="D351" i="11"/>
  <c r="D352" i="11"/>
  <c r="D353" i="11"/>
  <c r="D354" i="11"/>
  <c r="D356" i="11"/>
  <c r="D357" i="11"/>
  <c r="D358" i="11"/>
  <c r="D359" i="11"/>
  <c r="D361" i="11"/>
  <c r="D362" i="11"/>
  <c r="D363" i="11"/>
  <c r="D364" i="11"/>
  <c r="D366" i="11"/>
  <c r="D367" i="11"/>
  <c r="D368" i="11"/>
  <c r="D369" i="11"/>
  <c r="D11" i="11"/>
  <c r="D12" i="11"/>
  <c r="D13" i="11"/>
  <c r="D14" i="11"/>
  <c r="D16" i="11"/>
  <c r="D17" i="11"/>
  <c r="D18" i="11"/>
  <c r="D19" i="11"/>
  <c r="D21" i="11"/>
  <c r="D22" i="11"/>
  <c r="D23" i="11"/>
  <c r="D24" i="11"/>
  <c r="D26" i="11"/>
  <c r="D27" i="11"/>
  <c r="D28" i="11"/>
  <c r="D29" i="11"/>
  <c r="D31" i="11"/>
  <c r="D32" i="11"/>
  <c r="D33" i="11"/>
  <c r="D34" i="11"/>
  <c r="D36" i="11"/>
  <c r="D37" i="11"/>
  <c r="D38" i="11"/>
  <c r="D39" i="11"/>
  <c r="D41" i="11"/>
  <c r="D42" i="11"/>
  <c r="D43" i="11"/>
  <c r="D44" i="11"/>
  <c r="D46" i="11"/>
  <c r="D47" i="11"/>
  <c r="D48" i="11"/>
  <c r="D49" i="11"/>
  <c r="D51" i="11"/>
  <c r="D52" i="11"/>
  <c r="D53" i="11"/>
  <c r="D54" i="11"/>
  <c r="D56" i="11"/>
  <c r="D57" i="11"/>
  <c r="D58" i="11"/>
  <c r="D59" i="11"/>
  <c r="D61" i="11"/>
  <c r="D62" i="11"/>
  <c r="D63" i="11"/>
  <c r="D64" i="11"/>
  <c r="D66" i="11"/>
  <c r="D67" i="11"/>
  <c r="D68" i="11"/>
  <c r="D69" i="11"/>
  <c r="D71" i="11"/>
  <c r="D72" i="11"/>
  <c r="D73" i="11"/>
  <c r="D74" i="11"/>
  <c r="D76" i="11"/>
  <c r="D77" i="11"/>
  <c r="D78" i="11"/>
  <c r="D79" i="11"/>
  <c r="D81" i="11"/>
  <c r="D82" i="11"/>
  <c r="D83" i="11"/>
  <c r="D84" i="11"/>
  <c r="D86" i="11"/>
  <c r="D87" i="11"/>
  <c r="D88" i="11"/>
  <c r="D89" i="11"/>
  <c r="D91" i="11"/>
  <c r="D92" i="11"/>
  <c r="D93" i="11"/>
  <c r="D94" i="11"/>
  <c r="D96" i="11"/>
  <c r="D97" i="11"/>
  <c r="D98" i="11"/>
  <c r="D99" i="11"/>
  <c r="D101" i="11"/>
  <c r="D102" i="11"/>
  <c r="D103" i="11"/>
  <c r="D104" i="11"/>
  <c r="D106" i="11"/>
  <c r="D107" i="11"/>
  <c r="D108" i="11"/>
  <c r="D109" i="11"/>
  <c r="D6" i="11"/>
  <c r="D7" i="11"/>
  <c r="D8" i="11"/>
  <c r="D9" i="11"/>
  <c r="C17" i="11"/>
  <c r="C18" i="11"/>
  <c r="C19" i="11"/>
  <c r="C21" i="11"/>
  <c r="C22" i="11"/>
  <c r="C23" i="11"/>
  <c r="C24" i="11"/>
  <c r="C26" i="11"/>
  <c r="C27" i="11"/>
  <c r="C28" i="11"/>
  <c r="C29" i="11"/>
  <c r="C31" i="11"/>
  <c r="C32" i="11"/>
  <c r="C33" i="11"/>
  <c r="C34" i="11"/>
  <c r="C36" i="11"/>
  <c r="C37" i="11"/>
  <c r="C38" i="11"/>
  <c r="C39" i="11"/>
  <c r="C41" i="11"/>
  <c r="C42" i="11"/>
  <c r="C43" i="11"/>
  <c r="C44" i="11"/>
  <c r="C46" i="11"/>
  <c r="C47" i="11"/>
  <c r="C48" i="11"/>
  <c r="C49" i="11"/>
  <c r="C51" i="11"/>
  <c r="C52" i="11"/>
  <c r="C53" i="11"/>
  <c r="C54" i="11"/>
  <c r="C56" i="11"/>
  <c r="C57" i="11"/>
  <c r="C58" i="11"/>
  <c r="C59" i="11"/>
  <c r="C61" i="11"/>
  <c r="C62" i="11"/>
  <c r="C63" i="11"/>
  <c r="C64" i="11"/>
  <c r="C66" i="11"/>
  <c r="C67" i="11"/>
  <c r="C68" i="11"/>
  <c r="C69" i="11"/>
  <c r="C71" i="11"/>
  <c r="C72" i="11"/>
  <c r="C73" i="11"/>
  <c r="C74" i="11"/>
  <c r="C76" i="11"/>
  <c r="C77" i="11"/>
  <c r="C78" i="11"/>
  <c r="C79" i="11"/>
  <c r="C81" i="11"/>
  <c r="C82" i="11"/>
  <c r="C83" i="11"/>
  <c r="C84" i="11"/>
  <c r="C86" i="11"/>
  <c r="C87" i="11"/>
  <c r="C88" i="11"/>
  <c r="C89" i="11"/>
  <c r="C91" i="11"/>
  <c r="C92" i="11"/>
  <c r="C93" i="11"/>
  <c r="C94" i="11"/>
  <c r="C96" i="11"/>
  <c r="C97" i="11"/>
  <c r="C98" i="11"/>
  <c r="C99" i="11"/>
  <c r="C101" i="11"/>
  <c r="C102" i="11"/>
  <c r="C103" i="11"/>
  <c r="C104" i="11"/>
  <c r="C106" i="11"/>
  <c r="C107" i="11"/>
  <c r="C108" i="11"/>
  <c r="C109" i="11"/>
  <c r="C111" i="11"/>
  <c r="C112" i="11"/>
  <c r="C113" i="11"/>
  <c r="C114" i="11"/>
  <c r="C116" i="11"/>
  <c r="C117" i="11"/>
  <c r="C118" i="11"/>
  <c r="C119" i="11"/>
  <c r="C121" i="11"/>
  <c r="C122" i="11"/>
  <c r="C123" i="11"/>
  <c r="C124" i="11"/>
  <c r="C126" i="11"/>
  <c r="C127" i="11"/>
  <c r="C128" i="11"/>
  <c r="C129" i="11"/>
  <c r="C131" i="11"/>
  <c r="C132" i="11"/>
  <c r="C133" i="11"/>
  <c r="C134" i="11"/>
  <c r="C136" i="11"/>
  <c r="C137" i="11"/>
  <c r="C138" i="11"/>
  <c r="C139" i="11"/>
  <c r="C141" i="11"/>
  <c r="C142" i="11"/>
  <c r="C143" i="11"/>
  <c r="C144" i="11"/>
  <c r="C146" i="11"/>
  <c r="C147" i="11"/>
  <c r="C148" i="11"/>
  <c r="C149" i="11"/>
  <c r="C151" i="11"/>
  <c r="C152" i="11"/>
  <c r="C153" i="11"/>
  <c r="C154" i="11"/>
  <c r="C156" i="11"/>
  <c r="C157" i="11"/>
  <c r="C158" i="11"/>
  <c r="C159" i="11"/>
  <c r="C161" i="11"/>
  <c r="C162" i="11"/>
  <c r="C163" i="11"/>
  <c r="C164" i="11"/>
  <c r="C166" i="11"/>
  <c r="C167" i="11"/>
  <c r="C168" i="11"/>
  <c r="C169" i="11"/>
  <c r="C171" i="11"/>
  <c r="C172" i="11"/>
  <c r="C173" i="11"/>
  <c r="C174" i="11"/>
  <c r="C176" i="11"/>
  <c r="C177" i="11"/>
  <c r="C178" i="11"/>
  <c r="C179" i="11"/>
  <c r="C181" i="11"/>
  <c r="C182" i="11"/>
  <c r="C183" i="11"/>
  <c r="C184" i="11"/>
  <c r="C186" i="11"/>
  <c r="C187" i="11"/>
  <c r="C188" i="11"/>
  <c r="C189" i="11"/>
  <c r="C191" i="11"/>
  <c r="C192" i="11"/>
  <c r="C193" i="11"/>
  <c r="C194" i="11"/>
  <c r="C196" i="11"/>
  <c r="C197" i="11"/>
  <c r="C198" i="11"/>
  <c r="C199" i="11"/>
  <c r="C201" i="11"/>
  <c r="C202" i="11"/>
  <c r="C203" i="11"/>
  <c r="C204" i="11"/>
  <c r="C206" i="11"/>
  <c r="C207" i="11"/>
  <c r="C208" i="11"/>
  <c r="C209" i="11"/>
  <c r="C211" i="11"/>
  <c r="C212" i="11"/>
  <c r="C213" i="11"/>
  <c r="C214" i="11"/>
  <c r="C216" i="11"/>
  <c r="C217" i="11"/>
  <c r="C218" i="11"/>
  <c r="C219" i="11"/>
  <c r="C221" i="11"/>
  <c r="C222" i="11"/>
  <c r="C223" i="11"/>
  <c r="C224" i="11"/>
  <c r="C226" i="11"/>
  <c r="C227" i="11"/>
  <c r="C228" i="11"/>
  <c r="C229" i="11"/>
  <c r="C231" i="11"/>
  <c r="C232" i="11"/>
  <c r="C233" i="11"/>
  <c r="C234" i="11"/>
  <c r="C236" i="11"/>
  <c r="C237" i="11"/>
  <c r="C238" i="11"/>
  <c r="C239" i="11"/>
  <c r="C241" i="11"/>
  <c r="C242" i="11"/>
  <c r="C243" i="11"/>
  <c r="C244" i="11"/>
  <c r="C246" i="11"/>
  <c r="C247" i="11"/>
  <c r="C248" i="11"/>
  <c r="C249" i="11"/>
  <c r="C251" i="11"/>
  <c r="C252" i="11"/>
  <c r="C253" i="11"/>
  <c r="C254" i="11"/>
  <c r="C256" i="11"/>
  <c r="C257" i="11"/>
  <c r="C258" i="11"/>
  <c r="C259" i="11"/>
  <c r="C261" i="11"/>
  <c r="C262" i="11"/>
  <c r="C263" i="11"/>
  <c r="C264" i="11"/>
  <c r="C266" i="11"/>
  <c r="C267" i="11"/>
  <c r="C268" i="11"/>
  <c r="C269" i="11"/>
  <c r="C271" i="11"/>
  <c r="C272" i="11"/>
  <c r="C273" i="11"/>
  <c r="C274" i="11"/>
  <c r="C276" i="11"/>
  <c r="C277" i="11"/>
  <c r="C278" i="11"/>
  <c r="C279" i="11"/>
  <c r="C281" i="11"/>
  <c r="C282" i="11"/>
  <c r="C283" i="11"/>
  <c r="C284" i="11"/>
  <c r="C286" i="11"/>
  <c r="C287" i="11"/>
  <c r="C288" i="11"/>
  <c r="C289" i="11"/>
  <c r="C291" i="11"/>
  <c r="C292" i="11"/>
  <c r="C293" i="11"/>
  <c r="C294" i="11"/>
  <c r="C296" i="11"/>
  <c r="C297" i="11"/>
  <c r="C298" i="11"/>
  <c r="C299" i="11"/>
  <c r="C301" i="11"/>
  <c r="C302" i="11"/>
  <c r="C303" i="11"/>
  <c r="C304" i="11"/>
  <c r="C306" i="11"/>
  <c r="C307" i="11"/>
  <c r="C308" i="11"/>
  <c r="C309" i="11"/>
  <c r="C311" i="11"/>
  <c r="C312" i="11"/>
  <c r="C313" i="11"/>
  <c r="C314" i="11"/>
  <c r="C316" i="11"/>
  <c r="C317" i="11"/>
  <c r="C318" i="11"/>
  <c r="C319" i="11"/>
  <c r="C321" i="11"/>
  <c r="C322" i="11"/>
  <c r="C323" i="11"/>
  <c r="C324" i="11"/>
  <c r="C326" i="11"/>
  <c r="C327" i="11"/>
  <c r="C328" i="11"/>
  <c r="C329" i="11"/>
  <c r="C331" i="11"/>
  <c r="C332" i="11"/>
  <c r="C333" i="11"/>
  <c r="C334" i="11"/>
  <c r="C336" i="11"/>
  <c r="C337" i="11"/>
  <c r="C338" i="11"/>
  <c r="C339" i="11"/>
  <c r="C341" i="11"/>
  <c r="C342" i="11"/>
  <c r="C343" i="11"/>
  <c r="C344" i="11"/>
  <c r="C346" i="11"/>
  <c r="C347" i="11"/>
  <c r="C348" i="11"/>
  <c r="C349" i="11"/>
  <c r="C351" i="11"/>
  <c r="C352" i="11"/>
  <c r="C353" i="11"/>
  <c r="C354" i="11"/>
  <c r="C356" i="11"/>
  <c r="C357" i="11"/>
  <c r="C358" i="11"/>
  <c r="C359" i="11"/>
  <c r="C361" i="11"/>
  <c r="C362" i="11"/>
  <c r="C363" i="11"/>
  <c r="C364" i="11"/>
  <c r="C366" i="11"/>
  <c r="C367" i="11"/>
  <c r="C368" i="11"/>
  <c r="C369" i="11"/>
  <c r="C6" i="11"/>
  <c r="C7" i="11"/>
  <c r="C8" i="11"/>
  <c r="C9" i="11"/>
  <c r="C11" i="11"/>
  <c r="C12" i="11"/>
  <c r="C13" i="11"/>
  <c r="C14" i="11"/>
  <c r="C16" i="11"/>
  <c r="D4" i="8"/>
  <c r="C4" i="8"/>
  <c r="D21" i="5"/>
  <c r="D22" i="5"/>
  <c r="D24" i="5"/>
  <c r="D25" i="5"/>
  <c r="D27" i="5"/>
  <c r="D28" i="5"/>
  <c r="D30" i="5"/>
  <c r="D31" i="5"/>
  <c r="D33" i="5"/>
  <c r="D34" i="5"/>
  <c r="D36" i="5"/>
  <c r="D37" i="5"/>
  <c r="D39" i="5"/>
  <c r="D40" i="5"/>
  <c r="D42" i="5"/>
  <c r="D43" i="5"/>
  <c r="D45" i="5"/>
  <c r="D46" i="5"/>
  <c r="D48" i="5"/>
  <c r="D49" i="5"/>
  <c r="D51" i="5"/>
  <c r="D52" i="5"/>
  <c r="D54" i="5"/>
  <c r="D55" i="5"/>
  <c r="D57" i="5"/>
  <c r="D58" i="5"/>
  <c r="D60" i="5"/>
  <c r="D61" i="5"/>
  <c r="D63" i="5"/>
  <c r="D64" i="5"/>
  <c r="D66" i="5"/>
  <c r="D67" i="5"/>
  <c r="D69" i="5"/>
  <c r="D70" i="5"/>
  <c r="D72" i="5"/>
  <c r="D73" i="5"/>
  <c r="D75" i="5"/>
  <c r="D76" i="5"/>
  <c r="D78" i="5"/>
  <c r="D79" i="5"/>
  <c r="D81" i="5"/>
  <c r="D82" i="5"/>
  <c r="D84" i="5"/>
  <c r="D85" i="5"/>
  <c r="D87" i="5"/>
  <c r="D88" i="5"/>
  <c r="D90" i="5"/>
  <c r="D91" i="5"/>
  <c r="D93" i="5"/>
  <c r="D94" i="5"/>
  <c r="D96" i="5"/>
  <c r="D97" i="5"/>
  <c r="D99" i="5"/>
  <c r="D100" i="5"/>
  <c r="D102" i="5"/>
  <c r="D103" i="5"/>
  <c r="D105" i="5"/>
  <c r="D106" i="5"/>
  <c r="D108" i="5"/>
  <c r="D109" i="5"/>
  <c r="D111" i="5"/>
  <c r="D112" i="5"/>
  <c r="D114" i="5"/>
  <c r="D115" i="5"/>
  <c r="D117" i="5"/>
  <c r="D118" i="5"/>
  <c r="D120" i="5"/>
  <c r="D121" i="5"/>
  <c r="D123" i="5"/>
  <c r="D124" i="5"/>
  <c r="D126" i="5"/>
  <c r="D127" i="5"/>
  <c r="D129" i="5"/>
  <c r="D130" i="5"/>
  <c r="D132" i="5"/>
  <c r="D133" i="5"/>
  <c r="D135" i="5"/>
  <c r="D136" i="5"/>
  <c r="D138" i="5"/>
  <c r="D139" i="5"/>
  <c r="D141" i="5"/>
  <c r="D142" i="5"/>
  <c r="D144" i="5"/>
  <c r="D145" i="5"/>
  <c r="D147" i="5"/>
  <c r="D148" i="5"/>
  <c r="D150" i="5"/>
  <c r="D151" i="5"/>
  <c r="D153" i="5"/>
  <c r="D154" i="5"/>
  <c r="D156" i="5"/>
  <c r="D157" i="5"/>
  <c r="D159" i="5"/>
  <c r="D160" i="5"/>
  <c r="D162" i="5"/>
  <c r="D163" i="5"/>
  <c r="D165" i="5"/>
  <c r="D166" i="5"/>
  <c r="D168" i="5"/>
  <c r="D169" i="5"/>
  <c r="D171" i="5"/>
  <c r="D172" i="5"/>
  <c r="D174" i="5"/>
  <c r="D175" i="5"/>
  <c r="D177" i="5"/>
  <c r="D178" i="5"/>
  <c r="D180" i="5"/>
  <c r="D181" i="5"/>
  <c r="D183" i="5"/>
  <c r="D184" i="5"/>
  <c r="D186" i="5"/>
  <c r="D187" i="5"/>
  <c r="D189" i="5"/>
  <c r="D190" i="5"/>
  <c r="D192" i="5"/>
  <c r="D193" i="5"/>
  <c r="D195" i="5"/>
  <c r="D196" i="5"/>
  <c r="D198" i="5"/>
  <c r="D199" i="5"/>
  <c r="D201" i="5"/>
  <c r="D202" i="5"/>
  <c r="D204" i="5"/>
  <c r="D205" i="5"/>
  <c r="D207" i="5"/>
  <c r="D208" i="5"/>
  <c r="D210" i="5"/>
  <c r="D211" i="5"/>
  <c r="D213" i="5"/>
  <c r="D214" i="5"/>
  <c r="D216" i="5"/>
  <c r="D217" i="5"/>
  <c r="D219" i="5"/>
  <c r="D220" i="5"/>
  <c r="D222" i="5"/>
  <c r="D223" i="5"/>
  <c r="D225" i="5"/>
  <c r="D226" i="5"/>
  <c r="D228" i="5"/>
  <c r="D229" i="5"/>
  <c r="D231" i="5"/>
  <c r="D232" i="5"/>
  <c r="D234" i="5"/>
  <c r="D235" i="5"/>
  <c r="D237" i="5"/>
  <c r="D238" i="5"/>
  <c r="D240" i="5"/>
  <c r="D241" i="5"/>
  <c r="D243" i="5"/>
  <c r="D244" i="5"/>
  <c r="D246" i="5"/>
  <c r="D247" i="5"/>
  <c r="D249" i="5"/>
  <c r="D250" i="5"/>
  <c r="D252" i="5"/>
  <c r="D253" i="5"/>
  <c r="D255" i="5"/>
  <c r="D256" i="5"/>
  <c r="D258" i="5"/>
  <c r="D259" i="5"/>
  <c r="D261" i="5"/>
  <c r="D262" i="5"/>
  <c r="D264" i="5"/>
  <c r="D265" i="5"/>
  <c r="D267" i="5"/>
  <c r="D268" i="5"/>
  <c r="D270" i="5"/>
  <c r="D271" i="5"/>
  <c r="D273" i="5"/>
  <c r="D274" i="5"/>
  <c r="D276" i="5"/>
  <c r="D277" i="5"/>
  <c r="D279" i="5"/>
  <c r="D280" i="5"/>
  <c r="D282" i="5"/>
  <c r="D283" i="5"/>
  <c r="D285" i="5"/>
  <c r="D286" i="5"/>
  <c r="D288" i="5"/>
  <c r="D289" i="5"/>
  <c r="D291" i="5"/>
  <c r="D292" i="5"/>
  <c r="D294" i="5"/>
  <c r="D295" i="5"/>
  <c r="D297" i="5"/>
  <c r="D298" i="5"/>
  <c r="D300" i="5"/>
  <c r="D301" i="5"/>
  <c r="D303" i="5"/>
  <c r="D304" i="5"/>
  <c r="D306" i="5"/>
  <c r="D307" i="5"/>
  <c r="D309" i="5"/>
  <c r="D310" i="5"/>
  <c r="D312" i="5"/>
  <c r="D313" i="5"/>
  <c r="D315" i="5"/>
  <c r="D316" i="5"/>
  <c r="D318" i="5"/>
  <c r="D319" i="5"/>
  <c r="D321" i="5"/>
  <c r="D322" i="5"/>
  <c r="D324" i="5"/>
  <c r="D325" i="5"/>
  <c r="D327" i="5"/>
  <c r="D328" i="5"/>
  <c r="D330" i="5"/>
  <c r="D331" i="5"/>
  <c r="D333" i="5"/>
  <c r="D334" i="5"/>
  <c r="D336" i="5"/>
  <c r="D337" i="5"/>
  <c r="D339" i="5"/>
  <c r="D340" i="5"/>
  <c r="D342" i="5"/>
  <c r="D343" i="5"/>
  <c r="D345" i="5"/>
  <c r="D346" i="5"/>
  <c r="D348" i="5"/>
  <c r="D349" i="5"/>
  <c r="D351" i="5"/>
  <c r="D352" i="5"/>
  <c r="D354" i="5"/>
  <c r="D355" i="5"/>
  <c r="D357" i="5"/>
  <c r="D358" i="5"/>
  <c r="D360" i="5"/>
  <c r="D361" i="5"/>
  <c r="D363" i="5"/>
  <c r="D364" i="5"/>
  <c r="D366" i="5"/>
  <c r="D367" i="5"/>
  <c r="D369" i="5"/>
  <c r="D370" i="5"/>
  <c r="D18" i="5"/>
  <c r="D19" i="5"/>
  <c r="D15" i="5"/>
  <c r="D16" i="5"/>
  <c r="D12" i="5"/>
  <c r="D13" i="5"/>
  <c r="D9" i="5"/>
  <c r="D10" i="5"/>
  <c r="D6" i="5"/>
  <c r="D7" i="5"/>
  <c r="D5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C84" i="5"/>
  <c r="C85" i="5"/>
  <c r="C87" i="5"/>
  <c r="C88" i="5"/>
  <c r="C90" i="5"/>
  <c r="C91" i="5"/>
  <c r="C93" i="5"/>
  <c r="C94" i="5"/>
  <c r="C96" i="5"/>
  <c r="C97" i="5"/>
  <c r="C99" i="5"/>
  <c r="C100" i="5"/>
  <c r="C102" i="5"/>
  <c r="C103" i="5"/>
  <c r="C105" i="5"/>
  <c r="C106" i="5"/>
  <c r="C108" i="5"/>
  <c r="C109" i="5"/>
  <c r="C111" i="5"/>
  <c r="C112" i="5"/>
  <c r="C114" i="5"/>
  <c r="C115" i="5"/>
  <c r="C117" i="5"/>
  <c r="C118" i="5"/>
  <c r="C120" i="5"/>
  <c r="C121" i="5"/>
  <c r="C123" i="5"/>
  <c r="C124" i="5"/>
  <c r="C126" i="5"/>
  <c r="C127" i="5"/>
  <c r="C129" i="5"/>
  <c r="C130" i="5"/>
  <c r="C132" i="5"/>
  <c r="C133" i="5"/>
  <c r="C135" i="5"/>
  <c r="C136" i="5"/>
  <c r="C138" i="5"/>
  <c r="C139" i="5"/>
  <c r="C141" i="5"/>
  <c r="C142" i="5"/>
  <c r="C144" i="5"/>
  <c r="C145" i="5"/>
  <c r="C147" i="5"/>
  <c r="C148" i="5"/>
  <c r="C150" i="5"/>
  <c r="C151" i="5"/>
  <c r="C153" i="5"/>
  <c r="C154" i="5"/>
  <c r="C156" i="5"/>
  <c r="C157" i="5"/>
  <c r="C159" i="5"/>
  <c r="C160" i="5"/>
  <c r="C162" i="5"/>
  <c r="C163" i="5"/>
  <c r="C165" i="5"/>
  <c r="C166" i="5"/>
  <c r="C168" i="5"/>
  <c r="C169" i="5"/>
  <c r="C171" i="5"/>
  <c r="C172" i="5"/>
  <c r="C174" i="5"/>
  <c r="C175" i="5"/>
  <c r="C177" i="5"/>
  <c r="C178" i="5"/>
  <c r="C180" i="5"/>
  <c r="C181" i="5"/>
  <c r="C183" i="5"/>
  <c r="C184" i="5"/>
  <c r="C186" i="5"/>
  <c r="C187" i="5"/>
  <c r="C189" i="5"/>
  <c r="C190" i="5"/>
  <c r="C192" i="5"/>
  <c r="C193" i="5"/>
  <c r="C195" i="5"/>
  <c r="C196" i="5"/>
  <c r="C198" i="5"/>
  <c r="C199" i="5"/>
  <c r="C201" i="5"/>
  <c r="C202" i="5"/>
  <c r="C204" i="5"/>
  <c r="C205" i="5"/>
  <c r="C207" i="5"/>
  <c r="C208" i="5"/>
  <c r="C210" i="5"/>
  <c r="C211" i="5"/>
  <c r="C213" i="5"/>
  <c r="C214" i="5"/>
  <c r="C216" i="5"/>
  <c r="C217" i="5"/>
  <c r="C219" i="5"/>
  <c r="C220" i="5"/>
  <c r="C222" i="5"/>
  <c r="C223" i="5"/>
  <c r="C225" i="5"/>
  <c r="C226" i="5"/>
  <c r="C228" i="5"/>
  <c r="C229" i="5"/>
  <c r="C231" i="5"/>
  <c r="C232" i="5"/>
  <c r="C234" i="5"/>
  <c r="C235" i="5"/>
  <c r="C237" i="5"/>
  <c r="C238" i="5"/>
  <c r="C240" i="5"/>
  <c r="C241" i="5"/>
  <c r="C243" i="5"/>
  <c r="C244" i="5"/>
  <c r="C246" i="5"/>
  <c r="C247" i="5"/>
  <c r="C249" i="5"/>
  <c r="C250" i="5"/>
  <c r="C252" i="5"/>
  <c r="C253" i="5"/>
  <c r="C255" i="5"/>
  <c r="C256" i="5"/>
  <c r="C258" i="5"/>
  <c r="C259" i="5"/>
  <c r="C261" i="5"/>
  <c r="C262" i="5"/>
  <c r="C264" i="5"/>
  <c r="C265" i="5"/>
  <c r="C267" i="5"/>
  <c r="C268" i="5"/>
  <c r="C270" i="5"/>
  <c r="C271" i="5"/>
  <c r="C273" i="5"/>
  <c r="C274" i="5"/>
  <c r="C276" i="5"/>
  <c r="C277" i="5"/>
  <c r="C279" i="5"/>
  <c r="C280" i="5"/>
  <c r="C282" i="5"/>
  <c r="C283" i="5"/>
  <c r="C285" i="5"/>
  <c r="C286" i="5"/>
  <c r="C288" i="5"/>
  <c r="C289" i="5"/>
  <c r="C291" i="5"/>
  <c r="C292" i="5"/>
  <c r="C294" i="5"/>
  <c r="C295" i="5"/>
  <c r="C297" i="5"/>
  <c r="C298" i="5"/>
  <c r="C300" i="5"/>
  <c r="C301" i="5"/>
  <c r="C303" i="5"/>
  <c r="C304" i="5"/>
  <c r="C306" i="5"/>
  <c r="C307" i="5"/>
  <c r="C309" i="5"/>
  <c r="C310" i="5"/>
  <c r="C312" i="5"/>
  <c r="C313" i="5"/>
  <c r="C315" i="5"/>
  <c r="C316" i="5"/>
  <c r="C318" i="5"/>
  <c r="C319" i="5"/>
  <c r="C321" i="5"/>
  <c r="C322" i="5"/>
  <c r="C324" i="5"/>
  <c r="C325" i="5"/>
  <c r="C327" i="5"/>
  <c r="C328" i="5"/>
  <c r="C330" i="5"/>
  <c r="C331" i="5"/>
  <c r="C333" i="5"/>
  <c r="C334" i="5"/>
  <c r="C336" i="5"/>
  <c r="C337" i="5"/>
  <c r="C339" i="5"/>
  <c r="C340" i="5"/>
  <c r="C342" i="5"/>
  <c r="C343" i="5"/>
  <c r="C345" i="5"/>
  <c r="C346" i="5"/>
  <c r="C348" i="5"/>
  <c r="C349" i="5"/>
  <c r="C351" i="5"/>
  <c r="C352" i="5"/>
  <c r="C354" i="5"/>
  <c r="C355" i="5"/>
  <c r="C357" i="5"/>
  <c r="C358" i="5"/>
  <c r="C360" i="5"/>
  <c r="C361" i="5"/>
  <c r="C363" i="5"/>
  <c r="C364" i="5"/>
  <c r="C366" i="5"/>
  <c r="C367" i="5"/>
  <c r="C369" i="5"/>
  <c r="C370" i="5"/>
  <c r="C12" i="5"/>
  <c r="C13" i="5"/>
  <c r="C9" i="5"/>
  <c r="C10" i="5"/>
  <c r="C6" i="5"/>
  <c r="C7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E5" i="11"/>
  <c r="D5" i="11"/>
  <c r="C5" i="11"/>
  <c r="E5" i="7"/>
  <c r="E6" i="7"/>
  <c r="E7" i="7"/>
  <c r="E9" i="7"/>
  <c r="E10" i="7"/>
  <c r="E12" i="7"/>
  <c r="E13" i="7"/>
  <c r="E15" i="7"/>
  <c r="E16" i="7"/>
  <c r="E18" i="7"/>
  <c r="E19" i="7"/>
  <c r="E21" i="7"/>
  <c r="E22" i="7"/>
  <c r="E24" i="7"/>
  <c r="E25" i="7"/>
  <c r="E27" i="7"/>
  <c r="E28" i="7"/>
  <c r="E30" i="7"/>
  <c r="E31" i="7"/>
  <c r="E33" i="7"/>
  <c r="E34" i="7"/>
  <c r="E36" i="7"/>
  <c r="E37" i="7"/>
  <c r="E39" i="7"/>
  <c r="E40" i="7"/>
  <c r="E42" i="7"/>
  <c r="E43" i="7"/>
  <c r="E45" i="7"/>
  <c r="E46" i="7"/>
  <c r="E48" i="7"/>
  <c r="E49" i="7"/>
  <c r="E51" i="7"/>
  <c r="E52" i="7"/>
  <c r="E54" i="7"/>
  <c r="E55" i="7"/>
  <c r="E57" i="7"/>
  <c r="E58" i="7"/>
  <c r="E60" i="7"/>
  <c r="E61" i="7"/>
  <c r="E63" i="7"/>
  <c r="E64" i="7"/>
  <c r="E66" i="7"/>
  <c r="E67" i="7"/>
  <c r="E69" i="7"/>
  <c r="E70" i="7"/>
  <c r="E72" i="7"/>
  <c r="E73" i="7"/>
  <c r="E75" i="7"/>
  <c r="E76" i="7"/>
  <c r="E78" i="7"/>
  <c r="E79" i="7"/>
  <c r="E81" i="7"/>
  <c r="E82" i="7"/>
  <c r="E84" i="7"/>
  <c r="E85" i="7"/>
  <c r="E87" i="7"/>
  <c r="E88" i="7"/>
  <c r="E90" i="7"/>
  <c r="E91" i="7"/>
  <c r="E93" i="7"/>
  <c r="E94" i="7"/>
  <c r="E96" i="7"/>
  <c r="E97" i="7"/>
  <c r="E99" i="7"/>
  <c r="E100" i="7"/>
  <c r="E102" i="7"/>
  <c r="E103" i="7"/>
  <c r="E105" i="7"/>
  <c r="E106" i="7"/>
  <c r="E108" i="7"/>
  <c r="E109" i="7"/>
  <c r="E111" i="7"/>
  <c r="E112" i="7"/>
  <c r="E114" i="7"/>
  <c r="E115" i="7"/>
  <c r="E117" i="7"/>
  <c r="E118" i="7"/>
  <c r="E120" i="7"/>
  <c r="E121" i="7"/>
  <c r="E123" i="7"/>
  <c r="E124" i="7"/>
  <c r="E126" i="7"/>
  <c r="E127" i="7"/>
  <c r="E129" i="7"/>
  <c r="E130" i="7"/>
  <c r="E132" i="7"/>
  <c r="E133" i="7"/>
  <c r="E135" i="7"/>
  <c r="E136" i="7"/>
  <c r="E138" i="7"/>
  <c r="E139" i="7"/>
  <c r="E141" i="7"/>
  <c r="E142" i="7"/>
  <c r="E144" i="7"/>
  <c r="E145" i="7"/>
  <c r="E147" i="7"/>
  <c r="E148" i="7"/>
  <c r="E150" i="7"/>
  <c r="E151" i="7"/>
  <c r="E153" i="7"/>
  <c r="E154" i="7"/>
  <c r="E156" i="7"/>
  <c r="E157" i="7"/>
  <c r="E159" i="7"/>
  <c r="E160" i="7"/>
  <c r="E162" i="7"/>
  <c r="E163" i="7"/>
  <c r="E165" i="7"/>
  <c r="E166" i="7"/>
  <c r="E168" i="7"/>
  <c r="E169" i="7"/>
  <c r="E171" i="7"/>
  <c r="E172" i="7"/>
  <c r="E174" i="7"/>
  <c r="E175" i="7"/>
  <c r="E177" i="7"/>
  <c r="E178" i="7"/>
  <c r="E180" i="7"/>
  <c r="E181" i="7"/>
  <c r="E183" i="7"/>
  <c r="E184" i="7"/>
  <c r="E186" i="7"/>
  <c r="E187" i="7"/>
  <c r="E189" i="7"/>
  <c r="E190" i="7"/>
  <c r="E192" i="7"/>
  <c r="E193" i="7"/>
  <c r="E195" i="7"/>
  <c r="E196" i="7"/>
  <c r="E198" i="7"/>
  <c r="E199" i="7"/>
  <c r="E201" i="7"/>
  <c r="E202" i="7"/>
  <c r="E204" i="7"/>
  <c r="E205" i="7"/>
  <c r="E207" i="7"/>
  <c r="E208" i="7"/>
  <c r="E210" i="7"/>
  <c r="E211" i="7"/>
  <c r="E213" i="7"/>
  <c r="E214" i="7"/>
  <c r="E216" i="7"/>
  <c r="E217" i="7"/>
  <c r="E219" i="7"/>
  <c r="E220" i="7"/>
  <c r="D5" i="7"/>
  <c r="D6" i="7"/>
  <c r="D7" i="7"/>
  <c r="D9" i="7"/>
  <c r="D10" i="7"/>
  <c r="D12" i="7"/>
  <c r="D13" i="7"/>
  <c r="D15" i="7"/>
  <c r="D16" i="7"/>
  <c r="D18" i="7"/>
  <c r="D19" i="7"/>
  <c r="D21" i="7"/>
  <c r="D22" i="7"/>
  <c r="D24" i="7"/>
  <c r="D25" i="7"/>
  <c r="D27" i="7"/>
  <c r="D28" i="7"/>
  <c r="D30" i="7"/>
  <c r="D31" i="7"/>
  <c r="D33" i="7"/>
  <c r="D34" i="7"/>
  <c r="D36" i="7"/>
  <c r="D37" i="7"/>
  <c r="D39" i="7"/>
  <c r="D40" i="7"/>
  <c r="D42" i="7"/>
  <c r="D43" i="7"/>
  <c r="D45" i="7"/>
  <c r="D46" i="7"/>
  <c r="D48" i="7"/>
  <c r="D49" i="7"/>
  <c r="D51" i="7"/>
  <c r="D52" i="7"/>
  <c r="D54" i="7"/>
  <c r="D55" i="7"/>
  <c r="D57" i="7"/>
  <c r="D58" i="7"/>
  <c r="D60" i="7"/>
  <c r="D61" i="7"/>
  <c r="D63" i="7"/>
  <c r="D64" i="7"/>
  <c r="D66" i="7"/>
  <c r="D67" i="7"/>
  <c r="D69" i="7"/>
  <c r="D70" i="7"/>
  <c r="D72" i="7"/>
  <c r="D73" i="7"/>
  <c r="D75" i="7"/>
  <c r="D76" i="7"/>
  <c r="D78" i="7"/>
  <c r="D79" i="7"/>
  <c r="D81" i="7"/>
  <c r="D82" i="7"/>
  <c r="D84" i="7"/>
  <c r="D85" i="7"/>
  <c r="D87" i="7"/>
  <c r="D88" i="7"/>
  <c r="D90" i="7"/>
  <c r="D91" i="7"/>
  <c r="D93" i="7"/>
  <c r="D94" i="7"/>
  <c r="D96" i="7"/>
  <c r="D97" i="7"/>
  <c r="D99" i="7"/>
  <c r="D100" i="7"/>
  <c r="D102" i="7"/>
  <c r="D103" i="7"/>
  <c r="D105" i="7"/>
  <c r="D106" i="7"/>
  <c r="D108" i="7"/>
  <c r="D109" i="7"/>
  <c r="D111" i="7"/>
  <c r="D112" i="7"/>
  <c r="D114" i="7"/>
  <c r="D115" i="7"/>
  <c r="D117" i="7"/>
  <c r="D118" i="7"/>
  <c r="D120" i="7"/>
  <c r="D121" i="7"/>
  <c r="D123" i="7"/>
  <c r="D124" i="7"/>
  <c r="D126" i="7"/>
  <c r="D127" i="7"/>
  <c r="D129" i="7"/>
  <c r="D130" i="7"/>
  <c r="D132" i="7"/>
  <c r="D133" i="7"/>
  <c r="D135" i="7"/>
  <c r="D136" i="7"/>
  <c r="D138" i="7"/>
  <c r="D139" i="7"/>
  <c r="D141" i="7"/>
  <c r="D142" i="7"/>
  <c r="D144" i="7"/>
  <c r="D145" i="7"/>
  <c r="D147" i="7"/>
  <c r="D148" i="7"/>
  <c r="D150" i="7"/>
  <c r="D151" i="7"/>
  <c r="D153" i="7"/>
  <c r="D154" i="7"/>
  <c r="D156" i="7"/>
  <c r="D157" i="7"/>
  <c r="D159" i="7"/>
  <c r="D160" i="7"/>
  <c r="D162" i="7"/>
  <c r="D163" i="7"/>
  <c r="D165" i="7"/>
  <c r="D166" i="7"/>
  <c r="D168" i="7"/>
  <c r="D169" i="7"/>
  <c r="D171" i="7"/>
  <c r="D172" i="7"/>
  <c r="D174" i="7"/>
  <c r="D175" i="7"/>
  <c r="D177" i="7"/>
  <c r="D178" i="7"/>
  <c r="D180" i="7"/>
  <c r="D181" i="7"/>
  <c r="D183" i="7"/>
  <c r="D184" i="7"/>
  <c r="D186" i="7"/>
  <c r="D187" i="7"/>
  <c r="D189" i="7"/>
  <c r="D190" i="7"/>
  <c r="D192" i="7"/>
  <c r="D193" i="7"/>
  <c r="D195" i="7"/>
  <c r="D196" i="7"/>
  <c r="D198" i="7"/>
  <c r="D199" i="7"/>
  <c r="D201" i="7"/>
  <c r="D202" i="7"/>
  <c r="D204" i="7"/>
  <c r="D205" i="7"/>
  <c r="D207" i="7"/>
  <c r="D208" i="7"/>
  <c r="D210" i="7"/>
  <c r="D211" i="7"/>
  <c r="D213" i="7"/>
  <c r="D214" i="7"/>
  <c r="D216" i="7"/>
  <c r="D217" i="7"/>
  <c r="D219" i="7"/>
  <c r="D220" i="7"/>
  <c r="C18" i="7"/>
  <c r="C19" i="7"/>
  <c r="C21" i="7"/>
  <c r="C22" i="7"/>
  <c r="C24" i="7"/>
  <c r="C12" i="7"/>
  <c r="C13" i="7"/>
  <c r="C15" i="7"/>
  <c r="C16" i="7"/>
  <c r="C6" i="7"/>
  <c r="C7" i="7"/>
  <c r="C9" i="7"/>
  <c r="C10" i="7"/>
  <c r="C5" i="7"/>
  <c r="C25" i="7"/>
  <c r="C27" i="7"/>
  <c r="C28" i="7"/>
  <c r="C30" i="7"/>
  <c r="C31" i="7"/>
  <c r="C33" i="7"/>
  <c r="C34" i="7"/>
  <c r="C36" i="7"/>
  <c r="C37" i="7"/>
  <c r="C39" i="7"/>
  <c r="C40" i="7"/>
  <c r="C42" i="7"/>
  <c r="C43" i="7"/>
  <c r="C45" i="7"/>
  <c r="C46" i="7"/>
  <c r="C48" i="7"/>
  <c r="C49" i="7"/>
  <c r="C51" i="7"/>
  <c r="C52" i="7"/>
  <c r="C54" i="7"/>
  <c r="C55" i="7"/>
  <c r="C57" i="7"/>
  <c r="C58" i="7"/>
  <c r="C60" i="7"/>
  <c r="C61" i="7"/>
  <c r="C63" i="7"/>
  <c r="C64" i="7"/>
  <c r="C66" i="7"/>
  <c r="C67" i="7"/>
  <c r="C69" i="7"/>
  <c r="C70" i="7"/>
  <c r="C72" i="7"/>
  <c r="C73" i="7"/>
  <c r="C75" i="7"/>
  <c r="C76" i="7"/>
  <c r="C78" i="7"/>
  <c r="C79" i="7"/>
  <c r="C81" i="7"/>
  <c r="C82" i="7"/>
  <c r="C84" i="7"/>
  <c r="C85" i="7"/>
  <c r="C87" i="7"/>
  <c r="C88" i="7"/>
  <c r="C90" i="7"/>
  <c r="C91" i="7"/>
  <c r="C93" i="7"/>
  <c r="C94" i="7"/>
  <c r="C96" i="7"/>
  <c r="C97" i="7"/>
  <c r="C99" i="7"/>
  <c r="C100" i="7"/>
  <c r="C102" i="7"/>
  <c r="C103" i="7"/>
  <c r="C105" i="7"/>
  <c r="C106" i="7"/>
  <c r="C108" i="7"/>
  <c r="C109" i="7"/>
  <c r="C111" i="7"/>
  <c r="C112" i="7"/>
  <c r="C114" i="7"/>
  <c r="C115" i="7"/>
  <c r="C117" i="7"/>
  <c r="C118" i="7"/>
  <c r="C120" i="7"/>
  <c r="C121" i="7"/>
  <c r="C123" i="7"/>
  <c r="C124" i="7"/>
  <c r="C126" i="7"/>
  <c r="C127" i="7"/>
  <c r="C129" i="7"/>
  <c r="C130" i="7"/>
  <c r="C132" i="7"/>
  <c r="C133" i="7"/>
  <c r="C135" i="7"/>
  <c r="C136" i="7"/>
  <c r="C138" i="7"/>
  <c r="C139" i="7"/>
  <c r="C141" i="7"/>
  <c r="C142" i="7"/>
  <c r="C144" i="7"/>
  <c r="C145" i="7"/>
  <c r="C147" i="7"/>
  <c r="C148" i="7"/>
  <c r="C150" i="7"/>
  <c r="C151" i="7"/>
  <c r="C153" i="7"/>
  <c r="C154" i="7"/>
  <c r="C156" i="7"/>
  <c r="C157" i="7"/>
  <c r="C159" i="7"/>
  <c r="C160" i="7"/>
  <c r="C162" i="7"/>
  <c r="C163" i="7"/>
  <c r="C165" i="7"/>
  <c r="C166" i="7"/>
  <c r="C168" i="7"/>
  <c r="C169" i="7"/>
  <c r="C171" i="7"/>
  <c r="C172" i="7"/>
  <c r="C174" i="7"/>
  <c r="C175" i="7"/>
  <c r="C177" i="7"/>
  <c r="C178" i="7"/>
  <c r="C180" i="7"/>
  <c r="C181" i="7"/>
  <c r="C183" i="7"/>
  <c r="C184" i="7"/>
  <c r="C186" i="7"/>
  <c r="C187" i="7"/>
  <c r="C189" i="7"/>
  <c r="C190" i="7"/>
  <c r="C192" i="7"/>
  <c r="C193" i="7"/>
  <c r="C195" i="7"/>
  <c r="C196" i="7"/>
  <c r="C198" i="7"/>
  <c r="C199" i="7"/>
  <c r="C201" i="7"/>
  <c r="C202" i="7"/>
  <c r="C204" i="7"/>
  <c r="C205" i="7"/>
  <c r="C207" i="7"/>
  <c r="C208" i="7"/>
  <c r="C210" i="7"/>
  <c r="C211" i="7"/>
  <c r="C213" i="7"/>
  <c r="C214" i="7"/>
  <c r="C216" i="7"/>
  <c r="C217" i="7"/>
  <c r="C219" i="7"/>
  <c r="C220" i="7"/>
  <c r="C222" i="7"/>
  <c r="C223" i="7"/>
  <c r="C225" i="7"/>
  <c r="C226" i="7"/>
  <c r="C228" i="7"/>
  <c r="C229" i="7"/>
  <c r="C231" i="7"/>
  <c r="C232" i="7"/>
  <c r="C234" i="7"/>
  <c r="C235" i="7"/>
  <c r="C237" i="7"/>
  <c r="C238" i="7"/>
  <c r="C240" i="7"/>
  <c r="C241" i="7"/>
  <c r="C243" i="7"/>
  <c r="C244" i="7"/>
  <c r="C246" i="7"/>
  <c r="C247" i="7"/>
  <c r="C249" i="7"/>
  <c r="C250" i="7"/>
  <c r="C252" i="7"/>
  <c r="C253" i="7"/>
  <c r="C255" i="7"/>
  <c r="C256" i="7"/>
  <c r="C258" i="7"/>
  <c r="C259" i="7"/>
  <c r="C261" i="7"/>
  <c r="C262" i="7"/>
  <c r="C264" i="7"/>
  <c r="C265" i="7"/>
  <c r="C267" i="7"/>
  <c r="C268" i="7"/>
  <c r="C270" i="7"/>
  <c r="C271" i="7"/>
  <c r="G4" i="2"/>
  <c r="G3" i="2"/>
  <c r="B6" i="2"/>
  <c r="D6" i="2" s="1"/>
  <c r="B7" i="2"/>
  <c r="C7" i="2" s="1"/>
  <c r="B8" i="2"/>
  <c r="C8" i="2" s="1"/>
  <c r="B9" i="2"/>
  <c r="D9" i="2" s="1"/>
  <c r="B10" i="2"/>
  <c r="B11" i="2"/>
  <c r="C11" i="2" s="1"/>
  <c r="B12" i="2"/>
  <c r="B13" i="2"/>
  <c r="D13" i="2" s="1"/>
  <c r="B14" i="2"/>
  <c r="D14" i="2" s="1"/>
  <c r="B15" i="2"/>
  <c r="C15" i="2" s="1"/>
  <c r="B16" i="2"/>
  <c r="D16" i="2" s="1"/>
  <c r="B17" i="2"/>
  <c r="D17" i="2" s="1"/>
  <c r="B18" i="2"/>
  <c r="B19" i="2"/>
  <c r="C19" i="2" s="1"/>
  <c r="B20" i="2"/>
  <c r="C20" i="2" s="1"/>
  <c r="B21" i="2"/>
  <c r="D21" i="2" s="1"/>
  <c r="B22" i="2"/>
  <c r="B23" i="2"/>
  <c r="C23" i="2" s="1"/>
  <c r="B24" i="2"/>
  <c r="D24" i="2" s="1"/>
  <c r="B25" i="2"/>
  <c r="D25" i="2" s="1"/>
  <c r="B26" i="2"/>
  <c r="B27" i="2"/>
  <c r="C27" i="2" s="1"/>
  <c r="B28" i="2"/>
  <c r="C28" i="2" s="1"/>
  <c r="B29" i="2"/>
  <c r="D29" i="2" s="1"/>
  <c r="B30" i="2"/>
  <c r="C30" i="2" s="1"/>
  <c r="B31" i="2"/>
  <c r="C31" i="2" s="1"/>
  <c r="B32" i="2"/>
  <c r="B33" i="2"/>
  <c r="D33" i="2" s="1"/>
  <c r="B34" i="2"/>
  <c r="B35" i="2"/>
  <c r="C35" i="2" s="1"/>
  <c r="B36" i="2"/>
  <c r="D36" i="2" s="1"/>
  <c r="B37" i="2"/>
  <c r="D37" i="2" s="1"/>
  <c r="B38" i="2"/>
  <c r="D38" i="2" s="1"/>
  <c r="B39" i="2"/>
  <c r="C39" i="2" s="1"/>
  <c r="B40" i="2"/>
  <c r="C40" i="2" s="1"/>
  <c r="B41" i="2"/>
  <c r="D41" i="2" s="1"/>
  <c r="B42" i="2"/>
  <c r="B43" i="2"/>
  <c r="C43" i="2" s="1"/>
  <c r="B44" i="2"/>
  <c r="B45" i="2"/>
  <c r="D45" i="2" s="1"/>
  <c r="B46" i="2"/>
  <c r="D46" i="2" s="1"/>
  <c r="B47" i="2"/>
  <c r="C47" i="2" s="1"/>
  <c r="B48" i="2"/>
  <c r="C48" i="2" s="1"/>
  <c r="B49" i="2"/>
  <c r="D49" i="2" s="1"/>
  <c r="B50" i="2"/>
  <c r="B51" i="2"/>
  <c r="C51" i="2" s="1"/>
  <c r="B52" i="2"/>
  <c r="C52" i="2" s="1"/>
  <c r="B53" i="2"/>
  <c r="D53" i="2" s="1"/>
  <c r="B54" i="2"/>
  <c r="D54" i="2" s="1"/>
  <c r="B55" i="2"/>
  <c r="C55" i="2" s="1"/>
  <c r="B56" i="2"/>
  <c r="D56" i="2" s="1"/>
  <c r="B57" i="2"/>
  <c r="D57" i="2" s="1"/>
  <c r="B58" i="2"/>
  <c r="B59" i="2"/>
  <c r="C59" i="2" s="1"/>
  <c r="B60" i="2"/>
  <c r="C60" i="2" s="1"/>
  <c r="B61" i="2"/>
  <c r="D61" i="2" s="1"/>
  <c r="B62" i="2"/>
  <c r="C62" i="2" s="1"/>
  <c r="B63" i="2"/>
  <c r="C63" i="2" s="1"/>
  <c r="B64" i="2"/>
  <c r="D64" i="2" s="1"/>
  <c r="B65" i="2"/>
  <c r="D65" i="2" s="1"/>
  <c r="B66" i="2"/>
  <c r="B67" i="2"/>
  <c r="C67" i="2" s="1"/>
  <c r="B68" i="2"/>
  <c r="D68" i="2" s="1"/>
  <c r="B69" i="2"/>
  <c r="D69" i="2" s="1"/>
  <c r="B70" i="2"/>
  <c r="C70" i="2" s="1"/>
  <c r="B71" i="2"/>
  <c r="C71" i="2" s="1"/>
  <c r="B72" i="2"/>
  <c r="C72" i="2" s="1"/>
  <c r="B73" i="2"/>
  <c r="D73" i="2" s="1"/>
  <c r="B74" i="2"/>
  <c r="B75" i="2"/>
  <c r="C75" i="2" s="1"/>
  <c r="B76" i="2"/>
  <c r="D76" i="2" s="1"/>
  <c r="B77" i="2"/>
  <c r="D77" i="2" s="1"/>
  <c r="B78" i="2"/>
  <c r="D78" i="2" s="1"/>
  <c r="B79" i="2"/>
  <c r="C79" i="2" s="1"/>
  <c r="B80" i="2"/>
  <c r="D80" i="2" s="1"/>
  <c r="B81" i="2"/>
  <c r="D81" i="2" s="1"/>
  <c r="B82" i="2"/>
  <c r="B83" i="2"/>
  <c r="C83" i="2" s="1"/>
  <c r="B84" i="2"/>
  <c r="C84" i="2" s="1"/>
  <c r="B85" i="2"/>
  <c r="D85" i="2" s="1"/>
  <c r="B86" i="2"/>
  <c r="D86" i="2" s="1"/>
  <c r="B87" i="2"/>
  <c r="C87" i="2" s="1"/>
  <c r="B88" i="2"/>
  <c r="D88" i="2" s="1"/>
  <c r="B89" i="2"/>
  <c r="D89" i="2" s="1"/>
  <c r="B90" i="2"/>
  <c r="B91" i="2"/>
  <c r="C91" i="2" s="1"/>
  <c r="B92" i="2"/>
  <c r="C92" i="2" s="1"/>
  <c r="B93" i="2"/>
  <c r="D93" i="2" s="1"/>
  <c r="B94" i="2"/>
  <c r="C94" i="2" s="1"/>
  <c r="B95" i="2"/>
  <c r="C95" i="2" s="1"/>
  <c r="B96" i="2"/>
  <c r="D96" i="2" s="1"/>
  <c r="B97" i="2"/>
  <c r="D97" i="2" s="1"/>
  <c r="B98" i="2"/>
  <c r="B99" i="2"/>
  <c r="C99" i="2" s="1"/>
  <c r="B100" i="2"/>
  <c r="D100" i="2" s="1"/>
  <c r="B101" i="2"/>
  <c r="D101" i="2" s="1"/>
  <c r="B102" i="2"/>
  <c r="D102" i="2" s="1"/>
  <c r="B103" i="2"/>
  <c r="C103" i="2" s="1"/>
  <c r="B104" i="2"/>
  <c r="C104" i="2" s="1"/>
  <c r="B105" i="2"/>
  <c r="D105" i="2" s="1"/>
  <c r="B106" i="2"/>
  <c r="B107" i="2"/>
  <c r="C107" i="2" s="1"/>
  <c r="B108" i="2"/>
  <c r="D108" i="2" s="1"/>
  <c r="B109" i="2"/>
  <c r="D109" i="2" s="1"/>
  <c r="B110" i="2"/>
  <c r="D110" i="2" s="1"/>
  <c r="B111" i="2"/>
  <c r="C111" i="2" s="1"/>
  <c r="B112" i="2"/>
  <c r="D112" i="2" s="1"/>
  <c r="B113" i="2"/>
  <c r="D113" i="2" s="1"/>
  <c r="B114" i="2"/>
  <c r="B115" i="2"/>
  <c r="C115" i="2" s="1"/>
  <c r="B116" i="2"/>
  <c r="C116" i="2" s="1"/>
  <c r="B117" i="2"/>
  <c r="D117" i="2" s="1"/>
  <c r="B118" i="2"/>
  <c r="D118" i="2" s="1"/>
  <c r="B119" i="2"/>
  <c r="C119" i="2" s="1"/>
  <c r="B120" i="2"/>
  <c r="D120" i="2" s="1"/>
  <c r="B121" i="2"/>
  <c r="D121" i="2" s="1"/>
  <c r="B122" i="2"/>
  <c r="B123" i="2"/>
  <c r="C123" i="2" s="1"/>
  <c r="B124" i="2"/>
  <c r="D124" i="2" s="1"/>
  <c r="B125" i="2"/>
  <c r="D125" i="2" s="1"/>
  <c r="B126" i="2"/>
  <c r="C126" i="2" s="1"/>
  <c r="B127" i="2"/>
  <c r="C127" i="2" s="1"/>
  <c r="B128" i="2"/>
  <c r="D128" i="2" s="1"/>
  <c r="B129" i="2"/>
  <c r="D129" i="2" s="1"/>
  <c r="B130" i="2"/>
  <c r="D130" i="2" s="1"/>
  <c r="B131" i="2"/>
  <c r="C131" i="2" s="1"/>
  <c r="B132" i="2"/>
  <c r="D132" i="2" s="1"/>
  <c r="B133" i="2"/>
  <c r="D133" i="2" s="1"/>
  <c r="B134" i="2"/>
  <c r="C134" i="2" s="1"/>
  <c r="B135" i="2"/>
  <c r="C135" i="2" s="1"/>
  <c r="B136" i="2"/>
  <c r="D136" i="2" s="1"/>
  <c r="B137" i="2"/>
  <c r="D137" i="2" s="1"/>
  <c r="B138" i="2"/>
  <c r="D138" i="2" s="1"/>
  <c r="B139" i="2"/>
  <c r="C139" i="2" s="1"/>
  <c r="B140" i="2"/>
  <c r="D140" i="2" s="1"/>
  <c r="B141" i="2"/>
  <c r="D141" i="2" s="1"/>
  <c r="B142" i="2"/>
  <c r="B143" i="2"/>
  <c r="C143" i="2" s="1"/>
  <c r="B144" i="2"/>
  <c r="C144" i="2" s="1"/>
  <c r="B145" i="2"/>
  <c r="D145" i="2" s="1"/>
  <c r="B146" i="2"/>
  <c r="D146" i="2" s="1"/>
  <c r="B147" i="2"/>
  <c r="C147" i="2" s="1"/>
  <c r="B148" i="2"/>
  <c r="D148" i="2" s="1"/>
  <c r="B149" i="2"/>
  <c r="D149" i="2" s="1"/>
  <c r="B150" i="2"/>
  <c r="B151" i="2"/>
  <c r="C151" i="2" s="1"/>
  <c r="B152" i="2"/>
  <c r="D152" i="2" s="1"/>
  <c r="B153" i="2"/>
  <c r="D153" i="2" s="1"/>
  <c r="B154" i="2"/>
  <c r="D154" i="2" s="1"/>
  <c r="B155" i="2"/>
  <c r="C155" i="2" s="1"/>
  <c r="B156" i="2"/>
  <c r="D156" i="2" s="1"/>
  <c r="B157" i="2"/>
  <c r="D157" i="2" s="1"/>
  <c r="B158" i="2"/>
  <c r="C158" i="2" s="1"/>
  <c r="B159" i="2"/>
  <c r="C159" i="2" s="1"/>
  <c r="B160" i="2"/>
  <c r="D160" i="2" s="1"/>
  <c r="B161" i="2"/>
  <c r="D161" i="2" s="1"/>
  <c r="B162" i="2"/>
  <c r="D162" i="2" s="1"/>
  <c r="B163" i="2"/>
  <c r="C163" i="2" s="1"/>
  <c r="B164" i="2"/>
  <c r="D164" i="2" s="1"/>
  <c r="B165" i="2"/>
  <c r="D165" i="2" s="1"/>
  <c r="B166" i="2"/>
  <c r="C166" i="2" s="1"/>
  <c r="B167" i="2"/>
  <c r="C167" i="2" s="1"/>
  <c r="B168" i="2"/>
  <c r="C168" i="2" s="1"/>
  <c r="B169" i="2"/>
  <c r="D169" i="2" s="1"/>
  <c r="B170" i="2"/>
  <c r="D170" i="2" s="1"/>
  <c r="B171" i="2"/>
  <c r="C171" i="2" s="1"/>
  <c r="B172" i="2"/>
  <c r="D172" i="2" s="1"/>
  <c r="B173" i="2"/>
  <c r="D173" i="2" s="1"/>
  <c r="B174" i="2"/>
  <c r="B175" i="2"/>
  <c r="C175" i="2" s="1"/>
  <c r="B176" i="2"/>
  <c r="C176" i="2" s="1"/>
  <c r="B177" i="2"/>
  <c r="D177" i="2" s="1"/>
  <c r="B178" i="2"/>
  <c r="D178" i="2" s="1"/>
  <c r="B179" i="2"/>
  <c r="C179" i="2" s="1"/>
  <c r="B180" i="2"/>
  <c r="D180" i="2" s="1"/>
  <c r="B181" i="2"/>
  <c r="D181" i="2" s="1"/>
  <c r="B182" i="2"/>
  <c r="B183" i="2"/>
  <c r="C183" i="2" s="1"/>
  <c r="B184" i="2"/>
  <c r="D184" i="2" s="1"/>
  <c r="B185" i="2"/>
  <c r="D185" i="2" s="1"/>
  <c r="B186" i="2"/>
  <c r="D186" i="2" s="1"/>
  <c r="B187" i="2"/>
  <c r="C187" i="2" s="1"/>
  <c r="B188" i="2"/>
  <c r="D188" i="2" s="1"/>
  <c r="B189" i="2"/>
  <c r="D189" i="2" s="1"/>
  <c r="B190" i="2"/>
  <c r="C190" i="2" s="1"/>
  <c r="B191" i="2"/>
  <c r="C191" i="2" s="1"/>
  <c r="B192" i="2"/>
  <c r="D192" i="2" s="1"/>
  <c r="B193" i="2"/>
  <c r="D193" i="2" s="1"/>
  <c r="B194" i="2"/>
  <c r="D194" i="2" s="1"/>
  <c r="B195" i="2"/>
  <c r="C195" i="2" s="1"/>
  <c r="B196" i="2"/>
  <c r="D196" i="2" s="1"/>
  <c r="B197" i="2"/>
  <c r="D197" i="2" s="1"/>
  <c r="B198" i="2"/>
  <c r="C198" i="2" s="1"/>
  <c r="B199" i="2"/>
  <c r="C199" i="2" s="1"/>
  <c r="B200" i="2"/>
  <c r="D200" i="2" s="1"/>
  <c r="B201" i="2"/>
  <c r="D201" i="2" s="1"/>
  <c r="B202" i="2"/>
  <c r="D202" i="2" s="1"/>
  <c r="B203" i="2"/>
  <c r="C203" i="2" s="1"/>
  <c r="B204" i="2"/>
  <c r="D204" i="2" s="1"/>
  <c r="B205" i="2"/>
  <c r="D205" i="2" s="1"/>
  <c r="B206" i="2"/>
  <c r="B207" i="2"/>
  <c r="C207" i="2" s="1"/>
  <c r="B208" i="2"/>
  <c r="C208" i="2" s="1"/>
  <c r="B209" i="2"/>
  <c r="D209" i="2" s="1"/>
  <c r="B210" i="2"/>
  <c r="D210" i="2" s="1"/>
  <c r="B211" i="2"/>
  <c r="C211" i="2" s="1"/>
  <c r="B212" i="2"/>
  <c r="D212" i="2" s="1"/>
  <c r="B213" i="2"/>
  <c r="D213" i="2" s="1"/>
  <c r="B214" i="2"/>
  <c r="B215" i="2"/>
  <c r="C215" i="2" s="1"/>
  <c r="B216" i="2"/>
  <c r="D216" i="2" s="1"/>
  <c r="B217" i="2"/>
  <c r="D217" i="2" s="1"/>
  <c r="B218" i="2"/>
  <c r="D218" i="2" s="1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C344" i="13" l="1"/>
  <c r="C324" i="12"/>
  <c r="D84" i="13"/>
  <c r="C5" i="2"/>
  <c r="E13" i="5"/>
  <c r="C42" i="13"/>
  <c r="C220" i="13"/>
  <c r="D220" i="13"/>
  <c r="D50" i="13"/>
  <c r="C50" i="13"/>
  <c r="C5" i="12"/>
  <c r="C328" i="13"/>
  <c r="E367" i="5"/>
  <c r="E361" i="5"/>
  <c r="E355" i="5"/>
  <c r="E349" i="5"/>
  <c r="E343" i="5"/>
  <c r="E337" i="5"/>
  <c r="E331" i="5"/>
  <c r="E325" i="5"/>
  <c r="E319" i="5"/>
  <c r="E313" i="5"/>
  <c r="E307" i="5"/>
  <c r="E301" i="5"/>
  <c r="E295" i="5"/>
  <c r="E289" i="5"/>
  <c r="E283" i="5"/>
  <c r="E277" i="5"/>
  <c r="E271" i="5"/>
  <c r="E265" i="5"/>
  <c r="E259" i="5"/>
  <c r="E253" i="5"/>
  <c r="E247" i="5"/>
  <c r="E241" i="5"/>
  <c r="E235" i="5"/>
  <c r="E229" i="5"/>
  <c r="E223" i="5"/>
  <c r="E217" i="5"/>
  <c r="E211" i="5"/>
  <c r="E205" i="5"/>
  <c r="E199" i="5"/>
  <c r="E193" i="5"/>
  <c r="E187" i="5"/>
  <c r="E181" i="5"/>
  <c r="E175" i="5"/>
  <c r="E169" i="5"/>
  <c r="E163" i="5"/>
  <c r="E157" i="5"/>
  <c r="E151" i="5"/>
  <c r="E145" i="5"/>
  <c r="E139" i="5"/>
  <c r="E133" i="5"/>
  <c r="E127" i="5"/>
  <c r="E121" i="5"/>
  <c r="E115" i="5"/>
  <c r="E109" i="5"/>
  <c r="E103" i="5"/>
  <c r="E97" i="5"/>
  <c r="E91" i="5"/>
  <c r="E85" i="5"/>
  <c r="E79" i="5"/>
  <c r="E73" i="5"/>
  <c r="E67" i="5"/>
  <c r="E61" i="5"/>
  <c r="E55" i="5"/>
  <c r="E49" i="5"/>
  <c r="E43" i="5"/>
  <c r="E37" i="5"/>
  <c r="E31" i="5"/>
  <c r="E25" i="5"/>
  <c r="E16" i="8"/>
  <c r="E11" i="8"/>
  <c r="E336" i="8"/>
  <c r="E321" i="8"/>
  <c r="E316" i="8"/>
  <c r="E296" i="8"/>
  <c r="E281" i="8"/>
  <c r="E276" i="8"/>
  <c r="E256" i="8"/>
  <c r="E241" i="8"/>
  <c r="E236" i="8"/>
  <c r="E216" i="8"/>
  <c r="E201" i="8"/>
  <c r="E196" i="8"/>
  <c r="E176" i="8"/>
  <c r="E161" i="8"/>
  <c r="E156" i="8"/>
  <c r="E136" i="8"/>
  <c r="E121" i="8"/>
  <c r="E116" i="8"/>
  <c r="E96" i="8"/>
  <c r="E81" i="8"/>
  <c r="E76" i="8"/>
  <c r="E56" i="8"/>
  <c r="E41" i="8"/>
  <c r="E36" i="8"/>
  <c r="E114" i="14"/>
  <c r="C50" i="12"/>
  <c r="C14" i="12"/>
  <c r="C120" i="12"/>
  <c r="D112" i="13"/>
  <c r="E180" i="14"/>
  <c r="D192" i="13"/>
  <c r="C212" i="13"/>
  <c r="D212" i="13"/>
  <c r="E196" i="3"/>
  <c r="E188" i="3"/>
  <c r="E52" i="3"/>
  <c r="E12" i="3"/>
  <c r="E10" i="5"/>
  <c r="E370" i="5"/>
  <c r="E364" i="5"/>
  <c r="E358" i="5"/>
  <c r="E352" i="5"/>
  <c r="E346" i="5"/>
  <c r="E340" i="5"/>
  <c r="E334" i="5"/>
  <c r="E328" i="5"/>
  <c r="E322" i="5"/>
  <c r="E316" i="5"/>
  <c r="E310" i="5"/>
  <c r="E304" i="5"/>
  <c r="E298" i="5"/>
  <c r="E292" i="5"/>
  <c r="E286" i="5"/>
  <c r="E280" i="5"/>
  <c r="E274" i="5"/>
  <c r="E268" i="5"/>
  <c r="E262" i="5"/>
  <c r="E256" i="5"/>
  <c r="E250" i="5"/>
  <c r="E244" i="5"/>
  <c r="E238" i="5"/>
  <c r="E232" i="5"/>
  <c r="E226" i="5"/>
  <c r="E220" i="5"/>
  <c r="E214" i="5"/>
  <c r="E208" i="5"/>
  <c r="E202" i="5"/>
  <c r="E196" i="5"/>
  <c r="E190" i="5"/>
  <c r="E184" i="5"/>
  <c r="E178" i="5"/>
  <c r="E172" i="5"/>
  <c r="E166" i="5"/>
  <c r="E160" i="5"/>
  <c r="E154" i="5"/>
  <c r="E148" i="5"/>
  <c r="E142" i="5"/>
  <c r="E136" i="5"/>
  <c r="E130" i="5"/>
  <c r="E9" i="5"/>
  <c r="E369" i="5"/>
  <c r="E363" i="5"/>
  <c r="E357" i="5"/>
  <c r="E351" i="5"/>
  <c r="E345" i="5"/>
  <c r="E339" i="5"/>
  <c r="E333" i="5"/>
  <c r="E327" i="5"/>
  <c r="E321" i="5"/>
  <c r="E315" i="5"/>
  <c r="E309" i="5"/>
  <c r="E303" i="5"/>
  <c r="E297" i="5"/>
  <c r="E291" i="5"/>
  <c r="E285" i="5"/>
  <c r="E279" i="5"/>
  <c r="E273" i="5"/>
  <c r="E267" i="5"/>
  <c r="E261" i="5"/>
  <c r="E255" i="5"/>
  <c r="E249" i="5"/>
  <c r="E243" i="5"/>
  <c r="E237" i="5"/>
  <c r="E231" i="5"/>
  <c r="E225" i="5"/>
  <c r="E219" i="5"/>
  <c r="E213" i="5"/>
  <c r="E207" i="5"/>
  <c r="E201" i="5"/>
  <c r="E195" i="5"/>
  <c r="E189" i="5"/>
  <c r="E183" i="5"/>
  <c r="E177" i="5"/>
  <c r="E171" i="5"/>
  <c r="E165" i="5"/>
  <c r="E159" i="5"/>
  <c r="E153" i="5"/>
  <c r="E147" i="5"/>
  <c r="E141" i="5"/>
  <c r="E135" i="5"/>
  <c r="E129" i="5"/>
  <c r="E123" i="5"/>
  <c r="E117" i="5"/>
  <c r="E111" i="5"/>
  <c r="E105" i="5"/>
  <c r="E99" i="5"/>
  <c r="E93" i="5"/>
  <c r="E87" i="5"/>
  <c r="E81" i="5"/>
  <c r="E75" i="5"/>
  <c r="E69" i="5"/>
  <c r="E63" i="5"/>
  <c r="E57" i="5"/>
  <c r="E51" i="5"/>
  <c r="E45" i="5"/>
  <c r="E39" i="5"/>
  <c r="E33" i="5"/>
  <c r="E27" i="5"/>
  <c r="E21" i="5"/>
  <c r="E12" i="8"/>
  <c r="E352" i="8"/>
  <c r="E337" i="8"/>
  <c r="E332" i="8"/>
  <c r="E312" i="8"/>
  <c r="E297" i="8"/>
  <c r="E292" i="8"/>
  <c r="E272" i="8"/>
  <c r="E257" i="8"/>
  <c r="E252" i="8"/>
  <c r="E232" i="8"/>
  <c r="E217" i="8"/>
  <c r="E212" i="8"/>
  <c r="E192" i="8"/>
  <c r="E177" i="8"/>
  <c r="E172" i="8"/>
  <c r="E152" i="8"/>
  <c r="E137" i="8"/>
  <c r="E132" i="8"/>
  <c r="E112" i="8"/>
  <c r="E97" i="8"/>
  <c r="E92" i="8"/>
  <c r="E72" i="8"/>
  <c r="E57" i="8"/>
  <c r="E52" i="8"/>
  <c r="E32" i="8"/>
  <c r="C254" i="12"/>
  <c r="C8" i="13"/>
  <c r="D8" i="13"/>
  <c r="D252" i="13"/>
  <c r="C252" i="13"/>
  <c r="C76" i="13"/>
  <c r="D76" i="13"/>
  <c r="E124" i="5"/>
  <c r="E118" i="5"/>
  <c r="E112" i="5"/>
  <c r="E106" i="5"/>
  <c r="E100" i="5"/>
  <c r="E94" i="5"/>
  <c r="E88" i="5"/>
  <c r="E82" i="5"/>
  <c r="E76" i="5"/>
  <c r="E70" i="5"/>
  <c r="E64" i="5"/>
  <c r="E58" i="5"/>
  <c r="E52" i="5"/>
  <c r="E46" i="5"/>
  <c r="E40" i="5"/>
  <c r="E34" i="5"/>
  <c r="E28" i="5"/>
  <c r="E22" i="5"/>
  <c r="E16" i="5"/>
  <c r="E353" i="8"/>
  <c r="E348" i="8"/>
  <c r="E328" i="8"/>
  <c r="E313" i="8"/>
  <c r="E308" i="8"/>
  <c r="E288" i="8"/>
  <c r="E273" i="8"/>
  <c r="E268" i="8"/>
  <c r="E248" i="8"/>
  <c r="E233" i="8"/>
  <c r="E228" i="8"/>
  <c r="E208" i="8"/>
  <c r="E193" i="8"/>
  <c r="E188" i="8"/>
  <c r="E168" i="8"/>
  <c r="E153" i="8"/>
  <c r="E148" i="8"/>
  <c r="E128" i="8"/>
  <c r="E113" i="8"/>
  <c r="E108" i="8"/>
  <c r="E88" i="8"/>
  <c r="E73" i="8"/>
  <c r="E68" i="8"/>
  <c r="E48" i="8"/>
  <c r="E33" i="8"/>
  <c r="E28" i="8"/>
  <c r="C24" i="13"/>
  <c r="C120" i="13"/>
  <c r="E10" i="14"/>
  <c r="E368" i="14"/>
  <c r="E360" i="14"/>
  <c r="E352" i="14"/>
  <c r="E344" i="14"/>
  <c r="E336" i="14"/>
  <c r="E328" i="14"/>
  <c r="E320" i="14"/>
  <c r="E312" i="14"/>
  <c r="E304" i="14"/>
  <c r="E296" i="14"/>
  <c r="E288" i="14"/>
  <c r="E280" i="14"/>
  <c r="E272" i="14"/>
  <c r="E264" i="14"/>
  <c r="E256" i="14"/>
  <c r="E248" i="14"/>
  <c r="E240" i="14"/>
  <c r="E232" i="14"/>
  <c r="E224" i="14"/>
  <c r="E216" i="14"/>
  <c r="E208" i="14"/>
  <c r="E200" i="14"/>
  <c r="E192" i="14"/>
  <c r="E184" i="14"/>
  <c r="E168" i="14"/>
  <c r="E152" i="14"/>
  <c r="E136" i="14"/>
  <c r="E120" i="14"/>
  <c r="E104" i="14"/>
  <c r="E88" i="14"/>
  <c r="E72" i="14"/>
  <c r="E56" i="14"/>
  <c r="E40" i="14"/>
  <c r="E24" i="14"/>
  <c r="E210" i="3"/>
  <c r="E198" i="3"/>
  <c r="E182" i="3"/>
  <c r="E158" i="3"/>
  <c r="E134" i="3"/>
  <c r="E126" i="3"/>
  <c r="E118" i="3"/>
  <c r="E94" i="3"/>
  <c r="E62" i="3"/>
  <c r="E30" i="3"/>
  <c r="E10" i="3"/>
  <c r="E214" i="3"/>
  <c r="E194" i="3"/>
  <c r="E174" i="3"/>
  <c r="E86" i="3"/>
  <c r="E54" i="3"/>
  <c r="E46" i="3"/>
  <c r="E34" i="3"/>
  <c r="E26" i="3"/>
  <c r="E14" i="3"/>
  <c r="E217" i="3"/>
  <c r="E6" i="5"/>
  <c r="E12" i="5"/>
  <c r="E366" i="5"/>
  <c r="E360" i="5"/>
  <c r="E354" i="5"/>
  <c r="E348" i="5"/>
  <c r="E342" i="5"/>
  <c r="E336" i="5"/>
  <c r="E330" i="5"/>
  <c r="E324" i="5"/>
  <c r="E318" i="5"/>
  <c r="E312" i="5"/>
  <c r="E18" i="8"/>
  <c r="E358" i="8"/>
  <c r="C290" i="12"/>
  <c r="C7" i="13"/>
  <c r="C32" i="13"/>
  <c r="E8" i="14"/>
  <c r="E362" i="8"/>
  <c r="C226" i="12"/>
  <c r="C36" i="13"/>
  <c r="C128" i="13"/>
  <c r="E364" i="14"/>
  <c r="E356" i="14"/>
  <c r="E348" i="14"/>
  <c r="E340" i="14"/>
  <c r="E332" i="14"/>
  <c r="E324" i="14"/>
  <c r="E316" i="14"/>
  <c r="E308" i="14"/>
  <c r="E300" i="14"/>
  <c r="E292" i="14"/>
  <c r="E284" i="14"/>
  <c r="E276" i="14"/>
  <c r="E268" i="14"/>
  <c r="E260" i="14"/>
  <c r="E252" i="14"/>
  <c r="E244" i="14"/>
  <c r="E236" i="14"/>
  <c r="E228" i="14"/>
  <c r="E220" i="14"/>
  <c r="E212" i="14"/>
  <c r="E204" i="14"/>
  <c r="E196" i="14"/>
  <c r="E188" i="14"/>
  <c r="E164" i="14"/>
  <c r="E148" i="14"/>
  <c r="E132" i="14"/>
  <c r="E116" i="14"/>
  <c r="E100" i="14"/>
  <c r="E84" i="14"/>
  <c r="E68" i="14"/>
  <c r="E52" i="14"/>
  <c r="E36" i="14"/>
  <c r="E20" i="14"/>
  <c r="E11" i="15"/>
  <c r="E306" i="5"/>
  <c r="E300" i="5"/>
  <c r="E294" i="5"/>
  <c r="E288" i="5"/>
  <c r="E282" i="5"/>
  <c r="E276" i="5"/>
  <c r="E270" i="5"/>
  <c r="E264" i="5"/>
  <c r="E258" i="5"/>
  <c r="E252" i="5"/>
  <c r="E246" i="5"/>
  <c r="E240" i="5"/>
  <c r="E234" i="5"/>
  <c r="E228" i="5"/>
  <c r="E222" i="5"/>
  <c r="E216" i="5"/>
  <c r="E210" i="5"/>
  <c r="E204" i="5"/>
  <c r="E198" i="5"/>
  <c r="E192" i="5"/>
  <c r="E186" i="5"/>
  <c r="E180" i="5"/>
  <c r="E174" i="5"/>
  <c r="E168" i="5"/>
  <c r="E162" i="5"/>
  <c r="E156" i="5"/>
  <c r="E150" i="5"/>
  <c r="E144" i="5"/>
  <c r="E138" i="5"/>
  <c r="E132" i="5"/>
  <c r="E126" i="5"/>
  <c r="E120" i="5"/>
  <c r="E114" i="5"/>
  <c r="E108" i="5"/>
  <c r="E102" i="5"/>
  <c r="E96" i="5"/>
  <c r="E90" i="5"/>
  <c r="E84" i="5"/>
  <c r="E78" i="5"/>
  <c r="E72" i="5"/>
  <c r="E66" i="5"/>
  <c r="E60" i="5"/>
  <c r="E54" i="5"/>
  <c r="E48" i="5"/>
  <c r="E42" i="5"/>
  <c r="E36" i="5"/>
  <c r="E30" i="5"/>
  <c r="E24" i="5"/>
  <c r="E18" i="5"/>
  <c r="E15" i="8"/>
  <c r="E345" i="8"/>
  <c r="E340" i="8"/>
  <c r="E320" i="8"/>
  <c r="E305" i="8"/>
  <c r="E300" i="8"/>
  <c r="E280" i="8"/>
  <c r="E265" i="8"/>
  <c r="E260" i="8"/>
  <c r="E240" i="8"/>
  <c r="E225" i="8"/>
  <c r="E220" i="8"/>
  <c r="E200" i="8"/>
  <c r="E185" i="8"/>
  <c r="E180" i="8"/>
  <c r="E160" i="8"/>
  <c r="E145" i="8"/>
  <c r="E140" i="8"/>
  <c r="E120" i="8"/>
  <c r="E105" i="8"/>
  <c r="E100" i="8"/>
  <c r="E80" i="8"/>
  <c r="E65" i="8"/>
  <c r="E60" i="8"/>
  <c r="E40" i="8"/>
  <c r="E25" i="8"/>
  <c r="E20" i="8"/>
  <c r="C82" i="12"/>
  <c r="D40" i="13"/>
  <c r="C64" i="13"/>
  <c r="D168" i="13"/>
  <c r="C224" i="13"/>
  <c r="E10" i="15"/>
  <c r="C186" i="2"/>
  <c r="C118" i="2"/>
  <c r="C6" i="2"/>
  <c r="D134" i="2"/>
  <c r="E212" i="3"/>
  <c r="E204" i="3"/>
  <c r="E180" i="3"/>
  <c r="E172" i="3"/>
  <c r="E156" i="3"/>
  <c r="E140" i="3"/>
  <c r="E124" i="3"/>
  <c r="E108" i="3"/>
  <c r="E92" i="3"/>
  <c r="E76" i="3"/>
  <c r="E60" i="3"/>
  <c r="E44" i="3"/>
  <c r="E36" i="3"/>
  <c r="E28" i="3"/>
  <c r="E20" i="3"/>
  <c r="E170" i="3"/>
  <c r="E166" i="3"/>
  <c r="E162" i="3"/>
  <c r="E82" i="3"/>
  <c r="E78" i="3"/>
  <c r="E74" i="3"/>
  <c r="E70" i="3"/>
  <c r="E66" i="3"/>
  <c r="C162" i="2"/>
  <c r="C102" i="2"/>
  <c r="D94" i="2"/>
  <c r="E206" i="3"/>
  <c r="E202" i="3"/>
  <c r="E146" i="3"/>
  <c r="E142" i="3"/>
  <c r="E138" i="3"/>
  <c r="E22" i="3"/>
  <c r="E18" i="3"/>
  <c r="E15" i="5"/>
  <c r="C218" i="2"/>
  <c r="C154" i="2"/>
  <c r="C78" i="2"/>
  <c r="D198" i="2"/>
  <c r="D70" i="2"/>
  <c r="E190" i="3"/>
  <c r="E186" i="3"/>
  <c r="E130" i="3"/>
  <c r="E50" i="3"/>
  <c r="E6" i="3"/>
  <c r="C194" i="2"/>
  <c r="C130" i="2"/>
  <c r="C46" i="2"/>
  <c r="D158" i="2"/>
  <c r="D30" i="2"/>
  <c r="E114" i="3"/>
  <c r="E110" i="3"/>
  <c r="E106" i="3"/>
  <c r="E102" i="3"/>
  <c r="E98" i="3"/>
  <c r="E38" i="3"/>
  <c r="E19" i="5"/>
  <c r="E7" i="8"/>
  <c r="E346" i="8"/>
  <c r="E342" i="8"/>
  <c r="E338" i="8"/>
  <c r="E330" i="8"/>
  <c r="E326" i="8"/>
  <c r="E322" i="8"/>
  <c r="E310" i="8"/>
  <c r="E306" i="8"/>
  <c r="E298" i="8"/>
  <c r="E290" i="8"/>
  <c r="E282" i="8"/>
  <c r="E278" i="8"/>
  <c r="E266" i="8"/>
  <c r="E262" i="8"/>
  <c r="E258" i="8"/>
  <c r="E250" i="8"/>
  <c r="E246" i="8"/>
  <c r="E242" i="8"/>
  <c r="E230" i="8"/>
  <c r="E226" i="8"/>
  <c r="E218" i="8"/>
  <c r="E210" i="8"/>
  <c r="E202" i="8"/>
  <c r="E198" i="8"/>
  <c r="E186" i="8"/>
  <c r="E182" i="8"/>
  <c r="E178" i="8"/>
  <c r="E170" i="8"/>
  <c r="E166" i="8"/>
  <c r="E162" i="8"/>
  <c r="E150" i="8"/>
  <c r="E146" i="8"/>
  <c r="E138" i="8"/>
  <c r="E130" i="8"/>
  <c r="E122" i="8"/>
  <c r="E118" i="8"/>
  <c r="E106" i="8"/>
  <c r="E102" i="8"/>
  <c r="E98" i="8"/>
  <c r="E90" i="8"/>
  <c r="E86" i="8"/>
  <c r="E82" i="8"/>
  <c r="E70" i="8"/>
  <c r="E66" i="8"/>
  <c r="E58" i="8"/>
  <c r="E50" i="8"/>
  <c r="E42" i="8"/>
  <c r="E38" i="8"/>
  <c r="E26" i="8"/>
  <c r="E22" i="8"/>
  <c r="C192" i="12"/>
  <c r="C180" i="13"/>
  <c r="D180" i="13"/>
  <c r="C148" i="13"/>
  <c r="D148" i="13"/>
  <c r="C14" i="13"/>
  <c r="D14" i="13"/>
  <c r="C272" i="12"/>
  <c r="D204" i="13"/>
  <c r="C204" i="13"/>
  <c r="D140" i="13"/>
  <c r="C140" i="13"/>
  <c r="C92" i="13"/>
  <c r="D92" i="13"/>
  <c r="C60" i="13"/>
  <c r="D60" i="13"/>
  <c r="E8" i="8"/>
  <c r="C202" i="12"/>
  <c r="C114" i="12"/>
  <c r="C232" i="12"/>
  <c r="C168" i="12"/>
  <c r="D68" i="13"/>
  <c r="D11" i="13"/>
  <c r="D244" i="13"/>
  <c r="D300" i="13"/>
  <c r="D316" i="13"/>
  <c r="E322" i="14"/>
  <c r="E306" i="14"/>
  <c r="E290" i="14"/>
  <c r="E274" i="14"/>
  <c r="E258" i="14"/>
  <c r="E242" i="14"/>
  <c r="E234" i="14"/>
  <c r="E222" i="14"/>
  <c r="E206" i="14"/>
  <c r="E176" i="14"/>
  <c r="E172" i="14"/>
  <c r="E160" i="14"/>
  <c r="E156" i="14"/>
  <c r="E144" i="14"/>
  <c r="E140" i="14"/>
  <c r="E128" i="14"/>
  <c r="E124" i="14"/>
  <c r="E112" i="14"/>
  <c r="E108" i="14"/>
  <c r="E96" i="14"/>
  <c r="E92" i="14"/>
  <c r="E80" i="14"/>
  <c r="E76" i="14"/>
  <c r="E64" i="14"/>
  <c r="E60" i="14"/>
  <c r="E48" i="14"/>
  <c r="E44" i="14"/>
  <c r="E32" i="14"/>
  <c r="E28" i="14"/>
  <c r="E16" i="14"/>
  <c r="E12" i="14"/>
  <c r="E14" i="14"/>
  <c r="E186" i="14"/>
  <c r="E170" i="14"/>
  <c r="E122" i="14"/>
  <c r="E106" i="14"/>
  <c r="E58" i="14"/>
  <c r="E42" i="14"/>
  <c r="E98" i="15"/>
  <c r="E82" i="15"/>
  <c r="E66" i="15"/>
  <c r="E50" i="15"/>
  <c r="E158" i="14"/>
  <c r="E142" i="14"/>
  <c r="E94" i="14"/>
  <c r="E78" i="14"/>
  <c r="E30" i="14"/>
  <c r="E8" i="15"/>
  <c r="E34" i="15"/>
  <c r="E18" i="15"/>
  <c r="D44" i="2"/>
  <c r="C44" i="2"/>
  <c r="D12" i="2"/>
  <c r="C12" i="2"/>
  <c r="C88" i="2"/>
  <c r="D176" i="2"/>
  <c r="C212" i="2"/>
  <c r="C202" i="2"/>
  <c r="C192" i="2"/>
  <c r="C180" i="2"/>
  <c r="C170" i="2"/>
  <c r="C160" i="2"/>
  <c r="C148" i="2"/>
  <c r="C138" i="2"/>
  <c r="C128" i="2"/>
  <c r="C112" i="2"/>
  <c r="C100" i="2"/>
  <c r="C86" i="2"/>
  <c r="C56" i="2"/>
  <c r="C38" i="2"/>
  <c r="C16" i="2"/>
  <c r="D190" i="2"/>
  <c r="D168" i="2"/>
  <c r="D126" i="2"/>
  <c r="D104" i="2"/>
  <c r="D84" i="2"/>
  <c r="D62" i="2"/>
  <c r="D40" i="2"/>
  <c r="D20" i="2"/>
  <c r="E192" i="3"/>
  <c r="E88" i="3"/>
  <c r="E84" i="3"/>
  <c r="E80" i="3"/>
  <c r="E8" i="3"/>
  <c r="C370" i="12"/>
  <c r="D370" i="12"/>
  <c r="D366" i="12"/>
  <c r="C366" i="12"/>
  <c r="C362" i="12"/>
  <c r="D362" i="12"/>
  <c r="C358" i="12"/>
  <c r="D358" i="12"/>
  <c r="C354" i="12"/>
  <c r="D354" i="12"/>
  <c r="D350" i="12"/>
  <c r="C350" i="12"/>
  <c r="C346" i="12"/>
  <c r="D346" i="12"/>
  <c r="C342" i="12"/>
  <c r="D342" i="12"/>
  <c r="D338" i="12"/>
  <c r="C338" i="12"/>
  <c r="C330" i="12"/>
  <c r="D330" i="12"/>
  <c r="D326" i="12"/>
  <c r="C326" i="12"/>
  <c r="C322" i="12"/>
  <c r="D322" i="12"/>
  <c r="D314" i="12"/>
  <c r="C314" i="12"/>
  <c r="D306" i="12"/>
  <c r="C306" i="12"/>
  <c r="D302" i="12"/>
  <c r="C302" i="12"/>
  <c r="D298" i="12"/>
  <c r="C298" i="12"/>
  <c r="D286" i="12"/>
  <c r="C286" i="12"/>
  <c r="D282" i="12"/>
  <c r="C282" i="12"/>
  <c r="D278" i="12"/>
  <c r="C278" i="12"/>
  <c r="D274" i="12"/>
  <c r="C274" i="12"/>
  <c r="D270" i="12"/>
  <c r="C270" i="12"/>
  <c r="D266" i="12"/>
  <c r="C266" i="12"/>
  <c r="D262" i="12"/>
  <c r="C262" i="12"/>
  <c r="D258" i="12"/>
  <c r="C258" i="12"/>
  <c r="D250" i="12"/>
  <c r="C250" i="12"/>
  <c r="D246" i="12"/>
  <c r="C246" i="12"/>
  <c r="D242" i="12"/>
  <c r="C242" i="12"/>
  <c r="D238" i="12"/>
  <c r="C238" i="12"/>
  <c r="D234" i="12"/>
  <c r="C234" i="12"/>
  <c r="D230" i="12"/>
  <c r="C230" i="12"/>
  <c r="D222" i="12"/>
  <c r="C222" i="12"/>
  <c r="D218" i="12"/>
  <c r="C218" i="12"/>
  <c r="D214" i="12"/>
  <c r="C214" i="12"/>
  <c r="D210" i="12"/>
  <c r="C210" i="12"/>
  <c r="D206" i="12"/>
  <c r="C206" i="12"/>
  <c r="D198" i="12"/>
  <c r="C198" i="12"/>
  <c r="D194" i="12"/>
  <c r="C194" i="12"/>
  <c r="D182" i="12"/>
  <c r="C182" i="12"/>
  <c r="D174" i="12"/>
  <c r="C174" i="12"/>
  <c r="D170" i="12"/>
  <c r="C170" i="12"/>
  <c r="D166" i="12"/>
  <c r="C166" i="12"/>
  <c r="D162" i="12"/>
  <c r="C162" i="12"/>
  <c r="D154" i="12"/>
  <c r="C154" i="12"/>
  <c r="D146" i="12"/>
  <c r="C146" i="12"/>
  <c r="D142" i="12"/>
  <c r="C142" i="12"/>
  <c r="D134" i="12"/>
  <c r="C134" i="12"/>
  <c r="D130" i="12"/>
  <c r="C130" i="12"/>
  <c r="D126" i="12"/>
  <c r="C126" i="12"/>
  <c r="D122" i="12"/>
  <c r="C122" i="12"/>
  <c r="D118" i="12"/>
  <c r="C118" i="12"/>
  <c r="D106" i="12"/>
  <c r="C106" i="12"/>
  <c r="D102" i="12"/>
  <c r="C102" i="12"/>
  <c r="D94" i="12"/>
  <c r="C94" i="12"/>
  <c r="D90" i="12"/>
  <c r="C90" i="12"/>
  <c r="D86" i="12"/>
  <c r="C86" i="12"/>
  <c r="D74" i="12"/>
  <c r="C74" i="12"/>
  <c r="D66" i="12"/>
  <c r="C66" i="12"/>
  <c r="D58" i="12"/>
  <c r="C58" i="12"/>
  <c r="D42" i="12"/>
  <c r="C42" i="12"/>
  <c r="D34" i="12"/>
  <c r="C34" i="12"/>
  <c r="D26" i="12"/>
  <c r="C26" i="12"/>
  <c r="D18" i="12"/>
  <c r="C18" i="12"/>
  <c r="D10" i="12"/>
  <c r="C10" i="12"/>
  <c r="C172" i="2"/>
  <c r="C140" i="2"/>
  <c r="C76" i="2"/>
  <c r="D48" i="2"/>
  <c r="D214" i="2"/>
  <c r="C214" i="2"/>
  <c r="C206" i="2"/>
  <c r="D206" i="2"/>
  <c r="D182" i="2"/>
  <c r="C182" i="2"/>
  <c r="C174" i="2"/>
  <c r="D174" i="2"/>
  <c r="D150" i="2"/>
  <c r="C150" i="2"/>
  <c r="C142" i="2"/>
  <c r="D142" i="2"/>
  <c r="D122" i="2"/>
  <c r="C122" i="2"/>
  <c r="D114" i="2"/>
  <c r="C114" i="2"/>
  <c r="D106" i="2"/>
  <c r="C106" i="2"/>
  <c r="D98" i="2"/>
  <c r="C98" i="2"/>
  <c r="D90" i="2"/>
  <c r="C90" i="2"/>
  <c r="D82" i="2"/>
  <c r="C82" i="2"/>
  <c r="D74" i="2"/>
  <c r="C74" i="2"/>
  <c r="D66" i="2"/>
  <c r="C66" i="2"/>
  <c r="D58" i="2"/>
  <c r="C58" i="2"/>
  <c r="D50" i="2"/>
  <c r="C50" i="2"/>
  <c r="D42" i="2"/>
  <c r="C42" i="2"/>
  <c r="D34" i="2"/>
  <c r="C34" i="2"/>
  <c r="D26" i="2"/>
  <c r="C26" i="2"/>
  <c r="D22" i="2"/>
  <c r="C22" i="2"/>
  <c r="D18" i="2"/>
  <c r="C18" i="2"/>
  <c r="D10" i="2"/>
  <c r="C10" i="2"/>
  <c r="C210" i="2"/>
  <c r="C200" i="2"/>
  <c r="C188" i="2"/>
  <c r="C178" i="2"/>
  <c r="C156" i="2"/>
  <c r="C146" i="2"/>
  <c r="C136" i="2"/>
  <c r="C124" i="2"/>
  <c r="C110" i="2"/>
  <c r="C96" i="2"/>
  <c r="C80" i="2"/>
  <c r="C68" i="2"/>
  <c r="C54" i="2"/>
  <c r="C36" i="2"/>
  <c r="C14" i="2"/>
  <c r="D208" i="2"/>
  <c r="D166" i="2"/>
  <c r="D144" i="2"/>
  <c r="D60" i="2"/>
  <c r="E216" i="3"/>
  <c r="E209" i="3"/>
  <c r="E132" i="3"/>
  <c r="E128" i="3"/>
  <c r="E117" i="3"/>
  <c r="E32" i="3"/>
  <c r="E25" i="3"/>
  <c r="D32" i="2"/>
  <c r="C32" i="2"/>
  <c r="C216" i="2"/>
  <c r="C204" i="2"/>
  <c r="C184" i="2"/>
  <c r="C152" i="2"/>
  <c r="C24" i="2"/>
  <c r="D92" i="2"/>
  <c r="D28" i="2"/>
  <c r="C196" i="2"/>
  <c r="C164" i="2"/>
  <c r="C132" i="2"/>
  <c r="C120" i="2"/>
  <c r="C108" i="2"/>
  <c r="C64" i="2"/>
  <c r="D116" i="2"/>
  <c r="D72" i="2"/>
  <c r="D52" i="2"/>
  <c r="D8" i="2"/>
  <c r="E5" i="3"/>
  <c r="E208" i="3"/>
  <c r="E164" i="3"/>
  <c r="E160" i="3"/>
  <c r="E149" i="3"/>
  <c r="E120" i="3"/>
  <c r="E116" i="3"/>
  <c r="E112" i="3"/>
  <c r="E48" i="3"/>
  <c r="E41" i="3"/>
  <c r="E24" i="3"/>
  <c r="E12" i="15"/>
  <c r="E184" i="3"/>
  <c r="E177" i="3"/>
  <c r="E152" i="3"/>
  <c r="E148" i="3"/>
  <c r="E144" i="3"/>
  <c r="E68" i="3"/>
  <c r="E64" i="3"/>
  <c r="E57" i="3"/>
  <c r="E40" i="3"/>
  <c r="D96" i="13"/>
  <c r="C132" i="13"/>
  <c r="D156" i="13"/>
  <c r="C172" i="13"/>
  <c r="D288" i="13"/>
  <c r="E178" i="3"/>
  <c r="E150" i="3"/>
  <c r="E58" i="3"/>
  <c r="E42" i="3"/>
  <c r="E200" i="3"/>
  <c r="E193" i="3"/>
  <c r="E176" i="3"/>
  <c r="E100" i="3"/>
  <c r="E96" i="3"/>
  <c r="E85" i="3"/>
  <c r="E56" i="3"/>
  <c r="E16" i="3"/>
  <c r="E9" i="3"/>
  <c r="E350" i="8"/>
  <c r="E318" i="8"/>
  <c r="E302" i="8"/>
  <c r="E286" i="8"/>
  <c r="E270" i="8"/>
  <c r="E238" i="8"/>
  <c r="E222" i="8"/>
  <c r="E206" i="8"/>
  <c r="E190" i="8"/>
  <c r="E158" i="8"/>
  <c r="E142" i="8"/>
  <c r="E126" i="8"/>
  <c r="E110" i="8"/>
  <c r="E78" i="8"/>
  <c r="E62" i="8"/>
  <c r="E46" i="8"/>
  <c r="E30" i="8"/>
  <c r="E366" i="8"/>
  <c r="C368" i="13"/>
  <c r="D368" i="13"/>
  <c r="D360" i="13"/>
  <c r="C360" i="13"/>
  <c r="C352" i="13"/>
  <c r="D352" i="13"/>
  <c r="C336" i="13"/>
  <c r="D336" i="13"/>
  <c r="D332" i="13"/>
  <c r="C332" i="13"/>
  <c r="C320" i="13"/>
  <c r="D320" i="13"/>
  <c r="C312" i="13"/>
  <c r="D312" i="13"/>
  <c r="C304" i="13"/>
  <c r="D304" i="13"/>
  <c r="C296" i="13"/>
  <c r="D296" i="13"/>
  <c r="C284" i="13"/>
  <c r="D284" i="13"/>
  <c r="C280" i="13"/>
  <c r="D280" i="13"/>
  <c r="C272" i="13"/>
  <c r="D272" i="13"/>
  <c r="C268" i="13"/>
  <c r="D268" i="13"/>
  <c r="C264" i="13"/>
  <c r="D264" i="13"/>
  <c r="C256" i="13"/>
  <c r="D256" i="13"/>
  <c r="D248" i="13"/>
  <c r="C248" i="13"/>
  <c r="D240" i="13"/>
  <c r="C240" i="13"/>
  <c r="D236" i="13"/>
  <c r="C236" i="13"/>
  <c r="C232" i="13"/>
  <c r="D232" i="13"/>
  <c r="D228" i="13"/>
  <c r="C228" i="13"/>
  <c r="D216" i="13"/>
  <c r="C216" i="13"/>
  <c r="D208" i="13"/>
  <c r="C208" i="13"/>
  <c r="D200" i="13"/>
  <c r="C200" i="13"/>
  <c r="C196" i="13"/>
  <c r="D196" i="13"/>
  <c r="D188" i="13"/>
  <c r="C188" i="13"/>
  <c r="C184" i="13"/>
  <c r="D184" i="13"/>
  <c r="D176" i="13"/>
  <c r="C176" i="13"/>
  <c r="D164" i="13"/>
  <c r="C164" i="13"/>
  <c r="C160" i="13"/>
  <c r="D160" i="13"/>
  <c r="D152" i="13"/>
  <c r="C152" i="13"/>
  <c r="D144" i="13"/>
  <c r="C144" i="13"/>
  <c r="C136" i="13"/>
  <c r="D136" i="13"/>
  <c r="C124" i="13"/>
  <c r="D124" i="13"/>
  <c r="C116" i="13"/>
  <c r="D116" i="13"/>
  <c r="D108" i="13"/>
  <c r="C108" i="13"/>
  <c r="C100" i="13"/>
  <c r="D100" i="13"/>
  <c r="D88" i="13"/>
  <c r="C88" i="13"/>
  <c r="D80" i="13"/>
  <c r="C80" i="13"/>
  <c r="D72" i="13"/>
  <c r="C72" i="13"/>
  <c r="D56" i="13"/>
  <c r="C56" i="13"/>
  <c r="C52" i="13"/>
  <c r="D52" i="13"/>
  <c r="D48" i="13"/>
  <c r="C48" i="13"/>
  <c r="C44" i="13"/>
  <c r="D44" i="13"/>
  <c r="C28" i="13"/>
  <c r="D28" i="13"/>
  <c r="E334" i="14"/>
  <c r="E318" i="14"/>
  <c r="E302" i="14"/>
  <c r="E286" i="14"/>
  <c r="E270" i="14"/>
  <c r="E254" i="14"/>
  <c r="E194" i="14"/>
  <c r="E178" i="14"/>
  <c r="E130" i="14"/>
  <c r="E66" i="14"/>
  <c r="E50" i="14"/>
  <c r="E201" i="3"/>
  <c r="E185" i="3"/>
  <c r="E168" i="3"/>
  <c r="E165" i="3"/>
  <c r="E154" i="3"/>
  <c r="E136" i="3"/>
  <c r="E133" i="3"/>
  <c r="E122" i="3"/>
  <c r="E104" i="3"/>
  <c r="E101" i="3"/>
  <c r="E90" i="3"/>
  <c r="E72" i="3"/>
  <c r="E69" i="3"/>
  <c r="E49" i="3"/>
  <c r="E33" i="3"/>
  <c r="E17" i="3"/>
  <c r="E10" i="8"/>
  <c r="E351" i="8"/>
  <c r="E347" i="8"/>
  <c r="E343" i="8"/>
  <c r="E335" i="8"/>
  <c r="E331" i="8"/>
  <c r="E327" i="8"/>
  <c r="E323" i="8"/>
  <c r="E315" i="8"/>
  <c r="E311" i="8"/>
  <c r="E307" i="8"/>
  <c r="E303" i="8"/>
  <c r="E295" i="8"/>
  <c r="E291" i="8"/>
  <c r="E287" i="8"/>
  <c r="E283" i="8"/>
  <c r="E275" i="8"/>
  <c r="E271" i="8"/>
  <c r="E267" i="8"/>
  <c r="E263" i="8"/>
  <c r="E255" i="8"/>
  <c r="E251" i="8"/>
  <c r="E247" i="8"/>
  <c r="E243" i="8"/>
  <c r="E235" i="8"/>
  <c r="E231" i="8"/>
  <c r="E227" i="8"/>
  <c r="E223" i="8"/>
  <c r="E215" i="8"/>
  <c r="E211" i="8"/>
  <c r="E207" i="8"/>
  <c r="E203" i="8"/>
  <c r="E195" i="8"/>
  <c r="E191" i="8"/>
  <c r="E187" i="8"/>
  <c r="E183" i="8"/>
  <c r="E175" i="8"/>
  <c r="E171" i="8"/>
  <c r="E167" i="8"/>
  <c r="E163" i="8"/>
  <c r="E155" i="8"/>
  <c r="E151" i="8"/>
  <c r="E147" i="8"/>
  <c r="E143" i="8"/>
  <c r="E135" i="8"/>
  <c r="E131" i="8"/>
  <c r="E127" i="8"/>
  <c r="E123" i="8"/>
  <c r="E115" i="8"/>
  <c r="E111" i="8"/>
  <c r="E107" i="8"/>
  <c r="E103" i="8"/>
  <c r="E95" i="8"/>
  <c r="E91" i="8"/>
  <c r="E87" i="8"/>
  <c r="E83" i="8"/>
  <c r="E75" i="8"/>
  <c r="E71" i="8"/>
  <c r="E67" i="8"/>
  <c r="E63" i="8"/>
  <c r="E55" i="8"/>
  <c r="E51" i="8"/>
  <c r="E47" i="8"/>
  <c r="E43" i="8"/>
  <c r="E35" i="8"/>
  <c r="E31" i="8"/>
  <c r="E27" i="8"/>
  <c r="E23" i="8"/>
  <c r="E367" i="8"/>
  <c r="E363" i="8"/>
  <c r="E355" i="8"/>
  <c r="E17" i="8"/>
  <c r="E13" i="8"/>
  <c r="E365" i="8"/>
  <c r="E361" i="8"/>
  <c r="E357" i="8"/>
  <c r="E341" i="8"/>
  <c r="E333" i="8"/>
  <c r="E325" i="8"/>
  <c r="E317" i="8"/>
  <c r="E301" i="8"/>
  <c r="E293" i="8"/>
  <c r="E285" i="8"/>
  <c r="E277" i="8"/>
  <c r="E261" i="8"/>
  <c r="E253" i="8"/>
  <c r="E245" i="8"/>
  <c r="E237" i="8"/>
  <c r="E221" i="8"/>
  <c r="E213" i="8"/>
  <c r="E205" i="8"/>
  <c r="E197" i="8"/>
  <c r="E181" i="8"/>
  <c r="E173" i="8"/>
  <c r="E165" i="8"/>
  <c r="E157" i="8"/>
  <c r="E141" i="8"/>
  <c r="E133" i="8"/>
  <c r="E125" i="8"/>
  <c r="E117" i="8"/>
  <c r="E101" i="8"/>
  <c r="E93" i="8"/>
  <c r="E85" i="8"/>
  <c r="E77" i="8"/>
  <c r="E61" i="8"/>
  <c r="E53" i="8"/>
  <c r="E45" i="8"/>
  <c r="E37" i="8"/>
  <c r="E21" i="8"/>
  <c r="D5" i="13"/>
  <c r="C5" i="13"/>
  <c r="E6" i="14"/>
  <c r="E370" i="14"/>
  <c r="E366" i="14"/>
  <c r="E362" i="14"/>
  <c r="E358" i="14"/>
  <c r="E354" i="14"/>
  <c r="E350" i="14"/>
  <c r="E346" i="14"/>
  <c r="E342" i="14"/>
  <c r="E338" i="14"/>
  <c r="E330" i="14"/>
  <c r="E326" i="14"/>
  <c r="E314" i="14"/>
  <c r="E310" i="14"/>
  <c r="E298" i="14"/>
  <c r="E294" i="14"/>
  <c r="E282" i="14"/>
  <c r="E278" i="14"/>
  <c r="E266" i="14"/>
  <c r="E262" i="14"/>
  <c r="E250" i="14"/>
  <c r="E246" i="14"/>
  <c r="E238" i="14"/>
  <c r="E230" i="14"/>
  <c r="E226" i="14"/>
  <c r="E218" i="14"/>
  <c r="E214" i="14"/>
  <c r="E210" i="14"/>
  <c r="E202" i="14"/>
  <c r="E198" i="14"/>
  <c r="E190" i="14"/>
  <c r="E182" i="14"/>
  <c r="E174" i="14"/>
  <c r="E166" i="14"/>
  <c r="E162" i="14"/>
  <c r="E154" i="14"/>
  <c r="E150" i="14"/>
  <c r="E146" i="14"/>
  <c r="E138" i="14"/>
  <c r="E134" i="14"/>
  <c r="E126" i="14"/>
  <c r="E118" i="14"/>
  <c r="E110" i="14"/>
  <c r="E102" i="14"/>
  <c r="E98" i="14"/>
  <c r="E90" i="14"/>
  <c r="E86" i="14"/>
  <c r="E82" i="14"/>
  <c r="E74" i="14"/>
  <c r="E70" i="14"/>
  <c r="E62" i="14"/>
  <c r="E54" i="14"/>
  <c r="E46" i="14"/>
  <c r="E38" i="14"/>
  <c r="E34" i="14"/>
  <c r="E26" i="14"/>
  <c r="E22" i="14"/>
  <c r="E18" i="14"/>
  <c r="E7" i="15"/>
  <c r="E368" i="15"/>
  <c r="E364" i="15"/>
  <c r="E360" i="15"/>
  <c r="E356" i="15"/>
  <c r="E352" i="15"/>
  <c r="E348" i="15"/>
  <c r="E344" i="15"/>
  <c r="E340" i="15"/>
  <c r="E336" i="15"/>
  <c r="E332" i="15"/>
  <c r="E328" i="15"/>
  <c r="E320" i="15"/>
  <c r="E316" i="15"/>
  <c r="E312" i="15"/>
  <c r="E304" i="15"/>
  <c r="E296" i="15"/>
  <c r="E292" i="15"/>
  <c r="E288" i="15"/>
  <c r="E280" i="15"/>
  <c r="E272" i="15"/>
  <c r="E264" i="15"/>
  <c r="E260" i="15"/>
  <c r="E256" i="15"/>
  <c r="E252" i="15"/>
  <c r="E248" i="15"/>
  <c r="E244" i="15"/>
  <c r="E240" i="15"/>
  <c r="E236" i="15"/>
  <c r="E232" i="15"/>
  <c r="E228" i="15"/>
  <c r="E224" i="15"/>
  <c r="E220" i="15"/>
  <c r="E216" i="15"/>
  <c r="E212" i="15"/>
  <c r="E208" i="15"/>
  <c r="E204" i="15"/>
  <c r="E200" i="15"/>
  <c r="E196" i="15"/>
  <c r="E192" i="15"/>
  <c r="E188" i="15"/>
  <c r="E184" i="15"/>
  <c r="E180" i="15"/>
  <c r="E176" i="15"/>
  <c r="E172" i="15"/>
  <c r="E168" i="15"/>
  <c r="E164" i="15"/>
  <c r="E160" i="15"/>
  <c r="E156" i="15"/>
  <c r="E152" i="15"/>
  <c r="E148" i="15"/>
  <c r="E144" i="15"/>
  <c r="E140" i="15"/>
  <c r="E136" i="15"/>
  <c r="E132" i="15"/>
  <c r="E128" i="15"/>
  <c r="E124" i="15"/>
  <c r="E120" i="15"/>
  <c r="E116" i="15"/>
  <c r="E112" i="15"/>
  <c r="E108" i="15"/>
  <c r="E104" i="15"/>
  <c r="E100" i="15"/>
  <c r="E96" i="15"/>
  <c r="E92" i="15"/>
  <c r="E88" i="15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31" i="15"/>
  <c r="E27" i="15"/>
  <c r="E19" i="15"/>
  <c r="E15" i="15"/>
  <c r="C20" i="13"/>
  <c r="D20" i="13"/>
  <c r="C12" i="13"/>
  <c r="D12" i="13"/>
  <c r="C35" i="13"/>
  <c r="D35" i="13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E211" i="3"/>
  <c r="E203" i="3"/>
  <c r="E195" i="3"/>
  <c r="E187" i="3"/>
  <c r="E179" i="3"/>
  <c r="E171" i="3"/>
  <c r="E167" i="3"/>
  <c r="E161" i="3"/>
  <c r="E155" i="3"/>
  <c r="E151" i="3"/>
  <c r="E145" i="3"/>
  <c r="E139" i="3"/>
  <c r="E135" i="3"/>
  <c r="E129" i="3"/>
  <c r="E123" i="3"/>
  <c r="E119" i="3"/>
  <c r="E113" i="3"/>
  <c r="E107" i="3"/>
  <c r="E103" i="3"/>
  <c r="E97" i="3"/>
  <c r="E91" i="3"/>
  <c r="E87" i="3"/>
  <c r="E81" i="3"/>
  <c r="E75" i="3"/>
  <c r="E71" i="3"/>
  <c r="E65" i="3"/>
  <c r="E59" i="3"/>
  <c r="E51" i="3"/>
  <c r="E43" i="3"/>
  <c r="E35" i="3"/>
  <c r="E27" i="3"/>
  <c r="E19" i="3"/>
  <c r="E11" i="3"/>
  <c r="G5" i="2"/>
  <c r="H13" i="2" s="1"/>
  <c r="E213" i="3"/>
  <c r="E205" i="3"/>
  <c r="E197" i="3"/>
  <c r="E189" i="3"/>
  <c r="E181" i="3"/>
  <c r="E173" i="3"/>
  <c r="E157" i="3"/>
  <c r="E141" i="3"/>
  <c r="E125" i="3"/>
  <c r="E109" i="3"/>
  <c r="E93" i="3"/>
  <c r="E77" i="3"/>
  <c r="E61" i="3"/>
  <c r="E53" i="3"/>
  <c r="E45" i="3"/>
  <c r="E37" i="3"/>
  <c r="E29" i="3"/>
  <c r="E21" i="3"/>
  <c r="E13" i="3"/>
  <c r="E218" i="3"/>
  <c r="E215" i="3"/>
  <c r="E207" i="3"/>
  <c r="E199" i="3"/>
  <c r="E191" i="3"/>
  <c r="E183" i="3"/>
  <c r="E175" i="3"/>
  <c r="E169" i="3"/>
  <c r="E163" i="3"/>
  <c r="E159" i="3"/>
  <c r="E153" i="3"/>
  <c r="E147" i="3"/>
  <c r="E143" i="3"/>
  <c r="E137" i="3"/>
  <c r="E131" i="3"/>
  <c r="E127" i="3"/>
  <c r="E121" i="3"/>
  <c r="E115" i="3"/>
  <c r="E111" i="3"/>
  <c r="E105" i="3"/>
  <c r="E99" i="3"/>
  <c r="E95" i="3"/>
  <c r="E89" i="3"/>
  <c r="E83" i="3"/>
  <c r="E79" i="3"/>
  <c r="E73" i="3"/>
  <c r="E67" i="3"/>
  <c r="E63" i="3"/>
  <c r="E55" i="3"/>
  <c r="E47" i="3"/>
  <c r="E39" i="3"/>
  <c r="E31" i="3"/>
  <c r="E23" i="3"/>
  <c r="E15" i="3"/>
  <c r="E7" i="3"/>
  <c r="E7" i="5"/>
  <c r="D368" i="12"/>
  <c r="C368" i="12"/>
  <c r="D364" i="12"/>
  <c r="C364" i="12"/>
  <c r="D360" i="12"/>
  <c r="C360" i="12"/>
  <c r="D356" i="12"/>
  <c r="C356" i="12"/>
  <c r="D352" i="12"/>
  <c r="C352" i="12"/>
  <c r="D348" i="12"/>
  <c r="C348" i="12"/>
  <c r="D340" i="12"/>
  <c r="C340" i="12"/>
  <c r="D336" i="12"/>
  <c r="C336" i="12"/>
  <c r="D332" i="12"/>
  <c r="C332" i="12"/>
  <c r="D320" i="12"/>
  <c r="C320" i="12"/>
  <c r="D308" i="12"/>
  <c r="C308" i="12"/>
  <c r="D304" i="12"/>
  <c r="C304" i="12"/>
  <c r="D296" i="12"/>
  <c r="C296" i="12"/>
  <c r="D288" i="12"/>
  <c r="C288" i="12"/>
  <c r="D264" i="12"/>
  <c r="C264" i="12"/>
  <c r="D256" i="12"/>
  <c r="C256" i="12"/>
  <c r="D248" i="12"/>
  <c r="C248" i="12"/>
  <c r="D240" i="12"/>
  <c r="C240" i="12"/>
  <c r="D224" i="12"/>
  <c r="C224" i="12"/>
  <c r="D216" i="12"/>
  <c r="C216" i="12"/>
  <c r="D208" i="12"/>
  <c r="C208" i="12"/>
  <c r="D200" i="12"/>
  <c r="C200" i="12"/>
  <c r="D188" i="12"/>
  <c r="C188" i="12"/>
  <c r="D184" i="12"/>
  <c r="C184" i="12"/>
  <c r="D176" i="12"/>
  <c r="C176" i="12"/>
  <c r="D164" i="12"/>
  <c r="C164" i="12"/>
  <c r="D160" i="12"/>
  <c r="C160" i="12"/>
  <c r="D156" i="12"/>
  <c r="C156" i="12"/>
  <c r="D152" i="12"/>
  <c r="C152" i="12"/>
  <c r="D140" i="12"/>
  <c r="C140" i="12"/>
  <c r="D132" i="12"/>
  <c r="C132" i="12"/>
  <c r="D124" i="12"/>
  <c r="C124" i="12"/>
  <c r="D116" i="12"/>
  <c r="C116" i="12"/>
  <c r="D108" i="12"/>
  <c r="C108" i="12"/>
  <c r="D100" i="12"/>
  <c r="C100" i="12"/>
  <c r="D92" i="12"/>
  <c r="C92" i="12"/>
  <c r="D84" i="12"/>
  <c r="C84" i="12"/>
  <c r="D20" i="12"/>
  <c r="C20" i="12"/>
  <c r="D16" i="12"/>
  <c r="C16" i="12"/>
  <c r="D12" i="12"/>
  <c r="C12" i="12"/>
  <c r="D8" i="12"/>
  <c r="C8" i="12"/>
  <c r="C294" i="12"/>
  <c r="D294" i="12"/>
  <c r="C186" i="12"/>
  <c r="D186" i="12"/>
  <c r="C178" i="12"/>
  <c r="D178" i="12"/>
  <c r="C158" i="12"/>
  <c r="D158" i="12"/>
  <c r="C150" i="12"/>
  <c r="D150" i="12"/>
  <c r="C138" i="12"/>
  <c r="D138" i="12"/>
  <c r="C110" i="12"/>
  <c r="D110" i="12"/>
  <c r="C98" i="12"/>
  <c r="D98" i="12"/>
  <c r="C78" i="12"/>
  <c r="D78" i="12"/>
  <c r="C70" i="12"/>
  <c r="D70" i="12"/>
  <c r="C62" i="12"/>
  <c r="D62" i="12"/>
  <c r="C54" i="12"/>
  <c r="D54" i="12"/>
  <c r="C46" i="12"/>
  <c r="D46" i="12"/>
  <c r="C38" i="12"/>
  <c r="D38" i="12"/>
  <c r="C30" i="12"/>
  <c r="D30" i="12"/>
  <c r="C22" i="12"/>
  <c r="D22" i="12"/>
  <c r="C6" i="12"/>
  <c r="D334" i="12"/>
  <c r="E6" i="8"/>
  <c r="I15" i="13"/>
  <c r="C356" i="13"/>
  <c r="D356" i="13"/>
  <c r="C324" i="13"/>
  <c r="D324" i="13"/>
  <c r="C308" i="13"/>
  <c r="D308" i="13"/>
  <c r="C292" i="13"/>
  <c r="D292" i="13"/>
  <c r="C276" i="13"/>
  <c r="D276" i="13"/>
  <c r="C260" i="13"/>
  <c r="D260" i="13"/>
  <c r="E5" i="14"/>
  <c r="E308" i="15"/>
  <c r="E268" i="15"/>
  <c r="E359" i="15"/>
  <c r="E343" i="15"/>
  <c r="E327" i="15"/>
  <c r="E324" i="15"/>
  <c r="E284" i="15"/>
  <c r="E263" i="15"/>
  <c r="E300" i="15"/>
  <c r="E276" i="15"/>
  <c r="E326" i="15"/>
  <c r="E310" i="15"/>
  <c r="E294" i="15"/>
  <c r="E278" i="15"/>
  <c r="E262" i="15"/>
  <c r="E22" i="15"/>
  <c r="E318" i="15"/>
  <c r="E302" i="15"/>
  <c r="E286" i="15"/>
  <c r="E270" i="15"/>
  <c r="C363" i="13"/>
  <c r="C347" i="13"/>
  <c r="C348" i="13"/>
  <c r="D340" i="13"/>
  <c r="C331" i="13"/>
  <c r="D27" i="13"/>
  <c r="C6" i="13"/>
  <c r="C31" i="13"/>
  <c r="C39" i="13"/>
  <c r="C47" i="13"/>
  <c r="D19" i="13"/>
  <c r="C23" i="13"/>
  <c r="C15" i="13"/>
  <c r="D202" i="13"/>
  <c r="C202" i="13"/>
  <c r="D207" i="13"/>
  <c r="C207" i="13"/>
  <c r="D218" i="13"/>
  <c r="C218" i="13"/>
  <c r="D223" i="13"/>
  <c r="C223" i="13"/>
  <c r="D234" i="13"/>
  <c r="C234" i="13"/>
  <c r="D239" i="13"/>
  <c r="C239" i="13"/>
  <c r="D250" i="13"/>
  <c r="C250" i="13"/>
  <c r="D255" i="13"/>
  <c r="C255" i="13"/>
  <c r="D266" i="13"/>
  <c r="C266" i="13"/>
  <c r="D271" i="13"/>
  <c r="C271" i="13"/>
  <c r="D282" i="13"/>
  <c r="C282" i="13"/>
  <c r="D287" i="13"/>
  <c r="C287" i="13"/>
  <c r="D298" i="13"/>
  <c r="C298" i="13"/>
  <c r="D303" i="13"/>
  <c r="C303" i="13"/>
  <c r="D314" i="13"/>
  <c r="C314" i="13"/>
  <c r="D319" i="13"/>
  <c r="C319" i="13"/>
  <c r="D338" i="13"/>
  <c r="C338" i="13"/>
  <c r="D342" i="13"/>
  <c r="C342" i="13"/>
  <c r="C16" i="13"/>
  <c r="C18" i="13"/>
  <c r="C22" i="13"/>
  <c r="C30" i="13"/>
  <c r="D54" i="13"/>
  <c r="C54" i="13"/>
  <c r="D62" i="13"/>
  <c r="C62" i="13"/>
  <c r="D74" i="13"/>
  <c r="C74" i="13"/>
  <c r="D78" i="13"/>
  <c r="C78" i="13"/>
  <c r="D82" i="13"/>
  <c r="C82" i="13"/>
  <c r="D90" i="13"/>
  <c r="C90" i="13"/>
  <c r="D98" i="13"/>
  <c r="C98" i="13"/>
  <c r="D102" i="13"/>
  <c r="C102" i="13"/>
  <c r="D106" i="13"/>
  <c r="C106" i="13"/>
  <c r="D110" i="13"/>
  <c r="C110" i="13"/>
  <c r="D118" i="13"/>
  <c r="C118" i="13"/>
  <c r="D122" i="13"/>
  <c r="C122" i="13"/>
  <c r="D130" i="13"/>
  <c r="C130" i="13"/>
  <c r="D142" i="13"/>
  <c r="C142" i="13"/>
  <c r="D146" i="13"/>
  <c r="C146" i="13"/>
  <c r="D150" i="13"/>
  <c r="C150" i="13"/>
  <c r="D162" i="13"/>
  <c r="C162" i="13"/>
  <c r="D166" i="13"/>
  <c r="C166" i="13"/>
  <c r="D174" i="13"/>
  <c r="C174" i="13"/>
  <c r="D178" i="13"/>
  <c r="C178" i="13"/>
  <c r="D182" i="13"/>
  <c r="C182" i="13"/>
  <c r="D190" i="13"/>
  <c r="C190" i="13"/>
  <c r="D198" i="13"/>
  <c r="C198" i="13"/>
  <c r="D214" i="13"/>
  <c r="C214" i="13"/>
  <c r="D219" i="13"/>
  <c r="C219" i="13"/>
  <c r="D230" i="13"/>
  <c r="C230" i="13"/>
  <c r="D235" i="13"/>
  <c r="C235" i="13"/>
  <c r="D251" i="13"/>
  <c r="C251" i="13"/>
  <c r="D262" i="13"/>
  <c r="C262" i="13"/>
  <c r="D278" i="13"/>
  <c r="C278" i="13"/>
  <c r="D283" i="13"/>
  <c r="C283" i="13"/>
  <c r="D299" i="13"/>
  <c r="C299" i="13"/>
  <c r="D310" i="13"/>
  <c r="C310" i="13"/>
  <c r="C335" i="13"/>
  <c r="D10" i="13"/>
  <c r="H15" i="13"/>
  <c r="N21" i="11" s="1"/>
  <c r="D26" i="13"/>
  <c r="D34" i="13"/>
  <c r="D38" i="13"/>
  <c r="C43" i="13"/>
  <c r="C46" i="13"/>
  <c r="C51" i="13"/>
  <c r="D210" i="13"/>
  <c r="C210" i="13"/>
  <c r="D215" i="13"/>
  <c r="C215" i="13"/>
  <c r="D226" i="13"/>
  <c r="C226" i="13"/>
  <c r="D231" i="13"/>
  <c r="C231" i="13"/>
  <c r="D242" i="13"/>
  <c r="C242" i="13"/>
  <c r="D247" i="13"/>
  <c r="C247" i="13"/>
  <c r="D258" i="13"/>
  <c r="C258" i="13"/>
  <c r="D263" i="13"/>
  <c r="C263" i="13"/>
  <c r="D274" i="13"/>
  <c r="C274" i="13"/>
  <c r="D279" i="13"/>
  <c r="C279" i="13"/>
  <c r="D290" i="13"/>
  <c r="C290" i="13"/>
  <c r="D295" i="13"/>
  <c r="C295" i="13"/>
  <c r="D306" i="13"/>
  <c r="C306" i="13"/>
  <c r="D311" i="13"/>
  <c r="C311" i="13"/>
  <c r="D322" i="13"/>
  <c r="C322" i="13"/>
  <c r="D326" i="13"/>
  <c r="C326" i="13"/>
  <c r="D354" i="13"/>
  <c r="C354" i="13"/>
  <c r="D358" i="13"/>
  <c r="C358" i="13"/>
  <c r="D58" i="13"/>
  <c r="C58" i="13"/>
  <c r="D66" i="13"/>
  <c r="C66" i="13"/>
  <c r="D70" i="13"/>
  <c r="C70" i="13"/>
  <c r="D86" i="13"/>
  <c r="C86" i="13"/>
  <c r="D94" i="13"/>
  <c r="C94" i="13"/>
  <c r="D114" i="13"/>
  <c r="C114" i="13"/>
  <c r="D126" i="13"/>
  <c r="C126" i="13"/>
  <c r="D134" i="13"/>
  <c r="C134" i="13"/>
  <c r="D138" i="13"/>
  <c r="C138" i="13"/>
  <c r="D154" i="13"/>
  <c r="C154" i="13"/>
  <c r="D158" i="13"/>
  <c r="C158" i="13"/>
  <c r="D170" i="13"/>
  <c r="C170" i="13"/>
  <c r="D186" i="13"/>
  <c r="C186" i="13"/>
  <c r="D194" i="13"/>
  <c r="C194" i="13"/>
  <c r="D203" i="13"/>
  <c r="C203" i="13"/>
  <c r="D246" i="13"/>
  <c r="C246" i="13"/>
  <c r="D267" i="13"/>
  <c r="C267" i="13"/>
  <c r="D294" i="13"/>
  <c r="C294" i="13"/>
  <c r="D315" i="13"/>
  <c r="C315" i="13"/>
  <c r="D339" i="13"/>
  <c r="C339" i="13"/>
  <c r="C367" i="13"/>
  <c r="C55" i="13"/>
  <c r="C59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171" i="13"/>
  <c r="C175" i="13"/>
  <c r="C179" i="13"/>
  <c r="C183" i="13"/>
  <c r="C187" i="13"/>
  <c r="C191" i="13"/>
  <c r="C195" i="13"/>
  <c r="C199" i="13"/>
  <c r="D206" i="13"/>
  <c r="C206" i="13"/>
  <c r="D211" i="13"/>
  <c r="C211" i="13"/>
  <c r="D222" i="13"/>
  <c r="C222" i="13"/>
  <c r="D227" i="13"/>
  <c r="C227" i="13"/>
  <c r="D238" i="13"/>
  <c r="C238" i="13"/>
  <c r="D243" i="13"/>
  <c r="C243" i="13"/>
  <c r="D254" i="13"/>
  <c r="C254" i="13"/>
  <c r="D259" i="13"/>
  <c r="C259" i="13"/>
  <c r="D270" i="13"/>
  <c r="C270" i="13"/>
  <c r="D275" i="13"/>
  <c r="C275" i="13"/>
  <c r="D286" i="13"/>
  <c r="C286" i="13"/>
  <c r="D291" i="13"/>
  <c r="C291" i="13"/>
  <c r="D302" i="13"/>
  <c r="C302" i="13"/>
  <c r="D307" i="13"/>
  <c r="C307" i="13"/>
  <c r="D318" i="13"/>
  <c r="C318" i="13"/>
  <c r="D323" i="13"/>
  <c r="C323" i="13"/>
  <c r="C351" i="13"/>
  <c r="D355" i="13"/>
  <c r="C355" i="13"/>
  <c r="D330" i="13"/>
  <c r="C330" i="13"/>
  <c r="D346" i="13"/>
  <c r="C346" i="13"/>
  <c r="D362" i="13"/>
  <c r="C362" i="13"/>
  <c r="C327" i="13"/>
  <c r="D334" i="13"/>
  <c r="C334" i="13"/>
  <c r="C343" i="13"/>
  <c r="D350" i="13"/>
  <c r="C350" i="13"/>
  <c r="C359" i="13"/>
  <c r="D366" i="13"/>
  <c r="C366" i="13"/>
  <c r="D370" i="13"/>
  <c r="C370" i="13"/>
  <c r="C344" i="12"/>
  <c r="C328" i="12"/>
  <c r="C316" i="12"/>
  <c r="C312" i="12"/>
  <c r="C300" i="12"/>
  <c r="C292" i="12"/>
  <c r="C284" i="12"/>
  <c r="C280" i="12"/>
  <c r="C276" i="12"/>
  <c r="C268" i="12"/>
  <c r="C260" i="12"/>
  <c r="C252" i="12"/>
  <c r="C244" i="12"/>
  <c r="C236" i="12"/>
  <c r="C228" i="12"/>
  <c r="C220" i="12"/>
  <c r="C212" i="12"/>
  <c r="C204" i="12"/>
  <c r="C196" i="12"/>
  <c r="C190" i="12"/>
  <c r="C76" i="12"/>
  <c r="C68" i="12"/>
  <c r="C60" i="12"/>
  <c r="C52" i="12"/>
  <c r="C44" i="12"/>
  <c r="C36" i="12"/>
  <c r="C28" i="12"/>
  <c r="C180" i="12"/>
  <c r="C172" i="12"/>
  <c r="C148" i="12"/>
  <c r="C144" i="12"/>
  <c r="C136" i="12"/>
  <c r="C128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318" i="12"/>
  <c r="C310" i="12"/>
  <c r="C7" i="16" l="1"/>
  <c r="C7" i="14"/>
  <c r="D10" i="11"/>
  <c r="D10" i="9"/>
  <c r="D9" i="8"/>
  <c r="E10" i="11"/>
  <c r="C10" i="11"/>
  <c r="D7" i="16"/>
  <c r="D7" i="14"/>
  <c r="B7" i="12"/>
  <c r="C10" i="9"/>
  <c r="C9" i="8"/>
  <c r="D9" i="15"/>
  <c r="D9" i="17"/>
  <c r="B9" i="13"/>
  <c r="C9" i="17"/>
  <c r="C9" i="15"/>
  <c r="D8" i="6"/>
  <c r="C8" i="7"/>
  <c r="D8" i="5"/>
  <c r="E8" i="7"/>
  <c r="D8" i="7"/>
  <c r="C8" i="6"/>
  <c r="C8" i="5"/>
  <c r="E9" i="15" l="1"/>
  <c r="E9" i="8"/>
  <c r="D9" i="13"/>
  <c r="C9" i="13"/>
  <c r="D13" i="15"/>
  <c r="D13" i="17"/>
  <c r="B13" i="13"/>
  <c r="C15" i="9"/>
  <c r="C14" i="8"/>
  <c r="E8" i="5"/>
  <c r="E7" i="14"/>
  <c r="D9" i="16"/>
  <c r="D9" i="14"/>
  <c r="B9" i="12"/>
  <c r="D11" i="6"/>
  <c r="E11" i="7"/>
  <c r="D11" i="7"/>
  <c r="D11" i="5"/>
  <c r="C11" i="7"/>
  <c r="C13" i="17"/>
  <c r="C13" i="15"/>
  <c r="C7" i="12"/>
  <c r="D7" i="12"/>
  <c r="D15" i="11"/>
  <c r="D15" i="9"/>
  <c r="D14" i="8"/>
  <c r="E15" i="11"/>
  <c r="C15" i="11"/>
  <c r="C9" i="16"/>
  <c r="C9" i="14"/>
  <c r="C11" i="6"/>
  <c r="C11" i="5"/>
  <c r="E9" i="14" l="1"/>
  <c r="E11" i="5"/>
  <c r="D11" i="16"/>
  <c r="D11" i="14"/>
  <c r="B11" i="12"/>
  <c r="C17" i="17"/>
  <c r="C17" i="15"/>
  <c r="D14" i="6"/>
  <c r="E14" i="7"/>
  <c r="D14" i="7"/>
  <c r="C14" i="7"/>
  <c r="D14" i="5"/>
  <c r="C20" i="9"/>
  <c r="C19" i="8"/>
  <c r="E13" i="15"/>
  <c r="C11" i="16"/>
  <c r="C11" i="14"/>
  <c r="C14" i="6"/>
  <c r="C14" i="5"/>
  <c r="D19" i="8"/>
  <c r="E20" i="11"/>
  <c r="D20" i="9"/>
  <c r="D20" i="11"/>
  <c r="C20" i="11"/>
  <c r="C9" i="12"/>
  <c r="D9" i="12"/>
  <c r="D17" i="15"/>
  <c r="D17" i="17"/>
  <c r="B17" i="13"/>
  <c r="E14" i="8"/>
  <c r="D13" i="13"/>
  <c r="C13" i="13"/>
  <c r="C236" i="9"/>
  <c r="C237" i="9"/>
  <c r="C238" i="9"/>
  <c r="C241" i="9"/>
  <c r="C242" i="9"/>
  <c r="C243" i="9"/>
  <c r="C246" i="9"/>
  <c r="C247" i="9"/>
  <c r="C248" i="9"/>
  <c r="C251" i="9"/>
  <c r="C252" i="9"/>
  <c r="C253" i="9"/>
  <c r="C256" i="9"/>
  <c r="C257" i="9"/>
  <c r="C258" i="9"/>
  <c r="C261" i="9"/>
  <c r="C262" i="9"/>
  <c r="C263" i="9"/>
  <c r="C266" i="9"/>
  <c r="C267" i="9"/>
  <c r="C268" i="9"/>
  <c r="C271" i="9"/>
  <c r="C272" i="9"/>
  <c r="C273" i="9"/>
  <c r="C276" i="9"/>
  <c r="C277" i="9"/>
  <c r="C278" i="9"/>
  <c r="C281" i="9"/>
  <c r="C282" i="9"/>
  <c r="C283" i="9"/>
  <c r="C286" i="9"/>
  <c r="C287" i="9"/>
  <c r="C288" i="9"/>
  <c r="C291" i="9"/>
  <c r="C292" i="9"/>
  <c r="C293" i="9"/>
  <c r="C296" i="9"/>
  <c r="C297" i="9"/>
  <c r="C298" i="9"/>
  <c r="C301" i="9"/>
  <c r="C302" i="9"/>
  <c r="C303" i="9"/>
  <c r="C306" i="9"/>
  <c r="C307" i="9"/>
  <c r="C308" i="9"/>
  <c r="C311" i="9"/>
  <c r="C312" i="9"/>
  <c r="C313" i="9"/>
  <c r="C316" i="9"/>
  <c r="C317" i="9"/>
  <c r="C318" i="9"/>
  <c r="C321" i="9"/>
  <c r="C322" i="9"/>
  <c r="C323" i="9"/>
  <c r="C326" i="9"/>
  <c r="C327" i="9"/>
  <c r="C328" i="9"/>
  <c r="C331" i="9"/>
  <c r="C332" i="9"/>
  <c r="C333" i="9"/>
  <c r="C336" i="9"/>
  <c r="C337" i="9"/>
  <c r="C338" i="9"/>
  <c r="C341" i="9"/>
  <c r="C342" i="9"/>
  <c r="C343" i="9"/>
  <c r="C346" i="9"/>
  <c r="C347" i="9"/>
  <c r="C348" i="9"/>
  <c r="C351" i="9"/>
  <c r="C352" i="9"/>
  <c r="C353" i="9"/>
  <c r="C356" i="9"/>
  <c r="C357" i="9"/>
  <c r="C358" i="9"/>
  <c r="C361" i="9"/>
  <c r="C362" i="9"/>
  <c r="C363" i="9"/>
  <c r="C366" i="9"/>
  <c r="C367" i="9"/>
  <c r="C368" i="9"/>
  <c r="D222" i="6"/>
  <c r="D223" i="6"/>
  <c r="D226" i="6"/>
  <c r="C223" i="6"/>
  <c r="C226" i="6"/>
  <c r="C229" i="6"/>
  <c r="C232" i="6"/>
  <c r="C235" i="6"/>
  <c r="C238" i="6"/>
  <c r="C241" i="6"/>
  <c r="C244" i="6"/>
  <c r="C247" i="6"/>
  <c r="C250" i="6"/>
  <c r="C253" i="6"/>
  <c r="C256" i="6"/>
  <c r="C259" i="6"/>
  <c r="C262" i="6"/>
  <c r="C265" i="6"/>
  <c r="C268" i="6"/>
  <c r="C271" i="6"/>
  <c r="C274" i="6"/>
  <c r="C277" i="6"/>
  <c r="C280" i="6"/>
  <c r="C283" i="6"/>
  <c r="C286" i="6"/>
  <c r="C289" i="6"/>
  <c r="C292" i="6"/>
  <c r="C295" i="6"/>
  <c r="C298" i="6"/>
  <c r="C301" i="6"/>
  <c r="C304" i="6"/>
  <c r="C307" i="6"/>
  <c r="C310" i="6"/>
  <c r="C313" i="6"/>
  <c r="C316" i="6"/>
  <c r="C319" i="6"/>
  <c r="C322" i="6"/>
  <c r="C325" i="6"/>
  <c r="C328" i="6"/>
  <c r="C331" i="6"/>
  <c r="C334" i="6"/>
  <c r="C337" i="6"/>
  <c r="C340" i="6"/>
  <c r="C343" i="6"/>
  <c r="C346" i="6"/>
  <c r="C349" i="6"/>
  <c r="C352" i="6"/>
  <c r="C355" i="6"/>
  <c r="C358" i="6"/>
  <c r="C361" i="6"/>
  <c r="C364" i="6"/>
  <c r="C367" i="6"/>
  <c r="C370" i="6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219" i="4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E17" i="15" l="1"/>
  <c r="D17" i="6"/>
  <c r="D17" i="5"/>
  <c r="C17" i="7"/>
  <c r="E17" i="7"/>
  <c r="D17" i="7"/>
  <c r="D17" i="13"/>
  <c r="C17" i="13"/>
  <c r="E11" i="14"/>
  <c r="D21" i="15"/>
  <c r="D21" i="17"/>
  <c r="B21" i="13"/>
  <c r="E19" i="8"/>
  <c r="C13" i="16"/>
  <c r="C13" i="14"/>
  <c r="D13" i="14"/>
  <c r="B13" i="12"/>
  <c r="D13" i="16"/>
  <c r="C17" i="6"/>
  <c r="C17" i="5"/>
  <c r="E14" i="5"/>
  <c r="C21" i="17"/>
  <c r="C21" i="15"/>
  <c r="D24" i="8"/>
  <c r="E25" i="11"/>
  <c r="C25" i="11"/>
  <c r="D25" i="11"/>
  <c r="D25" i="9"/>
  <c r="C25" i="9"/>
  <c r="C24" i="8"/>
  <c r="C11" i="12"/>
  <c r="D11" i="12"/>
  <c r="E24" i="8" l="1"/>
  <c r="D25" i="15"/>
  <c r="B25" i="13"/>
  <c r="D25" i="17"/>
  <c r="D20" i="6"/>
  <c r="D20" i="5"/>
  <c r="E20" i="7"/>
  <c r="D20" i="7"/>
  <c r="C20" i="7"/>
  <c r="C15" i="16"/>
  <c r="C15" i="14"/>
  <c r="D13" i="12"/>
  <c r="C13" i="12"/>
  <c r="D30" i="9"/>
  <c r="D29" i="8"/>
  <c r="E30" i="11"/>
  <c r="C30" i="11"/>
  <c r="D30" i="11"/>
  <c r="E13" i="14"/>
  <c r="D21" i="13"/>
  <c r="C21" i="13"/>
  <c r="E17" i="5"/>
  <c r="C25" i="17"/>
  <c r="C25" i="15"/>
  <c r="C30" i="9"/>
  <c r="C29" i="8"/>
  <c r="E21" i="15"/>
  <c r="C20" i="6"/>
  <c r="C20" i="5"/>
  <c r="C219" i="3"/>
  <c r="C232" i="3"/>
  <c r="C514" i="3"/>
  <c r="C506" i="3"/>
  <c r="C498" i="3"/>
  <c r="C490" i="3"/>
  <c r="C486" i="3"/>
  <c r="C478" i="3"/>
  <c r="C470" i="3"/>
  <c r="C462" i="3"/>
  <c r="C454" i="3"/>
  <c r="C446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6" i="3"/>
  <c r="C318" i="3"/>
  <c r="C310" i="3"/>
  <c r="C302" i="3"/>
  <c r="C298" i="3"/>
  <c r="C290" i="3"/>
  <c r="C282" i="3"/>
  <c r="C270" i="3"/>
  <c r="C262" i="3"/>
  <c r="C254" i="3"/>
  <c r="C250" i="3"/>
  <c r="C242" i="3"/>
  <c r="C238" i="3"/>
  <c r="C517" i="3"/>
  <c r="C513" i="3"/>
  <c r="C505" i="3"/>
  <c r="C497" i="3"/>
  <c r="C489" i="3"/>
  <c r="C481" i="3"/>
  <c r="C477" i="3"/>
  <c r="C469" i="3"/>
  <c r="C461" i="3"/>
  <c r="C453" i="3"/>
  <c r="C449" i="3"/>
  <c r="C441" i="3"/>
  <c r="C433" i="3"/>
  <c r="C429" i="3"/>
  <c r="C421" i="3"/>
  <c r="C413" i="3"/>
  <c r="C405" i="3"/>
  <c r="C397" i="3"/>
  <c r="C389" i="3"/>
  <c r="C385" i="3"/>
  <c r="C377" i="3"/>
  <c r="C369" i="3"/>
  <c r="C361" i="3"/>
  <c r="C353" i="3"/>
  <c r="C345" i="3"/>
  <c r="C337" i="3"/>
  <c r="C329" i="3"/>
  <c r="C321" i="3"/>
  <c r="C313" i="3"/>
  <c r="C309" i="3"/>
  <c r="C301" i="3"/>
  <c r="C293" i="3"/>
  <c r="C289" i="3"/>
  <c r="C281" i="3"/>
  <c r="C277" i="3"/>
  <c r="C273" i="3"/>
  <c r="C269" i="3"/>
  <c r="C265" i="3"/>
  <c r="C257" i="3"/>
  <c r="C253" i="3"/>
  <c r="C249" i="3"/>
  <c r="C245" i="3"/>
  <c r="C241" i="3"/>
  <c r="C237" i="3"/>
  <c r="C233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52" i="3"/>
  <c r="C248" i="3"/>
  <c r="C244" i="3"/>
  <c r="C240" i="3"/>
  <c r="C236" i="3"/>
  <c r="C518" i="3"/>
  <c r="C510" i="3"/>
  <c r="C502" i="3"/>
  <c r="C494" i="3"/>
  <c r="C482" i="3"/>
  <c r="C474" i="3"/>
  <c r="C466" i="3"/>
  <c r="C458" i="3"/>
  <c r="C450" i="3"/>
  <c r="C442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2" i="3"/>
  <c r="C314" i="3"/>
  <c r="C306" i="3"/>
  <c r="C294" i="3"/>
  <c r="C286" i="3"/>
  <c r="C278" i="3"/>
  <c r="C274" i="3"/>
  <c r="C266" i="3"/>
  <c r="C258" i="3"/>
  <c r="C246" i="3"/>
  <c r="C234" i="3"/>
  <c r="C509" i="3"/>
  <c r="C501" i="3"/>
  <c r="C493" i="3"/>
  <c r="C485" i="3"/>
  <c r="C473" i="3"/>
  <c r="C465" i="3"/>
  <c r="C457" i="3"/>
  <c r="C445" i="3"/>
  <c r="C437" i="3"/>
  <c r="C425" i="3"/>
  <c r="C417" i="3"/>
  <c r="C409" i="3"/>
  <c r="C401" i="3"/>
  <c r="C393" i="3"/>
  <c r="C381" i="3"/>
  <c r="C373" i="3"/>
  <c r="C365" i="3"/>
  <c r="C357" i="3"/>
  <c r="C349" i="3"/>
  <c r="C341" i="3"/>
  <c r="C333" i="3"/>
  <c r="C325" i="3"/>
  <c r="C317" i="3"/>
  <c r="C305" i="3"/>
  <c r="C297" i="3"/>
  <c r="C285" i="3"/>
  <c r="C261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H15" i="2"/>
  <c r="N18" i="11" s="1"/>
  <c r="E20" i="5" l="1"/>
  <c r="E29" i="8"/>
  <c r="C23" i="6"/>
  <c r="C23" i="5"/>
  <c r="D35" i="11"/>
  <c r="D35" i="9"/>
  <c r="D34" i="8"/>
  <c r="E35" i="11"/>
  <c r="C35" i="11"/>
  <c r="D23" i="6"/>
  <c r="E23" i="7"/>
  <c r="D23" i="7"/>
  <c r="C23" i="7"/>
  <c r="D23" i="5"/>
  <c r="D25" i="13"/>
  <c r="C25" i="13"/>
  <c r="C34" i="8"/>
  <c r="C35" i="9"/>
  <c r="C29" i="17"/>
  <c r="C29" i="15"/>
  <c r="C17" i="14"/>
  <c r="E25" i="15"/>
  <c r="D15" i="16"/>
  <c r="D15" i="14"/>
  <c r="E15" i="14" s="1"/>
  <c r="B15" i="12"/>
  <c r="D29" i="15"/>
  <c r="B29" i="13"/>
  <c r="D29" i="17"/>
  <c r="M6" i="4"/>
  <c r="N6" i="4"/>
  <c r="K9" i="4"/>
  <c r="J6" i="4"/>
  <c r="K7" i="4"/>
  <c r="M8" i="4"/>
  <c r="K21" i="4" s="1"/>
  <c r="J7" i="4"/>
  <c r="N5" i="4"/>
  <c r="K6" i="4"/>
  <c r="K19" i="4" s="1"/>
  <c r="L8" i="4"/>
  <c r="L9" i="4"/>
  <c r="L22" i="4" s="1"/>
  <c r="J9" i="4"/>
  <c r="L6" i="4"/>
  <c r="N8" i="4"/>
  <c r="N9" i="4"/>
  <c r="K22" i="4" s="1"/>
  <c r="L7" i="4"/>
  <c r="K20" i="4" s="1"/>
  <c r="M9" i="4"/>
  <c r="L5" i="4"/>
  <c r="K8" i="4"/>
  <c r="J5" i="4"/>
  <c r="K18" i="4" s="1"/>
  <c r="M7" i="4"/>
  <c r="J8" i="4"/>
  <c r="N7" i="4"/>
  <c r="K5" i="4"/>
  <c r="M5" i="4"/>
  <c r="D229" i="6"/>
  <c r="E223" i="7"/>
  <c r="E226" i="7"/>
  <c r="E229" i="7"/>
  <c r="E520" i="7"/>
  <c r="E521" i="7"/>
  <c r="E523" i="7"/>
  <c r="E524" i="7"/>
  <c r="E526" i="7"/>
  <c r="E527" i="7"/>
  <c r="E529" i="7"/>
  <c r="E530" i="7"/>
  <c r="E532" i="7"/>
  <c r="E533" i="7"/>
  <c r="E535" i="7"/>
  <c r="E536" i="7"/>
  <c r="E538" i="7"/>
  <c r="E539" i="7"/>
  <c r="E541" i="7"/>
  <c r="E542" i="7"/>
  <c r="E544" i="7"/>
  <c r="E545" i="7"/>
  <c r="E547" i="7"/>
  <c r="E548" i="7"/>
  <c r="E550" i="7"/>
  <c r="E551" i="7"/>
  <c r="E553" i="7"/>
  <c r="E554" i="7"/>
  <c r="E556" i="7"/>
  <c r="E557" i="7"/>
  <c r="E559" i="7"/>
  <c r="E560" i="7"/>
  <c r="E562" i="7"/>
  <c r="E563" i="7"/>
  <c r="E565" i="7"/>
  <c r="E566" i="7"/>
  <c r="E568" i="7"/>
  <c r="E569" i="7"/>
  <c r="E571" i="7"/>
  <c r="E572" i="7"/>
  <c r="E574" i="7"/>
  <c r="E575" i="7"/>
  <c r="E577" i="7"/>
  <c r="E578" i="7"/>
  <c r="E580" i="7"/>
  <c r="E581" i="7"/>
  <c r="E583" i="7"/>
  <c r="E584" i="7"/>
  <c r="D223" i="7"/>
  <c r="D226" i="7"/>
  <c r="D229" i="7"/>
  <c r="D520" i="7"/>
  <c r="D521" i="7"/>
  <c r="D523" i="7"/>
  <c r="D524" i="7"/>
  <c r="D526" i="7"/>
  <c r="D527" i="7"/>
  <c r="D529" i="7"/>
  <c r="D530" i="7"/>
  <c r="D532" i="7"/>
  <c r="D533" i="7"/>
  <c r="D535" i="7"/>
  <c r="D536" i="7"/>
  <c r="D538" i="7"/>
  <c r="D539" i="7"/>
  <c r="D541" i="7"/>
  <c r="D542" i="7"/>
  <c r="D544" i="7"/>
  <c r="D545" i="7"/>
  <c r="D547" i="7"/>
  <c r="D548" i="7"/>
  <c r="D550" i="7"/>
  <c r="D551" i="7"/>
  <c r="D553" i="7"/>
  <c r="D554" i="7"/>
  <c r="D556" i="7"/>
  <c r="D557" i="7"/>
  <c r="D559" i="7"/>
  <c r="D560" i="7"/>
  <c r="D562" i="7"/>
  <c r="D563" i="7"/>
  <c r="D565" i="7"/>
  <c r="D566" i="7"/>
  <c r="D568" i="7"/>
  <c r="D569" i="7"/>
  <c r="D571" i="7"/>
  <c r="D572" i="7"/>
  <c r="D574" i="7"/>
  <c r="D575" i="7"/>
  <c r="D577" i="7"/>
  <c r="D578" i="7"/>
  <c r="D580" i="7"/>
  <c r="D581" i="7"/>
  <c r="D583" i="7"/>
  <c r="D584" i="7"/>
  <c r="C584" i="7"/>
  <c r="C520" i="7"/>
  <c r="C521" i="7"/>
  <c r="C523" i="7"/>
  <c r="C524" i="7"/>
  <c r="C526" i="7"/>
  <c r="C527" i="7"/>
  <c r="C529" i="7"/>
  <c r="C530" i="7"/>
  <c r="C532" i="7"/>
  <c r="C533" i="7"/>
  <c r="C535" i="7"/>
  <c r="C536" i="7"/>
  <c r="C538" i="7"/>
  <c r="C539" i="7"/>
  <c r="C541" i="7"/>
  <c r="C542" i="7"/>
  <c r="C544" i="7"/>
  <c r="C545" i="7"/>
  <c r="C547" i="7"/>
  <c r="C548" i="7"/>
  <c r="C550" i="7"/>
  <c r="C551" i="7"/>
  <c r="C553" i="7"/>
  <c r="C554" i="7"/>
  <c r="C556" i="7"/>
  <c r="C557" i="7"/>
  <c r="C559" i="7"/>
  <c r="C560" i="7"/>
  <c r="C562" i="7"/>
  <c r="C563" i="7"/>
  <c r="C565" i="7"/>
  <c r="C566" i="7"/>
  <c r="C568" i="7"/>
  <c r="C569" i="7"/>
  <c r="C571" i="7"/>
  <c r="C572" i="7"/>
  <c r="C574" i="7"/>
  <c r="C575" i="7"/>
  <c r="C577" i="7"/>
  <c r="C578" i="7"/>
  <c r="C580" i="7"/>
  <c r="C581" i="7"/>
  <c r="C583" i="7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M21" i="4" l="1"/>
  <c r="L21" i="4"/>
  <c r="N21" i="4" s="1"/>
  <c r="V26" i="9" s="1"/>
  <c r="M18" i="4"/>
  <c r="L19" i="4"/>
  <c r="M20" i="4"/>
  <c r="M19" i="4"/>
  <c r="N19" i="4" s="1"/>
  <c r="T26" i="9" s="1"/>
  <c r="L18" i="4"/>
  <c r="N18" i="4" s="1"/>
  <c r="S26" i="9" s="1"/>
  <c r="M22" i="4"/>
  <c r="N22" i="4" s="1"/>
  <c r="W26" i="9" s="1"/>
  <c r="L20" i="4"/>
  <c r="N20" i="4" s="1"/>
  <c r="U26" i="9" s="1"/>
  <c r="E29" i="15"/>
  <c r="D39" i="8"/>
  <c r="E40" i="11"/>
  <c r="D40" i="9"/>
  <c r="D40" i="11"/>
  <c r="C40" i="11"/>
  <c r="D26" i="6"/>
  <c r="E26" i="7"/>
  <c r="D26" i="7"/>
  <c r="D26" i="5"/>
  <c r="C26" i="7"/>
  <c r="E34" i="8"/>
  <c r="E23" i="5"/>
  <c r="C33" i="17"/>
  <c r="C33" i="15"/>
  <c r="D29" i="13"/>
  <c r="C29" i="13"/>
  <c r="C19" i="14"/>
  <c r="C40" i="9"/>
  <c r="C39" i="8"/>
  <c r="E39" i="8" s="1"/>
  <c r="C15" i="12"/>
  <c r="D15" i="12"/>
  <c r="C26" i="6"/>
  <c r="C26" i="5"/>
  <c r="D33" i="15"/>
  <c r="B33" i="13"/>
  <c r="D33" i="17"/>
  <c r="C225" i="6"/>
  <c r="C228" i="6"/>
  <c r="C231" i="6"/>
  <c r="C222" i="6"/>
  <c r="E26" i="5" l="1"/>
  <c r="E33" i="15"/>
  <c r="D33" i="13"/>
  <c r="C33" i="13"/>
  <c r="C21" i="14"/>
  <c r="D37" i="15"/>
  <c r="B37" i="13"/>
  <c r="D37" i="17"/>
  <c r="D44" i="8"/>
  <c r="E45" i="11"/>
  <c r="C45" i="11"/>
  <c r="D45" i="11"/>
  <c r="D45" i="9"/>
  <c r="D17" i="14"/>
  <c r="E17" i="14" s="1"/>
  <c r="B17" i="12"/>
  <c r="C37" i="17"/>
  <c r="C37" i="15"/>
  <c r="C45" i="9"/>
  <c r="C44" i="8"/>
  <c r="D29" i="6"/>
  <c r="D29" i="5"/>
  <c r="C29" i="7"/>
  <c r="E29" i="7"/>
  <c r="D29" i="7"/>
  <c r="C29" i="6"/>
  <c r="C29" i="5"/>
  <c r="E222" i="7"/>
  <c r="E29" i="5" l="1"/>
  <c r="E44" i="8"/>
  <c r="D32" i="6"/>
  <c r="D32" i="5"/>
  <c r="C32" i="7"/>
  <c r="E32" i="7"/>
  <c r="D32" i="7"/>
  <c r="E37" i="15"/>
  <c r="C23" i="16"/>
  <c r="C23" i="14"/>
  <c r="C50" i="9"/>
  <c r="C49" i="8"/>
  <c r="D41" i="15"/>
  <c r="B41" i="13"/>
  <c r="D41" i="17"/>
  <c r="D50" i="9"/>
  <c r="D49" i="8"/>
  <c r="E50" i="11"/>
  <c r="C50" i="11"/>
  <c r="D50" i="11"/>
  <c r="C41" i="17"/>
  <c r="C41" i="15"/>
  <c r="D17" i="12"/>
  <c r="C17" i="12"/>
  <c r="C32" i="6"/>
  <c r="C32" i="5"/>
  <c r="D37" i="13"/>
  <c r="C37" i="13"/>
  <c r="E231" i="7"/>
  <c r="D231" i="6"/>
  <c r="E228" i="7"/>
  <c r="D228" i="6"/>
  <c r="E225" i="7"/>
  <c r="D225" i="6"/>
  <c r="D231" i="7"/>
  <c r="D228" i="7"/>
  <c r="D222" i="7"/>
  <c r="D225" i="7"/>
  <c r="C244" i="9"/>
  <c r="C264" i="9"/>
  <c r="C284" i="9"/>
  <c r="C304" i="9"/>
  <c r="C324" i="9"/>
  <c r="C344" i="9"/>
  <c r="C364" i="9"/>
  <c r="C249" i="9"/>
  <c r="C239" i="9"/>
  <c r="C269" i="9"/>
  <c r="C289" i="9"/>
  <c r="C309" i="9"/>
  <c r="C329" i="9"/>
  <c r="C349" i="9"/>
  <c r="C369" i="9"/>
  <c r="C254" i="9"/>
  <c r="C274" i="9"/>
  <c r="C294" i="9"/>
  <c r="C314" i="9"/>
  <c r="C334" i="9"/>
  <c r="C354" i="9"/>
  <c r="C259" i="9"/>
  <c r="C279" i="9"/>
  <c r="C299" i="9"/>
  <c r="C319" i="9"/>
  <c r="C339" i="9"/>
  <c r="C359" i="9"/>
  <c r="C573" i="7"/>
  <c r="C534" i="7"/>
  <c r="C546" i="7"/>
  <c r="C558" i="7"/>
  <c r="C570" i="7"/>
  <c r="C582" i="7"/>
  <c r="C531" i="7"/>
  <c r="C543" i="7"/>
  <c r="C555" i="7"/>
  <c r="C567" i="7"/>
  <c r="C579" i="7"/>
  <c r="C234" i="6"/>
  <c r="C528" i="7"/>
  <c r="C540" i="7"/>
  <c r="C552" i="7"/>
  <c r="C564" i="7"/>
  <c r="C576" i="7"/>
  <c r="C525" i="7"/>
  <c r="C537" i="7"/>
  <c r="C549" i="7"/>
  <c r="C561" i="7"/>
  <c r="D236" i="2"/>
  <c r="C238" i="2"/>
  <c r="D240" i="2"/>
  <c r="D244" i="2"/>
  <c r="D248" i="2"/>
  <c r="D252" i="2"/>
  <c r="C254" i="2"/>
  <c r="D256" i="2"/>
  <c r="D260" i="2"/>
  <c r="D264" i="2"/>
  <c r="D268" i="2"/>
  <c r="C270" i="2"/>
  <c r="D272" i="2"/>
  <c r="D276" i="2"/>
  <c r="C286" i="2"/>
  <c r="D288" i="2"/>
  <c r="C302" i="2"/>
  <c r="D304" i="2"/>
  <c r="C314" i="2"/>
  <c r="D320" i="2"/>
  <c r="C322" i="2"/>
  <c r="D326" i="2"/>
  <c r="D328" i="2"/>
  <c r="D336" i="2"/>
  <c r="D343" i="2"/>
  <c r="C345" i="2"/>
  <c r="D348" i="2"/>
  <c r="D354" i="2"/>
  <c r="D359" i="2"/>
  <c r="D364" i="2"/>
  <c r="C366" i="2"/>
  <c r="D370" i="2"/>
  <c r="C233" i="2"/>
  <c r="C220" i="2"/>
  <c r="C221" i="2"/>
  <c r="C222" i="2"/>
  <c r="D223" i="2"/>
  <c r="C224" i="2"/>
  <c r="C225" i="2"/>
  <c r="C226" i="2"/>
  <c r="D227" i="2"/>
  <c r="C228" i="2"/>
  <c r="C229" i="2"/>
  <c r="C230" i="2"/>
  <c r="D231" i="2"/>
  <c r="C219" i="2"/>
  <c r="E49" i="8" l="1"/>
  <c r="C41" i="13"/>
  <c r="D41" i="13"/>
  <c r="C35" i="6"/>
  <c r="C35" i="5"/>
  <c r="D55" i="11"/>
  <c r="D55" i="9"/>
  <c r="D54" i="8"/>
  <c r="E55" i="11"/>
  <c r="C55" i="11"/>
  <c r="D19" i="14"/>
  <c r="E19" i="14" s="1"/>
  <c r="B19" i="12"/>
  <c r="E41" i="15"/>
  <c r="D35" i="6"/>
  <c r="E35" i="7"/>
  <c r="D35" i="7"/>
  <c r="D35" i="5"/>
  <c r="C35" i="7"/>
  <c r="C45" i="17"/>
  <c r="C45" i="15"/>
  <c r="C54" i="8"/>
  <c r="C55" i="9"/>
  <c r="E32" i="5"/>
  <c r="C25" i="16"/>
  <c r="C25" i="14"/>
  <c r="D45" i="15"/>
  <c r="B45" i="13"/>
  <c r="D45" i="17"/>
  <c r="D232" i="6"/>
  <c r="E232" i="7"/>
  <c r="D232" i="7"/>
  <c r="C312" i="6"/>
  <c r="C279" i="6"/>
  <c r="C282" i="6"/>
  <c r="C369" i="6"/>
  <c r="C321" i="6"/>
  <c r="C273" i="6"/>
  <c r="C252" i="6"/>
  <c r="C348" i="6"/>
  <c r="C300" i="6"/>
  <c r="C240" i="6"/>
  <c r="C363" i="6"/>
  <c r="C315" i="6"/>
  <c r="C267" i="6"/>
  <c r="C366" i="6"/>
  <c r="C318" i="6"/>
  <c r="C270" i="6"/>
  <c r="C333" i="6"/>
  <c r="C237" i="6"/>
  <c r="C264" i="6"/>
  <c r="C327" i="6"/>
  <c r="C357" i="6"/>
  <c r="C309" i="6"/>
  <c r="C261" i="6"/>
  <c r="C336" i="6"/>
  <c r="C288" i="6"/>
  <c r="C351" i="6"/>
  <c r="C303" i="6"/>
  <c r="C255" i="6"/>
  <c r="C354" i="6"/>
  <c r="C306" i="6"/>
  <c r="C258" i="6"/>
  <c r="C285" i="6"/>
  <c r="C360" i="6"/>
  <c r="C330" i="6"/>
  <c r="C345" i="6"/>
  <c r="C297" i="6"/>
  <c r="C249" i="6"/>
  <c r="C324" i="6"/>
  <c r="C276" i="6"/>
  <c r="C339" i="6"/>
  <c r="C291" i="6"/>
  <c r="C243" i="6"/>
  <c r="C342" i="6"/>
  <c r="C294" i="6"/>
  <c r="C246" i="6"/>
  <c r="C232" i="2"/>
  <c r="I15" i="2"/>
  <c r="E537" i="7"/>
  <c r="E582" i="7"/>
  <c r="E558" i="7"/>
  <c r="E549" i="7"/>
  <c r="E552" i="7"/>
  <c r="E564" i="7"/>
  <c r="E546" i="7"/>
  <c r="E579" i="7"/>
  <c r="E573" i="7"/>
  <c r="E576" i="7"/>
  <c r="E525" i="7"/>
  <c r="E528" i="7"/>
  <c r="E543" i="7"/>
  <c r="E531" i="7"/>
  <c r="E561" i="7"/>
  <c r="E540" i="7"/>
  <c r="E555" i="7"/>
  <c r="E534" i="7"/>
  <c r="E567" i="7"/>
  <c r="E570" i="7"/>
  <c r="D579" i="7"/>
  <c r="D561" i="7"/>
  <c r="D546" i="7"/>
  <c r="D582" i="7"/>
  <c r="D558" i="7"/>
  <c r="D549" i="7"/>
  <c r="D552" i="7"/>
  <c r="D531" i="7"/>
  <c r="D573" i="7"/>
  <c r="D576" i="7"/>
  <c r="D525" i="7"/>
  <c r="D528" i="7"/>
  <c r="D543" i="7"/>
  <c r="D570" i="7"/>
  <c r="D534" i="7"/>
  <c r="D564" i="7"/>
  <c r="D567" i="7"/>
  <c r="D540" i="7"/>
  <c r="D555" i="7"/>
  <c r="D537" i="7"/>
  <c r="E230" i="3"/>
  <c r="E226" i="3"/>
  <c r="E2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C370" i="2"/>
  <c r="E219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D222" i="2"/>
  <c r="E513" i="3"/>
  <c r="E505" i="3"/>
  <c r="E497" i="3"/>
  <c r="E489" i="3"/>
  <c r="E485" i="3"/>
  <c r="E477" i="3"/>
  <c r="E469" i="3"/>
  <c r="E461" i="3"/>
  <c r="E453" i="3"/>
  <c r="E445" i="3"/>
  <c r="E437" i="3"/>
  <c r="E429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5" i="3"/>
  <c r="E297" i="3"/>
  <c r="E289" i="3"/>
  <c r="E285" i="3"/>
  <c r="E281" i="3"/>
  <c r="D230" i="2"/>
  <c r="E517" i="3"/>
  <c r="E509" i="3"/>
  <c r="E501" i="3"/>
  <c r="E493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1" i="3"/>
  <c r="E293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D226" i="2"/>
  <c r="C272" i="2"/>
  <c r="D366" i="2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236" i="3"/>
  <c r="E232" i="3"/>
  <c r="E228" i="3"/>
  <c r="E224" i="3"/>
  <c r="E220" i="3"/>
  <c r="C256" i="2"/>
  <c r="D322" i="2"/>
  <c r="D219" i="2"/>
  <c r="C240" i="2"/>
  <c r="D270" i="2"/>
  <c r="D360" i="2"/>
  <c r="C360" i="2"/>
  <c r="C340" i="2"/>
  <c r="D340" i="2"/>
  <c r="D312" i="2"/>
  <c r="C312" i="2"/>
  <c r="D300" i="2"/>
  <c r="C300" i="2"/>
  <c r="C320" i="2"/>
  <c r="D233" i="2"/>
  <c r="D229" i="2"/>
  <c r="D225" i="2"/>
  <c r="D221" i="2"/>
  <c r="D367" i="2"/>
  <c r="C367" i="2"/>
  <c r="D363" i="2"/>
  <c r="C363" i="2"/>
  <c r="D355" i="2"/>
  <c r="C355" i="2"/>
  <c r="D351" i="2"/>
  <c r="C351" i="2"/>
  <c r="D347" i="2"/>
  <c r="C347" i="2"/>
  <c r="D339" i="2"/>
  <c r="C339" i="2"/>
  <c r="D335" i="2"/>
  <c r="C335" i="2"/>
  <c r="D331" i="2"/>
  <c r="C331" i="2"/>
  <c r="D327" i="2"/>
  <c r="C327" i="2"/>
  <c r="D323" i="2"/>
  <c r="C323" i="2"/>
  <c r="D319" i="2"/>
  <c r="C319" i="2"/>
  <c r="D315" i="2"/>
  <c r="C315" i="2"/>
  <c r="D311" i="2"/>
  <c r="C311" i="2"/>
  <c r="D307" i="2"/>
  <c r="C307" i="2"/>
  <c r="D303" i="2"/>
  <c r="C303" i="2"/>
  <c r="D299" i="2"/>
  <c r="C299" i="2"/>
  <c r="D295" i="2"/>
  <c r="C295" i="2"/>
  <c r="D291" i="2"/>
  <c r="C291" i="2"/>
  <c r="D287" i="2"/>
  <c r="C287" i="2"/>
  <c r="D283" i="2"/>
  <c r="C283" i="2"/>
  <c r="D279" i="2"/>
  <c r="C279" i="2"/>
  <c r="C364" i="2"/>
  <c r="C343" i="2"/>
  <c r="C304" i="2"/>
  <c r="D345" i="2"/>
  <c r="C231" i="2"/>
  <c r="C223" i="2"/>
  <c r="D368" i="2"/>
  <c r="C368" i="2"/>
  <c r="D356" i="2"/>
  <c r="C356" i="2"/>
  <c r="D308" i="2"/>
  <c r="C308" i="2"/>
  <c r="D296" i="2"/>
  <c r="C296" i="2"/>
  <c r="D284" i="2"/>
  <c r="C284" i="2"/>
  <c r="C348" i="2"/>
  <c r="D232" i="2"/>
  <c r="D228" i="2"/>
  <c r="D224" i="2"/>
  <c r="D220" i="2"/>
  <c r="D362" i="2"/>
  <c r="C362" i="2"/>
  <c r="D358" i="2"/>
  <c r="C358" i="2"/>
  <c r="D350" i="2"/>
  <c r="C350" i="2"/>
  <c r="D346" i="2"/>
  <c r="C346" i="2"/>
  <c r="D342" i="2"/>
  <c r="C342" i="2"/>
  <c r="D338" i="2"/>
  <c r="C338" i="2"/>
  <c r="D334" i="2"/>
  <c r="C334" i="2"/>
  <c r="D330" i="2"/>
  <c r="C330" i="2"/>
  <c r="C359" i="2"/>
  <c r="C336" i="2"/>
  <c r="C288" i="2"/>
  <c r="C227" i="2"/>
  <c r="D352" i="2"/>
  <c r="C352" i="2"/>
  <c r="D344" i="2"/>
  <c r="C344" i="2"/>
  <c r="D332" i="2"/>
  <c r="C332" i="2"/>
  <c r="D324" i="2"/>
  <c r="C324" i="2"/>
  <c r="D316" i="2"/>
  <c r="C316" i="2"/>
  <c r="D292" i="2"/>
  <c r="C292" i="2"/>
  <c r="D280" i="2"/>
  <c r="C280" i="2"/>
  <c r="C369" i="2"/>
  <c r="D369" i="2"/>
  <c r="C365" i="2"/>
  <c r="D365" i="2"/>
  <c r="C361" i="2"/>
  <c r="D361" i="2"/>
  <c r="D357" i="2"/>
  <c r="C357" i="2"/>
  <c r="C353" i="2"/>
  <c r="D353" i="2"/>
  <c r="C349" i="2"/>
  <c r="D349" i="2"/>
  <c r="D341" i="2"/>
  <c r="C341" i="2"/>
  <c r="C337" i="2"/>
  <c r="D337" i="2"/>
  <c r="C333" i="2"/>
  <c r="D333" i="2"/>
  <c r="C329" i="2"/>
  <c r="D329" i="2"/>
  <c r="D325" i="2"/>
  <c r="C325" i="2"/>
  <c r="D321" i="2"/>
  <c r="C321" i="2"/>
  <c r="D317" i="2"/>
  <c r="C317" i="2"/>
  <c r="D313" i="2"/>
  <c r="C313" i="2"/>
  <c r="D309" i="2"/>
  <c r="C309" i="2"/>
  <c r="D305" i="2"/>
  <c r="C305" i="2"/>
  <c r="D301" i="2"/>
  <c r="C301" i="2"/>
  <c r="D297" i="2"/>
  <c r="C297" i="2"/>
  <c r="D293" i="2"/>
  <c r="C293" i="2"/>
  <c r="D289" i="2"/>
  <c r="C289" i="2"/>
  <c r="D285" i="2"/>
  <c r="C285" i="2"/>
  <c r="D281" i="2"/>
  <c r="C281" i="2"/>
  <c r="D277" i="2"/>
  <c r="C277" i="2"/>
  <c r="D273" i="2"/>
  <c r="C273" i="2"/>
  <c r="D269" i="2"/>
  <c r="C269" i="2"/>
  <c r="D265" i="2"/>
  <c r="C265" i="2"/>
  <c r="D261" i="2"/>
  <c r="C261" i="2"/>
  <c r="D257" i="2"/>
  <c r="C257" i="2"/>
  <c r="D253" i="2"/>
  <c r="C253" i="2"/>
  <c r="D249" i="2"/>
  <c r="C249" i="2"/>
  <c r="D245" i="2"/>
  <c r="C245" i="2"/>
  <c r="D241" i="2"/>
  <c r="C241" i="2"/>
  <c r="D237" i="2"/>
  <c r="C237" i="2"/>
  <c r="C354" i="2"/>
  <c r="C328" i="2"/>
  <c r="C326" i="2"/>
  <c r="C268" i="2"/>
  <c r="C252" i="2"/>
  <c r="C236" i="2"/>
  <c r="D314" i="2"/>
  <c r="D254" i="2"/>
  <c r="D275" i="2"/>
  <c r="C275" i="2"/>
  <c r="D271" i="2"/>
  <c r="C271" i="2"/>
  <c r="D267" i="2"/>
  <c r="C267" i="2"/>
  <c r="D263" i="2"/>
  <c r="C263" i="2"/>
  <c r="D259" i="2"/>
  <c r="C259" i="2"/>
  <c r="D255" i="2"/>
  <c r="C255" i="2"/>
  <c r="D251" i="2"/>
  <c r="C251" i="2"/>
  <c r="D247" i="2"/>
  <c r="C247" i="2"/>
  <c r="D243" i="2"/>
  <c r="C243" i="2"/>
  <c r="D239" i="2"/>
  <c r="C239" i="2"/>
  <c r="D235" i="2"/>
  <c r="C235" i="2"/>
  <c r="C264" i="2"/>
  <c r="C248" i="2"/>
  <c r="D302" i="2"/>
  <c r="D238" i="2"/>
  <c r="D318" i="2"/>
  <c r="C318" i="2"/>
  <c r="D310" i="2"/>
  <c r="C310" i="2"/>
  <c r="D306" i="2"/>
  <c r="C306" i="2"/>
  <c r="C298" i="2"/>
  <c r="D298" i="2"/>
  <c r="D294" i="2"/>
  <c r="C294" i="2"/>
  <c r="D290" i="2"/>
  <c r="C290" i="2"/>
  <c r="C282" i="2"/>
  <c r="D282" i="2"/>
  <c r="D278" i="2"/>
  <c r="C278" i="2"/>
  <c r="D274" i="2"/>
  <c r="C274" i="2"/>
  <c r="C266" i="2"/>
  <c r="D266" i="2"/>
  <c r="D262" i="2"/>
  <c r="C262" i="2"/>
  <c r="D258" i="2"/>
  <c r="C258" i="2"/>
  <c r="C250" i="2"/>
  <c r="D250" i="2"/>
  <c r="D246" i="2"/>
  <c r="C246" i="2"/>
  <c r="D242" i="2"/>
  <c r="C242" i="2"/>
  <c r="C234" i="2"/>
  <c r="D234" i="2"/>
  <c r="C276" i="2"/>
  <c r="C260" i="2"/>
  <c r="C244" i="2"/>
  <c r="D286" i="2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54" i="8" l="1"/>
  <c r="D59" i="8"/>
  <c r="E60" i="11"/>
  <c r="D60" i="9"/>
  <c r="D60" i="11"/>
  <c r="C60" i="11"/>
  <c r="E45" i="15"/>
  <c r="C45" i="13"/>
  <c r="D45" i="13"/>
  <c r="C27" i="16"/>
  <c r="C27" i="14"/>
  <c r="C38" i="6"/>
  <c r="C38" i="5"/>
  <c r="D49" i="15"/>
  <c r="B49" i="13"/>
  <c r="D49" i="17"/>
  <c r="C60" i="9"/>
  <c r="C59" i="8"/>
  <c r="D38" i="6"/>
  <c r="E38" i="7"/>
  <c r="D38" i="7"/>
  <c r="D38" i="5"/>
  <c r="C38" i="7"/>
  <c r="C49" i="17"/>
  <c r="C49" i="15"/>
  <c r="D19" i="12"/>
  <c r="C19" i="12"/>
  <c r="E35" i="5"/>
  <c r="G6" i="2"/>
  <c r="H14" i="2" s="1"/>
  <c r="M7" i="3"/>
  <c r="K22" i="8" s="1"/>
  <c r="M6" i="3"/>
  <c r="J22" i="8" s="1"/>
  <c r="N7" i="3"/>
  <c r="M22" i="8" s="1"/>
  <c r="N6" i="3"/>
  <c r="L22" i="8" s="1"/>
  <c r="G7" i="2"/>
  <c r="H16" i="2" s="1"/>
  <c r="I13" i="2"/>
  <c r="I18" i="11"/>
  <c r="O9" i="4"/>
  <c r="N10" i="4"/>
  <c r="L10" i="4"/>
  <c r="O7" i="4"/>
  <c r="K10" i="4"/>
  <c r="O8" i="4"/>
  <c r="M10" i="4"/>
  <c r="O5" i="4"/>
  <c r="J10" i="4"/>
  <c r="O6" i="4"/>
  <c r="E59" i="8" l="1"/>
  <c r="C41" i="6"/>
  <c r="C41" i="5"/>
  <c r="D53" i="15"/>
  <c r="B53" i="13"/>
  <c r="D53" i="17"/>
  <c r="C49" i="13"/>
  <c r="D49" i="13"/>
  <c r="E49" i="15"/>
  <c r="D64" i="8"/>
  <c r="E65" i="11"/>
  <c r="C65" i="11"/>
  <c r="D65" i="11"/>
  <c r="D65" i="9"/>
  <c r="C65" i="9"/>
  <c r="C64" i="8"/>
  <c r="C53" i="17"/>
  <c r="C53" i="15"/>
  <c r="D21" i="14"/>
  <c r="E21" i="14" s="1"/>
  <c r="B21" i="12"/>
  <c r="D41" i="6"/>
  <c r="D41" i="5"/>
  <c r="C41" i="7"/>
  <c r="E41" i="7"/>
  <c r="D41" i="7"/>
  <c r="E38" i="5"/>
  <c r="C29" i="16"/>
  <c r="C29" i="14"/>
  <c r="D234" i="6"/>
  <c r="E234" i="7"/>
  <c r="D234" i="7"/>
  <c r="D236" i="9"/>
  <c r="I16" i="2"/>
  <c r="P18" i="11"/>
  <c r="I14" i="2"/>
  <c r="K18" i="11"/>
  <c r="I13" i="3"/>
  <c r="O6" i="3"/>
  <c r="I15" i="3"/>
  <c r="I14" i="3"/>
  <c r="O7" i="3"/>
  <c r="O10" i="4"/>
  <c r="K13" i="4" s="1"/>
  <c r="I33" i="9" s="1"/>
  <c r="N8" i="3"/>
  <c r="M8" i="3"/>
  <c r="E53" i="15" l="1"/>
  <c r="E41" i="5"/>
  <c r="D57" i="15"/>
  <c r="B57" i="13"/>
  <c r="D57" i="17"/>
  <c r="D44" i="6"/>
  <c r="D44" i="5"/>
  <c r="C44" i="7"/>
  <c r="E44" i="7"/>
  <c r="D44" i="7"/>
  <c r="C70" i="9"/>
  <c r="C69" i="8"/>
  <c r="C31" i="16"/>
  <c r="C31" i="14"/>
  <c r="D70" i="9"/>
  <c r="D69" i="8"/>
  <c r="E70" i="11"/>
  <c r="C70" i="11"/>
  <c r="D70" i="11"/>
  <c r="D21" i="12"/>
  <c r="C21" i="12"/>
  <c r="E64" i="8"/>
  <c r="C57" i="17"/>
  <c r="C57" i="15"/>
  <c r="C44" i="6"/>
  <c r="C44" i="5"/>
  <c r="C53" i="13"/>
  <c r="D53" i="13"/>
  <c r="D235" i="6"/>
  <c r="E235" i="7"/>
  <c r="D235" i="7"/>
  <c r="D237" i="9"/>
  <c r="L15" i="3"/>
  <c r="O27" i="8"/>
  <c r="L14" i="3"/>
  <c r="L27" i="8"/>
  <c r="L13" i="3"/>
  <c r="I27" i="8"/>
  <c r="K14" i="4"/>
  <c r="N13" i="4"/>
  <c r="K15" i="4"/>
  <c r="O8" i="3"/>
  <c r="I12" i="3" s="1"/>
  <c r="E44" i="5" l="1"/>
  <c r="C57" i="13"/>
  <c r="D57" i="13"/>
  <c r="C61" i="17"/>
  <c r="C61" i="15"/>
  <c r="C74" i="8"/>
  <c r="C75" i="9"/>
  <c r="E69" i="8"/>
  <c r="E57" i="15"/>
  <c r="C47" i="6"/>
  <c r="C47" i="5"/>
  <c r="D61" i="15"/>
  <c r="B61" i="13"/>
  <c r="D61" i="17"/>
  <c r="D23" i="16"/>
  <c r="D23" i="14"/>
  <c r="E23" i="14" s="1"/>
  <c r="B23" i="12"/>
  <c r="D75" i="11"/>
  <c r="D75" i="9"/>
  <c r="D74" i="8"/>
  <c r="C75" i="11"/>
  <c r="E75" i="11"/>
  <c r="C33" i="16"/>
  <c r="C33" i="14"/>
  <c r="D47" i="6"/>
  <c r="E47" i="7"/>
  <c r="D47" i="7"/>
  <c r="D47" i="5"/>
  <c r="C47" i="7"/>
  <c r="D238" i="9"/>
  <c r="N15" i="4"/>
  <c r="O33" i="9"/>
  <c r="N14" i="4"/>
  <c r="L33" i="9"/>
  <c r="L12" i="3"/>
  <c r="R27" i="8"/>
  <c r="E74" i="8" l="1"/>
  <c r="E47" i="5"/>
  <c r="C65" i="17"/>
  <c r="C65" i="15"/>
  <c r="E61" i="15"/>
  <c r="D65" i="15"/>
  <c r="B65" i="13"/>
  <c r="D65" i="17"/>
  <c r="D23" i="12"/>
  <c r="C23" i="12"/>
  <c r="D61" i="13"/>
  <c r="C61" i="13"/>
  <c r="C80" i="9"/>
  <c r="C79" i="8"/>
  <c r="C35" i="16"/>
  <c r="C35" i="14"/>
  <c r="D50" i="6"/>
  <c r="E50" i="7"/>
  <c r="D50" i="7"/>
  <c r="D50" i="5"/>
  <c r="C50" i="7"/>
  <c r="C50" i="6"/>
  <c r="C50" i="5"/>
  <c r="D79" i="8"/>
  <c r="E80" i="11"/>
  <c r="D80" i="9"/>
  <c r="D80" i="11"/>
  <c r="C80" i="11"/>
  <c r="D239" i="9"/>
  <c r="D237" i="6"/>
  <c r="D237" i="7"/>
  <c r="E237" i="7"/>
  <c r="E65" i="15" l="1"/>
  <c r="E50" i="5"/>
  <c r="C69" i="17"/>
  <c r="C69" i="15"/>
  <c r="C85" i="9"/>
  <c r="C84" i="8"/>
  <c r="C53" i="6"/>
  <c r="C53" i="5"/>
  <c r="D25" i="16"/>
  <c r="D25" i="14"/>
  <c r="E25" i="14" s="1"/>
  <c r="B25" i="12"/>
  <c r="C37" i="16"/>
  <c r="C37" i="14"/>
  <c r="E79" i="8"/>
  <c r="D69" i="15"/>
  <c r="B69" i="13"/>
  <c r="D69" i="17"/>
  <c r="D84" i="8"/>
  <c r="E85" i="11"/>
  <c r="C85" i="11"/>
  <c r="D85" i="11"/>
  <c r="D85" i="9"/>
  <c r="C65" i="13"/>
  <c r="D65" i="13"/>
  <c r="D53" i="6"/>
  <c r="D53" i="5"/>
  <c r="C53" i="7"/>
  <c r="E53" i="7"/>
  <c r="D53" i="7"/>
  <c r="D238" i="6"/>
  <c r="E238" i="7"/>
  <c r="D238" i="7"/>
  <c r="E69" i="15" l="1"/>
  <c r="D56" i="6"/>
  <c r="D56" i="5"/>
  <c r="C56" i="7"/>
  <c r="E56" i="7"/>
  <c r="D56" i="7"/>
  <c r="D90" i="9"/>
  <c r="D89" i="8"/>
  <c r="E90" i="11"/>
  <c r="C90" i="11"/>
  <c r="D90" i="11"/>
  <c r="C73" i="17"/>
  <c r="C73" i="15"/>
  <c r="E53" i="5"/>
  <c r="C69" i="13"/>
  <c r="D69" i="13"/>
  <c r="C90" i="9"/>
  <c r="C89" i="8"/>
  <c r="D73" i="15"/>
  <c r="B73" i="13"/>
  <c r="D73" i="17"/>
  <c r="C39" i="16"/>
  <c r="C39" i="14"/>
  <c r="D25" i="12"/>
  <c r="C25" i="12"/>
  <c r="C56" i="6"/>
  <c r="C56" i="5"/>
  <c r="E84" i="8"/>
  <c r="D241" i="9"/>
  <c r="E56" i="5" l="1"/>
  <c r="E89" i="8"/>
  <c r="D95" i="11"/>
  <c r="D95" i="9"/>
  <c r="D94" i="8"/>
  <c r="E95" i="11"/>
  <c r="C95" i="11"/>
  <c r="C41" i="16"/>
  <c r="C41" i="14"/>
  <c r="C59" i="6"/>
  <c r="C59" i="5"/>
  <c r="D77" i="15"/>
  <c r="B77" i="13"/>
  <c r="D77" i="17"/>
  <c r="D27" i="16"/>
  <c r="D27" i="14"/>
  <c r="E27" i="14" s="1"/>
  <c r="B27" i="12"/>
  <c r="C94" i="8"/>
  <c r="C95" i="9"/>
  <c r="C73" i="13"/>
  <c r="D73" i="13"/>
  <c r="E73" i="15"/>
  <c r="D59" i="6"/>
  <c r="E59" i="7"/>
  <c r="D59" i="7"/>
  <c r="D59" i="5"/>
  <c r="C59" i="7"/>
  <c r="C77" i="17"/>
  <c r="C77" i="15"/>
  <c r="D240" i="6"/>
  <c r="E240" i="7"/>
  <c r="D240" i="7"/>
  <c r="D242" i="9"/>
  <c r="C100" i="9" l="1"/>
  <c r="C99" i="8"/>
  <c r="D81" i="15"/>
  <c r="B81" i="13"/>
  <c r="D81" i="17"/>
  <c r="D99" i="8"/>
  <c r="E100" i="11"/>
  <c r="D100" i="9"/>
  <c r="D100" i="11"/>
  <c r="C100" i="11"/>
  <c r="E77" i="15"/>
  <c r="C81" i="17"/>
  <c r="C81" i="15"/>
  <c r="D62" i="6"/>
  <c r="E62" i="7"/>
  <c r="D62" i="7"/>
  <c r="D62" i="5"/>
  <c r="C62" i="7"/>
  <c r="E59" i="5"/>
  <c r="D27" i="12"/>
  <c r="C27" i="12"/>
  <c r="C77" i="13"/>
  <c r="D77" i="13"/>
  <c r="C43" i="16"/>
  <c r="C43" i="14"/>
  <c r="E94" i="8"/>
  <c r="C62" i="6"/>
  <c r="C62" i="5"/>
  <c r="D241" i="6"/>
  <c r="E241" i="7"/>
  <c r="D241" i="7"/>
  <c r="D243" i="9"/>
  <c r="E62" i="5" l="1"/>
  <c r="E81" i="15"/>
  <c r="D85" i="15"/>
  <c r="B85" i="13"/>
  <c r="D85" i="17"/>
  <c r="C105" i="9"/>
  <c r="C104" i="8"/>
  <c r="E99" i="8"/>
  <c r="D65" i="6"/>
  <c r="D65" i="5"/>
  <c r="C65" i="7"/>
  <c r="E65" i="7"/>
  <c r="D65" i="7"/>
  <c r="C85" i="17"/>
  <c r="C85" i="15"/>
  <c r="D104" i="8"/>
  <c r="E105" i="11"/>
  <c r="C105" i="11"/>
  <c r="D105" i="11"/>
  <c r="D105" i="9"/>
  <c r="C45" i="16"/>
  <c r="C45" i="14"/>
  <c r="D29" i="14"/>
  <c r="E29" i="14" s="1"/>
  <c r="D29" i="16"/>
  <c r="B29" i="12"/>
  <c r="C65" i="6"/>
  <c r="C65" i="5"/>
  <c r="C81" i="13"/>
  <c r="D81" i="13"/>
  <c r="D244" i="9"/>
  <c r="E65" i="5" l="1"/>
  <c r="C85" i="13"/>
  <c r="D85" i="13"/>
  <c r="D68" i="6"/>
  <c r="D68" i="5"/>
  <c r="E68" i="7"/>
  <c r="D68" i="7"/>
  <c r="C68" i="7"/>
  <c r="C110" i="9"/>
  <c r="C109" i="8"/>
  <c r="D29" i="12"/>
  <c r="C29" i="12"/>
  <c r="D110" i="9"/>
  <c r="D109" i="8"/>
  <c r="E110" i="11"/>
  <c r="C110" i="11"/>
  <c r="D110" i="11"/>
  <c r="E104" i="8"/>
  <c r="E85" i="15"/>
  <c r="C89" i="17"/>
  <c r="C89" i="15"/>
  <c r="C68" i="6"/>
  <c r="C68" i="5"/>
  <c r="C47" i="16"/>
  <c r="C47" i="14"/>
  <c r="D89" i="15"/>
  <c r="B89" i="13"/>
  <c r="D89" i="17"/>
  <c r="D243" i="6"/>
  <c r="D243" i="7"/>
  <c r="E243" i="7"/>
  <c r="E68" i="5" l="1"/>
  <c r="E89" i="15"/>
  <c r="C71" i="6"/>
  <c r="C71" i="5"/>
  <c r="C49" i="16"/>
  <c r="C49" i="14"/>
  <c r="C93" i="17"/>
  <c r="C93" i="15"/>
  <c r="D71" i="6"/>
  <c r="E71" i="7"/>
  <c r="D71" i="7"/>
  <c r="D71" i="5"/>
  <c r="C71" i="7"/>
  <c r="D115" i="11"/>
  <c r="D115" i="9"/>
  <c r="D114" i="8"/>
  <c r="E115" i="11"/>
  <c r="C115" i="11"/>
  <c r="D31" i="16"/>
  <c r="D31" i="14"/>
  <c r="E31" i="14" s="1"/>
  <c r="B31" i="12"/>
  <c r="D93" i="15"/>
  <c r="B93" i="13"/>
  <c r="D93" i="17"/>
  <c r="C114" i="8"/>
  <c r="C115" i="9"/>
  <c r="C89" i="13"/>
  <c r="D89" i="13"/>
  <c r="E109" i="8"/>
  <c r="D244" i="6"/>
  <c r="E244" i="7"/>
  <c r="D244" i="7"/>
  <c r="D246" i="9"/>
  <c r="E93" i="15" l="1"/>
  <c r="E114" i="8"/>
  <c r="D97" i="15"/>
  <c r="B97" i="13"/>
  <c r="D97" i="17"/>
  <c r="C74" i="6"/>
  <c r="C74" i="5"/>
  <c r="D93" i="13"/>
  <c r="C93" i="13"/>
  <c r="D31" i="12"/>
  <c r="C31" i="12"/>
  <c r="E71" i="5"/>
  <c r="C120" i="9"/>
  <c r="C119" i="8"/>
  <c r="C97" i="17"/>
  <c r="C97" i="15"/>
  <c r="D74" i="6"/>
  <c r="E74" i="7"/>
  <c r="D74" i="7"/>
  <c r="D74" i="5"/>
  <c r="C74" i="7"/>
  <c r="D119" i="8"/>
  <c r="E120" i="11"/>
  <c r="D120" i="9"/>
  <c r="D120" i="11"/>
  <c r="C120" i="11"/>
  <c r="C51" i="14"/>
  <c r="C51" i="16"/>
  <c r="D247" i="9"/>
  <c r="C77" i="6" l="1"/>
  <c r="C77" i="5"/>
  <c r="D77" i="6"/>
  <c r="D77" i="5"/>
  <c r="C77" i="7"/>
  <c r="E77" i="7"/>
  <c r="D77" i="7"/>
  <c r="E74" i="5"/>
  <c r="E97" i="15"/>
  <c r="D124" i="8"/>
  <c r="E125" i="11"/>
  <c r="C125" i="11"/>
  <c r="D125" i="11"/>
  <c r="D125" i="9"/>
  <c r="C101" i="17"/>
  <c r="C101" i="15"/>
  <c r="D33" i="14"/>
  <c r="E33" i="14" s="1"/>
  <c r="D33" i="16"/>
  <c r="B33" i="12"/>
  <c r="E119" i="8"/>
  <c r="C125" i="9"/>
  <c r="C124" i="8"/>
  <c r="E124" i="8" s="1"/>
  <c r="C97" i="13"/>
  <c r="D97" i="13"/>
  <c r="D101" i="15"/>
  <c r="B101" i="13"/>
  <c r="D101" i="17"/>
  <c r="C53" i="16"/>
  <c r="C53" i="14"/>
  <c r="D248" i="9"/>
  <c r="D246" i="6"/>
  <c r="D246" i="7"/>
  <c r="E246" i="7"/>
  <c r="E101" i="15" l="1"/>
  <c r="D33" i="12"/>
  <c r="C33" i="12"/>
  <c r="C101" i="13"/>
  <c r="D101" i="13"/>
  <c r="D80" i="6"/>
  <c r="D80" i="5"/>
  <c r="C80" i="7"/>
  <c r="E80" i="7"/>
  <c r="D80" i="7"/>
  <c r="D130" i="9"/>
  <c r="D129" i="8"/>
  <c r="E130" i="11"/>
  <c r="C130" i="11"/>
  <c r="D130" i="11"/>
  <c r="C80" i="6"/>
  <c r="C80" i="5"/>
  <c r="C105" i="17"/>
  <c r="C105" i="15"/>
  <c r="E77" i="5"/>
  <c r="C130" i="9"/>
  <c r="C129" i="8"/>
  <c r="C55" i="16"/>
  <c r="C55" i="14"/>
  <c r="D105" i="15"/>
  <c r="B105" i="13"/>
  <c r="D105" i="17"/>
  <c r="D249" i="9"/>
  <c r="D247" i="6"/>
  <c r="E247" i="7"/>
  <c r="D247" i="7"/>
  <c r="E105" i="15" l="1"/>
  <c r="E129" i="8"/>
  <c r="C83" i="6"/>
  <c r="C83" i="5"/>
  <c r="D135" i="11"/>
  <c r="D135" i="9"/>
  <c r="D134" i="8"/>
  <c r="E135" i="11"/>
  <c r="C135" i="11"/>
  <c r="D35" i="16"/>
  <c r="D35" i="14"/>
  <c r="E35" i="14" s="1"/>
  <c r="B35" i="12"/>
  <c r="E80" i="5"/>
  <c r="C134" i="8"/>
  <c r="C135" i="9"/>
  <c r="C57" i="16"/>
  <c r="C57" i="14"/>
  <c r="D109" i="15"/>
  <c r="B109" i="13"/>
  <c r="D109" i="17"/>
  <c r="C105" i="13"/>
  <c r="D105" i="13"/>
  <c r="D83" i="6"/>
  <c r="E83" i="7"/>
  <c r="D83" i="7"/>
  <c r="D83" i="5"/>
  <c r="C83" i="7"/>
  <c r="C109" i="17"/>
  <c r="C109" i="15"/>
  <c r="E109" i="15" l="1"/>
  <c r="C59" i="16"/>
  <c r="C59" i="14"/>
  <c r="C140" i="9"/>
  <c r="C139" i="8"/>
  <c r="C109" i="13"/>
  <c r="D109" i="13"/>
  <c r="D113" i="15"/>
  <c r="B113" i="13"/>
  <c r="D113" i="17"/>
  <c r="C86" i="6"/>
  <c r="C86" i="5"/>
  <c r="D35" i="12"/>
  <c r="C35" i="12"/>
  <c r="E83" i="5"/>
  <c r="D139" i="8"/>
  <c r="E140" i="11"/>
  <c r="D140" i="9"/>
  <c r="D140" i="11"/>
  <c r="C140" i="11"/>
  <c r="C113" i="17"/>
  <c r="C113" i="15"/>
  <c r="D86" i="6"/>
  <c r="E86" i="7"/>
  <c r="D86" i="7"/>
  <c r="D86" i="5"/>
  <c r="C86" i="7"/>
  <c r="E134" i="8"/>
  <c r="D249" i="6"/>
  <c r="D249" i="7"/>
  <c r="E249" i="7"/>
  <c r="D251" i="9"/>
  <c r="E139" i="8" l="1"/>
  <c r="D37" i="14"/>
  <c r="E37" i="14" s="1"/>
  <c r="D37" i="16"/>
  <c r="B37" i="12"/>
  <c r="E86" i="5"/>
  <c r="E113" i="15"/>
  <c r="D117" i="15"/>
  <c r="B117" i="13"/>
  <c r="D117" i="17"/>
  <c r="D144" i="8"/>
  <c r="E145" i="11"/>
  <c r="C145" i="11"/>
  <c r="D145" i="11"/>
  <c r="D145" i="9"/>
  <c r="D113" i="13"/>
  <c r="C113" i="13"/>
  <c r="D89" i="6"/>
  <c r="D89" i="5"/>
  <c r="C89" i="7"/>
  <c r="E89" i="7"/>
  <c r="D89" i="7"/>
  <c r="C117" i="17"/>
  <c r="C117" i="15"/>
  <c r="C145" i="9"/>
  <c r="C144" i="8"/>
  <c r="C89" i="6"/>
  <c r="C89" i="5"/>
  <c r="C61" i="16"/>
  <c r="C61" i="14"/>
  <c r="D250" i="6"/>
  <c r="E250" i="7"/>
  <c r="D250" i="7"/>
  <c r="D252" i="9"/>
  <c r="E89" i="5" l="1"/>
  <c r="E144" i="8"/>
  <c r="C63" i="16"/>
  <c r="C63" i="14"/>
  <c r="D150" i="9"/>
  <c r="D149" i="8"/>
  <c r="E150" i="11"/>
  <c r="C150" i="11"/>
  <c r="D150" i="11"/>
  <c r="D92" i="6"/>
  <c r="D92" i="5"/>
  <c r="E92" i="7"/>
  <c r="D92" i="7"/>
  <c r="C92" i="7"/>
  <c r="D117" i="13"/>
  <c r="C117" i="13"/>
  <c r="D37" i="12"/>
  <c r="C37" i="12"/>
  <c r="C121" i="17"/>
  <c r="C121" i="15"/>
  <c r="D121" i="15"/>
  <c r="B121" i="13"/>
  <c r="D121" i="17"/>
  <c r="C150" i="9"/>
  <c r="C149" i="8"/>
  <c r="C92" i="6"/>
  <c r="C92" i="5"/>
  <c r="E117" i="15"/>
  <c r="D253" i="9"/>
  <c r="E92" i="5" l="1"/>
  <c r="C154" i="8"/>
  <c r="C155" i="9"/>
  <c r="C95" i="6"/>
  <c r="C95" i="5"/>
  <c r="D39" i="16"/>
  <c r="D39" i="14"/>
  <c r="E39" i="14" s="1"/>
  <c r="B39" i="12"/>
  <c r="E149" i="8"/>
  <c r="E121" i="15"/>
  <c r="D125" i="15"/>
  <c r="B125" i="13"/>
  <c r="D125" i="17"/>
  <c r="D121" i="13"/>
  <c r="C121" i="13"/>
  <c r="C65" i="16"/>
  <c r="C65" i="14"/>
  <c r="C125" i="17"/>
  <c r="C125" i="15"/>
  <c r="D155" i="11"/>
  <c r="D155" i="9"/>
  <c r="D154" i="8"/>
  <c r="C155" i="11"/>
  <c r="E155" i="11"/>
  <c r="D95" i="6"/>
  <c r="E95" i="7"/>
  <c r="D95" i="7"/>
  <c r="D95" i="5"/>
  <c r="C95" i="7"/>
  <c r="D252" i="6"/>
  <c r="E252" i="7"/>
  <c r="D252" i="7"/>
  <c r="D254" i="9"/>
  <c r="E154" i="8" l="1"/>
  <c r="E95" i="5"/>
  <c r="C160" i="9"/>
  <c r="C159" i="8"/>
  <c r="C67" i="14"/>
  <c r="C67" i="16"/>
  <c r="D159" i="8"/>
  <c r="E160" i="11"/>
  <c r="D160" i="9"/>
  <c r="D160" i="11"/>
  <c r="C160" i="11"/>
  <c r="C39" i="12"/>
  <c r="D39" i="12"/>
  <c r="C129" i="17"/>
  <c r="C129" i="15"/>
  <c r="D98" i="6"/>
  <c r="E98" i="7"/>
  <c r="D98" i="7"/>
  <c r="D98" i="5"/>
  <c r="C98" i="7"/>
  <c r="D125" i="13"/>
  <c r="C125" i="13"/>
  <c r="D129" i="15"/>
  <c r="B129" i="13"/>
  <c r="D129" i="17"/>
  <c r="C98" i="6"/>
  <c r="C98" i="5"/>
  <c r="E125" i="15"/>
  <c r="D253" i="6"/>
  <c r="E253" i="7"/>
  <c r="D253" i="7"/>
  <c r="E98" i="5" l="1"/>
  <c r="C165" i="9"/>
  <c r="C164" i="8"/>
  <c r="D41" i="16"/>
  <c r="D41" i="14"/>
  <c r="E41" i="14" s="1"/>
  <c r="B41" i="12"/>
  <c r="C101" i="6"/>
  <c r="C101" i="5"/>
  <c r="D133" i="15"/>
  <c r="B133" i="13"/>
  <c r="D133" i="17"/>
  <c r="C129" i="13"/>
  <c r="D129" i="13"/>
  <c r="C69" i="16"/>
  <c r="C69" i="14"/>
  <c r="C133" i="17"/>
  <c r="C133" i="15"/>
  <c r="E159" i="8"/>
  <c r="D101" i="6"/>
  <c r="D101" i="5"/>
  <c r="C101" i="7"/>
  <c r="E101" i="7"/>
  <c r="D101" i="7"/>
  <c r="E129" i="15"/>
  <c r="D164" i="8"/>
  <c r="E165" i="11"/>
  <c r="C165" i="11"/>
  <c r="D165" i="11"/>
  <c r="D165" i="9"/>
  <c r="D256" i="9"/>
  <c r="C137" i="17" l="1"/>
  <c r="C137" i="15"/>
  <c r="D133" i="13"/>
  <c r="C133" i="13"/>
  <c r="D137" i="15"/>
  <c r="B137" i="13"/>
  <c r="D137" i="17"/>
  <c r="D104" i="6"/>
  <c r="D104" i="5"/>
  <c r="E104" i="7"/>
  <c r="D104" i="7"/>
  <c r="C104" i="7"/>
  <c r="E133" i="15"/>
  <c r="E101" i="5"/>
  <c r="C104" i="6"/>
  <c r="C104" i="5"/>
  <c r="C170" i="9"/>
  <c r="C169" i="8"/>
  <c r="E164" i="8"/>
  <c r="C71" i="16"/>
  <c r="C71" i="14"/>
  <c r="D170" i="9"/>
  <c r="D169" i="8"/>
  <c r="E170" i="11"/>
  <c r="C170" i="11"/>
  <c r="D170" i="11"/>
  <c r="D41" i="12"/>
  <c r="C41" i="12"/>
  <c r="D257" i="9"/>
  <c r="D255" i="6"/>
  <c r="E255" i="7"/>
  <c r="D255" i="7"/>
  <c r="E137" i="15" l="1"/>
  <c r="E104" i="5"/>
  <c r="C107" i="6"/>
  <c r="C107" i="5"/>
  <c r="C73" i="16"/>
  <c r="C73" i="14"/>
  <c r="D175" i="11"/>
  <c r="D175" i="9"/>
  <c r="D174" i="8"/>
  <c r="E175" i="11"/>
  <c r="C175" i="11"/>
  <c r="D43" i="16"/>
  <c r="D43" i="14"/>
  <c r="E43" i="14" s="1"/>
  <c r="B43" i="12"/>
  <c r="D107" i="6"/>
  <c r="E107" i="7"/>
  <c r="D107" i="7"/>
  <c r="D107" i="5"/>
  <c r="C107" i="7"/>
  <c r="E169" i="8"/>
  <c r="C141" i="17"/>
  <c r="C141" i="15"/>
  <c r="C174" i="8"/>
  <c r="C175" i="9"/>
  <c r="D141" i="15"/>
  <c r="B141" i="13"/>
  <c r="D141" i="17"/>
  <c r="D137" i="13"/>
  <c r="C137" i="13"/>
  <c r="D256" i="6"/>
  <c r="E256" i="7"/>
  <c r="D256" i="7"/>
  <c r="D258" i="9"/>
  <c r="E174" i="8" l="1"/>
  <c r="E141" i="15"/>
  <c r="C180" i="9"/>
  <c r="C179" i="8"/>
  <c r="C145" i="17"/>
  <c r="C145" i="15"/>
  <c r="E107" i="5"/>
  <c r="D43" i="12"/>
  <c r="C43" i="12"/>
  <c r="D179" i="8"/>
  <c r="E180" i="11"/>
  <c r="D180" i="9"/>
  <c r="D180" i="11"/>
  <c r="C180" i="11"/>
  <c r="D110" i="6"/>
  <c r="E110" i="7"/>
  <c r="D110" i="7"/>
  <c r="D110" i="5"/>
  <c r="C110" i="7"/>
  <c r="D145" i="15"/>
  <c r="B145" i="13"/>
  <c r="D145" i="17"/>
  <c r="D141" i="13"/>
  <c r="C141" i="13"/>
  <c r="C75" i="16"/>
  <c r="C75" i="14"/>
  <c r="C110" i="6"/>
  <c r="C110" i="5"/>
  <c r="D259" i="9"/>
  <c r="E145" i="15" l="1"/>
  <c r="E110" i="5"/>
  <c r="C149" i="17"/>
  <c r="C149" i="15"/>
  <c r="D184" i="8"/>
  <c r="E185" i="11"/>
  <c r="C185" i="11"/>
  <c r="D185" i="11"/>
  <c r="D185" i="9"/>
  <c r="C185" i="9"/>
  <c r="C184" i="8"/>
  <c r="D145" i="13"/>
  <c r="C145" i="13"/>
  <c r="C113" i="6"/>
  <c r="C113" i="5"/>
  <c r="D45" i="14"/>
  <c r="E45" i="14" s="1"/>
  <c r="D45" i="16"/>
  <c r="B45" i="12"/>
  <c r="C77" i="16"/>
  <c r="C77" i="14"/>
  <c r="D149" i="15"/>
  <c r="B149" i="13"/>
  <c r="D149" i="17"/>
  <c r="D113" i="6"/>
  <c r="D113" i="5"/>
  <c r="C113" i="7"/>
  <c r="E113" i="7"/>
  <c r="D113" i="7"/>
  <c r="E179" i="8"/>
  <c r="D258" i="6"/>
  <c r="D258" i="7"/>
  <c r="E258" i="7"/>
  <c r="E184" i="8" l="1"/>
  <c r="E149" i="15"/>
  <c r="E113" i="5"/>
  <c r="D190" i="9"/>
  <c r="D189" i="8"/>
  <c r="E190" i="11"/>
  <c r="C190" i="11"/>
  <c r="D190" i="11"/>
  <c r="C116" i="6"/>
  <c r="C116" i="5"/>
  <c r="D149" i="13"/>
  <c r="C149" i="13"/>
  <c r="D45" i="12"/>
  <c r="C45" i="12"/>
  <c r="D153" i="15"/>
  <c r="B153" i="13"/>
  <c r="D153" i="17"/>
  <c r="C79" i="16"/>
  <c r="C79" i="14"/>
  <c r="C190" i="9"/>
  <c r="C189" i="8"/>
  <c r="D116" i="6"/>
  <c r="D116" i="5"/>
  <c r="C116" i="7"/>
  <c r="E116" i="7"/>
  <c r="D116" i="7"/>
  <c r="C153" i="17"/>
  <c r="C153" i="15"/>
  <c r="D261" i="9"/>
  <c r="D259" i="6"/>
  <c r="E259" i="7"/>
  <c r="D259" i="7"/>
  <c r="E189" i="8" l="1"/>
  <c r="C81" i="16"/>
  <c r="C81" i="14"/>
  <c r="E116" i="5"/>
  <c r="D47" i="16"/>
  <c r="D47" i="14"/>
  <c r="E47" i="14" s="1"/>
  <c r="B47" i="12"/>
  <c r="C157" i="17"/>
  <c r="C157" i="15"/>
  <c r="D153" i="13"/>
  <c r="C153" i="13"/>
  <c r="D119" i="6"/>
  <c r="E119" i="7"/>
  <c r="D119" i="7"/>
  <c r="D119" i="5"/>
  <c r="C119" i="7"/>
  <c r="D195" i="11"/>
  <c r="D195" i="9"/>
  <c r="D194" i="8"/>
  <c r="E195" i="11"/>
  <c r="C195" i="11"/>
  <c r="D157" i="15"/>
  <c r="B157" i="13"/>
  <c r="D157" i="17"/>
  <c r="E153" i="15"/>
  <c r="C119" i="6"/>
  <c r="C119" i="5"/>
  <c r="C194" i="8"/>
  <c r="C195" i="9"/>
  <c r="D262" i="9"/>
  <c r="E119" i="5" l="1"/>
  <c r="E157" i="15"/>
  <c r="C200" i="9"/>
  <c r="C199" i="8"/>
  <c r="D122" i="6"/>
  <c r="E122" i="7"/>
  <c r="D122" i="7"/>
  <c r="D122" i="5"/>
  <c r="C122" i="7"/>
  <c r="D161" i="15"/>
  <c r="B161" i="13"/>
  <c r="D161" i="17"/>
  <c r="C122" i="6"/>
  <c r="C122" i="5"/>
  <c r="D157" i="13"/>
  <c r="C157" i="13"/>
  <c r="E194" i="8"/>
  <c r="C47" i="12"/>
  <c r="D47" i="12"/>
  <c r="D199" i="8"/>
  <c r="E200" i="11"/>
  <c r="D200" i="9"/>
  <c r="D200" i="11"/>
  <c r="C200" i="11"/>
  <c r="C161" i="17"/>
  <c r="C161" i="15"/>
  <c r="C83" i="16"/>
  <c r="C83" i="14"/>
  <c r="D261" i="6"/>
  <c r="E261" i="7"/>
  <c r="D261" i="7"/>
  <c r="D263" i="9"/>
  <c r="E199" i="8" l="1"/>
  <c r="D49" i="14"/>
  <c r="E49" i="14" s="1"/>
  <c r="D49" i="16"/>
  <c r="B49" i="12"/>
  <c r="D125" i="6"/>
  <c r="D125" i="5"/>
  <c r="C125" i="7"/>
  <c r="E125" i="7"/>
  <c r="D125" i="7"/>
  <c r="D161" i="13"/>
  <c r="C161" i="13"/>
  <c r="D165" i="15"/>
  <c r="B165" i="13"/>
  <c r="D165" i="17"/>
  <c r="E122" i="5"/>
  <c r="E161" i="15"/>
  <c r="C85" i="16"/>
  <c r="C85" i="14"/>
  <c r="D204" i="8"/>
  <c r="E205" i="11"/>
  <c r="C205" i="11"/>
  <c r="D205" i="11"/>
  <c r="D205" i="9"/>
  <c r="C125" i="6"/>
  <c r="C125" i="5"/>
  <c r="C165" i="17"/>
  <c r="C165" i="15"/>
  <c r="C205" i="9"/>
  <c r="C204" i="8"/>
  <c r="D264" i="9"/>
  <c r="D262" i="6"/>
  <c r="E262" i="7"/>
  <c r="D262" i="7"/>
  <c r="E204" i="8" l="1"/>
  <c r="E125" i="5"/>
  <c r="E165" i="15"/>
  <c r="D128" i="6"/>
  <c r="D128" i="5"/>
  <c r="E128" i="7"/>
  <c r="D128" i="7"/>
  <c r="C128" i="7"/>
  <c r="D49" i="12"/>
  <c r="C49" i="12"/>
  <c r="D169" i="15"/>
  <c r="B169" i="13"/>
  <c r="D169" i="17"/>
  <c r="C128" i="6"/>
  <c r="C128" i="5"/>
  <c r="C169" i="17"/>
  <c r="C169" i="15"/>
  <c r="D210" i="9"/>
  <c r="D209" i="8"/>
  <c r="E210" i="11"/>
  <c r="C210" i="11"/>
  <c r="D210" i="11"/>
  <c r="C87" i="16"/>
  <c r="C87" i="14"/>
  <c r="C210" i="9"/>
  <c r="C209" i="8"/>
  <c r="D165" i="13"/>
  <c r="C165" i="13"/>
  <c r="E209" i="8" l="1"/>
  <c r="E128" i="5"/>
  <c r="C89" i="16"/>
  <c r="C89" i="14"/>
  <c r="D169" i="13"/>
  <c r="C169" i="13"/>
  <c r="E169" i="15"/>
  <c r="C214" i="8"/>
  <c r="C215" i="9"/>
  <c r="D215" i="11"/>
  <c r="D215" i="9"/>
  <c r="D214" i="8"/>
  <c r="E215" i="11"/>
  <c r="C215" i="11"/>
  <c r="D51" i="16"/>
  <c r="D51" i="14"/>
  <c r="E51" i="14" s="1"/>
  <c r="B51" i="12"/>
  <c r="D131" i="6"/>
  <c r="E131" i="7"/>
  <c r="D131" i="7"/>
  <c r="D131" i="5"/>
  <c r="C131" i="7"/>
  <c r="D173" i="15"/>
  <c r="B173" i="13"/>
  <c r="D173" i="17"/>
  <c r="C173" i="17"/>
  <c r="C173" i="15"/>
  <c r="C131" i="6"/>
  <c r="C131" i="5"/>
  <c r="D264" i="6"/>
  <c r="E264" i="7"/>
  <c r="D264" i="7"/>
  <c r="D266" i="9"/>
  <c r="E214" i="8" l="1"/>
  <c r="E131" i="5"/>
  <c r="D134" i="6"/>
  <c r="E134" i="7"/>
  <c r="D134" i="7"/>
  <c r="D134" i="5"/>
  <c r="C134" i="7"/>
  <c r="D173" i="13"/>
  <c r="C173" i="13"/>
  <c r="D177" i="15"/>
  <c r="B177" i="13"/>
  <c r="D177" i="17"/>
  <c r="D219" i="8"/>
  <c r="E220" i="11"/>
  <c r="D220" i="9"/>
  <c r="D220" i="11"/>
  <c r="C220" i="11"/>
  <c r="C134" i="6"/>
  <c r="C134" i="5"/>
  <c r="E173" i="15"/>
  <c r="C91" i="16"/>
  <c r="C91" i="14"/>
  <c r="C177" i="17"/>
  <c r="C177" i="15"/>
  <c r="C220" i="9"/>
  <c r="C219" i="8"/>
  <c r="D51" i="12"/>
  <c r="C51" i="12"/>
  <c r="D267" i="9"/>
  <c r="D265" i="6"/>
  <c r="E265" i="7"/>
  <c r="D265" i="7"/>
  <c r="E219" i="8" l="1"/>
  <c r="E134" i="5"/>
  <c r="C177" i="13"/>
  <c r="D177" i="13"/>
  <c r="C93" i="16"/>
  <c r="C93" i="14"/>
  <c r="E177" i="15"/>
  <c r="D181" i="15"/>
  <c r="B181" i="13"/>
  <c r="D181" i="17"/>
  <c r="C225" i="9"/>
  <c r="C224" i="8"/>
  <c r="C137" i="6"/>
  <c r="C137" i="5"/>
  <c r="D53" i="14"/>
  <c r="E53" i="14" s="1"/>
  <c r="D53" i="16"/>
  <c r="B53" i="12"/>
  <c r="C181" i="17"/>
  <c r="C181" i="15"/>
  <c r="D137" i="6"/>
  <c r="D137" i="5"/>
  <c r="C137" i="7"/>
  <c r="E137" i="7"/>
  <c r="D137" i="7"/>
  <c r="D224" i="8"/>
  <c r="E225" i="11"/>
  <c r="C225" i="11"/>
  <c r="D225" i="11"/>
  <c r="D225" i="9"/>
  <c r="D268" i="9"/>
  <c r="E224" i="8" l="1"/>
  <c r="D53" i="12"/>
  <c r="C53" i="12"/>
  <c r="C185" i="17"/>
  <c r="C185" i="15"/>
  <c r="D140" i="6"/>
  <c r="D140" i="5"/>
  <c r="E140" i="7"/>
  <c r="D140" i="7"/>
  <c r="C140" i="7"/>
  <c r="D185" i="15"/>
  <c r="B185" i="13"/>
  <c r="D185" i="17"/>
  <c r="C95" i="16"/>
  <c r="C95" i="14"/>
  <c r="E181" i="15"/>
  <c r="C140" i="6"/>
  <c r="C140" i="5"/>
  <c r="D230" i="9"/>
  <c r="D229" i="8"/>
  <c r="E230" i="11"/>
  <c r="C230" i="11"/>
  <c r="D230" i="11"/>
  <c r="C230" i="9"/>
  <c r="C229" i="8"/>
  <c r="C181" i="13"/>
  <c r="D181" i="13"/>
  <c r="E137" i="5"/>
  <c r="D269" i="9"/>
  <c r="D267" i="6"/>
  <c r="D267" i="7"/>
  <c r="E267" i="7"/>
  <c r="E140" i="5" l="1"/>
  <c r="E229" i="8"/>
  <c r="E185" i="15"/>
  <c r="D143" i="6"/>
  <c r="E143" i="7"/>
  <c r="D143" i="7"/>
  <c r="D143" i="5"/>
  <c r="C143" i="7"/>
  <c r="C185" i="13"/>
  <c r="D185" i="13"/>
  <c r="C97" i="16"/>
  <c r="C97" i="14"/>
  <c r="C234" i="8"/>
  <c r="C235" i="9"/>
  <c r="C189" i="17"/>
  <c r="C189" i="15"/>
  <c r="D55" i="16"/>
  <c r="D55" i="14"/>
  <c r="E55" i="14" s="1"/>
  <c r="B55" i="12"/>
  <c r="C143" i="6"/>
  <c r="C143" i="5"/>
  <c r="D189" i="15"/>
  <c r="B189" i="13"/>
  <c r="D189" i="17"/>
  <c r="D235" i="11"/>
  <c r="D234" i="8"/>
  <c r="C235" i="11"/>
  <c r="E235" i="11"/>
  <c r="D235" i="9"/>
  <c r="D268" i="6"/>
  <c r="E268" i="7"/>
  <c r="D268" i="7"/>
  <c r="E189" i="15" l="1"/>
  <c r="E234" i="8"/>
  <c r="C239" i="8"/>
  <c r="C240" i="9"/>
  <c r="E143" i="5"/>
  <c r="D239" i="8"/>
  <c r="E240" i="11"/>
  <c r="D240" i="11"/>
  <c r="C240" i="11"/>
  <c r="D240" i="9"/>
  <c r="C99" i="16"/>
  <c r="C99" i="14"/>
  <c r="C189" i="13"/>
  <c r="D189" i="13"/>
  <c r="C193" i="17"/>
  <c r="C193" i="15"/>
  <c r="D146" i="6"/>
  <c r="E146" i="7"/>
  <c r="D146" i="7"/>
  <c r="D146" i="5"/>
  <c r="C146" i="7"/>
  <c r="D55" i="12"/>
  <c r="C55" i="12"/>
  <c r="C146" i="6"/>
  <c r="C146" i="5"/>
  <c r="D193" i="15"/>
  <c r="B193" i="13"/>
  <c r="D193" i="17"/>
  <c r="D271" i="9"/>
  <c r="E146" i="5" l="1"/>
  <c r="E193" i="15"/>
  <c r="C149" i="6"/>
  <c r="C149" i="5"/>
  <c r="D244" i="8"/>
  <c r="E245" i="11"/>
  <c r="C245" i="11"/>
  <c r="D245" i="11"/>
  <c r="D245" i="9"/>
  <c r="C244" i="8"/>
  <c r="C245" i="9"/>
  <c r="D197" i="15"/>
  <c r="B197" i="13"/>
  <c r="D197" i="17"/>
  <c r="D57" i="16"/>
  <c r="D57" i="14"/>
  <c r="E57" i="14" s="1"/>
  <c r="B57" i="12"/>
  <c r="C101" i="16"/>
  <c r="C101" i="14"/>
  <c r="C193" i="13"/>
  <c r="D193" i="13"/>
  <c r="D149" i="6"/>
  <c r="D149" i="5"/>
  <c r="C149" i="7"/>
  <c r="E149" i="7"/>
  <c r="D149" i="7"/>
  <c r="C197" i="17"/>
  <c r="C197" i="15"/>
  <c r="E239" i="8"/>
  <c r="D270" i="6"/>
  <c r="E270" i="7"/>
  <c r="D270" i="7"/>
  <c r="D272" i="9"/>
  <c r="E244" i="8" l="1"/>
  <c r="D57" i="12"/>
  <c r="C57" i="12"/>
  <c r="C197" i="13"/>
  <c r="D197" i="13"/>
  <c r="C152" i="6"/>
  <c r="C152" i="5"/>
  <c r="C103" i="16"/>
  <c r="C103" i="14"/>
  <c r="E197" i="15"/>
  <c r="D201" i="15"/>
  <c r="B201" i="13"/>
  <c r="D201" i="17"/>
  <c r="E149" i="5"/>
  <c r="C249" i="8"/>
  <c r="C250" i="9"/>
  <c r="D249" i="8"/>
  <c r="E250" i="11"/>
  <c r="C250" i="11"/>
  <c r="D250" i="11"/>
  <c r="D250" i="9"/>
  <c r="D152" i="6"/>
  <c r="D152" i="5"/>
  <c r="C152" i="7"/>
  <c r="E152" i="7"/>
  <c r="D152" i="7"/>
  <c r="C201" i="17"/>
  <c r="C201" i="15"/>
  <c r="D273" i="9"/>
  <c r="D271" i="6"/>
  <c r="E271" i="7"/>
  <c r="D271" i="7"/>
  <c r="E249" i="8" l="1"/>
  <c r="D59" i="16"/>
  <c r="D59" i="14"/>
  <c r="E59" i="14" s="1"/>
  <c r="B59" i="12"/>
  <c r="D155" i="6"/>
  <c r="E155" i="7"/>
  <c r="D155" i="7"/>
  <c r="D155" i="5"/>
  <c r="C155" i="7"/>
  <c r="E152" i="5"/>
  <c r="C201" i="13"/>
  <c r="D201" i="13"/>
  <c r="C205" i="17"/>
  <c r="C205" i="15"/>
  <c r="E201" i="15"/>
  <c r="D205" i="15"/>
  <c r="B205" i="13"/>
  <c r="D205" i="17"/>
  <c r="D255" i="11"/>
  <c r="D254" i="8"/>
  <c r="E255" i="11"/>
  <c r="C255" i="11"/>
  <c r="D255" i="9"/>
  <c r="C105" i="16"/>
  <c r="C105" i="14"/>
  <c r="C155" i="6"/>
  <c r="C155" i="5"/>
  <c r="C254" i="8"/>
  <c r="C255" i="9"/>
  <c r="D274" i="9"/>
  <c r="E254" i="8" l="1"/>
  <c r="E205" i="15"/>
  <c r="E155" i="5"/>
  <c r="C158" i="6"/>
  <c r="C158" i="5"/>
  <c r="C259" i="8"/>
  <c r="C260" i="9"/>
  <c r="D209" i="15"/>
  <c r="B209" i="13"/>
  <c r="D209" i="17"/>
  <c r="C209" i="17"/>
  <c r="C209" i="15"/>
  <c r="D259" i="8"/>
  <c r="E260" i="11"/>
  <c r="D260" i="11"/>
  <c r="C260" i="11"/>
  <c r="D260" i="9"/>
  <c r="D59" i="12"/>
  <c r="C59" i="12"/>
  <c r="C107" i="16"/>
  <c r="C107" i="14"/>
  <c r="D205" i="13"/>
  <c r="C205" i="13"/>
  <c r="D158" i="6"/>
  <c r="E158" i="7"/>
  <c r="D158" i="7"/>
  <c r="D158" i="5"/>
  <c r="C158" i="7"/>
  <c r="D273" i="6"/>
  <c r="E273" i="7"/>
  <c r="C273" i="7"/>
  <c r="D273" i="7"/>
  <c r="C264" i="8" l="1"/>
  <c r="C265" i="9"/>
  <c r="D264" i="8"/>
  <c r="E265" i="11"/>
  <c r="C265" i="11"/>
  <c r="D265" i="11"/>
  <c r="D265" i="9"/>
  <c r="E259" i="8"/>
  <c r="D61" i="14"/>
  <c r="E61" i="14" s="1"/>
  <c r="D61" i="16"/>
  <c r="B61" i="12"/>
  <c r="D213" i="15"/>
  <c r="B213" i="13"/>
  <c r="D213" i="17"/>
  <c r="D161" i="6"/>
  <c r="D161" i="5"/>
  <c r="C161" i="7"/>
  <c r="E161" i="7"/>
  <c r="D161" i="7"/>
  <c r="D209" i="13"/>
  <c r="C209" i="13"/>
  <c r="E158" i="5"/>
  <c r="C213" i="17"/>
  <c r="C213" i="15"/>
  <c r="C161" i="6"/>
  <c r="C161" i="5"/>
  <c r="C109" i="16"/>
  <c r="C109" i="14"/>
  <c r="E209" i="15"/>
  <c r="D276" i="9"/>
  <c r="D274" i="6"/>
  <c r="C274" i="7"/>
  <c r="E274" i="7"/>
  <c r="D274" i="7"/>
  <c r="E161" i="5" l="1"/>
  <c r="D61" i="12"/>
  <c r="C61" i="12"/>
  <c r="D164" i="6"/>
  <c r="D164" i="5"/>
  <c r="E164" i="7"/>
  <c r="D164" i="7"/>
  <c r="C164" i="7"/>
  <c r="D217" i="15"/>
  <c r="D217" i="17"/>
  <c r="B217" i="13"/>
  <c r="C164" i="6"/>
  <c r="C164" i="5"/>
  <c r="C269" i="8"/>
  <c r="C270" i="9"/>
  <c r="C213" i="13"/>
  <c r="D213" i="13"/>
  <c r="C111" i="16"/>
  <c r="C111" i="14"/>
  <c r="D269" i="8"/>
  <c r="E270" i="11"/>
  <c r="C270" i="11"/>
  <c r="D270" i="11"/>
  <c r="D270" i="9"/>
  <c r="E213" i="15"/>
  <c r="C217" i="17"/>
  <c r="C217" i="15"/>
  <c r="E264" i="8"/>
  <c r="D277" i="9"/>
  <c r="E269" i="8" l="1"/>
  <c r="E164" i="5"/>
  <c r="D63" i="16"/>
  <c r="D63" i="14"/>
  <c r="E63" i="14" s="1"/>
  <c r="B63" i="12"/>
  <c r="E217" i="15"/>
  <c r="D275" i="11"/>
  <c r="D274" i="8"/>
  <c r="E275" i="11"/>
  <c r="C275" i="11"/>
  <c r="D275" i="9"/>
  <c r="C167" i="6"/>
  <c r="C167" i="5"/>
  <c r="C221" i="17"/>
  <c r="C221" i="15"/>
  <c r="C274" i="8"/>
  <c r="C275" i="9"/>
  <c r="D221" i="15"/>
  <c r="D221" i="17"/>
  <c r="B221" i="13"/>
  <c r="D217" i="13"/>
  <c r="C217" i="13"/>
  <c r="C113" i="16"/>
  <c r="C113" i="14"/>
  <c r="D167" i="6"/>
  <c r="E167" i="7"/>
  <c r="D167" i="7"/>
  <c r="D167" i="5"/>
  <c r="C167" i="7"/>
  <c r="D278" i="9"/>
  <c r="D276" i="6"/>
  <c r="C276" i="7"/>
  <c r="E276" i="7"/>
  <c r="D276" i="7"/>
  <c r="E221" i="15" l="1"/>
  <c r="C225" i="17"/>
  <c r="C225" i="15"/>
  <c r="C279" i="8"/>
  <c r="C280" i="9"/>
  <c r="D170" i="6"/>
  <c r="E170" i="7"/>
  <c r="D170" i="7"/>
  <c r="D170" i="5"/>
  <c r="C170" i="7"/>
  <c r="D225" i="15"/>
  <c r="D225" i="17"/>
  <c r="B225" i="13"/>
  <c r="D279" i="8"/>
  <c r="E280" i="11"/>
  <c r="D280" i="11"/>
  <c r="C280" i="11"/>
  <c r="D221" i="13"/>
  <c r="C221" i="13"/>
  <c r="C170" i="6"/>
  <c r="C170" i="5"/>
  <c r="E170" i="5" s="1"/>
  <c r="C115" i="14"/>
  <c r="C115" i="16"/>
  <c r="D63" i="12"/>
  <c r="C63" i="12"/>
  <c r="E274" i="8"/>
  <c r="E167" i="5"/>
  <c r="D279" i="9"/>
  <c r="D277" i="6"/>
  <c r="E277" i="7"/>
  <c r="D277" i="7"/>
  <c r="C277" i="7"/>
  <c r="E225" i="15" l="1"/>
  <c r="C173" i="6"/>
  <c r="C173" i="5"/>
  <c r="C117" i="16"/>
  <c r="C117" i="14"/>
  <c r="D229" i="15"/>
  <c r="D229" i="17"/>
  <c r="B229" i="13"/>
  <c r="D65" i="14"/>
  <c r="E65" i="14" s="1"/>
  <c r="D65" i="16"/>
  <c r="B65" i="12"/>
  <c r="C284" i="8"/>
  <c r="C285" i="9"/>
  <c r="D225" i="13"/>
  <c r="C225" i="13"/>
  <c r="C229" i="17"/>
  <c r="C229" i="15"/>
  <c r="E279" i="8"/>
  <c r="D173" i="6"/>
  <c r="D173" i="5"/>
  <c r="C173" i="7"/>
  <c r="E173" i="7"/>
  <c r="D173" i="7"/>
  <c r="D284" i="8"/>
  <c r="E285" i="11"/>
  <c r="C285" i="11"/>
  <c r="D285" i="11"/>
  <c r="D280" i="9"/>
  <c r="C119" i="16" l="1"/>
  <c r="C119" i="14"/>
  <c r="D233" i="15"/>
  <c r="D233" i="17"/>
  <c r="B233" i="13"/>
  <c r="D229" i="13"/>
  <c r="C229" i="13"/>
  <c r="D176" i="6"/>
  <c r="D176" i="5"/>
  <c r="E176" i="7"/>
  <c r="D176" i="7"/>
  <c r="C176" i="7"/>
  <c r="D289" i="8"/>
  <c r="E290" i="11"/>
  <c r="C290" i="11"/>
  <c r="D290" i="11"/>
  <c r="C233" i="17"/>
  <c r="C233" i="15"/>
  <c r="D65" i="12"/>
  <c r="C65" i="12"/>
  <c r="C176" i="6"/>
  <c r="C176" i="5"/>
  <c r="E173" i="5"/>
  <c r="C289" i="8"/>
  <c r="C290" i="9"/>
  <c r="E284" i="8"/>
  <c r="E229" i="15"/>
  <c r="D281" i="9"/>
  <c r="D279" i="6"/>
  <c r="E279" i="7"/>
  <c r="C279" i="7"/>
  <c r="D279" i="7"/>
  <c r="D67" i="16" l="1"/>
  <c r="D67" i="14"/>
  <c r="E67" i="14" s="1"/>
  <c r="B67" i="12"/>
  <c r="E176" i="5"/>
  <c r="C121" i="16"/>
  <c r="C121" i="14"/>
  <c r="E233" i="15"/>
  <c r="D295" i="11"/>
  <c r="D294" i="8"/>
  <c r="E295" i="11"/>
  <c r="C295" i="11"/>
  <c r="C179" i="6"/>
  <c r="C179" i="5"/>
  <c r="D237" i="15"/>
  <c r="D237" i="17"/>
  <c r="B237" i="13"/>
  <c r="E289" i="8"/>
  <c r="C294" i="8"/>
  <c r="C295" i="9"/>
  <c r="D179" i="6"/>
  <c r="E179" i="7"/>
  <c r="D179" i="7"/>
  <c r="D179" i="5"/>
  <c r="C179" i="7"/>
  <c r="C237" i="17"/>
  <c r="C237" i="15"/>
  <c r="D233" i="13"/>
  <c r="C233" i="13"/>
  <c r="D280" i="6"/>
  <c r="C280" i="7"/>
  <c r="E280" i="7"/>
  <c r="D280" i="7"/>
  <c r="D282" i="9"/>
  <c r="C299" i="8" l="1"/>
  <c r="C300" i="9"/>
  <c r="D182" i="6"/>
  <c r="E182" i="7"/>
  <c r="D182" i="7"/>
  <c r="D182" i="5"/>
  <c r="C182" i="7"/>
  <c r="E179" i="5"/>
  <c r="E294" i="8"/>
  <c r="D299" i="8"/>
  <c r="E300" i="11"/>
  <c r="D300" i="11"/>
  <c r="C300" i="11"/>
  <c r="C182" i="6"/>
  <c r="C182" i="5"/>
  <c r="E182" i="5" s="1"/>
  <c r="D237" i="13"/>
  <c r="C237" i="13"/>
  <c r="D67" i="12"/>
  <c r="C67" i="12"/>
  <c r="C123" i="16"/>
  <c r="C123" i="14"/>
  <c r="D241" i="15"/>
  <c r="D241" i="17"/>
  <c r="B241" i="13"/>
  <c r="E237" i="15"/>
  <c r="C241" i="17"/>
  <c r="C241" i="15"/>
  <c r="D283" i="9"/>
  <c r="D69" i="14" l="1"/>
  <c r="E69" i="14" s="1"/>
  <c r="D69" i="16"/>
  <c r="B69" i="12"/>
  <c r="D185" i="6"/>
  <c r="D185" i="5"/>
  <c r="C185" i="7"/>
  <c r="E185" i="7"/>
  <c r="D185" i="7"/>
  <c r="C304" i="8"/>
  <c r="C305" i="9"/>
  <c r="D245" i="15"/>
  <c r="D245" i="17"/>
  <c r="B245" i="13"/>
  <c r="C125" i="16"/>
  <c r="C125" i="14"/>
  <c r="E241" i="15"/>
  <c r="C185" i="6"/>
  <c r="C185" i="5"/>
  <c r="C245" i="17"/>
  <c r="C245" i="15"/>
  <c r="D241" i="13"/>
  <c r="C241" i="13"/>
  <c r="D304" i="8"/>
  <c r="E305" i="11"/>
  <c r="C305" i="11"/>
  <c r="D305" i="11"/>
  <c r="E299" i="8"/>
  <c r="D282" i="6"/>
  <c r="E282" i="7"/>
  <c r="C282" i="7"/>
  <c r="D282" i="7"/>
  <c r="D284" i="9"/>
  <c r="E185" i="5" l="1"/>
  <c r="C127" i="16"/>
  <c r="C127" i="14"/>
  <c r="D309" i="8"/>
  <c r="E310" i="11"/>
  <c r="C310" i="11"/>
  <c r="D310" i="11"/>
  <c r="D188" i="6"/>
  <c r="D188" i="5"/>
  <c r="C188" i="7"/>
  <c r="E188" i="7"/>
  <c r="D188" i="7"/>
  <c r="E245" i="15"/>
  <c r="D69" i="12"/>
  <c r="C69" i="12"/>
  <c r="D249" i="15"/>
  <c r="D249" i="17"/>
  <c r="B249" i="13"/>
  <c r="C188" i="6"/>
  <c r="C188" i="5"/>
  <c r="C249" i="17"/>
  <c r="C249" i="15"/>
  <c r="C309" i="8"/>
  <c r="C310" i="9"/>
  <c r="D245" i="13"/>
  <c r="C245" i="13"/>
  <c r="E304" i="8"/>
  <c r="D285" i="9"/>
  <c r="D283" i="6"/>
  <c r="E283" i="7"/>
  <c r="D283" i="7"/>
  <c r="C283" i="7"/>
  <c r="E188" i="5" l="1"/>
  <c r="E309" i="8"/>
  <c r="C191" i="6"/>
  <c r="C191" i="5"/>
  <c r="E249" i="15"/>
  <c r="C253" i="17"/>
  <c r="C253" i="15"/>
  <c r="D71" i="16"/>
  <c r="D71" i="14"/>
  <c r="E71" i="14" s="1"/>
  <c r="B71" i="12"/>
  <c r="C314" i="8"/>
  <c r="C315" i="9"/>
  <c r="C129" i="16"/>
  <c r="C129" i="14"/>
  <c r="D249" i="13"/>
  <c r="C249" i="13"/>
  <c r="D315" i="11"/>
  <c r="D314" i="8"/>
  <c r="C315" i="11"/>
  <c r="E315" i="11"/>
  <c r="D191" i="6"/>
  <c r="E191" i="7"/>
  <c r="D191" i="7"/>
  <c r="D191" i="5"/>
  <c r="C191" i="7"/>
  <c r="D253" i="15"/>
  <c r="D253" i="17"/>
  <c r="B253" i="13"/>
  <c r="D286" i="9"/>
  <c r="E253" i="15" l="1"/>
  <c r="E314" i="8"/>
  <c r="D319" i="8"/>
  <c r="E320" i="11"/>
  <c r="D320" i="11"/>
  <c r="C320" i="11"/>
  <c r="D253" i="13"/>
  <c r="C253" i="13"/>
  <c r="C71" i="12"/>
  <c r="D71" i="12"/>
  <c r="D194" i="6"/>
  <c r="E194" i="7"/>
  <c r="D194" i="7"/>
  <c r="D194" i="5"/>
  <c r="C194" i="7"/>
  <c r="C194" i="6"/>
  <c r="C194" i="5"/>
  <c r="E191" i="5"/>
  <c r="C319" i="8"/>
  <c r="E319" i="8" s="1"/>
  <c r="C320" i="9"/>
  <c r="C131" i="14"/>
  <c r="C131" i="16"/>
  <c r="D257" i="15"/>
  <c r="D257" i="17"/>
  <c r="B257" i="13"/>
  <c r="C257" i="17"/>
  <c r="C257" i="15"/>
  <c r="D287" i="9"/>
  <c r="D285" i="6"/>
  <c r="D285" i="7"/>
  <c r="C285" i="7"/>
  <c r="E285" i="7"/>
  <c r="E194" i="5" l="1"/>
  <c r="D73" i="16"/>
  <c r="D73" i="14"/>
  <c r="E73" i="14" s="1"/>
  <c r="B73" i="12"/>
  <c r="C197" i="6"/>
  <c r="C197" i="5"/>
  <c r="C133" i="16"/>
  <c r="C133" i="14"/>
  <c r="C261" i="17"/>
  <c r="C261" i="15"/>
  <c r="D257" i="13"/>
  <c r="C257" i="13"/>
  <c r="C324" i="8"/>
  <c r="C325" i="9"/>
  <c r="D197" i="6"/>
  <c r="D197" i="5"/>
  <c r="C197" i="7"/>
  <c r="E197" i="7"/>
  <c r="D197" i="7"/>
  <c r="D324" i="8"/>
  <c r="E325" i="11"/>
  <c r="C325" i="11"/>
  <c r="D325" i="11"/>
  <c r="E257" i="15"/>
  <c r="D261" i="15"/>
  <c r="E261" i="15" s="1"/>
  <c r="D261" i="17"/>
  <c r="B261" i="13"/>
  <c r="D288" i="9"/>
  <c r="D286" i="6"/>
  <c r="C286" i="7"/>
  <c r="E286" i="7"/>
  <c r="D286" i="7"/>
  <c r="E324" i="8" l="1"/>
  <c r="D265" i="15"/>
  <c r="D265" i="17"/>
  <c r="B265" i="13"/>
  <c r="D200" i="6"/>
  <c r="D200" i="5"/>
  <c r="E200" i="7"/>
  <c r="D200" i="7"/>
  <c r="C200" i="7"/>
  <c r="D73" i="12"/>
  <c r="C73" i="12"/>
  <c r="C261" i="13"/>
  <c r="D261" i="13"/>
  <c r="C265" i="17"/>
  <c r="C265" i="15"/>
  <c r="C200" i="6"/>
  <c r="C200" i="5"/>
  <c r="C329" i="8"/>
  <c r="C330" i="9"/>
  <c r="C135" i="16"/>
  <c r="C135" i="14"/>
  <c r="D329" i="8"/>
  <c r="E330" i="11"/>
  <c r="C330" i="11"/>
  <c r="D330" i="11"/>
  <c r="E197" i="5"/>
  <c r="D289" i="9"/>
  <c r="E200" i="5" l="1"/>
  <c r="D203" i="6"/>
  <c r="E203" i="7"/>
  <c r="D203" i="7"/>
  <c r="D203" i="5"/>
  <c r="C203" i="7"/>
  <c r="D269" i="15"/>
  <c r="D269" i="17"/>
  <c r="B269" i="13"/>
  <c r="E329" i="8"/>
  <c r="C269" i="17"/>
  <c r="C269" i="15"/>
  <c r="E265" i="15"/>
  <c r="C137" i="16"/>
  <c r="C137" i="14"/>
  <c r="C334" i="8"/>
  <c r="C335" i="9"/>
  <c r="D75" i="16"/>
  <c r="D75" i="14"/>
  <c r="E75" i="14" s="1"/>
  <c r="B75" i="12"/>
  <c r="C203" i="6"/>
  <c r="C203" i="5"/>
  <c r="C265" i="13"/>
  <c r="D265" i="13"/>
  <c r="D335" i="11"/>
  <c r="D334" i="8"/>
  <c r="E335" i="11"/>
  <c r="C335" i="11"/>
  <c r="D288" i="6"/>
  <c r="C288" i="7"/>
  <c r="E288" i="7"/>
  <c r="D288" i="7"/>
  <c r="D290" i="9"/>
  <c r="E203" i="5" l="1"/>
  <c r="C139" i="16"/>
  <c r="C139" i="14"/>
  <c r="D273" i="15"/>
  <c r="D273" i="17"/>
  <c r="B273" i="13"/>
  <c r="D339" i="8"/>
  <c r="E340" i="11"/>
  <c r="D340" i="11"/>
  <c r="C340" i="11"/>
  <c r="D269" i="13"/>
  <c r="C269" i="13"/>
  <c r="D75" i="12"/>
  <c r="C75" i="12"/>
  <c r="C273" i="17"/>
  <c r="C273" i="15"/>
  <c r="C206" i="6"/>
  <c r="C206" i="5"/>
  <c r="C339" i="8"/>
  <c r="C340" i="9"/>
  <c r="D206" i="6"/>
  <c r="E206" i="7"/>
  <c r="D206" i="7"/>
  <c r="D206" i="5"/>
  <c r="C206" i="7"/>
  <c r="E269" i="15"/>
  <c r="E334" i="8"/>
  <c r="D289" i="6"/>
  <c r="E289" i="7"/>
  <c r="D289" i="7"/>
  <c r="C289" i="7"/>
  <c r="D291" i="9"/>
  <c r="E206" i="5" l="1"/>
  <c r="D344" i="8"/>
  <c r="E345" i="11"/>
  <c r="C345" i="11"/>
  <c r="D345" i="11"/>
  <c r="C277" i="17"/>
  <c r="C277" i="15"/>
  <c r="C141" i="16"/>
  <c r="C141" i="14"/>
  <c r="E273" i="15"/>
  <c r="D77" i="14"/>
  <c r="E77" i="14" s="1"/>
  <c r="D77" i="16"/>
  <c r="B77" i="12"/>
  <c r="D209" i="6"/>
  <c r="D209" i="5"/>
  <c r="C209" i="7"/>
  <c r="E209" i="7"/>
  <c r="D209" i="7"/>
  <c r="C209" i="6"/>
  <c r="C209" i="5"/>
  <c r="C344" i="8"/>
  <c r="C345" i="9"/>
  <c r="D277" i="15"/>
  <c r="D277" i="17"/>
  <c r="B277" i="13"/>
  <c r="E339" i="8"/>
  <c r="D273" i="13"/>
  <c r="C273" i="13"/>
  <c r="D292" i="9"/>
  <c r="E277" i="15" l="1"/>
  <c r="E344" i="8"/>
  <c r="E209" i="5"/>
  <c r="D277" i="13"/>
  <c r="C277" i="13"/>
  <c r="C281" i="17"/>
  <c r="C281" i="15"/>
  <c r="D77" i="12"/>
  <c r="C77" i="12"/>
  <c r="C143" i="16"/>
  <c r="C143" i="14"/>
  <c r="C212" i="6"/>
  <c r="C212" i="5"/>
  <c r="D349" i="8"/>
  <c r="E350" i="11"/>
  <c r="C350" i="11"/>
  <c r="D350" i="11"/>
  <c r="D212" i="6"/>
  <c r="D212" i="5"/>
  <c r="E212" i="7"/>
  <c r="D212" i="7"/>
  <c r="C212" i="7"/>
  <c r="D281" i="15"/>
  <c r="D281" i="17"/>
  <c r="B281" i="13"/>
  <c r="C349" i="8"/>
  <c r="C350" i="9"/>
  <c r="D291" i="6"/>
  <c r="E291" i="7"/>
  <c r="C291" i="7"/>
  <c r="D291" i="7"/>
  <c r="D293" i="9"/>
  <c r="E349" i="8" l="1"/>
  <c r="E281" i="15"/>
  <c r="D215" i="6"/>
  <c r="E215" i="7"/>
  <c r="D215" i="7"/>
  <c r="D215" i="5"/>
  <c r="C215" i="7"/>
  <c r="C215" i="6"/>
  <c r="C215" i="5"/>
  <c r="C281" i="13"/>
  <c r="D281" i="13"/>
  <c r="C145" i="16"/>
  <c r="C145" i="14"/>
  <c r="C354" i="8"/>
  <c r="C355" i="9"/>
  <c r="D285" i="15"/>
  <c r="D285" i="17"/>
  <c r="B285" i="13"/>
  <c r="D355" i="11"/>
  <c r="D354" i="8"/>
  <c r="E355" i="11"/>
  <c r="C355" i="11"/>
  <c r="D79" i="16"/>
  <c r="D79" i="14"/>
  <c r="E79" i="14" s="1"/>
  <c r="B79" i="12"/>
  <c r="E212" i="5"/>
  <c r="C285" i="17"/>
  <c r="C285" i="15"/>
  <c r="D292" i="6"/>
  <c r="C292" i="7"/>
  <c r="E292" i="7"/>
  <c r="D292" i="7"/>
  <c r="D294" i="9"/>
  <c r="E354" i="8" l="1"/>
  <c r="E215" i="5"/>
  <c r="D359" i="8"/>
  <c r="E360" i="11"/>
  <c r="D360" i="11"/>
  <c r="C360" i="11"/>
  <c r="C147" i="16"/>
  <c r="C147" i="14"/>
  <c r="C79" i="12"/>
  <c r="D79" i="12"/>
  <c r="D218" i="6"/>
  <c r="E218" i="7"/>
  <c r="D218" i="7"/>
  <c r="D218" i="5"/>
  <c r="C218" i="7"/>
  <c r="D289" i="15"/>
  <c r="D289" i="17"/>
  <c r="B289" i="13"/>
  <c r="E285" i="15"/>
  <c r="C218" i="6"/>
  <c r="C218" i="5"/>
  <c r="C289" i="17"/>
  <c r="C289" i="15"/>
  <c r="B293" i="13"/>
  <c r="D293" i="15"/>
  <c r="D293" i="17"/>
  <c r="C359" i="8"/>
  <c r="C360" i="9"/>
  <c r="D285" i="13"/>
  <c r="C285" i="13"/>
  <c r="D295" i="9"/>
  <c r="E359" i="8" l="1"/>
  <c r="E218" i="5"/>
  <c r="D364" i="8"/>
  <c r="E365" i="11"/>
  <c r="C365" i="11"/>
  <c r="D365" i="11"/>
  <c r="D81" i="14"/>
  <c r="E81" i="14" s="1"/>
  <c r="D81" i="16"/>
  <c r="B81" i="12"/>
  <c r="C149" i="16"/>
  <c r="C149" i="14"/>
  <c r="C293" i="17"/>
  <c r="C293" i="15"/>
  <c r="E293" i="15" s="1"/>
  <c r="D289" i="13"/>
  <c r="C289" i="13"/>
  <c r="D221" i="5"/>
  <c r="C221" i="7"/>
  <c r="D221" i="6"/>
  <c r="E221" i="7"/>
  <c r="D221" i="7"/>
  <c r="C293" i="13"/>
  <c r="D293" i="13"/>
  <c r="C221" i="5"/>
  <c r="C221" i="6"/>
  <c r="E289" i="15"/>
  <c r="C364" i="8"/>
  <c r="C365" i="9"/>
  <c r="D296" i="9"/>
  <c r="D294" i="6"/>
  <c r="E294" i="7"/>
  <c r="C294" i="7"/>
  <c r="D294" i="7"/>
  <c r="E221" i="5" l="1"/>
  <c r="E364" i="8"/>
  <c r="C369" i="8"/>
  <c r="C370" i="9"/>
  <c r="H3" i="11"/>
  <c r="D224" i="5"/>
  <c r="C224" i="7"/>
  <c r="D224" i="6"/>
  <c r="E224" i="7"/>
  <c r="D224" i="7"/>
  <c r="D369" i="8"/>
  <c r="E370" i="11"/>
  <c r="H7" i="11" s="1"/>
  <c r="I15" i="11" s="1"/>
  <c r="C370" i="11"/>
  <c r="H5" i="11" s="1"/>
  <c r="I12" i="11" s="1"/>
  <c r="D370" i="11"/>
  <c r="H6" i="11" s="1"/>
  <c r="I13" i="11" s="1"/>
  <c r="H4" i="11"/>
  <c r="D81" i="12"/>
  <c r="C81" i="12"/>
  <c r="C224" i="5"/>
  <c r="C224" i="6"/>
  <c r="C297" i="17"/>
  <c r="C297" i="15"/>
  <c r="C151" i="16"/>
  <c r="C151" i="14"/>
  <c r="D295" i="6"/>
  <c r="E295" i="7"/>
  <c r="D295" i="7"/>
  <c r="C295" i="7"/>
  <c r="D297" i="9"/>
  <c r="E224" i="5" l="1"/>
  <c r="C227" i="5"/>
  <c r="C227" i="6"/>
  <c r="N6" i="9"/>
  <c r="M8" i="9"/>
  <c r="K21" i="9" s="1"/>
  <c r="N7" i="9"/>
  <c r="N5" i="9"/>
  <c r="M7" i="9"/>
  <c r="M6" i="9"/>
  <c r="M9" i="9"/>
  <c r="N9" i="9"/>
  <c r="K22" i="9" s="1"/>
  <c r="N8" i="9"/>
  <c r="M5" i="9"/>
  <c r="D227" i="6"/>
  <c r="D227" i="5"/>
  <c r="C227" i="7"/>
  <c r="D227" i="7"/>
  <c r="E227" i="7"/>
  <c r="D83" i="16"/>
  <c r="D83" i="14"/>
  <c r="E83" i="14" s="1"/>
  <c r="B83" i="12"/>
  <c r="E369" i="8"/>
  <c r="C153" i="16"/>
  <c r="C153" i="14"/>
  <c r="C301" i="17"/>
  <c r="C301" i="15"/>
  <c r="D298" i="9"/>
  <c r="M22" i="9" l="1"/>
  <c r="M21" i="9"/>
  <c r="D297" i="15"/>
  <c r="E297" i="15" s="1"/>
  <c r="D297" i="17"/>
  <c r="B297" i="13"/>
  <c r="E227" i="5"/>
  <c r="D230" i="5"/>
  <c r="C230" i="7"/>
  <c r="E230" i="7"/>
  <c r="D230" i="6"/>
  <c r="D230" i="7"/>
  <c r="C155" i="16"/>
  <c r="C155" i="14"/>
  <c r="D83" i="12"/>
  <c r="C83" i="12"/>
  <c r="C230" i="5"/>
  <c r="C230" i="6"/>
  <c r="C305" i="17"/>
  <c r="C305" i="15"/>
  <c r="D299" i="9"/>
  <c r="D297" i="6"/>
  <c r="D297" i="7"/>
  <c r="C297" i="7"/>
  <c r="E297" i="7"/>
  <c r="C157" i="16" l="1"/>
  <c r="C157" i="14"/>
  <c r="D233" i="5"/>
  <c r="C233" i="7"/>
  <c r="D233" i="6"/>
  <c r="E233" i="7"/>
  <c r="D233" i="7"/>
  <c r="E230" i="5"/>
  <c r="C297" i="13"/>
  <c r="D297" i="13"/>
  <c r="C309" i="17"/>
  <c r="C309" i="15"/>
  <c r="D85" i="14"/>
  <c r="E85" i="14" s="1"/>
  <c r="D85" i="16"/>
  <c r="B85" i="12"/>
  <c r="C233" i="5"/>
  <c r="C233" i="6"/>
  <c r="D298" i="6"/>
  <c r="C298" i="7"/>
  <c r="E298" i="7"/>
  <c r="D298" i="7"/>
  <c r="D300" i="9"/>
  <c r="E233" i="5" l="1"/>
  <c r="D236" i="5"/>
  <c r="C236" i="7"/>
  <c r="E236" i="7"/>
  <c r="D236" i="7"/>
  <c r="D236" i="6"/>
  <c r="D85" i="12"/>
  <c r="C85" i="12"/>
  <c r="C159" i="16"/>
  <c r="C159" i="14"/>
  <c r="C236" i="5"/>
  <c r="C236" i="6"/>
  <c r="C313" i="17"/>
  <c r="C313" i="15"/>
  <c r="D301" i="9"/>
  <c r="E236" i="5" l="1"/>
  <c r="D87" i="16"/>
  <c r="D87" i="14"/>
  <c r="E87" i="14" s="1"/>
  <c r="B87" i="12"/>
  <c r="C161" i="16"/>
  <c r="C161" i="14"/>
  <c r="C239" i="5"/>
  <c r="C239" i="6"/>
  <c r="D239" i="5"/>
  <c r="C239" i="7"/>
  <c r="E239" i="7"/>
  <c r="D239" i="7"/>
  <c r="D239" i="6"/>
  <c r="D317" i="15"/>
  <c r="D317" i="17"/>
  <c r="B317" i="13"/>
  <c r="C317" i="17"/>
  <c r="C317" i="15"/>
  <c r="D300" i="6"/>
  <c r="E300" i="7"/>
  <c r="D300" i="7"/>
  <c r="C300" i="7"/>
  <c r="D302" i="9"/>
  <c r="C242" i="5" l="1"/>
  <c r="C242" i="6"/>
  <c r="D317" i="13"/>
  <c r="C317" i="13"/>
  <c r="D301" i="15"/>
  <c r="E301" i="15" s="1"/>
  <c r="D301" i="17"/>
  <c r="B301" i="13"/>
  <c r="C321" i="17"/>
  <c r="C321" i="15"/>
  <c r="C87" i="12"/>
  <c r="D87" i="12"/>
  <c r="E317" i="15"/>
  <c r="E239" i="5"/>
  <c r="D242" i="5"/>
  <c r="C242" i="7"/>
  <c r="D242" i="6"/>
  <c r="D242" i="7"/>
  <c r="E242" i="7"/>
  <c r="C163" i="16"/>
  <c r="C163" i="14"/>
  <c r="D301" i="6"/>
  <c r="E301" i="7"/>
  <c r="D301" i="7"/>
  <c r="C301" i="7"/>
  <c r="D303" i="9"/>
  <c r="C325" i="17" l="1"/>
  <c r="C325" i="15"/>
  <c r="D245" i="5"/>
  <c r="C245" i="7"/>
  <c r="E245" i="7"/>
  <c r="D245" i="6"/>
  <c r="D245" i="7"/>
  <c r="C245" i="5"/>
  <c r="C245" i="6"/>
  <c r="C165" i="16"/>
  <c r="C165" i="14"/>
  <c r="D89" i="16"/>
  <c r="D89" i="14"/>
  <c r="E89" i="14" s="1"/>
  <c r="B89" i="12"/>
  <c r="D301" i="13"/>
  <c r="C301" i="13"/>
  <c r="E242" i="5"/>
  <c r="D304" i="9"/>
  <c r="E245" i="5" l="1"/>
  <c r="C167" i="16"/>
  <c r="C167" i="14"/>
  <c r="D89" i="12"/>
  <c r="C89" i="12"/>
  <c r="D248" i="5"/>
  <c r="C248" i="7"/>
  <c r="E248" i="7"/>
  <c r="D248" i="6"/>
  <c r="D248" i="7"/>
  <c r="C248" i="5"/>
  <c r="C248" i="6"/>
  <c r="C329" i="17"/>
  <c r="C329" i="15"/>
  <c r="D305" i="9"/>
  <c r="D303" i="6"/>
  <c r="E303" i="7"/>
  <c r="D303" i="7"/>
  <c r="C303" i="7"/>
  <c r="E248" i="5" l="1"/>
  <c r="D91" i="16"/>
  <c r="D91" i="14"/>
  <c r="E91" i="14" s="1"/>
  <c r="B91" i="12"/>
  <c r="D251" i="5"/>
  <c r="C251" i="7"/>
  <c r="E251" i="7"/>
  <c r="D251" i="7"/>
  <c r="D251" i="6"/>
  <c r="C169" i="16"/>
  <c r="C169" i="14"/>
  <c r="C251" i="5"/>
  <c r="C251" i="6"/>
  <c r="C333" i="17"/>
  <c r="C333" i="15"/>
  <c r="D304" i="6"/>
  <c r="C304" i="7"/>
  <c r="E304" i="7"/>
  <c r="D304" i="7"/>
  <c r="D306" i="9"/>
  <c r="E251" i="5" l="1"/>
  <c r="C91" i="12"/>
  <c r="D91" i="12"/>
  <c r="D254" i="5"/>
  <c r="C254" i="7"/>
  <c r="D254" i="6"/>
  <c r="E254" i="7"/>
  <c r="D254" i="7"/>
  <c r="D305" i="15"/>
  <c r="E305" i="15" s="1"/>
  <c r="D305" i="17"/>
  <c r="B305" i="13"/>
  <c r="C254" i="5"/>
  <c r="C254" i="6"/>
  <c r="C171" i="16"/>
  <c r="C171" i="14"/>
  <c r="C337" i="17"/>
  <c r="C337" i="15"/>
  <c r="D307" i="9"/>
  <c r="E254" i="5" l="1"/>
  <c r="C341" i="17"/>
  <c r="C341" i="15"/>
  <c r="D257" i="5"/>
  <c r="C257" i="7"/>
  <c r="D257" i="6"/>
  <c r="D257" i="7"/>
  <c r="E257" i="7"/>
  <c r="C305" i="13"/>
  <c r="D305" i="13"/>
  <c r="C257" i="5"/>
  <c r="C257" i="6"/>
  <c r="D93" i="14"/>
  <c r="E93" i="14" s="1"/>
  <c r="D93" i="16"/>
  <c r="B93" i="12"/>
  <c r="C173" i="16"/>
  <c r="C173" i="14"/>
  <c r="D308" i="9"/>
  <c r="D306" i="6"/>
  <c r="E306" i="7"/>
  <c r="C306" i="7"/>
  <c r="D306" i="7"/>
  <c r="E257" i="5" l="1"/>
  <c r="D260" i="5"/>
  <c r="C260" i="7"/>
  <c r="D260" i="6"/>
  <c r="E260" i="7"/>
  <c r="D260" i="7"/>
  <c r="C175" i="16"/>
  <c r="C175" i="14"/>
  <c r="C260" i="5"/>
  <c r="C260" i="6"/>
  <c r="D93" i="12"/>
  <c r="C93" i="12"/>
  <c r="C345" i="17"/>
  <c r="C345" i="15"/>
  <c r="D307" i="6"/>
  <c r="E307" i="7"/>
  <c r="D307" i="7"/>
  <c r="C307" i="7"/>
  <c r="D309" i="9"/>
  <c r="E260" i="5" l="1"/>
  <c r="C263" i="5"/>
  <c r="C263" i="6"/>
  <c r="C349" i="17"/>
  <c r="C349" i="15"/>
  <c r="D95" i="16"/>
  <c r="D95" i="14"/>
  <c r="E95" i="14" s="1"/>
  <c r="B95" i="12"/>
  <c r="C177" i="16"/>
  <c r="C177" i="14"/>
  <c r="D263" i="5"/>
  <c r="C263" i="7"/>
  <c r="E263" i="7"/>
  <c r="D263" i="7"/>
  <c r="D263" i="6"/>
  <c r="D310" i="9"/>
  <c r="D309" i="15" l="1"/>
  <c r="E309" i="15" s="1"/>
  <c r="D309" i="17"/>
  <c r="B309" i="13"/>
  <c r="E263" i="5"/>
  <c r="C179" i="14"/>
  <c r="C179" i="16"/>
  <c r="D266" i="5"/>
  <c r="C266" i="7"/>
  <c r="D266" i="7"/>
  <c r="E266" i="7"/>
  <c r="D266" i="6"/>
  <c r="C353" i="17"/>
  <c r="C353" i="15"/>
  <c r="C95" i="12"/>
  <c r="D95" i="12"/>
  <c r="C266" i="5"/>
  <c r="C266" i="6"/>
  <c r="D309" i="6"/>
  <c r="D309" i="7"/>
  <c r="C309" i="7"/>
  <c r="E309" i="7"/>
  <c r="D311" i="9"/>
  <c r="E266" i="5" l="1"/>
  <c r="C357" i="17"/>
  <c r="C357" i="15"/>
  <c r="C181" i="16"/>
  <c r="C181" i="14"/>
  <c r="D309" i="13"/>
  <c r="C309" i="13"/>
  <c r="D269" i="5"/>
  <c r="C269" i="7"/>
  <c r="E269" i="7"/>
  <c r="D269" i="6"/>
  <c r="D269" i="7"/>
  <c r="D97" i="14"/>
  <c r="E97" i="14" s="1"/>
  <c r="D97" i="16"/>
  <c r="B97" i="12"/>
  <c r="C269" i="5"/>
  <c r="C269" i="6"/>
  <c r="D312" i="9"/>
  <c r="D310" i="6"/>
  <c r="C310" i="7"/>
  <c r="E310" i="7"/>
  <c r="D310" i="7"/>
  <c r="E269" i="5" l="1"/>
  <c r="C361" i="17"/>
  <c r="C361" i="15"/>
  <c r="D272" i="5"/>
  <c r="C272" i="7"/>
  <c r="E272" i="7"/>
  <c r="D272" i="6"/>
  <c r="D272" i="7"/>
  <c r="C272" i="5"/>
  <c r="C272" i="6"/>
  <c r="D97" i="12"/>
  <c r="C97" i="12"/>
  <c r="C183" i="16"/>
  <c r="C183" i="14"/>
  <c r="D313" i="9"/>
  <c r="E272" i="5" l="1"/>
  <c r="C275" i="5"/>
  <c r="C275" i="6"/>
  <c r="C365" i="17"/>
  <c r="C365" i="15"/>
  <c r="D99" i="16"/>
  <c r="D99" i="14"/>
  <c r="E99" i="14" s="1"/>
  <c r="B99" i="12"/>
  <c r="C185" i="16"/>
  <c r="C185" i="14"/>
  <c r="D275" i="5"/>
  <c r="D275" i="6"/>
  <c r="D275" i="7"/>
  <c r="E275" i="7"/>
  <c r="C275" i="7"/>
  <c r="D312" i="6"/>
  <c r="E312" i="7"/>
  <c r="C312" i="7"/>
  <c r="D312" i="7"/>
  <c r="D314" i="9"/>
  <c r="D313" i="15" l="1"/>
  <c r="E313" i="15" s="1"/>
  <c r="D313" i="17"/>
  <c r="B313" i="13"/>
  <c r="C369" i="17"/>
  <c r="C369" i="15"/>
  <c r="D278" i="5"/>
  <c r="C278" i="7"/>
  <c r="E278" i="7"/>
  <c r="D278" i="7"/>
  <c r="D278" i="6"/>
  <c r="D99" i="12"/>
  <c r="C99" i="12"/>
  <c r="C278" i="5"/>
  <c r="C278" i="6"/>
  <c r="C187" i="16"/>
  <c r="C187" i="14"/>
  <c r="E275" i="5"/>
  <c r="D313" i="6"/>
  <c r="E313" i="7"/>
  <c r="D313" i="7"/>
  <c r="C313" i="7"/>
  <c r="D315" i="9"/>
  <c r="E278" i="5" l="1"/>
  <c r="D101" i="14"/>
  <c r="E101" i="14" s="1"/>
  <c r="D101" i="16"/>
  <c r="B101" i="12"/>
  <c r="L8" i="17"/>
  <c r="M7" i="17"/>
  <c r="L6" i="17"/>
  <c r="N6" i="17"/>
  <c r="M8" i="17"/>
  <c r="K21" i="17" s="1"/>
  <c r="M5" i="17"/>
  <c r="M6" i="17"/>
  <c r="L7" i="17"/>
  <c r="K20" i="17" s="1"/>
  <c r="N9" i="17"/>
  <c r="K22" i="17" s="1"/>
  <c r="L5" i="17"/>
  <c r="N5" i="17"/>
  <c r="L9" i="17"/>
  <c r="L22" i="17" s="1"/>
  <c r="M9" i="17"/>
  <c r="N8" i="17"/>
  <c r="N7" i="17"/>
  <c r="C189" i="16"/>
  <c r="C189" i="14"/>
  <c r="D313" i="13"/>
  <c r="C313" i="13"/>
  <c r="D281" i="5"/>
  <c r="C281" i="7"/>
  <c r="D281" i="7"/>
  <c r="D281" i="6"/>
  <c r="E281" i="7"/>
  <c r="C281" i="5"/>
  <c r="C281" i="6"/>
  <c r="N10" i="9"/>
  <c r="D316" i="9"/>
  <c r="M22" i="17" l="1"/>
  <c r="M20" i="17"/>
  <c r="M21" i="17"/>
  <c r="E281" i="5"/>
  <c r="N10" i="17"/>
  <c r="L10" i="17"/>
  <c r="D101" i="12"/>
  <c r="C101" i="12"/>
  <c r="C191" i="16"/>
  <c r="C191" i="14"/>
  <c r="M10" i="17"/>
  <c r="D284" i="5"/>
  <c r="E284" i="7"/>
  <c r="D284" i="6"/>
  <c r="C284" i="7"/>
  <c r="D284" i="7"/>
  <c r="D191" i="16"/>
  <c r="D191" i="14"/>
  <c r="B191" i="12"/>
  <c r="C284" i="5"/>
  <c r="C284" i="6"/>
  <c r="D315" i="6"/>
  <c r="C315" i="7"/>
  <c r="E315" i="7"/>
  <c r="D315" i="7"/>
  <c r="D317" i="9"/>
  <c r="E284" i="5" l="1"/>
  <c r="D103" i="16"/>
  <c r="D103" i="14"/>
  <c r="E103" i="14" s="1"/>
  <c r="B103" i="12"/>
  <c r="D191" i="12"/>
  <c r="C191" i="12"/>
  <c r="D287" i="5"/>
  <c r="E287" i="7"/>
  <c r="D287" i="7"/>
  <c r="C287" i="7"/>
  <c r="D287" i="6"/>
  <c r="E191" i="14"/>
  <c r="C287" i="5"/>
  <c r="C287" i="6"/>
  <c r="C193" i="16"/>
  <c r="C193" i="14"/>
  <c r="D318" i="9"/>
  <c r="D316" i="6"/>
  <c r="C316" i="7"/>
  <c r="E316" i="7"/>
  <c r="D316" i="7"/>
  <c r="L7" i="9" l="1"/>
  <c r="K20" i="9" s="1"/>
  <c r="L6" i="9"/>
  <c r="E287" i="5"/>
  <c r="C290" i="5"/>
  <c r="C290" i="6"/>
  <c r="D290" i="5"/>
  <c r="D290" i="6"/>
  <c r="D290" i="7"/>
  <c r="E290" i="7"/>
  <c r="C290" i="7"/>
  <c r="C195" i="14"/>
  <c r="C195" i="16"/>
  <c r="C103" i="12"/>
  <c r="D103" i="12"/>
  <c r="D319" i="9"/>
  <c r="L9" i="9" s="1"/>
  <c r="L22" i="9" s="1"/>
  <c r="L8" i="9" l="1"/>
  <c r="L5" i="9"/>
  <c r="M20" i="9" s="1"/>
  <c r="D293" i="5"/>
  <c r="C293" i="7"/>
  <c r="E293" i="7"/>
  <c r="D293" i="7"/>
  <c r="D293" i="6"/>
  <c r="D105" i="16"/>
  <c r="D105" i="14"/>
  <c r="E105" i="14" s="1"/>
  <c r="B105" i="12"/>
  <c r="C197" i="16"/>
  <c r="C197" i="14"/>
  <c r="C293" i="5"/>
  <c r="C293" i="6"/>
  <c r="E290" i="5"/>
  <c r="D320" i="9"/>
  <c r="D318" i="6"/>
  <c r="C318" i="7"/>
  <c r="D318" i="7"/>
  <c r="E318" i="7"/>
  <c r="E293" i="5" l="1"/>
  <c r="D105" i="12"/>
  <c r="C105" i="12"/>
  <c r="D296" i="5"/>
  <c r="C296" i="7"/>
  <c r="E296" i="7"/>
  <c r="D296" i="7"/>
  <c r="D296" i="6"/>
  <c r="C199" i="16"/>
  <c r="C199" i="14"/>
  <c r="C296" i="5"/>
  <c r="C296" i="6"/>
  <c r="D319" i="6"/>
  <c r="E319" i="7"/>
  <c r="D319" i="7"/>
  <c r="C319" i="7"/>
  <c r="D321" i="9"/>
  <c r="E296" i="5" l="1"/>
  <c r="D299" i="5"/>
  <c r="E299" i="7"/>
  <c r="C299" i="7"/>
  <c r="D299" i="6"/>
  <c r="D299" i="7"/>
  <c r="C299" i="5"/>
  <c r="C299" i="6"/>
  <c r="D107" i="16"/>
  <c r="D107" i="14"/>
  <c r="E107" i="14" s="1"/>
  <c r="B107" i="12"/>
  <c r="C201" i="16"/>
  <c r="C201" i="14"/>
  <c r="D322" i="9"/>
  <c r="D302" i="5" l="1"/>
  <c r="C302" i="7"/>
  <c r="D302" i="6"/>
  <c r="E302" i="7"/>
  <c r="D302" i="7"/>
  <c r="E299" i="5"/>
  <c r="D321" i="15"/>
  <c r="E321" i="15" s="1"/>
  <c r="D321" i="17"/>
  <c r="B321" i="13"/>
  <c r="D107" i="12"/>
  <c r="C107" i="12"/>
  <c r="C302" i="5"/>
  <c r="C302" i="6"/>
  <c r="C203" i="16"/>
  <c r="C203" i="14"/>
  <c r="D323" i="9"/>
  <c r="D321" i="6"/>
  <c r="C321" i="7"/>
  <c r="E321" i="7"/>
  <c r="D321" i="7"/>
  <c r="E302" i="5" l="1"/>
  <c r="D305" i="5"/>
  <c r="C305" i="7"/>
  <c r="D305" i="6"/>
  <c r="E305" i="7"/>
  <c r="D305" i="7"/>
  <c r="C305" i="5"/>
  <c r="E305" i="5" s="1"/>
  <c r="C305" i="6"/>
  <c r="D109" i="14"/>
  <c r="E109" i="14" s="1"/>
  <c r="D109" i="16"/>
  <c r="B109" i="12"/>
  <c r="C205" i="16"/>
  <c r="C205" i="14"/>
  <c r="D321" i="13"/>
  <c r="C321" i="13"/>
  <c r="D324" i="9"/>
  <c r="D322" i="6"/>
  <c r="C322" i="7"/>
  <c r="E322" i="7"/>
  <c r="D322" i="7"/>
  <c r="C308" i="5" l="1"/>
  <c r="C308" i="6"/>
  <c r="D308" i="5"/>
  <c r="C308" i="7"/>
  <c r="E308" i="7"/>
  <c r="D308" i="7"/>
  <c r="D308" i="6"/>
  <c r="D109" i="12"/>
  <c r="C109" i="12"/>
  <c r="C207" i="16"/>
  <c r="C207" i="14"/>
  <c r="D325" i="9"/>
  <c r="C209" i="16" l="1"/>
  <c r="C209" i="14"/>
  <c r="D111" i="16"/>
  <c r="D111" i="14"/>
  <c r="E111" i="14" s="1"/>
  <c r="B111" i="12"/>
  <c r="D311" i="5"/>
  <c r="C311" i="7"/>
  <c r="D311" i="6"/>
  <c r="E311" i="7"/>
  <c r="D311" i="7"/>
  <c r="C311" i="5"/>
  <c r="C311" i="6"/>
  <c r="E308" i="5"/>
  <c r="D324" i="6"/>
  <c r="E324" i="7"/>
  <c r="C324" i="7"/>
  <c r="D324" i="7"/>
  <c r="D326" i="9"/>
  <c r="C211" i="16" l="1"/>
  <c r="C211" i="14"/>
  <c r="D111" i="12"/>
  <c r="C111" i="12"/>
  <c r="D314" i="5"/>
  <c r="D314" i="7"/>
  <c r="E314" i="7"/>
  <c r="C314" i="7"/>
  <c r="D314" i="6"/>
  <c r="C314" i="5"/>
  <c r="C314" i="6"/>
  <c r="D325" i="15"/>
  <c r="E325" i="15" s="1"/>
  <c r="D325" i="17"/>
  <c r="B325" i="13"/>
  <c r="E311" i="5"/>
  <c r="D325" i="6"/>
  <c r="E325" i="7"/>
  <c r="D325" i="7"/>
  <c r="C325" i="7"/>
  <c r="D327" i="9"/>
  <c r="E314" i="5" l="1"/>
  <c r="C317" i="5"/>
  <c r="C317" i="6"/>
  <c r="C213" i="16"/>
  <c r="C213" i="14"/>
  <c r="D113" i="14"/>
  <c r="E113" i="14" s="1"/>
  <c r="D113" i="16"/>
  <c r="B113" i="12"/>
  <c r="D317" i="5"/>
  <c r="D317" i="7"/>
  <c r="C317" i="7"/>
  <c r="D317" i="6"/>
  <c r="E317" i="7"/>
  <c r="C325" i="13"/>
  <c r="D325" i="13"/>
  <c r="D328" i="9"/>
  <c r="D320" i="5" l="1"/>
  <c r="C320" i="7"/>
  <c r="E320" i="7"/>
  <c r="D320" i="7"/>
  <c r="D320" i="6"/>
  <c r="C215" i="16"/>
  <c r="C215" i="14"/>
  <c r="C320" i="5"/>
  <c r="E320" i="5" s="1"/>
  <c r="C320" i="6"/>
  <c r="D113" i="12"/>
  <c r="C113" i="12"/>
  <c r="E317" i="5"/>
  <c r="D327" i="6"/>
  <c r="C327" i="7"/>
  <c r="E327" i="7"/>
  <c r="D327" i="7"/>
  <c r="D329" i="9"/>
  <c r="C217" i="16" l="1"/>
  <c r="C217" i="14"/>
  <c r="D115" i="16"/>
  <c r="D115" i="14"/>
  <c r="E115" i="14" s="1"/>
  <c r="B115" i="12"/>
  <c r="D323" i="5"/>
  <c r="D323" i="7"/>
  <c r="C323" i="7"/>
  <c r="D323" i="6"/>
  <c r="E323" i="7"/>
  <c r="C323" i="5"/>
  <c r="C323" i="6"/>
  <c r="D328" i="6"/>
  <c r="C328" i="7"/>
  <c r="E328" i="7"/>
  <c r="D328" i="7"/>
  <c r="D330" i="9"/>
  <c r="D329" i="5"/>
  <c r="E323" i="5" l="1"/>
  <c r="C329" i="7"/>
  <c r="D326" i="5"/>
  <c r="E326" i="7"/>
  <c r="C326" i="7"/>
  <c r="D326" i="7"/>
  <c r="D326" i="6"/>
  <c r="D115" i="12"/>
  <c r="C115" i="12"/>
  <c r="D329" i="15"/>
  <c r="E329" i="15" s="1"/>
  <c r="D329" i="17"/>
  <c r="B329" i="13"/>
  <c r="C326" i="5"/>
  <c r="C326" i="6"/>
  <c r="C219" i="16"/>
  <c r="C219" i="14"/>
  <c r="D331" i="9"/>
  <c r="D329" i="6"/>
  <c r="E329" i="7"/>
  <c r="D329" i="7"/>
  <c r="E326" i="5" l="1"/>
  <c r="C221" i="16"/>
  <c r="C221" i="14"/>
  <c r="D117" i="14"/>
  <c r="E117" i="14" s="1"/>
  <c r="D117" i="16"/>
  <c r="B117" i="12"/>
  <c r="D329" i="13"/>
  <c r="C329" i="13"/>
  <c r="K7" i="17"/>
  <c r="K6" i="17"/>
  <c r="K19" i="17" s="1"/>
  <c r="K8" i="17"/>
  <c r="K9" i="17"/>
  <c r="C329" i="5"/>
  <c r="E329" i="5" s="1"/>
  <c r="C329" i="6"/>
  <c r="D330" i="6"/>
  <c r="E330" i="7"/>
  <c r="C330" i="7"/>
  <c r="D330" i="7"/>
  <c r="D332" i="9"/>
  <c r="C332" i="5" l="1"/>
  <c r="C332" i="6"/>
  <c r="C223" i="16"/>
  <c r="C223" i="14"/>
  <c r="D117" i="12"/>
  <c r="C117" i="12"/>
  <c r="D333" i="9"/>
  <c r="D332" i="5"/>
  <c r="D331" i="6"/>
  <c r="E331" i="7"/>
  <c r="D331" i="7"/>
  <c r="C331" i="7"/>
  <c r="D119" i="16" l="1"/>
  <c r="D119" i="14"/>
  <c r="E119" i="14" s="1"/>
  <c r="B119" i="12"/>
  <c r="C335" i="5"/>
  <c r="C335" i="6"/>
  <c r="C225" i="16"/>
  <c r="C225" i="14"/>
  <c r="E332" i="5"/>
  <c r="D332" i="6"/>
  <c r="C332" i="7"/>
  <c r="E332" i="7"/>
  <c r="D332" i="7"/>
  <c r="D334" i="9"/>
  <c r="D333" i="15" l="1"/>
  <c r="E333" i="15" s="1"/>
  <c r="D333" i="17"/>
  <c r="B333" i="13"/>
  <c r="D119" i="12"/>
  <c r="C119" i="12"/>
  <c r="C338" i="5"/>
  <c r="C338" i="6"/>
  <c r="D341" i="5"/>
  <c r="C227" i="16"/>
  <c r="C227" i="14"/>
  <c r="D335" i="9"/>
  <c r="D333" i="6"/>
  <c r="C333" i="7"/>
  <c r="D333" i="7"/>
  <c r="E333" i="7"/>
  <c r="C229" i="16" l="1"/>
  <c r="C229" i="14"/>
  <c r="C333" i="13"/>
  <c r="D333" i="13"/>
  <c r="D121" i="16"/>
  <c r="D121" i="14"/>
  <c r="E121" i="14" s="1"/>
  <c r="B121" i="12"/>
  <c r="C341" i="5"/>
  <c r="E341" i="5" s="1"/>
  <c r="C341" i="6"/>
  <c r="D334" i="6"/>
  <c r="C334" i="7"/>
  <c r="E334" i="7"/>
  <c r="D334" i="7"/>
  <c r="D336" i="9"/>
  <c r="D335" i="5"/>
  <c r="E335" i="5" s="1"/>
  <c r="C231" i="16" l="1"/>
  <c r="C231" i="14"/>
  <c r="C344" i="5"/>
  <c r="C344" i="6"/>
  <c r="D121" i="12"/>
  <c r="C121" i="12"/>
  <c r="D335" i="6"/>
  <c r="E335" i="7"/>
  <c r="D335" i="7"/>
  <c r="C335" i="7"/>
  <c r="D337" i="9"/>
  <c r="D123" i="16" l="1"/>
  <c r="D123" i="14"/>
  <c r="E123" i="14" s="1"/>
  <c r="B123" i="12"/>
  <c r="C347" i="5"/>
  <c r="C347" i="6"/>
  <c r="C233" i="16"/>
  <c r="C233" i="14"/>
  <c r="D338" i="9"/>
  <c r="D336" i="6"/>
  <c r="D336" i="7"/>
  <c r="C336" i="7"/>
  <c r="E336" i="7"/>
  <c r="D337" i="15" l="1"/>
  <c r="E337" i="15" s="1"/>
  <c r="D337" i="17"/>
  <c r="B337" i="13"/>
  <c r="C350" i="5"/>
  <c r="C350" i="6"/>
  <c r="C123" i="12"/>
  <c r="D123" i="12"/>
  <c r="C235" i="16"/>
  <c r="C235" i="14"/>
  <c r="D337" i="6"/>
  <c r="E337" i="7"/>
  <c r="D337" i="7"/>
  <c r="C337" i="7"/>
  <c r="D338" i="5"/>
  <c r="E338" i="5" s="1"/>
  <c r="D339" i="9"/>
  <c r="C237" i="16" l="1"/>
  <c r="C237" i="14"/>
  <c r="D337" i="13"/>
  <c r="C337" i="13"/>
  <c r="D125" i="14"/>
  <c r="E125" i="14" s="1"/>
  <c r="D125" i="16"/>
  <c r="B125" i="12"/>
  <c r="C353" i="5"/>
  <c r="C353" i="6"/>
  <c r="D338" i="6"/>
  <c r="D338" i="7"/>
  <c r="E338" i="7"/>
  <c r="C338" i="7"/>
  <c r="D340" i="9"/>
  <c r="C356" i="5" l="1"/>
  <c r="C356" i="6"/>
  <c r="D125" i="12"/>
  <c r="C125" i="12"/>
  <c r="C239" i="16"/>
  <c r="C239" i="14"/>
  <c r="D341" i="9"/>
  <c r="D339" i="6"/>
  <c r="C339" i="7"/>
  <c r="E339" i="7"/>
  <c r="D339" i="7"/>
  <c r="C359" i="5" l="1"/>
  <c r="C359" i="6"/>
  <c r="C241" i="16"/>
  <c r="C241" i="14"/>
  <c r="D127" i="16"/>
  <c r="D127" i="14"/>
  <c r="E127" i="14" s="1"/>
  <c r="B127" i="12"/>
  <c r="D342" i="9"/>
  <c r="D340" i="6"/>
  <c r="C340" i="7"/>
  <c r="E340" i="7"/>
  <c r="D340" i="7"/>
  <c r="D341" i="15" l="1"/>
  <c r="E341" i="15" s="1"/>
  <c r="D341" i="17"/>
  <c r="B341" i="13"/>
  <c r="C243" i="14"/>
  <c r="C243" i="16"/>
  <c r="D127" i="12"/>
  <c r="C127" i="12"/>
  <c r="C362" i="5"/>
  <c r="C362" i="6"/>
  <c r="D341" i="6"/>
  <c r="E341" i="7"/>
  <c r="D341" i="7"/>
  <c r="C341" i="7"/>
  <c r="D343" i="9"/>
  <c r="D129" i="14" l="1"/>
  <c r="E129" i="14" s="1"/>
  <c r="D129" i="16"/>
  <c r="B129" i="12"/>
  <c r="C245" i="16"/>
  <c r="C245" i="14"/>
  <c r="D341" i="13"/>
  <c r="C341" i="13"/>
  <c r="C365" i="5"/>
  <c r="C365" i="6"/>
  <c r="D342" i="6"/>
  <c r="C342" i="7"/>
  <c r="E342" i="7"/>
  <c r="D342" i="7"/>
  <c r="D344" i="9"/>
  <c r="C247" i="16" l="1"/>
  <c r="C247" i="14"/>
  <c r="D129" i="12"/>
  <c r="C129" i="12"/>
  <c r="C368" i="5"/>
  <c r="C368" i="6"/>
  <c r="H4" i="7"/>
  <c r="D345" i="9"/>
  <c r="D343" i="6"/>
  <c r="E343" i="7"/>
  <c r="D343" i="7"/>
  <c r="C343" i="7"/>
  <c r="D344" i="5"/>
  <c r="E344" i="5" s="1"/>
  <c r="D131" i="16" l="1"/>
  <c r="D131" i="14"/>
  <c r="E131" i="14" s="1"/>
  <c r="B131" i="12"/>
  <c r="L7" i="6"/>
  <c r="K20" i="6" s="1"/>
  <c r="N7" i="6"/>
  <c r="L8" i="6"/>
  <c r="N5" i="6"/>
  <c r="N6" i="6"/>
  <c r="L6" i="6"/>
  <c r="M8" i="6"/>
  <c r="K21" i="6" s="1"/>
  <c r="L9" i="6"/>
  <c r="L22" i="6" s="1"/>
  <c r="N8" i="6"/>
  <c r="L5" i="6"/>
  <c r="N9" i="6"/>
  <c r="K22" i="6" s="1"/>
  <c r="M7" i="6"/>
  <c r="M5" i="6"/>
  <c r="M6" i="6"/>
  <c r="M9" i="6"/>
  <c r="C249" i="16"/>
  <c r="C249" i="14"/>
  <c r="D344" i="6"/>
  <c r="C344" i="7"/>
  <c r="D344" i="7"/>
  <c r="E344" i="7"/>
  <c r="D346" i="9"/>
  <c r="M20" i="6" l="1"/>
  <c r="M21" i="6"/>
  <c r="M22" i="6"/>
  <c r="C251" i="16"/>
  <c r="C251" i="14"/>
  <c r="N10" i="6"/>
  <c r="C131" i="12"/>
  <c r="D131" i="12"/>
  <c r="D345" i="15"/>
  <c r="E345" i="15" s="1"/>
  <c r="D345" i="17"/>
  <c r="B345" i="13"/>
  <c r="D345" i="6"/>
  <c r="C345" i="7"/>
  <c r="E345" i="7"/>
  <c r="D345" i="7"/>
  <c r="D347" i="9"/>
  <c r="D133" i="14" l="1"/>
  <c r="E133" i="14" s="1"/>
  <c r="D133" i="16"/>
  <c r="B133" i="12"/>
  <c r="C345" i="13"/>
  <c r="D345" i="13"/>
  <c r="C253" i="16"/>
  <c r="C253" i="14"/>
  <c r="D348" i="9"/>
  <c r="D346" i="6"/>
  <c r="C346" i="7"/>
  <c r="E346" i="7"/>
  <c r="D346" i="7"/>
  <c r="D347" i="5"/>
  <c r="E347" i="5" s="1"/>
  <c r="C255" i="16" l="1"/>
  <c r="C255" i="14"/>
  <c r="D133" i="12"/>
  <c r="C133" i="12"/>
  <c r="D349" i="9"/>
  <c r="D347" i="6"/>
  <c r="E347" i="7"/>
  <c r="D347" i="7"/>
  <c r="C347" i="7"/>
  <c r="C257" i="16" l="1"/>
  <c r="C257" i="14"/>
  <c r="D135" i="16"/>
  <c r="D135" i="14"/>
  <c r="E135" i="14" s="1"/>
  <c r="B135" i="12"/>
  <c r="D348" i="6"/>
  <c r="C348" i="7"/>
  <c r="E348" i="7"/>
  <c r="D348" i="7"/>
  <c r="D350" i="9"/>
  <c r="C259" i="14" l="1"/>
  <c r="C259" i="16"/>
  <c r="D135" i="12"/>
  <c r="C135" i="12"/>
  <c r="D349" i="15"/>
  <c r="E349" i="15" s="1"/>
  <c r="D349" i="17"/>
  <c r="B349" i="13"/>
  <c r="D350" i="5"/>
  <c r="E350" i="5" s="1"/>
  <c r="D351" i="9"/>
  <c r="D349" i="6"/>
  <c r="E349" i="7"/>
  <c r="D349" i="7"/>
  <c r="C349" i="7"/>
  <c r="D137" i="16" l="1"/>
  <c r="D137" i="14"/>
  <c r="E137" i="14" s="1"/>
  <c r="B137" i="12"/>
  <c r="C261" i="16"/>
  <c r="C261" i="14"/>
  <c r="D349" i="13"/>
  <c r="C349" i="13"/>
  <c r="D350" i="6"/>
  <c r="E350" i="7"/>
  <c r="D350" i="7"/>
  <c r="C350" i="7"/>
  <c r="D352" i="9"/>
  <c r="D137" i="12" l="1"/>
  <c r="C137" i="12"/>
  <c r="C263" i="16"/>
  <c r="C263" i="14"/>
  <c r="D353" i="9"/>
  <c r="D351" i="6"/>
  <c r="C351" i="7"/>
  <c r="E351" i="7"/>
  <c r="D351" i="7"/>
  <c r="D139" i="16" l="1"/>
  <c r="D139" i="14"/>
  <c r="E139" i="14" s="1"/>
  <c r="B139" i="12"/>
  <c r="C265" i="16"/>
  <c r="C265" i="14"/>
  <c r="D354" i="9"/>
  <c r="D352" i="6"/>
  <c r="C352" i="7"/>
  <c r="E352" i="7"/>
  <c r="D352" i="7"/>
  <c r="D353" i="5"/>
  <c r="E353" i="5" s="1"/>
  <c r="C267" i="16" l="1"/>
  <c r="C267" i="14"/>
  <c r="D353" i="15"/>
  <c r="E353" i="15" s="1"/>
  <c r="D353" i="17"/>
  <c r="B353" i="13"/>
  <c r="D139" i="12"/>
  <c r="C139" i="12"/>
  <c r="D353" i="6"/>
  <c r="E353" i="7"/>
  <c r="D353" i="7"/>
  <c r="C353" i="7"/>
  <c r="D355" i="9"/>
  <c r="D141" i="14" l="1"/>
  <c r="E141" i="14" s="1"/>
  <c r="D141" i="16"/>
  <c r="B141" i="12"/>
  <c r="C269" i="16"/>
  <c r="C269" i="14"/>
  <c r="C353" i="13"/>
  <c r="D353" i="13"/>
  <c r="D354" i="6"/>
  <c r="C354" i="7"/>
  <c r="E354" i="7"/>
  <c r="D354" i="7"/>
  <c r="D356" i="9"/>
  <c r="D141" i="12" l="1"/>
  <c r="C141" i="12"/>
  <c r="C271" i="16"/>
  <c r="C271" i="14"/>
  <c r="D357" i="9"/>
  <c r="D355" i="6"/>
  <c r="E355" i="7"/>
  <c r="D355" i="7"/>
  <c r="C355" i="7"/>
  <c r="D356" i="5"/>
  <c r="E356" i="5" s="1"/>
  <c r="D143" i="16" l="1"/>
  <c r="D143" i="14"/>
  <c r="E143" i="14" s="1"/>
  <c r="B143" i="12"/>
  <c r="C273" i="16"/>
  <c r="C273" i="14"/>
  <c r="D358" i="9"/>
  <c r="D356" i="6"/>
  <c r="C356" i="7"/>
  <c r="E356" i="7"/>
  <c r="D356" i="7"/>
  <c r="C275" i="16" l="1"/>
  <c r="C275" i="14"/>
  <c r="D143" i="12"/>
  <c r="C143" i="12"/>
  <c r="D357" i="15"/>
  <c r="E357" i="15" s="1"/>
  <c r="D357" i="17"/>
  <c r="B357" i="13"/>
  <c r="D357" i="6"/>
  <c r="C357" i="7"/>
  <c r="D357" i="7"/>
  <c r="E357" i="7"/>
  <c r="D359" i="9"/>
  <c r="C277" i="16" l="1"/>
  <c r="C277" i="14"/>
  <c r="D145" i="14"/>
  <c r="E145" i="14" s="1"/>
  <c r="D145" i="16"/>
  <c r="B145" i="12"/>
  <c r="D357" i="13"/>
  <c r="C357" i="13"/>
  <c r="D358" i="6"/>
  <c r="C358" i="7"/>
  <c r="E358" i="7"/>
  <c r="D358" i="7"/>
  <c r="D359" i="5"/>
  <c r="E359" i="5" s="1"/>
  <c r="D360" i="9"/>
  <c r="C279" i="16" l="1"/>
  <c r="C279" i="14"/>
  <c r="D145" i="12"/>
  <c r="C145" i="12"/>
  <c r="D361" i="9"/>
  <c r="D359" i="6"/>
  <c r="E359" i="7"/>
  <c r="D359" i="7"/>
  <c r="C359" i="7"/>
  <c r="D147" i="16" l="1"/>
  <c r="D147" i="14"/>
  <c r="E147" i="14" s="1"/>
  <c r="B147" i="12"/>
  <c r="C281" i="16"/>
  <c r="C281" i="14"/>
  <c r="D360" i="6"/>
  <c r="D360" i="7"/>
  <c r="C360" i="7"/>
  <c r="E360" i="7"/>
  <c r="D362" i="9"/>
  <c r="D361" i="15" l="1"/>
  <c r="E361" i="15" s="1"/>
  <c r="D361" i="17"/>
  <c r="B361" i="13"/>
  <c r="D147" i="12"/>
  <c r="C147" i="12"/>
  <c r="C283" i="16"/>
  <c r="C283" i="14"/>
  <c r="D363" i="9"/>
  <c r="D362" i="5"/>
  <c r="E362" i="5" s="1"/>
  <c r="D361" i="6"/>
  <c r="E361" i="7"/>
  <c r="D361" i="7"/>
  <c r="C361" i="7"/>
  <c r="D361" i="13" l="1"/>
  <c r="C361" i="13"/>
  <c r="D149" i="14"/>
  <c r="E149" i="14" s="1"/>
  <c r="D149" i="16"/>
  <c r="B149" i="12"/>
  <c r="C285" i="16"/>
  <c r="C285" i="14"/>
  <c r="D364" i="9"/>
  <c r="D362" i="6"/>
  <c r="D362" i="7"/>
  <c r="E362" i="7"/>
  <c r="C362" i="7"/>
  <c r="C287" i="16" l="1"/>
  <c r="C287" i="14"/>
  <c r="D149" i="12"/>
  <c r="C149" i="12"/>
  <c r="D363" i="6"/>
  <c r="C363" i="7"/>
  <c r="E363" i="7"/>
  <c r="D363" i="7"/>
  <c r="D365" i="9"/>
  <c r="D151" i="16" l="1"/>
  <c r="D151" i="14"/>
  <c r="E151" i="14" s="1"/>
  <c r="B151" i="12"/>
  <c r="C289" i="16"/>
  <c r="C289" i="14"/>
  <c r="D366" i="9"/>
  <c r="D364" i="6"/>
  <c r="C364" i="7"/>
  <c r="E364" i="7"/>
  <c r="D364" i="7"/>
  <c r="D365" i="5"/>
  <c r="E365" i="5" s="1"/>
  <c r="D365" i="15" l="1"/>
  <c r="E365" i="15" s="1"/>
  <c r="D365" i="17"/>
  <c r="B365" i="13"/>
  <c r="D151" i="12"/>
  <c r="C151" i="12"/>
  <c r="C291" i="16"/>
  <c r="C291" i="14"/>
  <c r="D365" i="6"/>
  <c r="E365" i="7"/>
  <c r="D365" i="7"/>
  <c r="C365" i="7"/>
  <c r="D367" i="9"/>
  <c r="D153" i="16" l="1"/>
  <c r="D153" i="14"/>
  <c r="E153" i="14" s="1"/>
  <c r="B153" i="12"/>
  <c r="C293" i="16"/>
  <c r="C293" i="14"/>
  <c r="C365" i="13"/>
  <c r="D365" i="13"/>
  <c r="D366" i="6"/>
  <c r="E366" i="7"/>
  <c r="C366" i="7"/>
  <c r="D366" i="7"/>
  <c r="D368" i="9"/>
  <c r="C153" i="12" l="1"/>
  <c r="D153" i="12"/>
  <c r="C295" i="16"/>
  <c r="C295" i="14"/>
  <c r="D369" i="9"/>
  <c r="D370" i="9"/>
  <c r="D367" i="6"/>
  <c r="E367" i="7"/>
  <c r="D367" i="7"/>
  <c r="C367" i="7"/>
  <c r="D155" i="16" l="1"/>
  <c r="D155" i="14"/>
  <c r="E155" i="14" s="1"/>
  <c r="B155" i="12"/>
  <c r="D368" i="5"/>
  <c r="E368" i="5" s="1"/>
  <c r="H5" i="7"/>
  <c r="C297" i="16"/>
  <c r="C297" i="14"/>
  <c r="J5" i="9"/>
  <c r="K18" i="9" s="1"/>
  <c r="J8" i="9"/>
  <c r="J9" i="9"/>
  <c r="J6" i="9"/>
  <c r="J7" i="9"/>
  <c r="K6" i="9"/>
  <c r="K19" i="9" s="1"/>
  <c r="K8" i="9"/>
  <c r="K9" i="9"/>
  <c r="K5" i="9"/>
  <c r="K7" i="9"/>
  <c r="J13" i="11"/>
  <c r="H7" i="8"/>
  <c r="I7" i="8"/>
  <c r="M24" i="8" s="1"/>
  <c r="I6" i="8"/>
  <c r="H6" i="8"/>
  <c r="J14" i="11"/>
  <c r="I14" i="11"/>
  <c r="N22" i="11" s="1"/>
  <c r="D368" i="6"/>
  <c r="C368" i="7"/>
  <c r="E368" i="7"/>
  <c r="D368" i="7"/>
  <c r="J15" i="11"/>
  <c r="P22" i="11"/>
  <c r="M6" i="8" l="1"/>
  <c r="M8" i="8"/>
  <c r="M7" i="8"/>
  <c r="L20" i="9"/>
  <c r="N20" i="9" s="1"/>
  <c r="U22" i="9" s="1"/>
  <c r="M18" i="9"/>
  <c r="L19" i="9"/>
  <c r="L18" i="9"/>
  <c r="N18" i="9" s="1"/>
  <c r="S22" i="9" s="1"/>
  <c r="M19" i="9"/>
  <c r="L21" i="9"/>
  <c r="N21" i="9" s="1"/>
  <c r="V22" i="9" s="1"/>
  <c r="D155" i="12"/>
  <c r="C155" i="12"/>
  <c r="D369" i="15"/>
  <c r="E369" i="15" s="1"/>
  <c r="D369" i="17"/>
  <c r="B369" i="13"/>
  <c r="C299" i="16"/>
  <c r="C299" i="14"/>
  <c r="H6" i="5"/>
  <c r="I6" i="5"/>
  <c r="H7" i="5"/>
  <c r="I7" i="5"/>
  <c r="K10" i="9"/>
  <c r="J10" i="9"/>
  <c r="K22" i="11"/>
  <c r="O9" i="9"/>
  <c r="O7" i="9"/>
  <c r="O5" i="9"/>
  <c r="L10" i="9"/>
  <c r="O6" i="9"/>
  <c r="K24" i="8"/>
  <c r="J7" i="8"/>
  <c r="D370" i="6"/>
  <c r="C370" i="7"/>
  <c r="E370" i="7"/>
  <c r="D370" i="7"/>
  <c r="L24" i="8"/>
  <c r="I8" i="8"/>
  <c r="O8" i="9"/>
  <c r="D369" i="6"/>
  <c r="D369" i="7"/>
  <c r="C369" i="7"/>
  <c r="E369" i="7"/>
  <c r="M10" i="9"/>
  <c r="J24" i="8"/>
  <c r="I15" i="8"/>
  <c r="H8" i="8"/>
  <c r="I17" i="8"/>
  <c r="J6" i="8"/>
  <c r="I16" i="8"/>
  <c r="J12" i="11"/>
  <c r="I22" i="11"/>
  <c r="M9" i="5" l="1"/>
  <c r="N19" i="9"/>
  <c r="T22" i="9" s="1"/>
  <c r="H6" i="7"/>
  <c r="I14" i="7" s="1"/>
  <c r="H6" i="15"/>
  <c r="H7" i="15"/>
  <c r="I7" i="15"/>
  <c r="I6" i="15"/>
  <c r="D157" i="14"/>
  <c r="E157" i="14" s="1"/>
  <c r="D157" i="16"/>
  <c r="B157" i="12"/>
  <c r="C301" i="16"/>
  <c r="C301" i="14"/>
  <c r="D369" i="13"/>
  <c r="G7" i="13" s="1"/>
  <c r="C369" i="13"/>
  <c r="G6" i="13" s="1"/>
  <c r="G5" i="13"/>
  <c r="H7" i="7"/>
  <c r="I15" i="7" s="1"/>
  <c r="J9" i="17"/>
  <c r="O9" i="17" s="1"/>
  <c r="J6" i="17"/>
  <c r="J5" i="17"/>
  <c r="K18" i="17" s="1"/>
  <c r="K5" i="17"/>
  <c r="J7" i="17"/>
  <c r="J8" i="17"/>
  <c r="H8" i="7"/>
  <c r="I17" i="7" s="1"/>
  <c r="J6" i="6"/>
  <c r="K8" i="6"/>
  <c r="K7" i="6"/>
  <c r="K9" i="6"/>
  <c r="K6" i="6"/>
  <c r="K19" i="6" s="1"/>
  <c r="K5" i="6"/>
  <c r="J7" i="6"/>
  <c r="J5" i="6"/>
  <c r="K18" i="6" s="1"/>
  <c r="J9" i="6"/>
  <c r="J8" i="6"/>
  <c r="L21" i="6" s="1"/>
  <c r="N21" i="6" s="1"/>
  <c r="V24" i="9" s="1"/>
  <c r="J8" i="8"/>
  <c r="I14" i="8" s="1"/>
  <c r="R31" i="8" s="1"/>
  <c r="M23" i="8"/>
  <c r="O10" i="9"/>
  <c r="K13" i="9" s="1"/>
  <c r="L16" i="8"/>
  <c r="L31" i="8"/>
  <c r="I31" i="8"/>
  <c r="L15" i="8"/>
  <c r="O31" i="8"/>
  <c r="L17" i="8"/>
  <c r="L10" i="15" l="1"/>
  <c r="L9" i="15"/>
  <c r="L8" i="15"/>
  <c r="L19" i="6"/>
  <c r="M18" i="6"/>
  <c r="O6" i="17"/>
  <c r="L19" i="17"/>
  <c r="M18" i="17"/>
  <c r="L20" i="6"/>
  <c r="N20" i="6" s="1"/>
  <c r="U24" i="9" s="1"/>
  <c r="O8" i="17"/>
  <c r="L21" i="17"/>
  <c r="N21" i="17" s="1"/>
  <c r="V23" i="9" s="1"/>
  <c r="M19" i="6"/>
  <c r="L18" i="6"/>
  <c r="N18" i="6" s="1"/>
  <c r="S24" i="9" s="1"/>
  <c r="O7" i="17"/>
  <c r="L20" i="17"/>
  <c r="N20" i="17" s="1"/>
  <c r="U23" i="9" s="1"/>
  <c r="N19" i="6"/>
  <c r="T24" i="9" s="1"/>
  <c r="K10" i="17"/>
  <c r="M19" i="17"/>
  <c r="L18" i="17"/>
  <c r="I8" i="15"/>
  <c r="J7" i="15"/>
  <c r="C303" i="16"/>
  <c r="C303" i="14"/>
  <c r="H14" i="13"/>
  <c r="K21" i="11" s="1"/>
  <c r="I14" i="13"/>
  <c r="C157" i="12"/>
  <c r="D157" i="12"/>
  <c r="J10" i="17"/>
  <c r="O5" i="17"/>
  <c r="H16" i="13"/>
  <c r="P21" i="11" s="1"/>
  <c r="I16" i="13"/>
  <c r="I17" i="15"/>
  <c r="H8" i="15"/>
  <c r="J6" i="15"/>
  <c r="I15" i="15"/>
  <c r="I16" i="15"/>
  <c r="H13" i="13"/>
  <c r="I21" i="11" s="1"/>
  <c r="I13" i="13"/>
  <c r="K10" i="6"/>
  <c r="J10" i="6"/>
  <c r="L14" i="8"/>
  <c r="O9" i="6"/>
  <c r="O7" i="6"/>
  <c r="O6" i="6"/>
  <c r="K23" i="8"/>
  <c r="J7" i="5"/>
  <c r="K14" i="9"/>
  <c r="N13" i="9"/>
  <c r="I37" i="9"/>
  <c r="K15" i="9"/>
  <c r="L10" i="6"/>
  <c r="O5" i="6"/>
  <c r="L23" i="8"/>
  <c r="I8" i="5"/>
  <c r="O8" i="6"/>
  <c r="M10" i="6"/>
  <c r="J23" i="8"/>
  <c r="I15" i="5"/>
  <c r="I17" i="5"/>
  <c r="J6" i="5"/>
  <c r="H8" i="5"/>
  <c r="I16" i="5"/>
  <c r="J8" i="15" l="1"/>
  <c r="I14" i="15" s="1"/>
  <c r="N19" i="17"/>
  <c r="T23" i="9" s="1"/>
  <c r="O10" i="17"/>
  <c r="K13" i="17" s="1"/>
  <c r="K14" i="17" s="1"/>
  <c r="N18" i="17"/>
  <c r="S23" i="9" s="1"/>
  <c r="L14" i="15"/>
  <c r="R30" i="8"/>
  <c r="D159" i="16"/>
  <c r="D159" i="14"/>
  <c r="E159" i="14" s="1"/>
  <c r="B159" i="12"/>
  <c r="N13" i="17"/>
  <c r="L16" i="15"/>
  <c r="L30" i="8"/>
  <c r="L17" i="15"/>
  <c r="O30" i="8"/>
  <c r="C305" i="16"/>
  <c r="C305" i="14"/>
  <c r="L15" i="15"/>
  <c r="I30" i="8"/>
  <c r="J8" i="5"/>
  <c r="I14" i="5" s="1"/>
  <c r="R29" i="8" s="1"/>
  <c r="L15" i="5"/>
  <c r="I29" i="8"/>
  <c r="L17" i="5"/>
  <c r="O29" i="8"/>
  <c r="L16" i="5"/>
  <c r="L29" i="8"/>
  <c r="O10" i="6"/>
  <c r="K13" i="6" s="1"/>
  <c r="I35" i="9" s="1"/>
  <c r="L37" i="9"/>
  <c r="N14" i="9"/>
  <c r="N15" i="9"/>
  <c r="O37" i="9"/>
  <c r="K15" i="17" l="1"/>
  <c r="N15" i="17" s="1"/>
  <c r="C307" i="14"/>
  <c r="C307" i="16"/>
  <c r="O36" i="9"/>
  <c r="N14" i="17"/>
  <c r="L36" i="9"/>
  <c r="C159" i="12"/>
  <c r="D159" i="12"/>
  <c r="L14" i="5"/>
  <c r="N13" i="6"/>
  <c r="K14" i="6"/>
  <c r="K15" i="6"/>
  <c r="C309" i="16" l="1"/>
  <c r="C309" i="14"/>
  <c r="D161" i="14"/>
  <c r="E161" i="14" s="1"/>
  <c r="D161" i="16"/>
  <c r="B161" i="12"/>
  <c r="N15" i="6"/>
  <c r="O35" i="9"/>
  <c r="N14" i="6"/>
  <c r="L35" i="9"/>
  <c r="C311" i="16" l="1"/>
  <c r="C311" i="14"/>
  <c r="D161" i="12"/>
  <c r="C161" i="12"/>
  <c r="D163" i="16" l="1"/>
  <c r="D163" i="14"/>
  <c r="E163" i="14" s="1"/>
  <c r="B163" i="12"/>
  <c r="C313" i="16"/>
  <c r="C313" i="14"/>
  <c r="C315" i="16" l="1"/>
  <c r="C315" i="14"/>
  <c r="D163" i="12"/>
  <c r="C163" i="12"/>
  <c r="D165" i="14"/>
  <c r="E165" i="14" s="1"/>
  <c r="D165" i="16"/>
  <c r="B165" i="12"/>
  <c r="C317" i="16" l="1"/>
  <c r="C317" i="14"/>
  <c r="D167" i="16"/>
  <c r="D167" i="14"/>
  <c r="E167" i="14" s="1"/>
  <c r="B167" i="12"/>
  <c r="D165" i="12"/>
  <c r="C165" i="12"/>
  <c r="D169" i="16" l="1"/>
  <c r="D169" i="14"/>
  <c r="E169" i="14" s="1"/>
  <c r="B169" i="12"/>
  <c r="C319" i="16"/>
  <c r="C319" i="14"/>
  <c r="D167" i="12"/>
  <c r="C167" i="12"/>
  <c r="D171" i="16" l="1"/>
  <c r="D171" i="14"/>
  <c r="E171" i="14" s="1"/>
  <c r="B171" i="12"/>
  <c r="C321" i="16"/>
  <c r="C321" i="14"/>
  <c r="D169" i="12"/>
  <c r="C169" i="12"/>
  <c r="D173" i="14" l="1"/>
  <c r="E173" i="14" s="1"/>
  <c r="D173" i="16"/>
  <c r="B173" i="12"/>
  <c r="C171" i="12"/>
  <c r="D171" i="12"/>
  <c r="C323" i="14"/>
  <c r="C323" i="16"/>
  <c r="C325" i="16" l="1"/>
  <c r="C325" i="14"/>
  <c r="D175" i="16"/>
  <c r="D175" i="14"/>
  <c r="E175" i="14" s="1"/>
  <c r="B175" i="12"/>
  <c r="C173" i="12"/>
  <c r="D173" i="12"/>
  <c r="C175" i="12" l="1"/>
  <c r="D175" i="12"/>
  <c r="D177" i="14"/>
  <c r="E177" i="14" s="1"/>
  <c r="D177" i="16"/>
  <c r="B177" i="12"/>
  <c r="C327" i="16"/>
  <c r="C327" i="14"/>
  <c r="D179" i="16" l="1"/>
  <c r="D179" i="14"/>
  <c r="E179" i="14" s="1"/>
  <c r="B179" i="12"/>
  <c r="D177" i="12"/>
  <c r="C177" i="12"/>
  <c r="C329" i="16"/>
  <c r="C329" i="14"/>
  <c r="D181" i="14" l="1"/>
  <c r="E181" i="14" s="1"/>
  <c r="D181" i="16"/>
  <c r="B181" i="12"/>
  <c r="D179" i="12"/>
  <c r="C179" i="12"/>
  <c r="C331" i="16"/>
  <c r="C331" i="14"/>
  <c r="C333" i="16" l="1"/>
  <c r="C333" i="14"/>
  <c r="C181" i="12"/>
  <c r="D181" i="12"/>
  <c r="D183" i="16"/>
  <c r="D183" i="14"/>
  <c r="E183" i="14" s="1"/>
  <c r="B183" i="12"/>
  <c r="C335" i="16" l="1"/>
  <c r="C335" i="14"/>
  <c r="C183" i="12"/>
  <c r="D183" i="12"/>
  <c r="D185" i="16"/>
  <c r="D185" i="14"/>
  <c r="E185" i="14" s="1"/>
  <c r="B185" i="12"/>
  <c r="D185" i="12" l="1"/>
  <c r="C185" i="12"/>
  <c r="D187" i="16"/>
  <c r="D187" i="14"/>
  <c r="E187" i="14" s="1"/>
  <c r="B187" i="12"/>
  <c r="C337" i="16"/>
  <c r="C337" i="14"/>
  <c r="C339" i="16" l="1"/>
  <c r="C339" i="14"/>
  <c r="D187" i="12"/>
  <c r="C187" i="12"/>
  <c r="D189" i="14"/>
  <c r="E189" i="14" s="1"/>
  <c r="D189" i="16"/>
  <c r="B189" i="12"/>
  <c r="D193" i="14" l="1"/>
  <c r="E193" i="14" s="1"/>
  <c r="D193" i="16"/>
  <c r="B193" i="12"/>
  <c r="C341" i="16"/>
  <c r="C341" i="14"/>
  <c r="D189" i="12"/>
  <c r="C189" i="12"/>
  <c r="C343" i="16" l="1"/>
  <c r="C343" i="14"/>
  <c r="D195" i="16"/>
  <c r="D195" i="14"/>
  <c r="E195" i="14" s="1"/>
  <c r="B195" i="12"/>
  <c r="D193" i="12"/>
  <c r="C193" i="12"/>
  <c r="C345" i="16" l="1"/>
  <c r="C345" i="14"/>
  <c r="D197" i="14"/>
  <c r="E197" i="14" s="1"/>
  <c r="D197" i="16"/>
  <c r="B197" i="12"/>
  <c r="C195" i="12"/>
  <c r="D195" i="12"/>
  <c r="D199" i="16" l="1"/>
  <c r="D199" i="14"/>
  <c r="E199" i="14" s="1"/>
  <c r="B199" i="12"/>
  <c r="C347" i="16"/>
  <c r="C347" i="14"/>
  <c r="D197" i="12"/>
  <c r="C197" i="12"/>
  <c r="D201" i="16" l="1"/>
  <c r="D201" i="14"/>
  <c r="E201" i="14" s="1"/>
  <c r="B201" i="12"/>
  <c r="C199" i="12"/>
  <c r="D199" i="12"/>
  <c r="C349" i="16"/>
  <c r="C349" i="14"/>
  <c r="D201" i="12" l="1"/>
  <c r="C201" i="12"/>
  <c r="D203" i="16"/>
  <c r="D203" i="14"/>
  <c r="E203" i="14" s="1"/>
  <c r="B203" i="12"/>
  <c r="C351" i="16"/>
  <c r="C351" i="14"/>
  <c r="D205" i="16" l="1"/>
  <c r="D205" i="14"/>
  <c r="E205" i="14" s="1"/>
  <c r="B205" i="12"/>
  <c r="C353" i="16"/>
  <c r="C353" i="14"/>
  <c r="C203" i="12"/>
  <c r="D203" i="12"/>
  <c r="D205" i="12" l="1"/>
  <c r="C205" i="12"/>
  <c r="D207" i="16"/>
  <c r="D207" i="14"/>
  <c r="E207" i="14" s="1"/>
  <c r="B207" i="12"/>
  <c r="C355" i="16"/>
  <c r="C355" i="14"/>
  <c r="C357" i="16" l="1"/>
  <c r="C357" i="14"/>
  <c r="C207" i="12"/>
  <c r="D207" i="12"/>
  <c r="D209" i="16"/>
  <c r="D209" i="14"/>
  <c r="E209" i="14" s="1"/>
  <c r="B209" i="12"/>
  <c r="C359" i="16" l="1"/>
  <c r="C359" i="14"/>
  <c r="D209" i="12"/>
  <c r="C209" i="12"/>
  <c r="D211" i="16"/>
  <c r="D211" i="14"/>
  <c r="E211" i="14" s="1"/>
  <c r="B211" i="12"/>
  <c r="C211" i="12" l="1"/>
  <c r="D211" i="12"/>
  <c r="D213" i="16"/>
  <c r="D213" i="14"/>
  <c r="E213" i="14" s="1"/>
  <c r="B213" i="12"/>
  <c r="C361" i="16"/>
  <c r="C361" i="14"/>
  <c r="D215" i="16" l="1"/>
  <c r="D215" i="14"/>
  <c r="E215" i="14" s="1"/>
  <c r="B215" i="12"/>
  <c r="C363" i="16"/>
  <c r="C363" i="14"/>
  <c r="D213" i="12"/>
  <c r="C213" i="12"/>
  <c r="I20" i="11"/>
  <c r="J14" i="7"/>
  <c r="J17" i="7"/>
  <c r="P20" i="11"/>
  <c r="J15" i="7"/>
  <c r="K20" i="11"/>
  <c r="J16" i="7"/>
  <c r="I16" i="7"/>
  <c r="N20" i="11" s="1"/>
  <c r="C365" i="16" l="1"/>
  <c r="C365" i="14"/>
  <c r="D215" i="12"/>
  <c r="C215" i="12"/>
  <c r="D217" i="16"/>
  <c r="D217" i="14"/>
  <c r="E217" i="14" s="1"/>
  <c r="B217" i="12"/>
  <c r="D219" i="16" l="1"/>
  <c r="D219" i="14"/>
  <c r="E219" i="14" s="1"/>
  <c r="B219" i="12"/>
  <c r="C367" i="16"/>
  <c r="C367" i="14"/>
  <c r="D217" i="12"/>
  <c r="C217" i="12"/>
  <c r="D221" i="16" l="1"/>
  <c r="D221" i="14"/>
  <c r="E221" i="14" s="1"/>
  <c r="B221" i="12"/>
  <c r="C219" i="12"/>
  <c r="D219" i="12"/>
  <c r="C369" i="16"/>
  <c r="C369" i="14"/>
  <c r="G3" i="12"/>
  <c r="D221" i="12" l="1"/>
  <c r="C221" i="12"/>
  <c r="D223" i="16"/>
  <c r="D223" i="14"/>
  <c r="E223" i="14" s="1"/>
  <c r="B223" i="12"/>
  <c r="M7" i="16"/>
  <c r="M9" i="16"/>
  <c r="N5" i="16"/>
  <c r="N7" i="16"/>
  <c r="N9" i="16"/>
  <c r="K22" i="16" s="1"/>
  <c r="N8" i="16"/>
  <c r="M8" i="16"/>
  <c r="K21" i="16" s="1"/>
  <c r="M6" i="16"/>
  <c r="M5" i="16"/>
  <c r="M21" i="16" s="1"/>
  <c r="N6" i="16"/>
  <c r="M22" i="16" l="1"/>
  <c r="D225" i="16"/>
  <c r="D225" i="14"/>
  <c r="E225" i="14" s="1"/>
  <c r="B225" i="12"/>
  <c r="D223" i="12"/>
  <c r="C223" i="12"/>
  <c r="M10" i="16"/>
  <c r="N10" i="16"/>
  <c r="D225" i="12" l="1"/>
  <c r="C225" i="12"/>
  <c r="D227" i="16"/>
  <c r="D227" i="14"/>
  <c r="E227" i="14" s="1"/>
  <c r="B227" i="12"/>
  <c r="D229" i="16" l="1"/>
  <c r="D229" i="14"/>
  <c r="E229" i="14" s="1"/>
  <c r="B229" i="12"/>
  <c r="C227" i="12"/>
  <c r="D227" i="12"/>
  <c r="D231" i="16" l="1"/>
  <c r="D231" i="14"/>
  <c r="E231" i="14" s="1"/>
  <c r="B231" i="12"/>
  <c r="D229" i="12"/>
  <c r="C229" i="12"/>
  <c r="C231" i="12" l="1"/>
  <c r="D231" i="12"/>
  <c r="D233" i="16"/>
  <c r="D233" i="14"/>
  <c r="E233" i="14" s="1"/>
  <c r="B233" i="12"/>
  <c r="D235" i="16" l="1"/>
  <c r="D235" i="14"/>
  <c r="E235" i="14" s="1"/>
  <c r="B235" i="12"/>
  <c r="D233" i="12"/>
  <c r="C233" i="12"/>
  <c r="C235" i="12" l="1"/>
  <c r="D235" i="12"/>
  <c r="D237" i="16"/>
  <c r="D237" i="14"/>
  <c r="E237" i="14" s="1"/>
  <c r="B237" i="12"/>
  <c r="D239" i="16" l="1"/>
  <c r="D239" i="14"/>
  <c r="E239" i="14" s="1"/>
  <c r="B239" i="12"/>
  <c r="D237" i="12"/>
  <c r="C237" i="12"/>
  <c r="D241" i="16" l="1"/>
  <c r="D241" i="14"/>
  <c r="E241" i="14" s="1"/>
  <c r="B241" i="12"/>
  <c r="C239" i="12"/>
  <c r="D239" i="12"/>
  <c r="D243" i="16" l="1"/>
  <c r="D243" i="14"/>
  <c r="E243" i="14" s="1"/>
  <c r="B243" i="12"/>
  <c r="D241" i="12"/>
  <c r="C241" i="12"/>
  <c r="D245" i="16" l="1"/>
  <c r="D245" i="14"/>
  <c r="E245" i="14" s="1"/>
  <c r="B245" i="12"/>
  <c r="C243" i="12"/>
  <c r="D243" i="12"/>
  <c r="D245" i="12" l="1"/>
  <c r="C245" i="12"/>
  <c r="D247" i="16"/>
  <c r="D247" i="14"/>
  <c r="E247" i="14" s="1"/>
  <c r="B247" i="12"/>
  <c r="D249" i="16" l="1"/>
  <c r="D249" i="14"/>
  <c r="E249" i="14" s="1"/>
  <c r="B249" i="12"/>
  <c r="D247" i="12"/>
  <c r="C247" i="12"/>
  <c r="D251" i="16" l="1"/>
  <c r="D251" i="14"/>
  <c r="E251" i="14" s="1"/>
  <c r="B251" i="12"/>
  <c r="D249" i="12"/>
  <c r="C249" i="12"/>
  <c r="C251" i="12" l="1"/>
  <c r="D251" i="12"/>
  <c r="D253" i="16"/>
  <c r="D253" i="14"/>
  <c r="E253" i="14" s="1"/>
  <c r="B253" i="12"/>
  <c r="D255" i="16" l="1"/>
  <c r="D255" i="14"/>
  <c r="E255" i="14" s="1"/>
  <c r="B255" i="12"/>
  <c r="D253" i="12"/>
  <c r="C253" i="12"/>
  <c r="D255" i="12" l="1"/>
  <c r="C255" i="12"/>
  <c r="D257" i="16"/>
  <c r="D257" i="14"/>
  <c r="E257" i="14" s="1"/>
  <c r="B257" i="12"/>
  <c r="D259" i="16" l="1"/>
  <c r="D259" i="14"/>
  <c r="E259" i="14" s="1"/>
  <c r="B259" i="12"/>
  <c r="D257" i="12"/>
  <c r="C257" i="12"/>
  <c r="D261" i="16" l="1"/>
  <c r="D261" i="14"/>
  <c r="E261" i="14" s="1"/>
  <c r="B261" i="12"/>
  <c r="C259" i="12"/>
  <c r="D259" i="12"/>
  <c r="D261" i="12" l="1"/>
  <c r="C261" i="12"/>
  <c r="D263" i="16"/>
  <c r="D263" i="14"/>
  <c r="E263" i="14" s="1"/>
  <c r="B263" i="12"/>
  <c r="D265" i="16" l="1"/>
  <c r="D265" i="14"/>
  <c r="E265" i="14" s="1"/>
  <c r="B265" i="12"/>
  <c r="C263" i="12"/>
  <c r="D263" i="12"/>
  <c r="D267" i="16" l="1"/>
  <c r="D267" i="14"/>
  <c r="E267" i="14" s="1"/>
  <c r="B267" i="12"/>
  <c r="D265" i="12"/>
  <c r="C265" i="12"/>
  <c r="C267" i="12" l="1"/>
  <c r="D267" i="12"/>
  <c r="D269" i="14"/>
  <c r="E269" i="14" s="1"/>
  <c r="D269" i="16"/>
  <c r="B269" i="12"/>
  <c r="D271" i="16" l="1"/>
  <c r="D271" i="14"/>
  <c r="E271" i="14" s="1"/>
  <c r="B271" i="12"/>
  <c r="D269" i="12"/>
  <c r="C269" i="12"/>
  <c r="C271" i="12" l="1"/>
  <c r="D271" i="12"/>
  <c r="D273" i="16"/>
  <c r="D273" i="14"/>
  <c r="E273" i="14" s="1"/>
  <c r="B273" i="12"/>
  <c r="D275" i="16" l="1"/>
  <c r="D275" i="14"/>
  <c r="E275" i="14" s="1"/>
  <c r="B275" i="12"/>
  <c r="D273" i="12"/>
  <c r="C273" i="12"/>
  <c r="C275" i="12" l="1"/>
  <c r="D275" i="12"/>
  <c r="D277" i="16"/>
  <c r="D277" i="14"/>
  <c r="E277" i="14" s="1"/>
  <c r="B277" i="12"/>
  <c r="D279" i="16" l="1"/>
  <c r="D279" i="14"/>
  <c r="E279" i="14" s="1"/>
  <c r="B279" i="12"/>
  <c r="C277" i="12"/>
  <c r="D277" i="12"/>
  <c r="D279" i="12" l="1"/>
  <c r="C279" i="12"/>
  <c r="D281" i="16"/>
  <c r="D281" i="14"/>
  <c r="E281" i="14" s="1"/>
  <c r="B281" i="12"/>
  <c r="D283" i="16" l="1"/>
  <c r="D283" i="14"/>
  <c r="E283" i="14" s="1"/>
  <c r="B283" i="12"/>
  <c r="C281" i="12"/>
  <c r="D281" i="12"/>
  <c r="D285" i="16" l="1"/>
  <c r="D285" i="14"/>
  <c r="E285" i="14" s="1"/>
  <c r="B285" i="12"/>
  <c r="C283" i="12"/>
  <c r="D283" i="12"/>
  <c r="D287" i="16" l="1"/>
  <c r="D287" i="14"/>
  <c r="E287" i="14" s="1"/>
  <c r="B287" i="12"/>
  <c r="C285" i="12"/>
  <c r="D285" i="12"/>
  <c r="D289" i="16" l="1"/>
  <c r="D289" i="14"/>
  <c r="E289" i="14" s="1"/>
  <c r="B289" i="12"/>
  <c r="D287" i="12"/>
  <c r="C287" i="12"/>
  <c r="D291" i="16" l="1"/>
  <c r="D291" i="14"/>
  <c r="E291" i="14" s="1"/>
  <c r="B291" i="12"/>
  <c r="C289" i="12"/>
  <c r="D289" i="12"/>
  <c r="D293" i="16" l="1"/>
  <c r="D293" i="14"/>
  <c r="E293" i="14" s="1"/>
  <c r="B293" i="12"/>
  <c r="D291" i="12"/>
  <c r="C291" i="12"/>
  <c r="D295" i="16" l="1"/>
  <c r="D295" i="14"/>
  <c r="E295" i="14" s="1"/>
  <c r="B295" i="12"/>
  <c r="D293" i="12"/>
  <c r="C293" i="12"/>
  <c r="D297" i="16" l="1"/>
  <c r="D297" i="14"/>
  <c r="E297" i="14" s="1"/>
  <c r="B297" i="12"/>
  <c r="C295" i="12"/>
  <c r="D295" i="12"/>
  <c r="D297" i="12" l="1"/>
  <c r="C297" i="12"/>
  <c r="D299" i="16"/>
  <c r="D299" i="14"/>
  <c r="E299" i="14" s="1"/>
  <c r="B299" i="12"/>
  <c r="D301" i="16" l="1"/>
  <c r="D301" i="14"/>
  <c r="E301" i="14" s="1"/>
  <c r="B301" i="12"/>
  <c r="C299" i="12"/>
  <c r="D299" i="12"/>
  <c r="D303" i="16" l="1"/>
  <c r="D303" i="14"/>
  <c r="E303" i="14" s="1"/>
  <c r="B303" i="12"/>
  <c r="C301" i="12"/>
  <c r="D301" i="12"/>
  <c r="C303" i="12" l="1"/>
  <c r="D303" i="12"/>
  <c r="D305" i="16"/>
  <c r="D305" i="14"/>
  <c r="E305" i="14" s="1"/>
  <c r="B305" i="12"/>
  <c r="D307" i="16" l="1"/>
  <c r="D307" i="14"/>
  <c r="E307" i="14" s="1"/>
  <c r="B307" i="12"/>
  <c r="D305" i="12"/>
  <c r="C305" i="12"/>
  <c r="C307" i="12" l="1"/>
  <c r="D307" i="12"/>
  <c r="D309" i="16"/>
  <c r="D309" i="14"/>
  <c r="E309" i="14" s="1"/>
  <c r="B309" i="12"/>
  <c r="D311" i="16" l="1"/>
  <c r="D311" i="14"/>
  <c r="E311" i="14" s="1"/>
  <c r="B311" i="12"/>
  <c r="C309" i="12"/>
  <c r="D309" i="12"/>
  <c r="D313" i="16" l="1"/>
  <c r="D313" i="14"/>
  <c r="E313" i="14" s="1"/>
  <c r="B313" i="12"/>
  <c r="D311" i="12"/>
  <c r="C311" i="12"/>
  <c r="D315" i="16" l="1"/>
  <c r="D315" i="14"/>
  <c r="E315" i="14" s="1"/>
  <c r="B315" i="12"/>
  <c r="C313" i="12"/>
  <c r="D313" i="12"/>
  <c r="L9" i="16" l="1"/>
  <c r="L22" i="16" s="1"/>
  <c r="N22" i="16" s="1"/>
  <c r="W25" i="9" s="1"/>
  <c r="D317" i="16"/>
  <c r="L7" i="16" s="1"/>
  <c r="K20" i="16" s="1"/>
  <c r="D317" i="14"/>
  <c r="E317" i="14" s="1"/>
  <c r="B317" i="12"/>
  <c r="C315" i="12"/>
  <c r="D315" i="12"/>
  <c r="L8" i="16" l="1"/>
  <c r="L5" i="16"/>
  <c r="L6" i="16"/>
  <c r="D319" i="16"/>
  <c r="D319" i="14"/>
  <c r="E319" i="14" s="1"/>
  <c r="B319" i="12"/>
  <c r="C317" i="12"/>
  <c r="D317" i="12"/>
  <c r="M20" i="16" l="1"/>
  <c r="L10" i="16"/>
  <c r="D321" i="16"/>
  <c r="D321" i="14"/>
  <c r="E321" i="14" s="1"/>
  <c r="B321" i="12"/>
  <c r="C319" i="12"/>
  <c r="D319" i="12"/>
  <c r="D323" i="16" l="1"/>
  <c r="D323" i="14"/>
  <c r="E323" i="14" s="1"/>
  <c r="B323" i="12"/>
  <c r="D321" i="12"/>
  <c r="C321" i="12"/>
  <c r="D323" i="12" l="1"/>
  <c r="C323" i="12"/>
  <c r="D325" i="16"/>
  <c r="D325" i="14"/>
  <c r="E325" i="14" s="1"/>
  <c r="B325" i="12"/>
  <c r="D327" i="16" l="1"/>
  <c r="D327" i="14"/>
  <c r="E327" i="14" s="1"/>
  <c r="B327" i="12"/>
  <c r="C325" i="12"/>
  <c r="D325" i="12"/>
  <c r="D329" i="16" l="1"/>
  <c r="D329" i="14"/>
  <c r="E329" i="14" s="1"/>
  <c r="B329" i="12"/>
  <c r="C327" i="12"/>
  <c r="D327" i="12"/>
  <c r="K8" i="16"/>
  <c r="K6" i="16"/>
  <c r="K19" i="16" s="1"/>
  <c r="K9" i="16"/>
  <c r="K7" i="16"/>
  <c r="K5" i="16"/>
  <c r="M19" i="16" l="1"/>
  <c r="L18" i="16"/>
  <c r="K10" i="16"/>
  <c r="D331" i="16"/>
  <c r="D331" i="14"/>
  <c r="E331" i="14" s="1"/>
  <c r="B331" i="12"/>
  <c r="C329" i="12"/>
  <c r="D329" i="12"/>
  <c r="C331" i="12" l="1"/>
  <c r="D331" i="12"/>
  <c r="D333" i="16"/>
  <c r="D333" i="14"/>
  <c r="E333" i="14" s="1"/>
  <c r="B333" i="12"/>
  <c r="D335" i="16" l="1"/>
  <c r="D335" i="14"/>
  <c r="E335" i="14" s="1"/>
  <c r="B335" i="12"/>
  <c r="C333" i="12"/>
  <c r="D333" i="12"/>
  <c r="D337" i="16" l="1"/>
  <c r="D337" i="14"/>
  <c r="E337" i="14" s="1"/>
  <c r="B337" i="12"/>
  <c r="D335" i="12"/>
  <c r="C335" i="12"/>
  <c r="D339" i="16" l="1"/>
  <c r="D339" i="14"/>
  <c r="E339" i="14" s="1"/>
  <c r="B339" i="12"/>
  <c r="D337" i="12"/>
  <c r="C337" i="12"/>
  <c r="D341" i="16" l="1"/>
  <c r="D341" i="14"/>
  <c r="E341" i="14" s="1"/>
  <c r="B341" i="12"/>
  <c r="D339" i="12"/>
  <c r="C339" i="12"/>
  <c r="C341" i="12" l="1"/>
  <c r="D341" i="12"/>
  <c r="D343" i="16"/>
  <c r="D343" i="14"/>
  <c r="E343" i="14" s="1"/>
  <c r="B343" i="12"/>
  <c r="D345" i="16" l="1"/>
  <c r="D345" i="14"/>
  <c r="E345" i="14" s="1"/>
  <c r="B345" i="12"/>
  <c r="D343" i="12"/>
  <c r="C343" i="12"/>
  <c r="D347" i="16" l="1"/>
  <c r="D347" i="14"/>
  <c r="E347" i="14" s="1"/>
  <c r="B347" i="12"/>
  <c r="D345" i="12"/>
  <c r="C345" i="12"/>
  <c r="C347" i="12" l="1"/>
  <c r="D347" i="12"/>
  <c r="D349" i="16"/>
  <c r="D349" i="14"/>
  <c r="E349" i="14" s="1"/>
  <c r="B349" i="12"/>
  <c r="D351" i="16" l="1"/>
  <c r="D351" i="14"/>
  <c r="E351" i="14" s="1"/>
  <c r="B351" i="12"/>
  <c r="C349" i="12"/>
  <c r="D349" i="12"/>
  <c r="D353" i="16" l="1"/>
  <c r="D353" i="14"/>
  <c r="E353" i="14" s="1"/>
  <c r="B353" i="12"/>
  <c r="D351" i="12"/>
  <c r="C351" i="12"/>
  <c r="C353" i="12" l="1"/>
  <c r="D353" i="12"/>
  <c r="D355" i="16"/>
  <c r="D355" i="14"/>
  <c r="E355" i="14" s="1"/>
  <c r="B355" i="12"/>
  <c r="D357" i="16" l="1"/>
  <c r="D357" i="14"/>
  <c r="E357" i="14" s="1"/>
  <c r="B357" i="12"/>
  <c r="C355" i="12"/>
  <c r="D355" i="12"/>
  <c r="D359" i="16" l="1"/>
  <c r="D359" i="14"/>
  <c r="E359" i="14" s="1"/>
  <c r="B359" i="12"/>
  <c r="C357" i="12"/>
  <c r="D357" i="12"/>
  <c r="D361" i="16" l="1"/>
  <c r="D361" i="14"/>
  <c r="E361" i="14" s="1"/>
  <c r="B361" i="12"/>
  <c r="D359" i="12"/>
  <c r="C359" i="12"/>
  <c r="D363" i="16" l="1"/>
  <c r="D363" i="14"/>
  <c r="E363" i="14" s="1"/>
  <c r="B363" i="12"/>
  <c r="D361" i="12"/>
  <c r="C361" i="12"/>
  <c r="D365" i="14" l="1"/>
  <c r="E365" i="14" s="1"/>
  <c r="D365" i="16"/>
  <c r="B365" i="12"/>
  <c r="D363" i="12"/>
  <c r="C363" i="12"/>
  <c r="D367" i="16" l="1"/>
  <c r="D367" i="14"/>
  <c r="E367" i="14" s="1"/>
  <c r="B367" i="12"/>
  <c r="C365" i="12"/>
  <c r="D365" i="12"/>
  <c r="D369" i="16" l="1"/>
  <c r="D369" i="14"/>
  <c r="E369" i="14" s="1"/>
  <c r="B369" i="12"/>
  <c r="G4" i="12"/>
  <c r="C367" i="12"/>
  <c r="D367" i="12"/>
  <c r="I15" i="12" l="1"/>
  <c r="H15" i="12"/>
  <c r="N19" i="11" s="1"/>
  <c r="H7" i="14"/>
  <c r="I6" i="14"/>
  <c r="H6" i="14"/>
  <c r="I7" i="14"/>
  <c r="C369" i="12"/>
  <c r="G6" i="12" s="1"/>
  <c r="D369" i="12"/>
  <c r="G7" i="12" s="1"/>
  <c r="G5" i="12"/>
  <c r="J8" i="16"/>
  <c r="J5" i="16"/>
  <c r="K18" i="16" s="1"/>
  <c r="J9" i="16"/>
  <c r="O9" i="16" s="1"/>
  <c r="J6" i="16"/>
  <c r="J7" i="16"/>
  <c r="O6" i="16" l="1"/>
  <c r="L19" i="16"/>
  <c r="N19" i="16" s="1"/>
  <c r="T25" i="9" s="1"/>
  <c r="M18" i="16"/>
  <c r="O7" i="16"/>
  <c r="L20" i="16"/>
  <c r="N20" i="16" s="1"/>
  <c r="U25" i="9" s="1"/>
  <c r="O8" i="16"/>
  <c r="L21" i="16"/>
  <c r="N21" i="16" s="1"/>
  <c r="V25" i="9" s="1"/>
  <c r="N18" i="16"/>
  <c r="S25" i="9" s="1"/>
  <c r="H16" i="12"/>
  <c r="P19" i="11" s="1"/>
  <c r="I16" i="12"/>
  <c r="I8" i="14"/>
  <c r="J10" i="16"/>
  <c r="O10" i="16" s="1"/>
  <c r="K13" i="16" s="1"/>
  <c r="O5" i="16"/>
  <c r="H14" i="12"/>
  <c r="K19" i="11" s="1"/>
  <c r="I14" i="12"/>
  <c r="J7" i="14"/>
  <c r="H13" i="12"/>
  <c r="I19" i="11" s="1"/>
  <c r="I13" i="12"/>
  <c r="H8" i="14"/>
  <c r="I16" i="14"/>
  <c r="I17" i="14"/>
  <c r="I15" i="14"/>
  <c r="J6" i="14"/>
  <c r="L15" i="14" l="1"/>
  <c r="I28" i="8"/>
  <c r="L16" i="14"/>
  <c r="L28" i="8"/>
  <c r="I34" i="9"/>
  <c r="K15" i="16"/>
  <c r="I36" i="9"/>
  <c r="K14" i="16"/>
  <c r="N13" i="16"/>
  <c r="J8" i="14"/>
  <c r="I14" i="14" s="1"/>
  <c r="L17" i="14"/>
  <c r="O28" i="8"/>
  <c r="N14" i="16" l="1"/>
  <c r="L34" i="9"/>
  <c r="L14" i="14"/>
  <c r="R28" i="8"/>
  <c r="N15" i="16"/>
  <c r="O34" i="9"/>
</calcChain>
</file>

<file path=xl/sharedStrings.xml><?xml version="1.0" encoding="utf-8"?>
<sst xmlns="http://schemas.openxmlformats.org/spreadsheetml/2006/main" count="592" uniqueCount="140">
  <si>
    <t>Date</t>
  </si>
  <si>
    <t>Rain in mm  (forecasted)</t>
  </si>
  <si>
    <t>Fore-Obs</t>
  </si>
  <si>
    <t>Abs(Fore-obs)</t>
  </si>
  <si>
    <t>Sq(Fore-Obs)</t>
  </si>
  <si>
    <t>Sum(Sq(Fore-Obs))</t>
  </si>
  <si>
    <t xml:space="preserve">  VARIABILITY OF NOMINAL DATA</t>
  </si>
  <si>
    <t>MEAN ERROR</t>
  </si>
  <si>
    <t>MEAN ABS ERROR</t>
  </si>
  <si>
    <t>BIAS</t>
  </si>
  <si>
    <t>RMSE</t>
  </si>
  <si>
    <t>Sum(Obs)</t>
  </si>
  <si>
    <t>Sum(Fore)</t>
  </si>
  <si>
    <t>Sum(Fore-Obs)</t>
  </si>
  <si>
    <t>Sum(Abs(Fore-Obs))</t>
  </si>
  <si>
    <t>BINARY DISTRIBUTION</t>
  </si>
  <si>
    <t>Rain-obs</t>
  </si>
  <si>
    <t>Contingency Table</t>
  </si>
  <si>
    <t>Obs</t>
  </si>
  <si>
    <t>Fore</t>
  </si>
  <si>
    <t>TOTAL</t>
  </si>
  <si>
    <t>Accuracy</t>
  </si>
  <si>
    <t>Bias</t>
  </si>
  <si>
    <t>CSI</t>
  </si>
  <si>
    <t>SR</t>
  </si>
  <si>
    <t>1 day Lead</t>
  </si>
  <si>
    <t>Rain-Obs</t>
  </si>
  <si>
    <t>Rain-fore</t>
  </si>
  <si>
    <t>VL</t>
  </si>
  <si>
    <t>L</t>
  </si>
  <si>
    <t>M</t>
  </si>
  <si>
    <t>H</t>
  </si>
  <si>
    <t>VH</t>
  </si>
  <si>
    <t>FORECAST DATA</t>
  </si>
  <si>
    <t>Heidke skill score</t>
  </si>
  <si>
    <t>Peirce's skill score</t>
  </si>
  <si>
    <t>RANGE</t>
  </si>
  <si>
    <t>PREDICTIONS AS PER INDICES</t>
  </si>
  <si>
    <t>0 to 1</t>
  </si>
  <si>
    <r>
      <t xml:space="preserve">0 to </t>
    </r>
    <r>
      <rPr>
        <sz val="11"/>
        <color theme="1"/>
        <rFont val="Calibri"/>
        <family val="2"/>
      </rPr>
      <t>∞</t>
    </r>
  </si>
  <si>
    <t>1 day lead</t>
  </si>
  <si>
    <t>OBSERVED PRECIPITATION DATA</t>
  </si>
  <si>
    <t xml:space="preserve"> -1 to +1</t>
  </si>
  <si>
    <t xml:space="preserve"> -∞ to +1</t>
  </si>
  <si>
    <t>VARIABILITY OF CATEGORICAL DATA(1 day lead)</t>
  </si>
  <si>
    <t>INDICES</t>
  </si>
  <si>
    <t>PREDICTIONS BY THE INDICES</t>
  </si>
  <si>
    <t xml:space="preserve">     -∞ to ∞</t>
  </si>
  <si>
    <t>0 to ∞</t>
  </si>
  <si>
    <t>∞ to -∞</t>
  </si>
  <si>
    <t>RELAIBILITY FOR BINARY  DATA(1 day lead)</t>
  </si>
  <si>
    <t>Joint distribution</t>
  </si>
  <si>
    <t>INFORMATION AS PER INDICES</t>
  </si>
  <si>
    <t>1  DAY LEAD</t>
  </si>
  <si>
    <t>Rain in mm ( observed)</t>
  </si>
  <si>
    <t xml:space="preserve">3 day Lead </t>
  </si>
  <si>
    <t>Rain in mm(forecasted)</t>
  </si>
  <si>
    <t>5 day Lead</t>
  </si>
  <si>
    <t>Binary Distribution</t>
  </si>
  <si>
    <t>avg rain (forecasted)</t>
  </si>
  <si>
    <t>avg rain(observed)</t>
  </si>
  <si>
    <t>avg rain(forecasted)</t>
  </si>
  <si>
    <t>CONTINGENCY TABLE</t>
  </si>
  <si>
    <t>OBSERVED</t>
  </si>
  <si>
    <t>FORE</t>
  </si>
  <si>
    <t>JOINT DISTRIBUTION</t>
  </si>
  <si>
    <t>RELAIBILITY FOR BINARY  DATA(3day lead)</t>
  </si>
  <si>
    <t xml:space="preserve"> Rain fore</t>
  </si>
  <si>
    <t>Rain obs</t>
  </si>
  <si>
    <t>3 DAY</t>
  </si>
  <si>
    <t>3 DAY LEAD</t>
  </si>
  <si>
    <t>3 day lead</t>
  </si>
  <si>
    <t>5 day lead</t>
  </si>
  <si>
    <t>5 DAY</t>
  </si>
  <si>
    <t>5 DAY LEAD</t>
  </si>
  <si>
    <t>1 Day</t>
  </si>
  <si>
    <t>RELAIBILITY FOR BINARY  DATA(5 day lead)</t>
  </si>
  <si>
    <t>VARIABILITY OF CATEGORICAL DATA(3 day lead)</t>
  </si>
  <si>
    <t>VARIABILITY OF CATEGORICAL DATA(5 day lead)</t>
  </si>
  <si>
    <t>`</t>
  </si>
  <si>
    <t>a(hits)</t>
  </si>
  <si>
    <t>b(misses)</t>
  </si>
  <si>
    <t>c(FA)</t>
  </si>
  <si>
    <t>d(correct)</t>
  </si>
  <si>
    <t>1 day</t>
  </si>
  <si>
    <t>3 day</t>
  </si>
  <si>
    <t>5 day</t>
  </si>
  <si>
    <t>Csi</t>
  </si>
  <si>
    <t>Sr</t>
  </si>
  <si>
    <t>lead time</t>
  </si>
  <si>
    <t>Mean error</t>
  </si>
  <si>
    <t>Mean absolute error</t>
  </si>
  <si>
    <t>Rmse</t>
  </si>
  <si>
    <t>P S Sc</t>
  </si>
  <si>
    <t>H S Sc</t>
  </si>
  <si>
    <t xml:space="preserve">4 day Lead </t>
  </si>
  <si>
    <t xml:space="preserve">2 day Lead </t>
  </si>
  <si>
    <t>Total</t>
  </si>
  <si>
    <t>2  DAY LEAD</t>
  </si>
  <si>
    <t>4  DAY LEAD</t>
  </si>
  <si>
    <t>2 day lead</t>
  </si>
  <si>
    <t>2 DAY</t>
  </si>
  <si>
    <t>4 DAY</t>
  </si>
  <si>
    <t>4 day lead</t>
  </si>
  <si>
    <t>2 day</t>
  </si>
  <si>
    <t>4 day</t>
  </si>
  <si>
    <t>5day lead</t>
  </si>
  <si>
    <t>1day</t>
  </si>
  <si>
    <t>2day</t>
  </si>
  <si>
    <t>3day</t>
  </si>
  <si>
    <t>4day</t>
  </si>
  <si>
    <t>5day</t>
  </si>
  <si>
    <t>NA</t>
  </si>
  <si>
    <t>NB</t>
  </si>
  <si>
    <t>NC</t>
  </si>
  <si>
    <t>CSI(1DAY)</t>
  </si>
  <si>
    <t>CSI(2DAY)</t>
  </si>
  <si>
    <t>CSI(3DAY)</t>
  </si>
  <si>
    <t>CSI(4DAY)</t>
  </si>
  <si>
    <t>CSI(5DAY)</t>
  </si>
  <si>
    <t>Indices</t>
  </si>
  <si>
    <t>Ranges</t>
  </si>
  <si>
    <t>1-Day</t>
  </si>
  <si>
    <t>2-Day</t>
  </si>
  <si>
    <t>3-Day</t>
  </si>
  <si>
    <t>4-Day</t>
  </si>
  <si>
    <t>5-Day</t>
  </si>
  <si>
    <t>Rain-Binary indices</t>
  </si>
  <si>
    <t>Rain-Nominal indices</t>
  </si>
  <si>
    <t>Rain-Categorical indices</t>
  </si>
  <si>
    <t>TABLE-1</t>
  </si>
  <si>
    <t>TABLE-2</t>
  </si>
  <si>
    <t>TABLE-4</t>
  </si>
  <si>
    <t>Success Ratio</t>
  </si>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</sst>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22" applyNumberFormat="0" applyAlignment="0" applyProtection="0"/>
    <xf numFmtId="0" fontId="10" fillId="6" borderId="23" applyNumberFormat="0" applyAlignment="0" applyProtection="0"/>
    <xf numFmtId="0" fontId="11" fillId="6" borderId="22" applyNumberFormat="0" applyAlignment="0" applyProtection="0"/>
    <xf numFmtId="0" fontId="12" fillId="0" borderId="24" applyNumberFormat="0" applyFill="0" applyAlignment="0" applyProtection="0"/>
    <xf numFmtId="0" fontId="13" fillId="7" borderId="25" applyNumberFormat="0" applyAlignment="0" applyProtection="0"/>
    <xf numFmtId="0" fontId="14" fillId="0" borderId="0" applyNumberFormat="0" applyFill="0" applyBorder="0" applyAlignment="0" applyProtection="0"/>
    <xf numFmtId="0" fontId="2" fillId="8" borderId="2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7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152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15" xfId="0" applyNumberFormat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8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 with 1 day lead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2344706911636"/>
                  <c:y val="-0.43688283756197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0-4AEF-B3A4-1A863E65F1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FF0000">
                    <a:alpha val="84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Data!$AJ$3:$AJ$4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Data!$AK$3:$AK$4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51-4DB7-BCA7-E4EAB3EE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5504"/>
        <c:axId val="218523544"/>
      </c:scatterChart>
      <c:valAx>
        <c:axId val="2185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(observed)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544"/>
        <c:crosses val="autoZero"/>
        <c:crossBetween val="midCat"/>
      </c:valAx>
      <c:valAx>
        <c:axId val="2185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(forecasted)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</a:t>
            </a:r>
            <a:r>
              <a:rPr lang="en-IN" baseline="0"/>
              <a:t> Reliability mean abs eror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2.8319999999999999</c:v>
                </c:pt>
                <c:pt idx="1">
                  <c:v>2.4830000000000001</c:v>
                </c:pt>
                <c:pt idx="2">
                  <c:v>2.0430000000000001</c:v>
                </c:pt>
                <c:pt idx="3">
                  <c:v>2.1789999999999998</c:v>
                </c:pt>
                <c:pt idx="4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D-42E7-B744-5619CEF8E5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2E7-B744-5619CEF8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5016"/>
        <c:axId val="320955408"/>
      </c:lineChart>
      <c:catAx>
        <c:axId val="32095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408"/>
        <c:crosses val="autoZero"/>
        <c:auto val="1"/>
        <c:lblAlgn val="ctr"/>
        <c:lblOffset val="100"/>
        <c:noMultiLvlLbl val="0"/>
      </c:catAx>
      <c:valAx>
        <c:axId val="32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Nominal5day!$M$18:$M$22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Nominal5day!$N$18:$N$22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0.77500000000000002</c:v>
                </c:pt>
                <c:pt idx="2">
                  <c:v>0.69</c:v>
                </c:pt>
                <c:pt idx="3">
                  <c:v>0.94799999999999995</c:v>
                </c:pt>
                <c:pt idx="4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AC0-A317-EE0F0DFB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0704"/>
        <c:axId val="320956976"/>
      </c:lineChart>
      <c:catAx>
        <c:axId val="320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976"/>
        <c:crosses val="autoZero"/>
        <c:auto val="1"/>
        <c:lblAlgn val="ctr"/>
        <c:lblOffset val="100"/>
        <c:noMultiLvlLbl val="0"/>
      </c:catAx>
      <c:valAx>
        <c:axId val="3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Rmse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Nominal5day!$O$18:$O$22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Nominal5day!$P$18:$P$22</c:f>
              <c:numCache>
                <c:formatCode>General</c:formatCode>
                <c:ptCount val="5"/>
                <c:pt idx="0">
                  <c:v>8.6479999999999997</c:v>
                </c:pt>
                <c:pt idx="1">
                  <c:v>6.8470000000000004</c:v>
                </c:pt>
                <c:pt idx="2">
                  <c:v>5.8120000000000003</c:v>
                </c:pt>
                <c:pt idx="3">
                  <c:v>5.117</c:v>
                </c:pt>
                <c:pt idx="4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603-B4F9-E576DD6D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25896"/>
        <c:axId val="322582240"/>
      </c:lineChart>
      <c:catAx>
        <c:axId val="21852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2240"/>
        <c:crosses val="autoZero"/>
        <c:auto val="1"/>
        <c:lblAlgn val="ctr"/>
        <c:lblOffset val="100"/>
        <c:noMultiLvlLbl val="0"/>
      </c:catAx>
      <c:valAx>
        <c:axId val="322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</a:t>
            </a:r>
            <a:r>
              <a:rPr lang="en-IN" baseline="0"/>
              <a:t> Binary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Binary5day!$H$27:$H$31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Binary5day!$I$27:$I$31</c:f>
              <c:numCache>
                <c:formatCode>General</c:formatCode>
                <c:ptCount val="5"/>
                <c:pt idx="0">
                  <c:v>2.1272727272727274</c:v>
                </c:pt>
                <c:pt idx="1">
                  <c:v>1.732</c:v>
                </c:pt>
                <c:pt idx="2">
                  <c:v>1.5149999999999999</c:v>
                </c:pt>
                <c:pt idx="3">
                  <c:v>1.518</c:v>
                </c:pt>
                <c:pt idx="4" formatCode="0.0000">
                  <c:v>1.631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9-469B-8DC4-ACE0AFA8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672"/>
        <c:axId val="322586552"/>
      </c:lineChart>
      <c:catAx>
        <c:axId val="3225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552"/>
        <c:crosses val="autoZero"/>
        <c:auto val="1"/>
        <c:lblAlgn val="ctr"/>
        <c:lblOffset val="100"/>
        <c:noMultiLvlLbl val="0"/>
      </c:catAx>
      <c:valAx>
        <c:axId val="3225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Binary5day!$Q$27:$Q$31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Binary5day!$R$27:$R$31</c:f>
              <c:numCache>
                <c:formatCode>General</c:formatCode>
                <c:ptCount val="5"/>
                <c:pt idx="0" formatCode="0.0000">
                  <c:v>0.76502732240437155</c:v>
                </c:pt>
                <c:pt idx="1">
                  <c:v>0.73699999999999999</c:v>
                </c:pt>
                <c:pt idx="2">
                  <c:v>0.80200000000000005</c:v>
                </c:pt>
                <c:pt idx="3">
                  <c:v>0.74</c:v>
                </c:pt>
                <c:pt idx="4" formatCode="0.0000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F0C-BD8F-950779AE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6944"/>
        <c:axId val="322584592"/>
      </c:lineChart>
      <c:catAx>
        <c:axId val="3225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592"/>
        <c:crosses val="autoZero"/>
        <c:auto val="1"/>
        <c:lblAlgn val="ctr"/>
        <c:lblOffset val="100"/>
        <c:noMultiLvlLbl val="0"/>
      </c:catAx>
      <c:valAx>
        <c:axId val="322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SuccessRatio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Binary5day!$N$27:$N$31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Binary5day!$O$27:$O$31</c:f>
              <c:numCache>
                <c:formatCode>General</c:formatCode>
                <c:ptCount val="5"/>
                <c:pt idx="0">
                  <c:v>0.36752136752136755</c:v>
                </c:pt>
                <c:pt idx="1">
                  <c:v>0.45100000000000001</c:v>
                </c:pt>
                <c:pt idx="2">
                  <c:v>0.59499999999999997</c:v>
                </c:pt>
                <c:pt idx="3">
                  <c:v>0.55300000000000005</c:v>
                </c:pt>
                <c:pt idx="4" formatCode="0.0000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9EA-A99C-72B61D2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984"/>
        <c:axId val="322580280"/>
      </c:lineChart>
      <c:catAx>
        <c:axId val="3225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280"/>
        <c:crosses val="autoZero"/>
        <c:auto val="1"/>
        <c:lblAlgn val="ctr"/>
        <c:lblOffset val="100"/>
        <c:noMultiLvlLbl val="0"/>
      </c:catAx>
      <c:valAx>
        <c:axId val="3225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</a:t>
                </a:r>
                <a:r>
                  <a:rPr lang="en-IN" baseline="0"/>
                  <a:t> 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Binary-Reliability-CSI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Binary5day!$K$27:$K$31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Binary5day!$L$27:$L$31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0.4</c:v>
                </c:pt>
                <c:pt idx="2">
                  <c:v>0.55800000000000005</c:v>
                </c:pt>
                <c:pt idx="3">
                  <c:v>0.5</c:v>
                </c:pt>
                <c:pt idx="4" formatCode="0.0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26A-B6F9-E7E6D8C2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200"/>
        <c:axId val="322581456"/>
      </c:lineChart>
      <c:catAx>
        <c:axId val="3225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456"/>
        <c:crosses val="autoZero"/>
        <c:auto val="1"/>
        <c:lblAlgn val="ctr"/>
        <c:lblOffset val="100"/>
        <c:noMultiLvlLbl val="0"/>
      </c:catAx>
      <c:valAx>
        <c:axId val="322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Categorical-Reliability-Accuracy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Categorical5day!$H$33:$H$37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Categorical5day!$I$33:$I$37</c:f>
              <c:numCache>
                <c:formatCode>General</c:formatCode>
                <c:ptCount val="5"/>
                <c:pt idx="0">
                  <c:v>0.70218579234972678</c:v>
                </c:pt>
                <c:pt idx="1">
                  <c:v>0.67397260273972603</c:v>
                </c:pt>
                <c:pt idx="2">
                  <c:v>0.72451790633608815</c:v>
                </c:pt>
                <c:pt idx="3">
                  <c:v>0.67397260273972603</c:v>
                </c:pt>
                <c:pt idx="4" formatCode="0.000">
                  <c:v>0.65650969529085867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4540-BC89-70B80C08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1848"/>
        <c:axId val="322585768"/>
      </c:lineChart>
      <c:catAx>
        <c:axId val="3225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5768"/>
        <c:crosses val="autoZero"/>
        <c:auto val="1"/>
        <c:lblAlgn val="ctr"/>
        <c:lblOffset val="100"/>
        <c:noMultiLvlLbl val="0"/>
      </c:catAx>
      <c:valAx>
        <c:axId val="3225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Reliability-Categorical-Heidke Skill score</a:t>
            </a:r>
          </a:p>
        </c:rich>
      </c:tx>
      <c:layout>
        <c:manualLayout>
          <c:xMode val="edge"/>
          <c:yMode val="edge"/>
          <c:x val="0.4178263342082240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Categorical5day!$K$33:$K$37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Categorical5day!$L$33:$L$37</c:f>
              <c:numCache>
                <c:formatCode>General</c:formatCode>
                <c:ptCount val="5"/>
                <c:pt idx="0">
                  <c:v>0.25128089634592654</c:v>
                </c:pt>
                <c:pt idx="1">
                  <c:v>0.30146349308459319</c:v>
                </c:pt>
                <c:pt idx="2">
                  <c:v>0.44279004083136336</c:v>
                </c:pt>
                <c:pt idx="3">
                  <c:v>0.33177583571284358</c:v>
                </c:pt>
                <c:pt idx="4" formatCode="0.000">
                  <c:v>0.37577219673411322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19F-AF86-9A401245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3024"/>
        <c:axId val="322583416"/>
      </c:lineChart>
      <c:catAx>
        <c:axId val="32258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16"/>
        <c:crosses val="autoZero"/>
        <c:auto val="1"/>
        <c:lblAlgn val="ctr"/>
        <c:lblOffset val="100"/>
        <c:noMultiLvlLbl val="0"/>
      </c:catAx>
      <c:valAx>
        <c:axId val="3225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Heidke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</a:t>
            </a:r>
            <a:r>
              <a:rPr lang="en-IN" baseline="0"/>
              <a:t> Pierce skill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Categorical5day!$N$33:$N$37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Categorical5day!$O$33:$O$37</c:f>
              <c:numCache>
                <c:formatCode>General</c:formatCode>
                <c:ptCount val="5"/>
                <c:pt idx="0">
                  <c:v>0.37158636767317949</c:v>
                </c:pt>
                <c:pt idx="1">
                  <c:v>0.38022312373225176</c:v>
                </c:pt>
                <c:pt idx="2">
                  <c:v>0.50649669897457505</c:v>
                </c:pt>
                <c:pt idx="3">
                  <c:v>0.38050345671661545</c:v>
                </c:pt>
                <c:pt idx="4" formatCode="0.000">
                  <c:v>0.42823316276260998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3-45CF-8621-4FA4C304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82936"/>
        <c:axId val="323588816"/>
      </c:lineChart>
      <c:catAx>
        <c:axId val="3235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8816"/>
        <c:crosses val="autoZero"/>
        <c:auto val="1"/>
        <c:lblAlgn val="ctr"/>
        <c:lblOffset val="100"/>
        <c:noMultiLvlLbl val="0"/>
      </c:catAx>
      <c:valAx>
        <c:axId val="323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Pierce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Scatterplot</a:t>
            </a:r>
            <a:r>
              <a:rPr lang="en-IN" baseline="0"/>
              <a:t> with</a:t>
            </a:r>
            <a:r>
              <a:rPr lang="en-IN"/>
              <a:t> 2 day lead</a:t>
            </a:r>
            <a:r>
              <a:rPr lang="en-IN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151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171296296296298"/>
          <c:w val="0.83129396325459315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83814523184592E-2"/>
                  <c:y val="-0.45219014289880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Data!$K$6:$K$370</c:f>
              <c:numCache>
                <c:formatCode>0.000</c:formatCode>
                <c:ptCount val="36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1.9500000000000002</c:v>
                </c:pt>
                <c:pt idx="33">
                  <c:v>18.850000000000001</c:v>
                </c:pt>
                <c:pt idx="34">
                  <c:v>16.900000000000002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</c:v>
                </c:pt>
                <c:pt idx="53">
                  <c:v>2.3400000000000003</c:v>
                </c:pt>
                <c:pt idx="54">
                  <c:v>2.3400000000000003</c:v>
                </c:pt>
                <c:pt idx="55">
                  <c:v>0</c:v>
                </c:pt>
                <c:pt idx="56">
                  <c:v>1.6900000000000002</c:v>
                </c:pt>
                <c:pt idx="57">
                  <c:v>4.29</c:v>
                </c:pt>
                <c:pt idx="58">
                  <c:v>11.57</c:v>
                </c:pt>
                <c:pt idx="59">
                  <c:v>14.56</c:v>
                </c:pt>
                <c:pt idx="60">
                  <c:v>5.59</c:v>
                </c:pt>
                <c:pt idx="61">
                  <c:v>6.89</c:v>
                </c:pt>
                <c:pt idx="62">
                  <c:v>6.89</c:v>
                </c:pt>
                <c:pt idx="63">
                  <c:v>1.6900000000000002</c:v>
                </c:pt>
                <c:pt idx="64">
                  <c:v>6.370000000000001</c:v>
                </c:pt>
                <c:pt idx="65">
                  <c:v>4.6800000000000006</c:v>
                </c:pt>
                <c:pt idx="66">
                  <c:v>7.93</c:v>
                </c:pt>
                <c:pt idx="67">
                  <c:v>7.93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0.39</c:v>
                </c:pt>
                <c:pt idx="72">
                  <c:v>0.39</c:v>
                </c:pt>
                <c:pt idx="73">
                  <c:v>0.65</c:v>
                </c:pt>
                <c:pt idx="74">
                  <c:v>1.04</c:v>
                </c:pt>
                <c:pt idx="75">
                  <c:v>0.39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0.65</c:v>
                </c:pt>
                <c:pt idx="98">
                  <c:v>0.65</c:v>
                </c:pt>
                <c:pt idx="99">
                  <c:v>0</c:v>
                </c:pt>
                <c:pt idx="100">
                  <c:v>7.2799999999999994</c:v>
                </c:pt>
                <c:pt idx="101">
                  <c:v>7.669999999999999</c:v>
                </c:pt>
                <c:pt idx="102">
                  <c:v>18.850000000000001</c:v>
                </c:pt>
                <c:pt idx="103">
                  <c:v>18.46</c:v>
                </c:pt>
                <c:pt idx="104">
                  <c:v>12.870000000000001</c:v>
                </c:pt>
                <c:pt idx="105">
                  <c:v>26.130000000000003</c:v>
                </c:pt>
                <c:pt idx="106">
                  <c:v>22.23</c:v>
                </c:pt>
                <c:pt idx="107">
                  <c:v>22.23</c:v>
                </c:pt>
                <c:pt idx="108">
                  <c:v>62.4</c:v>
                </c:pt>
                <c:pt idx="109">
                  <c:v>49.79</c:v>
                </c:pt>
                <c:pt idx="110">
                  <c:v>0.65</c:v>
                </c:pt>
                <c:pt idx="111">
                  <c:v>0</c:v>
                </c:pt>
                <c:pt idx="112">
                  <c:v>6.24</c:v>
                </c:pt>
                <c:pt idx="113">
                  <c:v>6.63</c:v>
                </c:pt>
                <c:pt idx="114">
                  <c:v>17.55</c:v>
                </c:pt>
                <c:pt idx="115">
                  <c:v>54.08</c:v>
                </c:pt>
                <c:pt idx="116">
                  <c:v>38.22</c:v>
                </c:pt>
                <c:pt idx="117">
                  <c:v>36.269999999999996</c:v>
                </c:pt>
                <c:pt idx="118">
                  <c:v>34.97</c:v>
                </c:pt>
                <c:pt idx="119">
                  <c:v>0</c:v>
                </c:pt>
                <c:pt idx="120">
                  <c:v>8.9700000000000006</c:v>
                </c:pt>
                <c:pt idx="121">
                  <c:v>8.9700000000000006</c:v>
                </c:pt>
                <c:pt idx="122">
                  <c:v>0</c:v>
                </c:pt>
                <c:pt idx="123">
                  <c:v>0</c:v>
                </c:pt>
                <c:pt idx="124">
                  <c:v>0.65</c:v>
                </c:pt>
                <c:pt idx="125">
                  <c:v>1.3</c:v>
                </c:pt>
                <c:pt idx="126">
                  <c:v>5.98</c:v>
                </c:pt>
                <c:pt idx="127">
                  <c:v>5.72</c:v>
                </c:pt>
                <c:pt idx="128">
                  <c:v>0.39</c:v>
                </c:pt>
                <c:pt idx="129">
                  <c:v>0</c:v>
                </c:pt>
                <c:pt idx="130">
                  <c:v>18.46</c:v>
                </c:pt>
                <c:pt idx="131">
                  <c:v>20.150000000000002</c:v>
                </c:pt>
                <c:pt idx="132">
                  <c:v>1.6900000000000002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9.23</c:v>
                </c:pt>
                <c:pt idx="141">
                  <c:v>9.8800000000000008</c:v>
                </c:pt>
                <c:pt idx="142">
                  <c:v>0.65</c:v>
                </c:pt>
                <c:pt idx="143">
                  <c:v>0</c:v>
                </c:pt>
                <c:pt idx="144">
                  <c:v>9.23</c:v>
                </c:pt>
                <c:pt idx="145">
                  <c:v>9.23</c:v>
                </c:pt>
                <c:pt idx="146">
                  <c:v>0</c:v>
                </c:pt>
                <c:pt idx="147">
                  <c:v>0.65</c:v>
                </c:pt>
                <c:pt idx="148">
                  <c:v>0.65</c:v>
                </c:pt>
                <c:pt idx="149">
                  <c:v>2.9899999999999998</c:v>
                </c:pt>
                <c:pt idx="150">
                  <c:v>3.38</c:v>
                </c:pt>
                <c:pt idx="151">
                  <c:v>0.39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2.6</c:v>
                </c:pt>
                <c:pt idx="184">
                  <c:v>3.25</c:v>
                </c:pt>
                <c:pt idx="185">
                  <c:v>0.65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0.65</c:v>
                </c:pt>
                <c:pt idx="216">
                  <c:v>0.65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2.9899999999999998</c:v>
                </c:pt>
                <c:pt idx="292">
                  <c:v>2.9899999999999998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10.270000000000001</c:v>
                </c:pt>
                <c:pt idx="310">
                  <c:v>25.090000000000003</c:v>
                </c:pt>
                <c:pt idx="311">
                  <c:v>15.47</c:v>
                </c:pt>
                <c:pt idx="312">
                  <c:v>0.65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7.54</c:v>
                </c:pt>
                <c:pt idx="321">
                  <c:v>7.93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Data!$J$6:$J$370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</c:v>
                </c:pt>
                <c:pt idx="6">
                  <c:v>3.8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</c:v>
                </c:pt>
                <c:pt idx="15">
                  <c:v>4.25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4.4000000000000004</c:v>
                </c:pt>
                <c:pt idx="22">
                  <c:v>3.75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0.7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0.7</c:v>
                </c:pt>
                <c:pt idx="34">
                  <c:v>0.7</c:v>
                </c:pt>
                <c:pt idx="35">
                  <c:v>0</c:v>
                </c:pt>
                <c:pt idx="36">
                  <c:v>0.3</c:v>
                </c:pt>
                <c:pt idx="37">
                  <c:v>0.3</c:v>
                </c:pt>
                <c:pt idx="38">
                  <c:v>0</c:v>
                </c:pt>
                <c:pt idx="39">
                  <c:v>0</c:v>
                </c:pt>
                <c:pt idx="40">
                  <c:v>2.7</c:v>
                </c:pt>
                <c:pt idx="41">
                  <c:v>2.7</c:v>
                </c:pt>
                <c:pt idx="42">
                  <c:v>4.2</c:v>
                </c:pt>
                <c:pt idx="43">
                  <c:v>4.2</c:v>
                </c:pt>
                <c:pt idx="44">
                  <c:v>0.15</c:v>
                </c:pt>
                <c:pt idx="45">
                  <c:v>1.0999999999999999</c:v>
                </c:pt>
                <c:pt idx="46">
                  <c:v>0.95</c:v>
                </c:pt>
                <c:pt idx="47">
                  <c:v>0</c:v>
                </c:pt>
                <c:pt idx="48">
                  <c:v>3.95</c:v>
                </c:pt>
                <c:pt idx="49">
                  <c:v>4.8500000000000005</c:v>
                </c:pt>
                <c:pt idx="50">
                  <c:v>0.9</c:v>
                </c:pt>
                <c:pt idx="51">
                  <c:v>0</c:v>
                </c:pt>
                <c:pt idx="52">
                  <c:v>8.25</c:v>
                </c:pt>
                <c:pt idx="53">
                  <c:v>31.3</c:v>
                </c:pt>
                <c:pt idx="54">
                  <c:v>24.75</c:v>
                </c:pt>
                <c:pt idx="55">
                  <c:v>2.2000000000000002</c:v>
                </c:pt>
                <c:pt idx="56">
                  <c:v>0.5</c:v>
                </c:pt>
                <c:pt idx="57">
                  <c:v>4.25</c:v>
                </c:pt>
                <c:pt idx="58">
                  <c:v>8.6</c:v>
                </c:pt>
                <c:pt idx="59">
                  <c:v>5</c:v>
                </c:pt>
                <c:pt idx="60">
                  <c:v>5.3500000000000005</c:v>
                </c:pt>
                <c:pt idx="61">
                  <c:v>5.2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6.25</c:v>
                </c:pt>
                <c:pt idx="65">
                  <c:v>7.5500000000000007</c:v>
                </c:pt>
                <c:pt idx="66">
                  <c:v>8</c:v>
                </c:pt>
                <c:pt idx="67">
                  <c:v>6.8000000000000007</c:v>
                </c:pt>
                <c:pt idx="68">
                  <c:v>0.65</c:v>
                </c:pt>
                <c:pt idx="69">
                  <c:v>0.25</c:v>
                </c:pt>
                <c:pt idx="70">
                  <c:v>0.25</c:v>
                </c:pt>
                <c:pt idx="71">
                  <c:v>0.15</c:v>
                </c:pt>
                <c:pt idx="72">
                  <c:v>0.15</c:v>
                </c:pt>
                <c:pt idx="73">
                  <c:v>4.1500000000000004</c:v>
                </c:pt>
                <c:pt idx="74">
                  <c:v>7.7</c:v>
                </c:pt>
                <c:pt idx="75">
                  <c:v>3.6999999999999997</c:v>
                </c:pt>
                <c:pt idx="76">
                  <c:v>7.95</c:v>
                </c:pt>
                <c:pt idx="77">
                  <c:v>11.3</c:v>
                </c:pt>
                <c:pt idx="78">
                  <c:v>3.5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0.36</c:v>
                </c:pt>
                <c:pt idx="98">
                  <c:v>0.36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2.7</c:v>
                </c:pt>
                <c:pt idx="103">
                  <c:v>2.7</c:v>
                </c:pt>
                <c:pt idx="104">
                  <c:v>0</c:v>
                </c:pt>
                <c:pt idx="105">
                  <c:v>0</c:v>
                </c:pt>
                <c:pt idx="106">
                  <c:v>4.3</c:v>
                </c:pt>
                <c:pt idx="107">
                  <c:v>4.6499999999999995</c:v>
                </c:pt>
                <c:pt idx="108">
                  <c:v>17</c:v>
                </c:pt>
                <c:pt idx="109">
                  <c:v>24.75</c:v>
                </c:pt>
                <c:pt idx="110">
                  <c:v>14</c:v>
                </c:pt>
                <c:pt idx="111">
                  <c:v>5.9</c:v>
                </c:pt>
                <c:pt idx="112">
                  <c:v>9.1</c:v>
                </c:pt>
                <c:pt idx="113">
                  <c:v>25.75</c:v>
                </c:pt>
                <c:pt idx="114">
                  <c:v>16.649999999999999</c:v>
                </c:pt>
                <c:pt idx="115">
                  <c:v>0</c:v>
                </c:pt>
                <c:pt idx="116">
                  <c:v>3.9</c:v>
                </c:pt>
                <c:pt idx="117">
                  <c:v>3.9</c:v>
                </c:pt>
                <c:pt idx="118">
                  <c:v>5.9</c:v>
                </c:pt>
                <c:pt idx="119">
                  <c:v>5.9</c:v>
                </c:pt>
                <c:pt idx="120">
                  <c:v>2.2000000000000002</c:v>
                </c:pt>
                <c:pt idx="121">
                  <c:v>3.6500000000000004</c:v>
                </c:pt>
                <c:pt idx="122">
                  <c:v>4</c:v>
                </c:pt>
                <c:pt idx="123">
                  <c:v>2.5499999999999998</c:v>
                </c:pt>
                <c:pt idx="124">
                  <c:v>3.9</c:v>
                </c:pt>
                <c:pt idx="125">
                  <c:v>5.85</c:v>
                </c:pt>
                <c:pt idx="126">
                  <c:v>6.25</c:v>
                </c:pt>
                <c:pt idx="127">
                  <c:v>4.6499999999999995</c:v>
                </c:pt>
                <c:pt idx="128">
                  <c:v>0.35</c:v>
                </c:pt>
                <c:pt idx="129">
                  <c:v>2.2999999999999998</c:v>
                </c:pt>
                <c:pt idx="130">
                  <c:v>4.1500000000000004</c:v>
                </c:pt>
                <c:pt idx="131">
                  <c:v>5.25</c:v>
                </c:pt>
                <c:pt idx="132">
                  <c:v>3.4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0.85</c:v>
                </c:pt>
                <c:pt idx="143">
                  <c:v>11.549999999999999</c:v>
                </c:pt>
                <c:pt idx="144">
                  <c:v>32.9</c:v>
                </c:pt>
                <c:pt idx="145">
                  <c:v>27.799999999999997</c:v>
                </c:pt>
                <c:pt idx="146">
                  <c:v>11.149999999999999</c:v>
                </c:pt>
                <c:pt idx="147">
                  <c:v>5.75</c:v>
                </c:pt>
                <c:pt idx="148">
                  <c:v>1.95</c:v>
                </c:pt>
                <c:pt idx="149">
                  <c:v>1.75</c:v>
                </c:pt>
                <c:pt idx="150">
                  <c:v>3.65</c:v>
                </c:pt>
                <c:pt idx="151">
                  <c:v>6.75</c:v>
                </c:pt>
                <c:pt idx="152">
                  <c:v>5.3000000000000007</c:v>
                </c:pt>
                <c:pt idx="153">
                  <c:v>3.6500000000000004</c:v>
                </c:pt>
                <c:pt idx="154">
                  <c:v>1.45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0.15</c:v>
                </c:pt>
                <c:pt idx="160">
                  <c:v>0.15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</c:v>
                </c:pt>
                <c:pt idx="170">
                  <c:v>0.2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0</c:v>
                </c:pt>
                <c:pt idx="189">
                  <c:v>0</c:v>
                </c:pt>
                <c:pt idx="190">
                  <c:v>2.5499999999999998</c:v>
                </c:pt>
                <c:pt idx="191">
                  <c:v>2.5499999999999998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2.5499999999999998</c:v>
                </c:pt>
                <c:pt idx="201">
                  <c:v>2.5499999999999998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</c:v>
                </c:pt>
                <c:pt idx="207">
                  <c:v>0.2</c:v>
                </c:pt>
                <c:pt idx="208">
                  <c:v>0.2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</c:v>
                </c:pt>
                <c:pt idx="214">
                  <c:v>2.2000000000000002</c:v>
                </c:pt>
                <c:pt idx="215">
                  <c:v>4.5</c:v>
                </c:pt>
                <c:pt idx="216">
                  <c:v>3</c:v>
                </c:pt>
                <c:pt idx="217">
                  <c:v>0.5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0.5</c:v>
                </c:pt>
                <c:pt idx="223">
                  <c:v>0.5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2.5</c:v>
                </c:pt>
                <c:pt idx="254">
                  <c:v>0.5</c:v>
                </c:pt>
                <c:pt idx="255">
                  <c:v>0</c:v>
                </c:pt>
                <c:pt idx="256">
                  <c:v>0.5</c:v>
                </c:pt>
                <c:pt idx="257">
                  <c:v>0.5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1.5</c:v>
                </c:pt>
                <c:pt idx="275">
                  <c:v>1.5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4</c:v>
                </c:pt>
                <c:pt idx="312">
                  <c:v>4</c:v>
                </c:pt>
                <c:pt idx="313">
                  <c:v>0.5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0.5</c:v>
                </c:pt>
                <c:pt idx="340">
                  <c:v>1.5</c:v>
                </c:pt>
                <c:pt idx="341">
                  <c:v>3.5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AC0-9AFF-2EC881528F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Data!$AJ$3:$AJ$4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Data!$AK$3:$AK$4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1-4AC0-9AFF-2EC88152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6680"/>
        <c:axId val="218527072"/>
      </c:scatterChart>
      <c:valAx>
        <c:axId val="21852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in mm (observed)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072"/>
        <c:crosses val="autoZero"/>
        <c:crossBetween val="midCat"/>
      </c:valAx>
      <c:valAx>
        <c:axId val="2185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in mm (forecsated)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Scatterplot</a:t>
            </a:r>
            <a:r>
              <a:rPr lang="en-IN" baseline="0"/>
              <a:t> with 3 day lead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90857392825897"/>
                  <c:y val="-0.4581846019247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Data!$P$8:$P$370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</c:v>
                </c:pt>
                <c:pt idx="31">
                  <c:v>12.566666666666668</c:v>
                </c:pt>
                <c:pt idx="32">
                  <c:v>12.566666666666668</c:v>
                </c:pt>
                <c:pt idx="33">
                  <c:v>11.266666666666667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0.26</c:v>
                </c:pt>
                <c:pt idx="47">
                  <c:v>0.26</c:v>
                </c:pt>
                <c:pt idx="48">
                  <c:v>0.52</c:v>
                </c:pt>
                <c:pt idx="49">
                  <c:v>0.26</c:v>
                </c:pt>
                <c:pt idx="50">
                  <c:v>0.26</c:v>
                </c:pt>
                <c:pt idx="51">
                  <c:v>1.5600000000000003</c:v>
                </c:pt>
                <c:pt idx="52">
                  <c:v>1.5600000000000003</c:v>
                </c:pt>
                <c:pt idx="53">
                  <c:v>1.5600000000000003</c:v>
                </c:pt>
                <c:pt idx="54">
                  <c:v>1.1266666666666667</c:v>
                </c:pt>
                <c:pt idx="55">
                  <c:v>2.86</c:v>
                </c:pt>
                <c:pt idx="56">
                  <c:v>8.8400000000000016</c:v>
                </c:pt>
                <c:pt idx="57">
                  <c:v>11.44</c:v>
                </c:pt>
                <c:pt idx="58">
                  <c:v>9.706666666666667</c:v>
                </c:pt>
                <c:pt idx="59">
                  <c:v>8.32</c:v>
                </c:pt>
                <c:pt idx="60">
                  <c:v>4.5933333333333328</c:v>
                </c:pt>
                <c:pt idx="61">
                  <c:v>5.72</c:v>
                </c:pt>
                <c:pt idx="62">
                  <c:v>4.246666666666667</c:v>
                </c:pt>
                <c:pt idx="63">
                  <c:v>4.246666666666667</c:v>
                </c:pt>
                <c:pt idx="64">
                  <c:v>8.4066666666666663</c:v>
                </c:pt>
                <c:pt idx="65">
                  <c:v>5.2866666666666662</c:v>
                </c:pt>
                <c:pt idx="66">
                  <c:v>5.2866666666666662</c:v>
                </c:pt>
                <c:pt idx="67">
                  <c:v>0</c:v>
                </c:pt>
                <c:pt idx="68">
                  <c:v>0</c:v>
                </c:pt>
                <c:pt idx="69">
                  <c:v>0.26</c:v>
                </c:pt>
                <c:pt idx="70">
                  <c:v>0.26</c:v>
                </c:pt>
                <c:pt idx="71">
                  <c:v>0.69333333333333336</c:v>
                </c:pt>
                <c:pt idx="72">
                  <c:v>0.69333333333333336</c:v>
                </c:pt>
                <c:pt idx="73">
                  <c:v>0.69333333333333336</c:v>
                </c:pt>
                <c:pt idx="74">
                  <c:v>0.26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0.43333333333333335</c:v>
                </c:pt>
                <c:pt idx="96">
                  <c:v>0.43333333333333335</c:v>
                </c:pt>
                <c:pt idx="97">
                  <c:v>0.43333333333333335</c:v>
                </c:pt>
                <c:pt idx="98">
                  <c:v>4.8533333333333326</c:v>
                </c:pt>
                <c:pt idx="99">
                  <c:v>5.1133333333333324</c:v>
                </c:pt>
                <c:pt idx="100">
                  <c:v>17.419999999999998</c:v>
                </c:pt>
                <c:pt idx="101">
                  <c:v>12.566666666666668</c:v>
                </c:pt>
                <c:pt idx="102">
                  <c:v>20.886666666666667</c:v>
                </c:pt>
                <c:pt idx="103">
                  <c:v>17.420000000000002</c:v>
                </c:pt>
                <c:pt idx="104">
                  <c:v>23.400000000000002</c:v>
                </c:pt>
                <c:pt idx="105">
                  <c:v>23.66</c:v>
                </c:pt>
                <c:pt idx="106">
                  <c:v>47.580000000000005</c:v>
                </c:pt>
                <c:pt idx="107">
                  <c:v>42.033333333333331</c:v>
                </c:pt>
                <c:pt idx="108">
                  <c:v>33.193333333333335</c:v>
                </c:pt>
                <c:pt idx="109">
                  <c:v>0.43333333333333335</c:v>
                </c:pt>
                <c:pt idx="110">
                  <c:v>4.16</c:v>
                </c:pt>
                <c:pt idx="111">
                  <c:v>4.42</c:v>
                </c:pt>
                <c:pt idx="112">
                  <c:v>15.86</c:v>
                </c:pt>
                <c:pt idx="113">
                  <c:v>36.313333333333333</c:v>
                </c:pt>
                <c:pt idx="114">
                  <c:v>36.919999999999995</c:v>
                </c:pt>
                <c:pt idx="115">
                  <c:v>48.793333333333329</c:v>
                </c:pt>
                <c:pt idx="116">
                  <c:v>24.179999999999996</c:v>
                </c:pt>
                <c:pt idx="117">
                  <c:v>23.313333333333333</c:v>
                </c:pt>
                <c:pt idx="118">
                  <c:v>5.98</c:v>
                </c:pt>
                <c:pt idx="119">
                  <c:v>5.98</c:v>
                </c:pt>
                <c:pt idx="120">
                  <c:v>5.98</c:v>
                </c:pt>
                <c:pt idx="121">
                  <c:v>0</c:v>
                </c:pt>
                <c:pt idx="122">
                  <c:v>0.43333333333333335</c:v>
                </c:pt>
                <c:pt idx="123">
                  <c:v>0.8666666666666667</c:v>
                </c:pt>
                <c:pt idx="124">
                  <c:v>4.42</c:v>
                </c:pt>
                <c:pt idx="125">
                  <c:v>4.246666666666667</c:v>
                </c:pt>
                <c:pt idx="126">
                  <c:v>3.813333333333333</c:v>
                </c:pt>
                <c:pt idx="127">
                  <c:v>0.26</c:v>
                </c:pt>
                <c:pt idx="128">
                  <c:v>12.306666666666667</c:v>
                </c:pt>
                <c:pt idx="129">
                  <c:v>13.433333333333335</c:v>
                </c:pt>
                <c:pt idx="130">
                  <c:v>13.433333333333335</c:v>
                </c:pt>
                <c:pt idx="131">
                  <c:v>1.1266666666666667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6.1533333333333333</c:v>
                </c:pt>
                <c:pt idx="139">
                  <c:v>6.5866666666666669</c:v>
                </c:pt>
                <c:pt idx="140">
                  <c:v>6.5866666666666669</c:v>
                </c:pt>
                <c:pt idx="141">
                  <c:v>0.43333333333333335</c:v>
                </c:pt>
                <c:pt idx="142">
                  <c:v>6.1533333333333333</c:v>
                </c:pt>
                <c:pt idx="143">
                  <c:v>6.1533333333333333</c:v>
                </c:pt>
                <c:pt idx="144">
                  <c:v>6.1533333333333333</c:v>
                </c:pt>
                <c:pt idx="145">
                  <c:v>0.43333333333333335</c:v>
                </c:pt>
                <c:pt idx="146">
                  <c:v>0.43333333333333335</c:v>
                </c:pt>
                <c:pt idx="147">
                  <c:v>2.4266666666666663</c:v>
                </c:pt>
                <c:pt idx="148">
                  <c:v>2.2533333333333334</c:v>
                </c:pt>
                <c:pt idx="149">
                  <c:v>2.2533333333333334</c:v>
                </c:pt>
                <c:pt idx="150">
                  <c:v>0.26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1.7333333333333334</c:v>
                </c:pt>
                <c:pt idx="182">
                  <c:v>2.1666666666666665</c:v>
                </c:pt>
                <c:pt idx="183">
                  <c:v>2.1666666666666665</c:v>
                </c:pt>
                <c:pt idx="184">
                  <c:v>0.43333333333333335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0.43333333333333335</c:v>
                </c:pt>
                <c:pt idx="214">
                  <c:v>0.43333333333333335</c:v>
                </c:pt>
                <c:pt idx="215">
                  <c:v>0.43333333333333335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1.9933333333333332</c:v>
                </c:pt>
                <c:pt idx="290">
                  <c:v>1.9933333333333332</c:v>
                </c:pt>
                <c:pt idx="291">
                  <c:v>1.9933333333333332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6.8466666666666676</c:v>
                </c:pt>
                <c:pt idx="308">
                  <c:v>16.72666666666667</c:v>
                </c:pt>
                <c:pt idx="309">
                  <c:v>17.16</c:v>
                </c:pt>
                <c:pt idx="310">
                  <c:v>10.313333333333334</c:v>
                </c:pt>
                <c:pt idx="311">
                  <c:v>0.43333333333333335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5.0266666666666664</c:v>
                </c:pt>
                <c:pt idx="319">
                  <c:v>5.2866666666666662</c:v>
                </c:pt>
                <c:pt idx="320">
                  <c:v>5.2866666666666662</c:v>
                </c:pt>
                <c:pt idx="321">
                  <c:v>0.52</c:v>
                </c:pt>
                <c:pt idx="322">
                  <c:v>0.26</c:v>
                </c:pt>
                <c:pt idx="323">
                  <c:v>0.26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xVal>
          <c:yVal>
            <c:numRef>
              <c:f>Data!$O$8:$O$370</c:f>
              <c:numCache>
                <c:formatCode>0.000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9.9999999999999992E-2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</c:v>
                </c:pt>
                <c:pt idx="48">
                  <c:v>0.8666666666666667</c:v>
                </c:pt>
                <c:pt idx="49">
                  <c:v>4.9666666666666668</c:v>
                </c:pt>
                <c:pt idx="50">
                  <c:v>6.666666666666667</c:v>
                </c:pt>
                <c:pt idx="51">
                  <c:v>6.4000000000000012</c:v>
                </c:pt>
                <c:pt idx="52">
                  <c:v>2.3000000000000003</c:v>
                </c:pt>
                <c:pt idx="53">
                  <c:v>0.33333333333333331</c:v>
                </c:pt>
                <c:pt idx="54">
                  <c:v>0.76666666666666661</c:v>
                </c:pt>
                <c:pt idx="55">
                  <c:v>14.666666666666666</c:v>
                </c:pt>
                <c:pt idx="56">
                  <c:v>20.099999999999998</c:v>
                </c:pt>
                <c:pt idx="57">
                  <c:v>25.566666666666666</c:v>
                </c:pt>
                <c:pt idx="58">
                  <c:v>14.799999999999999</c:v>
                </c:pt>
                <c:pt idx="59">
                  <c:v>9.3666666666666671</c:v>
                </c:pt>
                <c:pt idx="60">
                  <c:v>3.9000000000000004</c:v>
                </c:pt>
                <c:pt idx="61">
                  <c:v>3.1333333333333329</c:v>
                </c:pt>
                <c:pt idx="62">
                  <c:v>2.9000000000000004</c:v>
                </c:pt>
                <c:pt idx="63">
                  <c:v>3.2333333333333329</c:v>
                </c:pt>
                <c:pt idx="64">
                  <c:v>4.9666666666666668</c:v>
                </c:pt>
                <c:pt idx="65">
                  <c:v>5.3000000000000007</c:v>
                </c:pt>
                <c:pt idx="66">
                  <c:v>5.333333333333333</c:v>
                </c:pt>
                <c:pt idx="67">
                  <c:v>1.3333333333333333</c:v>
                </c:pt>
                <c:pt idx="68">
                  <c:v>0.89999999999999991</c:v>
                </c:pt>
                <c:pt idx="69">
                  <c:v>0.39999999999999997</c:v>
                </c:pt>
                <c:pt idx="70">
                  <c:v>0.3</c:v>
                </c:pt>
                <c:pt idx="71">
                  <c:v>3.0666666666666669</c:v>
                </c:pt>
                <c:pt idx="72">
                  <c:v>2.7666666666666671</c:v>
                </c:pt>
                <c:pt idx="73">
                  <c:v>2.7666666666666671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2.4</c:v>
                </c:pt>
                <c:pt idx="96">
                  <c:v>2.4666666666666668</c:v>
                </c:pt>
                <c:pt idx="97">
                  <c:v>3.4666666666666668</c:v>
                </c:pt>
                <c:pt idx="98">
                  <c:v>2.4333333333333331</c:v>
                </c:pt>
                <c:pt idx="99">
                  <c:v>2.7333333333333329</c:v>
                </c:pt>
                <c:pt idx="100">
                  <c:v>3.5333333333333332</c:v>
                </c:pt>
                <c:pt idx="101">
                  <c:v>2.1666666666666665</c:v>
                </c:pt>
                <c:pt idx="102">
                  <c:v>1.8</c:v>
                </c:pt>
                <c:pt idx="103">
                  <c:v>4.0666666666666664</c:v>
                </c:pt>
                <c:pt idx="104">
                  <c:v>4.0666666666666664</c:v>
                </c:pt>
                <c:pt idx="105">
                  <c:v>5.1333333333333329</c:v>
                </c:pt>
                <c:pt idx="106">
                  <c:v>12.166666666666666</c:v>
                </c:pt>
                <c:pt idx="107">
                  <c:v>17.566666666666666</c:v>
                </c:pt>
                <c:pt idx="108">
                  <c:v>17.766666666666666</c:v>
                </c:pt>
                <c:pt idx="109">
                  <c:v>9.5333333333333332</c:v>
                </c:pt>
                <c:pt idx="110">
                  <c:v>4.3666666666666663</c:v>
                </c:pt>
                <c:pt idx="111">
                  <c:v>7.3</c:v>
                </c:pt>
                <c:pt idx="112">
                  <c:v>4.4333333333333327</c:v>
                </c:pt>
                <c:pt idx="113">
                  <c:v>4.2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0.66666666666666663</c:v>
                </c:pt>
                <c:pt idx="117">
                  <c:v>3.3666666666666667</c:v>
                </c:pt>
                <c:pt idx="118">
                  <c:v>4.833333333333333</c:v>
                </c:pt>
                <c:pt idx="119">
                  <c:v>5.333333333333333</c:v>
                </c:pt>
                <c:pt idx="120">
                  <c:v>2.6666666666666665</c:v>
                </c:pt>
                <c:pt idx="121">
                  <c:v>6.666666666666667</c:v>
                </c:pt>
                <c:pt idx="122">
                  <c:v>6.3999999999999995</c:v>
                </c:pt>
                <c:pt idx="123">
                  <c:v>7.6333333333333329</c:v>
                </c:pt>
                <c:pt idx="124">
                  <c:v>5.0333333333333332</c:v>
                </c:pt>
                <c:pt idx="125">
                  <c:v>4.5666666666666664</c:v>
                </c:pt>
                <c:pt idx="126">
                  <c:v>7.3</c:v>
                </c:pt>
                <c:pt idx="127">
                  <c:v>5.8999999999999995</c:v>
                </c:pt>
                <c:pt idx="128">
                  <c:v>6.6333333333333329</c:v>
                </c:pt>
                <c:pt idx="129">
                  <c:v>2.6666666666666665</c:v>
                </c:pt>
                <c:pt idx="130">
                  <c:v>6.8666666666666671</c:v>
                </c:pt>
                <c:pt idx="131">
                  <c:v>6.9333333333333336</c:v>
                </c:pt>
                <c:pt idx="132">
                  <c:v>6.7</c:v>
                </c:pt>
                <c:pt idx="133">
                  <c:v>1.0333333333333334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1.5333333333333332</c:v>
                </c:pt>
                <c:pt idx="138">
                  <c:v>4.2666666666666666</c:v>
                </c:pt>
                <c:pt idx="139">
                  <c:v>5.7333333333333334</c:v>
                </c:pt>
                <c:pt idx="140">
                  <c:v>5.166666666666667</c:v>
                </c:pt>
                <c:pt idx="141">
                  <c:v>2.6666666666666665</c:v>
                </c:pt>
                <c:pt idx="142">
                  <c:v>16</c:v>
                </c:pt>
                <c:pt idx="143">
                  <c:v>18.766666666666666</c:v>
                </c:pt>
                <c:pt idx="144">
                  <c:v>18.999999999999996</c:v>
                </c:pt>
                <c:pt idx="145">
                  <c:v>4.2</c:v>
                </c:pt>
                <c:pt idx="146">
                  <c:v>0.66666666666666663</c:v>
                </c:pt>
                <c:pt idx="147">
                  <c:v>0.19999999999999998</c:v>
                </c:pt>
                <c:pt idx="148">
                  <c:v>2.6333333333333333</c:v>
                </c:pt>
                <c:pt idx="149">
                  <c:v>4.5</c:v>
                </c:pt>
                <c:pt idx="150">
                  <c:v>7.4666666666666659</c:v>
                </c:pt>
                <c:pt idx="151">
                  <c:v>5.0333333333333341</c:v>
                </c:pt>
                <c:pt idx="152">
                  <c:v>2.9666666666666668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4.0333333333333332</c:v>
                </c:pt>
                <c:pt idx="182">
                  <c:v>4.1333333333333337</c:v>
                </c:pt>
                <c:pt idx="183">
                  <c:v>4.666666666666667</c:v>
                </c:pt>
                <c:pt idx="184">
                  <c:v>2.3333333333333335</c:v>
                </c:pt>
                <c:pt idx="185">
                  <c:v>2.2333333333333329</c:v>
                </c:pt>
                <c:pt idx="186">
                  <c:v>1.7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0.83333333333333337</c:v>
                </c:pt>
                <c:pt idx="212">
                  <c:v>2.1666666666666665</c:v>
                </c:pt>
                <c:pt idx="213">
                  <c:v>3.8333333333333335</c:v>
                </c:pt>
                <c:pt idx="214">
                  <c:v>3.3333333333333335</c:v>
                </c:pt>
                <c:pt idx="215">
                  <c:v>2</c:v>
                </c:pt>
                <c:pt idx="216">
                  <c:v>0.33333333333333331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0.66666666666666663</c:v>
                </c:pt>
                <c:pt idx="221">
                  <c:v>0.66666666666666663</c:v>
                </c:pt>
                <c:pt idx="222">
                  <c:v>0.66666666666666663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0.33333333333333331</c:v>
                </c:pt>
                <c:pt idx="247">
                  <c:v>0.33333333333333331</c:v>
                </c:pt>
                <c:pt idx="248">
                  <c:v>0.33333333333333331</c:v>
                </c:pt>
                <c:pt idx="249">
                  <c:v>0</c:v>
                </c:pt>
                <c:pt idx="250">
                  <c:v>0.66666666666666663</c:v>
                </c:pt>
                <c:pt idx="251">
                  <c:v>2.6666666666666665</c:v>
                </c:pt>
                <c:pt idx="252">
                  <c:v>2.6666666666666665</c:v>
                </c:pt>
                <c:pt idx="253">
                  <c:v>2</c:v>
                </c:pt>
                <c:pt idx="254">
                  <c:v>0.33333333333333331</c:v>
                </c:pt>
                <c:pt idx="255">
                  <c:v>0.33333333333333331</c:v>
                </c:pt>
                <c:pt idx="256">
                  <c:v>0.33333333333333331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0.33333333333333331</c:v>
                </c:pt>
                <c:pt idx="281">
                  <c:v>0.66666666666666663</c:v>
                </c:pt>
                <c:pt idx="282">
                  <c:v>1</c:v>
                </c:pt>
                <c:pt idx="283">
                  <c:v>0.66666666666666663</c:v>
                </c:pt>
                <c:pt idx="284">
                  <c:v>0.33333333333333331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0.66666666666666663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0.33333333333333331</c:v>
                </c:pt>
                <c:pt idx="302">
                  <c:v>0.33333333333333331</c:v>
                </c:pt>
                <c:pt idx="303">
                  <c:v>0.33333333333333331</c:v>
                </c:pt>
                <c:pt idx="304">
                  <c:v>0</c:v>
                </c:pt>
                <c:pt idx="305">
                  <c:v>0.33333333333333331</c:v>
                </c:pt>
                <c:pt idx="306">
                  <c:v>0.33333333333333331</c:v>
                </c:pt>
                <c:pt idx="307">
                  <c:v>0.33333333333333331</c:v>
                </c:pt>
                <c:pt idx="308">
                  <c:v>2</c:v>
                </c:pt>
                <c:pt idx="309">
                  <c:v>2.3333333333333335</c:v>
                </c:pt>
                <c:pt idx="310">
                  <c:v>2.3333333333333335</c:v>
                </c:pt>
                <c:pt idx="311">
                  <c:v>0.33333333333333331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0.66666666666666663</c:v>
                </c:pt>
                <c:pt idx="331">
                  <c:v>1</c:v>
                </c:pt>
                <c:pt idx="332">
                  <c:v>1</c:v>
                </c:pt>
                <c:pt idx="333">
                  <c:v>0.66666666666666663</c:v>
                </c:pt>
                <c:pt idx="334">
                  <c:v>0.33333333333333331</c:v>
                </c:pt>
                <c:pt idx="335">
                  <c:v>0.33333333333333331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1.3333333333333333</c:v>
                </c:pt>
                <c:pt idx="340">
                  <c:v>1.3333333333333333</c:v>
                </c:pt>
                <c:pt idx="341">
                  <c:v>1.3333333333333333</c:v>
                </c:pt>
                <c:pt idx="342">
                  <c:v>0.33333333333333331</c:v>
                </c:pt>
                <c:pt idx="343">
                  <c:v>0.33333333333333331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0.33333333333333331</c:v>
                </c:pt>
                <c:pt idx="347">
                  <c:v>1</c:v>
                </c:pt>
                <c:pt idx="348">
                  <c:v>1.3333333333333333</c:v>
                </c:pt>
                <c:pt idx="349">
                  <c:v>1</c:v>
                </c:pt>
                <c:pt idx="350">
                  <c:v>0.66666666666666663</c:v>
                </c:pt>
                <c:pt idx="351">
                  <c:v>0.33333333333333331</c:v>
                </c:pt>
                <c:pt idx="352">
                  <c:v>0.33333333333333331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F-4C12-9024-A57815D87C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Data!$AJ$3:$AJ$4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Data!$AK$3:$AK$4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BF-4C12-9024-A57815D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2760"/>
        <c:axId val="218523152"/>
      </c:scatterChart>
      <c:valAx>
        <c:axId val="21852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(observed)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152"/>
        <c:crosses val="autoZero"/>
        <c:crossBetween val="midCat"/>
      </c:valAx>
      <c:valAx>
        <c:axId val="2185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(forecasted)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Scatterplot</a:t>
            </a:r>
            <a:r>
              <a:rPr lang="en-IN" baseline="0"/>
              <a:t> with 4 day lead</a:t>
            </a:r>
            <a:endParaRPr lang="en-IN"/>
          </a:p>
        </c:rich>
      </c:tx>
      <c:layout>
        <c:manualLayout>
          <c:xMode val="edge"/>
          <c:yMode val="edge"/>
          <c:x val="0.281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092738407699"/>
          <c:y val="0.15319444444444447"/>
          <c:w val="0.83186351706036754"/>
          <c:h val="0.6792209827938173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12292213473315"/>
                  <c:y val="-0.53104913969087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Data!$U$9:$U$370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0.97500000000000009</c:v>
                </c:pt>
                <c:pt idx="30">
                  <c:v>9.4250000000000007</c:v>
                </c:pt>
                <c:pt idx="31">
                  <c:v>9.4250000000000007</c:v>
                </c:pt>
                <c:pt idx="32">
                  <c:v>9.4250000000000007</c:v>
                </c:pt>
                <c:pt idx="33">
                  <c:v>8.4500000000000011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0.39</c:v>
                </c:pt>
                <c:pt idx="48">
                  <c:v>0.39</c:v>
                </c:pt>
                <c:pt idx="49">
                  <c:v>0.19500000000000001</c:v>
                </c:pt>
                <c:pt idx="50">
                  <c:v>1.3650000000000002</c:v>
                </c:pt>
                <c:pt idx="51">
                  <c:v>1.1700000000000002</c:v>
                </c:pt>
                <c:pt idx="52">
                  <c:v>1.1700000000000002</c:v>
                </c:pt>
                <c:pt idx="53">
                  <c:v>2.0150000000000001</c:v>
                </c:pt>
                <c:pt idx="54">
                  <c:v>2.145</c:v>
                </c:pt>
                <c:pt idx="55">
                  <c:v>6.6300000000000008</c:v>
                </c:pt>
                <c:pt idx="56">
                  <c:v>9.4250000000000007</c:v>
                </c:pt>
                <c:pt idx="57">
                  <c:v>8.58</c:v>
                </c:pt>
                <c:pt idx="58">
                  <c:v>10.725</c:v>
                </c:pt>
                <c:pt idx="59">
                  <c:v>6.24</c:v>
                </c:pt>
                <c:pt idx="60">
                  <c:v>4.29</c:v>
                </c:pt>
                <c:pt idx="61">
                  <c:v>6.6300000000000008</c:v>
                </c:pt>
                <c:pt idx="62">
                  <c:v>3.1850000000000005</c:v>
                </c:pt>
                <c:pt idx="63">
                  <c:v>7.15</c:v>
                </c:pt>
                <c:pt idx="64">
                  <c:v>6.3049999999999997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0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0.52</c:v>
                </c:pt>
                <c:pt idx="71">
                  <c:v>0.71500000000000008</c:v>
                </c:pt>
                <c:pt idx="72">
                  <c:v>0.52</c:v>
                </c:pt>
                <c:pt idx="73">
                  <c:v>0.52</c:v>
                </c:pt>
                <c:pt idx="74">
                  <c:v>0.19500000000000001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3.9649999999999999</c:v>
                </c:pt>
                <c:pt idx="98">
                  <c:v>3.8349999999999995</c:v>
                </c:pt>
                <c:pt idx="99">
                  <c:v>13.065</c:v>
                </c:pt>
                <c:pt idx="100">
                  <c:v>13.065</c:v>
                </c:pt>
                <c:pt idx="101">
                  <c:v>15.860000000000001</c:v>
                </c:pt>
                <c:pt idx="102">
                  <c:v>22.295000000000002</c:v>
                </c:pt>
                <c:pt idx="103">
                  <c:v>17.55</c:v>
                </c:pt>
                <c:pt idx="104">
                  <c:v>24.18</c:v>
                </c:pt>
                <c:pt idx="105">
                  <c:v>42.314999999999998</c:v>
                </c:pt>
                <c:pt idx="106">
                  <c:v>36.010000000000005</c:v>
                </c:pt>
                <c:pt idx="107">
                  <c:v>31.524999999999999</c:v>
                </c:pt>
                <c:pt idx="108">
                  <c:v>24.895</c:v>
                </c:pt>
                <c:pt idx="109">
                  <c:v>3.4450000000000003</c:v>
                </c:pt>
                <c:pt idx="110">
                  <c:v>3.3149999999999999</c:v>
                </c:pt>
                <c:pt idx="111">
                  <c:v>11.895</c:v>
                </c:pt>
                <c:pt idx="112">
                  <c:v>30.355</c:v>
                </c:pt>
                <c:pt idx="113">
                  <c:v>27.884999999999998</c:v>
                </c:pt>
                <c:pt idx="114">
                  <c:v>45.174999999999997</c:v>
                </c:pt>
                <c:pt idx="115">
                  <c:v>36.594999999999999</c:v>
                </c:pt>
                <c:pt idx="116">
                  <c:v>18.134999999999998</c:v>
                </c:pt>
                <c:pt idx="117">
                  <c:v>21.97</c:v>
                </c:pt>
                <c:pt idx="118">
                  <c:v>4.4850000000000003</c:v>
                </c:pt>
                <c:pt idx="119">
                  <c:v>4.4850000000000003</c:v>
                </c:pt>
                <c:pt idx="120">
                  <c:v>4.4850000000000003</c:v>
                </c:pt>
                <c:pt idx="121">
                  <c:v>0.32500000000000001</c:v>
                </c:pt>
                <c:pt idx="122">
                  <c:v>0.65</c:v>
                </c:pt>
                <c:pt idx="123">
                  <c:v>3.3149999999999999</c:v>
                </c:pt>
                <c:pt idx="124">
                  <c:v>3.51</c:v>
                </c:pt>
                <c:pt idx="125">
                  <c:v>3.1850000000000001</c:v>
                </c:pt>
                <c:pt idx="126">
                  <c:v>2.86</c:v>
                </c:pt>
                <c:pt idx="127">
                  <c:v>9.4250000000000007</c:v>
                </c:pt>
                <c:pt idx="128">
                  <c:v>10.075000000000001</c:v>
                </c:pt>
                <c:pt idx="129">
                  <c:v>10.075000000000001</c:v>
                </c:pt>
                <c:pt idx="130">
                  <c:v>10.075000000000001</c:v>
                </c:pt>
                <c:pt idx="131">
                  <c:v>0.84500000000000008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4.6150000000000002</c:v>
                </c:pt>
                <c:pt idx="138">
                  <c:v>4.9400000000000004</c:v>
                </c:pt>
                <c:pt idx="139">
                  <c:v>4.9400000000000004</c:v>
                </c:pt>
                <c:pt idx="140">
                  <c:v>4.9400000000000004</c:v>
                </c:pt>
                <c:pt idx="141">
                  <c:v>4.9400000000000004</c:v>
                </c:pt>
                <c:pt idx="142">
                  <c:v>4.6150000000000002</c:v>
                </c:pt>
                <c:pt idx="143">
                  <c:v>4.6150000000000002</c:v>
                </c:pt>
                <c:pt idx="144">
                  <c:v>4.9400000000000004</c:v>
                </c:pt>
                <c:pt idx="145">
                  <c:v>0.32500000000000001</c:v>
                </c:pt>
                <c:pt idx="146">
                  <c:v>1.8199999999999998</c:v>
                </c:pt>
                <c:pt idx="147">
                  <c:v>2.0149999999999997</c:v>
                </c:pt>
                <c:pt idx="148">
                  <c:v>1.69</c:v>
                </c:pt>
                <c:pt idx="149">
                  <c:v>1.69</c:v>
                </c:pt>
                <c:pt idx="150">
                  <c:v>0.19500000000000001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1.3</c:v>
                </c:pt>
                <c:pt idx="181">
                  <c:v>1.625</c:v>
                </c:pt>
                <c:pt idx="182">
                  <c:v>1.625</c:v>
                </c:pt>
                <c:pt idx="183">
                  <c:v>1.625</c:v>
                </c:pt>
                <c:pt idx="184">
                  <c:v>0.32500000000000001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0.32500000000000001</c:v>
                </c:pt>
                <c:pt idx="213">
                  <c:v>0.32500000000000001</c:v>
                </c:pt>
                <c:pt idx="214">
                  <c:v>0.32500000000000001</c:v>
                </c:pt>
                <c:pt idx="215">
                  <c:v>0.32500000000000001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1.4949999999999999</c:v>
                </c:pt>
                <c:pt idx="289">
                  <c:v>1.4949999999999999</c:v>
                </c:pt>
                <c:pt idx="290">
                  <c:v>1.4949999999999999</c:v>
                </c:pt>
                <c:pt idx="291">
                  <c:v>1.4949999999999999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5.1350000000000007</c:v>
                </c:pt>
                <c:pt idx="307">
                  <c:v>12.545000000000002</c:v>
                </c:pt>
                <c:pt idx="308">
                  <c:v>12.870000000000001</c:v>
                </c:pt>
                <c:pt idx="309">
                  <c:v>12.870000000000001</c:v>
                </c:pt>
                <c:pt idx="310">
                  <c:v>7.7350000000000003</c:v>
                </c:pt>
                <c:pt idx="311">
                  <c:v>0.32500000000000001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3.77</c:v>
                </c:pt>
                <c:pt idx="318">
                  <c:v>3.9649999999999999</c:v>
                </c:pt>
                <c:pt idx="319">
                  <c:v>3.9649999999999999</c:v>
                </c:pt>
                <c:pt idx="320">
                  <c:v>4.16</c:v>
                </c:pt>
                <c:pt idx="321">
                  <c:v>0.39</c:v>
                </c:pt>
                <c:pt idx="322">
                  <c:v>0.19500000000000001</c:v>
                </c:pt>
                <c:pt idx="323">
                  <c:v>0.19500000000000001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Data!$T$9:$T$370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0.35</c:v>
                </c:pt>
                <c:pt idx="31">
                  <c:v>0.35</c:v>
                </c:pt>
                <c:pt idx="32">
                  <c:v>5</c:v>
                </c:pt>
                <c:pt idx="33">
                  <c:v>5.15</c:v>
                </c:pt>
                <c:pt idx="34">
                  <c:v>4.8000000000000007</c:v>
                </c:pt>
                <c:pt idx="35">
                  <c:v>4.8000000000000007</c:v>
                </c:pt>
                <c:pt idx="36">
                  <c:v>0.15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1.9750000000000001</c:v>
                </c:pt>
                <c:pt idx="46">
                  <c:v>2.4250000000000003</c:v>
                </c:pt>
                <c:pt idx="47">
                  <c:v>2.6250000000000004</c:v>
                </c:pt>
                <c:pt idx="48">
                  <c:v>8.0250000000000004</c:v>
                </c:pt>
                <c:pt idx="49">
                  <c:v>10.175000000000001</c:v>
                </c:pt>
                <c:pt idx="50">
                  <c:v>21.25</c:v>
                </c:pt>
                <c:pt idx="51">
                  <c:v>21.45</c:v>
                </c:pt>
                <c:pt idx="52">
                  <c:v>16.125</c:v>
                </c:pt>
                <c:pt idx="53">
                  <c:v>16.125</c:v>
                </c:pt>
                <c:pt idx="54">
                  <c:v>16.125</c:v>
                </c:pt>
                <c:pt idx="55">
                  <c:v>16.125</c:v>
                </c:pt>
                <c:pt idx="56">
                  <c:v>16.125</c:v>
                </c:pt>
                <c:pt idx="57">
                  <c:v>14.35</c:v>
                </c:pt>
                <c:pt idx="58">
                  <c:v>3.0750000000000002</c:v>
                </c:pt>
                <c:pt idx="59">
                  <c:v>3.0000000000000004</c:v>
                </c:pt>
                <c:pt idx="60">
                  <c:v>4.8000000000000007</c:v>
                </c:pt>
                <c:pt idx="61">
                  <c:v>5.3000000000000007</c:v>
                </c:pt>
                <c:pt idx="62">
                  <c:v>5.9750000000000005</c:v>
                </c:pt>
                <c:pt idx="63">
                  <c:v>6.1999999999999993</c:v>
                </c:pt>
                <c:pt idx="64">
                  <c:v>5.2</c:v>
                </c:pt>
                <c:pt idx="65">
                  <c:v>2.35</c:v>
                </c:pt>
                <c:pt idx="66">
                  <c:v>1.55</c:v>
                </c:pt>
                <c:pt idx="67">
                  <c:v>1.05</c:v>
                </c:pt>
                <c:pt idx="68">
                  <c:v>0.25</c:v>
                </c:pt>
                <c:pt idx="69">
                  <c:v>6.1749999999999998</c:v>
                </c:pt>
                <c:pt idx="70">
                  <c:v>8.125</c:v>
                </c:pt>
                <c:pt idx="71">
                  <c:v>8.7749999999999986</c:v>
                </c:pt>
                <c:pt idx="72">
                  <c:v>8.6999999999999993</c:v>
                </c:pt>
                <c:pt idx="73">
                  <c:v>2.7750000000000004</c:v>
                </c:pt>
                <c:pt idx="74">
                  <c:v>0.7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7.125</c:v>
                </c:pt>
                <c:pt idx="94">
                  <c:v>8.9250000000000007</c:v>
                </c:pt>
                <c:pt idx="95">
                  <c:v>8.9750000000000014</c:v>
                </c:pt>
                <c:pt idx="96">
                  <c:v>8.9750000000000014</c:v>
                </c:pt>
                <c:pt idx="97">
                  <c:v>1.85</c:v>
                </c:pt>
                <c:pt idx="98">
                  <c:v>0.05</c:v>
                </c:pt>
                <c:pt idx="99">
                  <c:v>0.22500000000000001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2.5249999999999999</c:v>
                </c:pt>
                <c:pt idx="104">
                  <c:v>0.32499999999999996</c:v>
                </c:pt>
                <c:pt idx="105">
                  <c:v>8.6499999999999986</c:v>
                </c:pt>
                <c:pt idx="106">
                  <c:v>12.7</c:v>
                </c:pt>
                <c:pt idx="107">
                  <c:v>13.5</c:v>
                </c:pt>
                <c:pt idx="108">
                  <c:v>13.5</c:v>
                </c:pt>
                <c:pt idx="109">
                  <c:v>9.7249999999999996</c:v>
                </c:pt>
                <c:pt idx="110">
                  <c:v>14</c:v>
                </c:pt>
                <c:pt idx="111">
                  <c:v>18.974999999999998</c:v>
                </c:pt>
                <c:pt idx="112">
                  <c:v>30.25</c:v>
                </c:pt>
                <c:pt idx="113">
                  <c:v>27.65</c:v>
                </c:pt>
                <c:pt idx="114">
                  <c:v>19.324999999999999</c:v>
                </c:pt>
                <c:pt idx="115">
                  <c:v>13.924999999999999</c:v>
                </c:pt>
                <c:pt idx="116">
                  <c:v>4.4000000000000004</c:v>
                </c:pt>
                <c:pt idx="117">
                  <c:v>3.5500000000000003</c:v>
                </c:pt>
                <c:pt idx="118">
                  <c:v>4.2750000000000004</c:v>
                </c:pt>
                <c:pt idx="119">
                  <c:v>3.9250000000000003</c:v>
                </c:pt>
                <c:pt idx="120">
                  <c:v>2.2250000000000001</c:v>
                </c:pt>
                <c:pt idx="121">
                  <c:v>3.0750000000000002</c:v>
                </c:pt>
                <c:pt idx="122">
                  <c:v>3.3250000000000002</c:v>
                </c:pt>
                <c:pt idx="123">
                  <c:v>5.8249999999999993</c:v>
                </c:pt>
                <c:pt idx="124">
                  <c:v>5.6</c:v>
                </c:pt>
                <c:pt idx="125">
                  <c:v>3.65</c:v>
                </c:pt>
                <c:pt idx="126">
                  <c:v>3.8249999999999997</c:v>
                </c:pt>
                <c:pt idx="127">
                  <c:v>3.1999999999999997</c:v>
                </c:pt>
                <c:pt idx="128">
                  <c:v>3.9249999999999998</c:v>
                </c:pt>
                <c:pt idx="129">
                  <c:v>8.1750000000000007</c:v>
                </c:pt>
                <c:pt idx="130">
                  <c:v>7.8000000000000007</c:v>
                </c:pt>
                <c:pt idx="131">
                  <c:v>5.75</c:v>
                </c:pt>
                <c:pt idx="132">
                  <c:v>5.0250000000000004</c:v>
                </c:pt>
                <c:pt idx="133">
                  <c:v>0.77500000000000002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0.15</c:v>
                </c:pt>
                <c:pt idx="140">
                  <c:v>0.32499999999999996</c:v>
                </c:pt>
                <c:pt idx="141">
                  <c:v>11.424999999999999</c:v>
                </c:pt>
                <c:pt idx="142">
                  <c:v>14.224999999999998</c:v>
                </c:pt>
                <c:pt idx="143">
                  <c:v>14.424999999999999</c:v>
                </c:pt>
                <c:pt idx="144">
                  <c:v>15.949999999999998</c:v>
                </c:pt>
                <c:pt idx="145">
                  <c:v>5.7249999999999996</c:v>
                </c:pt>
                <c:pt idx="146">
                  <c:v>2.9249999999999998</c:v>
                </c:pt>
                <c:pt idx="147">
                  <c:v>2.85</c:v>
                </c:pt>
                <c:pt idx="148">
                  <c:v>1.2999999999999998</c:v>
                </c:pt>
                <c:pt idx="149">
                  <c:v>1.5250000000000001</c:v>
                </c:pt>
                <c:pt idx="150">
                  <c:v>2.25</c:v>
                </c:pt>
                <c:pt idx="151">
                  <c:v>2.15</c:v>
                </c:pt>
                <c:pt idx="152">
                  <c:v>2.2250000000000001</c:v>
                </c:pt>
                <c:pt idx="153">
                  <c:v>4.1500000000000004</c:v>
                </c:pt>
                <c:pt idx="154">
                  <c:v>3.5</c:v>
                </c:pt>
                <c:pt idx="155">
                  <c:v>3.7250000000000001</c:v>
                </c:pt>
                <c:pt idx="156">
                  <c:v>3.5</c:v>
                </c:pt>
                <c:pt idx="157">
                  <c:v>0.47500000000000003</c:v>
                </c:pt>
                <c:pt idx="158">
                  <c:v>0.4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1.2749999999999999</c:v>
                </c:pt>
                <c:pt idx="198">
                  <c:v>1.2749999999999999</c:v>
                </c:pt>
                <c:pt idx="199">
                  <c:v>1.4249999999999998</c:v>
                </c:pt>
                <c:pt idx="200">
                  <c:v>1.4249999999999998</c:v>
                </c:pt>
                <c:pt idx="201">
                  <c:v>0.15</c:v>
                </c:pt>
                <c:pt idx="202">
                  <c:v>0.15</c:v>
                </c:pt>
                <c:pt idx="203">
                  <c:v>0</c:v>
                </c:pt>
                <c:pt idx="204">
                  <c:v>0</c:v>
                </c:pt>
                <c:pt idx="205">
                  <c:v>0.625</c:v>
                </c:pt>
                <c:pt idx="206">
                  <c:v>0.625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0.05</c:v>
                </c:pt>
                <c:pt idx="210">
                  <c:v>0.15000000000000002</c:v>
                </c:pt>
                <c:pt idx="211">
                  <c:v>1.1000000000000001</c:v>
                </c:pt>
                <c:pt idx="212">
                  <c:v>2.35</c:v>
                </c:pt>
                <c:pt idx="213">
                  <c:v>2.6</c:v>
                </c:pt>
                <c:pt idx="214">
                  <c:v>2.5</c:v>
                </c:pt>
                <c:pt idx="215">
                  <c:v>1.5</c:v>
                </c:pt>
                <c:pt idx="216">
                  <c:v>0.25</c:v>
                </c:pt>
                <c:pt idx="217">
                  <c:v>0</c:v>
                </c:pt>
                <c:pt idx="218">
                  <c:v>0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0.25</c:v>
                </c:pt>
                <c:pt idx="279">
                  <c:v>0.25</c:v>
                </c:pt>
                <c:pt idx="280">
                  <c:v>0.75</c:v>
                </c:pt>
                <c:pt idx="281">
                  <c:v>1</c:v>
                </c:pt>
                <c:pt idx="282">
                  <c:v>0.75</c:v>
                </c:pt>
                <c:pt idx="283">
                  <c:v>0.75</c:v>
                </c:pt>
                <c:pt idx="284">
                  <c:v>0.25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</c:v>
                </c:pt>
                <c:pt idx="308">
                  <c:v>1.75</c:v>
                </c:pt>
                <c:pt idx="309">
                  <c:v>1.75</c:v>
                </c:pt>
                <c:pt idx="310">
                  <c:v>1.75</c:v>
                </c:pt>
                <c:pt idx="311">
                  <c:v>0.25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0.25</c:v>
                </c:pt>
                <c:pt idx="327">
                  <c:v>0.5</c:v>
                </c:pt>
                <c:pt idx="328">
                  <c:v>0.75</c:v>
                </c:pt>
                <c:pt idx="329">
                  <c:v>2.5</c:v>
                </c:pt>
                <c:pt idx="330">
                  <c:v>2.25</c:v>
                </c:pt>
                <c:pt idx="331">
                  <c:v>2</c:v>
                </c:pt>
                <c:pt idx="332">
                  <c:v>2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0.5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0.5</c:v>
                </c:pt>
                <c:pt idx="360">
                  <c:v>0.75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C-4ADA-85B9-746E30B6A1E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Data!$AJ$3:$AJ$4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Data!$AK$3:$AK$4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AC-4ADA-85B9-746E30B6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6192"/>
        <c:axId val="320956584"/>
      </c:scatterChart>
      <c:valAx>
        <c:axId val="320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(observed)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584"/>
        <c:crosses val="autoZero"/>
        <c:crossBetween val="midCat"/>
      </c:valAx>
      <c:valAx>
        <c:axId val="3209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(forecasted)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Scatterplot</a:t>
            </a:r>
            <a:r>
              <a:rPr lang="en-IN" baseline="0"/>
              <a:t> with 5 day lead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06474190726159"/>
                  <c:y val="-0.56397054534849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Data!$Z$10:$Z$370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0.78</c:v>
                </c:pt>
                <c:pt idx="29">
                  <c:v>7.5400000000000009</c:v>
                </c:pt>
                <c:pt idx="30">
                  <c:v>7.5400000000000009</c:v>
                </c:pt>
                <c:pt idx="31">
                  <c:v>7.5400000000000009</c:v>
                </c:pt>
                <c:pt idx="32">
                  <c:v>7.5400000000000009</c:v>
                </c:pt>
                <c:pt idx="33">
                  <c:v>6.7600000000000007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0.156</c:v>
                </c:pt>
                <c:pt idx="45">
                  <c:v>0.156</c:v>
                </c:pt>
                <c:pt idx="46">
                  <c:v>0.312</c:v>
                </c:pt>
                <c:pt idx="47">
                  <c:v>0.312</c:v>
                </c:pt>
                <c:pt idx="48">
                  <c:v>0.312</c:v>
                </c:pt>
                <c:pt idx="49">
                  <c:v>1.0920000000000001</c:v>
                </c:pt>
                <c:pt idx="50">
                  <c:v>1.0920000000000001</c:v>
                </c:pt>
                <c:pt idx="51">
                  <c:v>0.93600000000000017</c:v>
                </c:pt>
                <c:pt idx="52">
                  <c:v>1.6120000000000001</c:v>
                </c:pt>
                <c:pt idx="53">
                  <c:v>2.6520000000000001</c:v>
                </c:pt>
                <c:pt idx="54">
                  <c:v>5.3040000000000003</c:v>
                </c:pt>
                <c:pt idx="55">
                  <c:v>7.5400000000000009</c:v>
                </c:pt>
                <c:pt idx="56">
                  <c:v>7.5400000000000009</c:v>
                </c:pt>
                <c:pt idx="57">
                  <c:v>9.620000000000001</c:v>
                </c:pt>
                <c:pt idx="58">
                  <c:v>8.58</c:v>
                </c:pt>
                <c:pt idx="59">
                  <c:v>5.6680000000000001</c:v>
                </c:pt>
                <c:pt idx="60">
                  <c:v>5.3040000000000003</c:v>
                </c:pt>
                <c:pt idx="61">
                  <c:v>5.3040000000000003</c:v>
                </c:pt>
                <c:pt idx="62">
                  <c:v>5.7200000000000006</c:v>
                </c:pt>
                <c:pt idx="63">
                  <c:v>5.7200000000000006</c:v>
                </c:pt>
                <c:pt idx="64">
                  <c:v>5.0439999999999996</c:v>
                </c:pt>
                <c:pt idx="65">
                  <c:v>3.1719999999999997</c:v>
                </c:pt>
                <c:pt idx="66">
                  <c:v>3.1719999999999997</c:v>
                </c:pt>
                <c:pt idx="67">
                  <c:v>0.156</c:v>
                </c:pt>
                <c:pt idx="68">
                  <c:v>0.156</c:v>
                </c:pt>
                <c:pt idx="69">
                  <c:v>0.41600000000000004</c:v>
                </c:pt>
                <c:pt idx="70">
                  <c:v>0.57200000000000006</c:v>
                </c:pt>
                <c:pt idx="71">
                  <c:v>0.57200000000000006</c:v>
                </c:pt>
                <c:pt idx="72">
                  <c:v>0.41600000000000004</c:v>
                </c:pt>
                <c:pt idx="73">
                  <c:v>0.41600000000000004</c:v>
                </c:pt>
                <c:pt idx="74">
                  <c:v>0.156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3.1719999999999997</c:v>
                </c:pt>
                <c:pt idx="97">
                  <c:v>3.3280000000000003</c:v>
                </c:pt>
                <c:pt idx="98">
                  <c:v>10.452</c:v>
                </c:pt>
                <c:pt idx="99">
                  <c:v>10.452</c:v>
                </c:pt>
                <c:pt idx="100">
                  <c:v>15.6</c:v>
                </c:pt>
                <c:pt idx="101">
                  <c:v>17.992000000000001</c:v>
                </c:pt>
                <c:pt idx="102">
                  <c:v>21.423999999999999</c:v>
                </c:pt>
                <c:pt idx="103">
                  <c:v>19.344000000000001</c:v>
                </c:pt>
                <c:pt idx="104">
                  <c:v>39</c:v>
                </c:pt>
                <c:pt idx="105">
                  <c:v>34.112000000000002</c:v>
                </c:pt>
                <c:pt idx="106">
                  <c:v>28.808000000000003</c:v>
                </c:pt>
                <c:pt idx="107">
                  <c:v>25.22</c:v>
                </c:pt>
                <c:pt idx="108">
                  <c:v>22.411999999999999</c:v>
                </c:pt>
                <c:pt idx="109">
                  <c:v>2.9119999999999999</c:v>
                </c:pt>
                <c:pt idx="110">
                  <c:v>9.516</c:v>
                </c:pt>
                <c:pt idx="111">
                  <c:v>24.283999999999999</c:v>
                </c:pt>
                <c:pt idx="112">
                  <c:v>24.803999999999998</c:v>
                </c:pt>
                <c:pt idx="113">
                  <c:v>36.295999999999999</c:v>
                </c:pt>
                <c:pt idx="114">
                  <c:v>36.14</c:v>
                </c:pt>
                <c:pt idx="115">
                  <c:v>29.276</c:v>
                </c:pt>
                <c:pt idx="116">
                  <c:v>18.095999999999997</c:v>
                </c:pt>
                <c:pt idx="117">
                  <c:v>17.576000000000001</c:v>
                </c:pt>
                <c:pt idx="118">
                  <c:v>3.5880000000000001</c:v>
                </c:pt>
                <c:pt idx="119">
                  <c:v>3.5880000000000001</c:v>
                </c:pt>
                <c:pt idx="120">
                  <c:v>3.8480000000000003</c:v>
                </c:pt>
                <c:pt idx="121">
                  <c:v>0.52</c:v>
                </c:pt>
                <c:pt idx="122">
                  <c:v>2.6520000000000001</c:v>
                </c:pt>
                <c:pt idx="123">
                  <c:v>2.8079999999999998</c:v>
                </c:pt>
                <c:pt idx="124">
                  <c:v>2.8079999999999998</c:v>
                </c:pt>
                <c:pt idx="125">
                  <c:v>2.548</c:v>
                </c:pt>
                <c:pt idx="126">
                  <c:v>9.6720000000000006</c:v>
                </c:pt>
                <c:pt idx="127">
                  <c:v>8.2160000000000011</c:v>
                </c:pt>
                <c:pt idx="128">
                  <c:v>8.06</c:v>
                </c:pt>
                <c:pt idx="129">
                  <c:v>8.06</c:v>
                </c:pt>
                <c:pt idx="130">
                  <c:v>8.06</c:v>
                </c:pt>
                <c:pt idx="131">
                  <c:v>0.67600000000000005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3.6920000000000002</c:v>
                </c:pt>
                <c:pt idx="137">
                  <c:v>3.9520000000000004</c:v>
                </c:pt>
                <c:pt idx="138">
                  <c:v>3.9520000000000004</c:v>
                </c:pt>
                <c:pt idx="139">
                  <c:v>3.9520000000000004</c:v>
                </c:pt>
                <c:pt idx="140">
                  <c:v>7.6440000000000001</c:v>
                </c:pt>
                <c:pt idx="141">
                  <c:v>3.9520000000000004</c:v>
                </c:pt>
                <c:pt idx="142">
                  <c:v>3.6920000000000002</c:v>
                </c:pt>
                <c:pt idx="143">
                  <c:v>3.9520000000000004</c:v>
                </c:pt>
                <c:pt idx="144">
                  <c:v>3.9520000000000004</c:v>
                </c:pt>
                <c:pt idx="145">
                  <c:v>1.456</c:v>
                </c:pt>
                <c:pt idx="146">
                  <c:v>1.6119999999999997</c:v>
                </c:pt>
                <c:pt idx="147">
                  <c:v>1.6119999999999997</c:v>
                </c:pt>
                <c:pt idx="148">
                  <c:v>1.3519999999999999</c:v>
                </c:pt>
                <c:pt idx="149">
                  <c:v>1.3519999999999999</c:v>
                </c:pt>
                <c:pt idx="150">
                  <c:v>0.156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1.04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0.26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1.196</c:v>
                </c:pt>
                <c:pt idx="288">
                  <c:v>1.196</c:v>
                </c:pt>
                <c:pt idx="289">
                  <c:v>1.196</c:v>
                </c:pt>
                <c:pt idx="290">
                  <c:v>1.196</c:v>
                </c:pt>
                <c:pt idx="291">
                  <c:v>1.196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4.1080000000000005</c:v>
                </c:pt>
                <c:pt idx="306">
                  <c:v>10.036000000000001</c:v>
                </c:pt>
                <c:pt idx="307">
                  <c:v>10.296000000000001</c:v>
                </c:pt>
                <c:pt idx="308">
                  <c:v>10.296000000000001</c:v>
                </c:pt>
                <c:pt idx="309">
                  <c:v>10.296000000000001</c:v>
                </c:pt>
                <c:pt idx="310">
                  <c:v>6.1880000000000006</c:v>
                </c:pt>
                <c:pt idx="311">
                  <c:v>0.26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3.016</c:v>
                </c:pt>
                <c:pt idx="317">
                  <c:v>3.1719999999999997</c:v>
                </c:pt>
                <c:pt idx="318">
                  <c:v>3.1719999999999997</c:v>
                </c:pt>
                <c:pt idx="319">
                  <c:v>3.3280000000000003</c:v>
                </c:pt>
                <c:pt idx="320">
                  <c:v>3.3280000000000003</c:v>
                </c:pt>
                <c:pt idx="321">
                  <c:v>0.312</c:v>
                </c:pt>
                <c:pt idx="322">
                  <c:v>0.156</c:v>
                </c:pt>
                <c:pt idx="323">
                  <c:v>0.156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Data!$Y$10:$Y$370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</c:v>
                </c:pt>
                <c:pt idx="31">
                  <c:v>2.7800000000000002</c:v>
                </c:pt>
                <c:pt idx="32">
                  <c:v>3.14</c:v>
                </c:pt>
                <c:pt idx="33">
                  <c:v>3.3</c:v>
                </c:pt>
                <c:pt idx="34">
                  <c:v>7.62</c:v>
                </c:pt>
                <c:pt idx="35">
                  <c:v>6.68</c:v>
                </c:pt>
                <c:pt idx="36">
                  <c:v>5.1000000000000005</c:v>
                </c:pt>
                <c:pt idx="37">
                  <c:v>4.74</c:v>
                </c:pt>
                <c:pt idx="38">
                  <c:v>4.58</c:v>
                </c:pt>
                <c:pt idx="39">
                  <c:v>0.26</c:v>
                </c:pt>
                <c:pt idx="40">
                  <c:v>0</c:v>
                </c:pt>
                <c:pt idx="41">
                  <c:v>2.96</c:v>
                </c:pt>
                <c:pt idx="42">
                  <c:v>2.96</c:v>
                </c:pt>
                <c:pt idx="43">
                  <c:v>2.96</c:v>
                </c:pt>
                <c:pt idx="44">
                  <c:v>2.96</c:v>
                </c:pt>
                <c:pt idx="45">
                  <c:v>2.96</c:v>
                </c:pt>
                <c:pt idx="46">
                  <c:v>3.78</c:v>
                </c:pt>
                <c:pt idx="47">
                  <c:v>3.78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0.12</c:v>
                </c:pt>
                <c:pt idx="52">
                  <c:v>0.12</c:v>
                </c:pt>
                <c:pt idx="53">
                  <c:v>0.45999999999999996</c:v>
                </c:pt>
                <c:pt idx="54">
                  <c:v>1.1399999999999999</c:v>
                </c:pt>
                <c:pt idx="55">
                  <c:v>1.3399999999999999</c:v>
                </c:pt>
                <c:pt idx="56">
                  <c:v>3.1</c:v>
                </c:pt>
                <c:pt idx="57">
                  <c:v>3.3</c:v>
                </c:pt>
                <c:pt idx="58">
                  <c:v>3.22</c:v>
                </c:pt>
                <c:pt idx="59">
                  <c:v>4.0400000000000009</c:v>
                </c:pt>
                <c:pt idx="60">
                  <c:v>4.1400000000000006</c:v>
                </c:pt>
                <c:pt idx="61">
                  <c:v>2.5200000000000005</c:v>
                </c:pt>
                <c:pt idx="62">
                  <c:v>3.8200000000000003</c:v>
                </c:pt>
                <c:pt idx="63">
                  <c:v>3.8600000000000003</c:v>
                </c:pt>
                <c:pt idx="64">
                  <c:v>2.8400000000000003</c:v>
                </c:pt>
                <c:pt idx="65">
                  <c:v>3.9</c:v>
                </c:pt>
                <c:pt idx="66">
                  <c:v>5.0599999999999996</c:v>
                </c:pt>
                <c:pt idx="67">
                  <c:v>3.6199999999999997</c:v>
                </c:pt>
                <c:pt idx="68">
                  <c:v>3.78</c:v>
                </c:pt>
                <c:pt idx="69">
                  <c:v>4.2200000000000006</c:v>
                </c:pt>
                <c:pt idx="70">
                  <c:v>4.9599999999999991</c:v>
                </c:pt>
                <c:pt idx="71">
                  <c:v>3.54</c:v>
                </c:pt>
                <c:pt idx="72">
                  <c:v>3.4799999999999995</c:v>
                </c:pt>
                <c:pt idx="73">
                  <c:v>3.02</c:v>
                </c:pt>
                <c:pt idx="74">
                  <c:v>2.1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1.8399999999999999</c:v>
                </c:pt>
                <c:pt idx="95">
                  <c:v>3.1799999999999997</c:v>
                </c:pt>
                <c:pt idx="96">
                  <c:v>3.1799999999999997</c:v>
                </c:pt>
                <c:pt idx="97">
                  <c:v>3.1799999999999997</c:v>
                </c:pt>
                <c:pt idx="98">
                  <c:v>3.3599999999999994</c:v>
                </c:pt>
                <c:pt idx="99">
                  <c:v>3.4200000000000004</c:v>
                </c:pt>
                <c:pt idx="100">
                  <c:v>4.9000000000000004</c:v>
                </c:pt>
                <c:pt idx="101">
                  <c:v>9.34</c:v>
                </c:pt>
                <c:pt idx="102">
                  <c:v>15.34</c:v>
                </c:pt>
                <c:pt idx="103">
                  <c:v>15.8</c:v>
                </c:pt>
                <c:pt idx="104">
                  <c:v>15.719999999999999</c:v>
                </c:pt>
                <c:pt idx="105">
                  <c:v>17.080000000000002</c:v>
                </c:pt>
                <c:pt idx="106">
                  <c:v>15</c:v>
                </c:pt>
                <c:pt idx="107">
                  <c:v>9</c:v>
                </c:pt>
                <c:pt idx="108">
                  <c:v>8.6399999999999988</c:v>
                </c:pt>
                <c:pt idx="109">
                  <c:v>7.0400000000000009</c:v>
                </c:pt>
                <c:pt idx="110">
                  <c:v>6.0400000000000009</c:v>
                </c:pt>
                <c:pt idx="111">
                  <c:v>6.04</c:v>
                </c:pt>
                <c:pt idx="112">
                  <c:v>6.04</c:v>
                </c:pt>
                <c:pt idx="113">
                  <c:v>6.04</c:v>
                </c:pt>
                <c:pt idx="114">
                  <c:v>6.0400000000000009</c:v>
                </c:pt>
                <c:pt idx="115">
                  <c:v>6.0400000000000009</c:v>
                </c:pt>
                <c:pt idx="116">
                  <c:v>4.5599999999999996</c:v>
                </c:pt>
                <c:pt idx="117">
                  <c:v>5.1399999999999988</c:v>
                </c:pt>
                <c:pt idx="118">
                  <c:v>4.9999999999999991</c:v>
                </c:pt>
                <c:pt idx="119">
                  <c:v>4.9599999999999991</c:v>
                </c:pt>
                <c:pt idx="120">
                  <c:v>3.06</c:v>
                </c:pt>
                <c:pt idx="121">
                  <c:v>2.88</c:v>
                </c:pt>
                <c:pt idx="122">
                  <c:v>2.5</c:v>
                </c:pt>
                <c:pt idx="123">
                  <c:v>2.4200000000000004</c:v>
                </c:pt>
                <c:pt idx="124">
                  <c:v>2.3000000000000003</c:v>
                </c:pt>
                <c:pt idx="125">
                  <c:v>1.3599999999999999</c:v>
                </c:pt>
                <c:pt idx="126">
                  <c:v>1.4</c:v>
                </c:pt>
                <c:pt idx="127">
                  <c:v>2.56</c:v>
                </c:pt>
                <c:pt idx="128">
                  <c:v>4.3</c:v>
                </c:pt>
                <c:pt idx="129">
                  <c:v>6.08</c:v>
                </c:pt>
                <c:pt idx="130">
                  <c:v>5.74</c:v>
                </c:pt>
                <c:pt idx="131">
                  <c:v>5.4399999999999995</c:v>
                </c:pt>
                <c:pt idx="132">
                  <c:v>4.7799999999999994</c:v>
                </c:pt>
                <c:pt idx="133">
                  <c:v>9.26</c:v>
                </c:pt>
                <c:pt idx="134">
                  <c:v>8.82</c:v>
                </c:pt>
                <c:pt idx="135">
                  <c:v>9.879999999999999</c:v>
                </c:pt>
                <c:pt idx="136">
                  <c:v>9.44</c:v>
                </c:pt>
                <c:pt idx="137">
                  <c:v>8.7399999999999984</c:v>
                </c:pt>
                <c:pt idx="138">
                  <c:v>2.58</c:v>
                </c:pt>
                <c:pt idx="139">
                  <c:v>1.3199999999999998</c:v>
                </c:pt>
                <c:pt idx="140">
                  <c:v>0.33999999999999997</c:v>
                </c:pt>
                <c:pt idx="141">
                  <c:v>1.8</c:v>
                </c:pt>
                <c:pt idx="142">
                  <c:v>3.04</c:v>
                </c:pt>
                <c:pt idx="143">
                  <c:v>4.7</c:v>
                </c:pt>
                <c:pt idx="144">
                  <c:v>5.2</c:v>
                </c:pt>
                <c:pt idx="145">
                  <c:v>5.3599999999999994</c:v>
                </c:pt>
                <c:pt idx="146">
                  <c:v>5.36</c:v>
                </c:pt>
                <c:pt idx="147">
                  <c:v>5.36</c:v>
                </c:pt>
                <c:pt idx="148">
                  <c:v>5.3599999999999994</c:v>
                </c:pt>
                <c:pt idx="149">
                  <c:v>5.36</c:v>
                </c:pt>
                <c:pt idx="150">
                  <c:v>5.3599999999999994</c:v>
                </c:pt>
                <c:pt idx="151">
                  <c:v>3.9</c:v>
                </c:pt>
                <c:pt idx="152">
                  <c:v>2.7800000000000002</c:v>
                </c:pt>
                <c:pt idx="153">
                  <c:v>1</c:v>
                </c:pt>
                <c:pt idx="154">
                  <c:v>2.94</c:v>
                </c:pt>
                <c:pt idx="155">
                  <c:v>2.7</c:v>
                </c:pt>
                <c:pt idx="156">
                  <c:v>2.7</c:v>
                </c:pt>
                <c:pt idx="157">
                  <c:v>2.58</c:v>
                </c:pt>
                <c:pt idx="158">
                  <c:v>2.58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1.02</c:v>
                </c:pt>
                <c:pt idx="187">
                  <c:v>1.02</c:v>
                </c:pt>
                <c:pt idx="188">
                  <c:v>1.1399999999999999</c:v>
                </c:pt>
                <c:pt idx="189">
                  <c:v>1.1399999999999999</c:v>
                </c:pt>
                <c:pt idx="190">
                  <c:v>1.1399999999999999</c:v>
                </c:pt>
                <c:pt idx="191">
                  <c:v>0.16</c:v>
                </c:pt>
                <c:pt idx="192">
                  <c:v>0.16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1.02</c:v>
                </c:pt>
                <c:pt idx="197">
                  <c:v>1.02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0.54</c:v>
                </c:pt>
                <c:pt idx="204">
                  <c:v>0.54</c:v>
                </c:pt>
                <c:pt idx="205">
                  <c:v>1.02</c:v>
                </c:pt>
                <c:pt idx="206">
                  <c:v>0.64</c:v>
                </c:pt>
                <c:pt idx="207">
                  <c:v>0.64</c:v>
                </c:pt>
                <c:pt idx="208">
                  <c:v>0.6</c:v>
                </c:pt>
                <c:pt idx="209">
                  <c:v>0.6</c:v>
                </c:pt>
                <c:pt idx="210">
                  <c:v>0.91999999999999993</c:v>
                </c:pt>
                <c:pt idx="211">
                  <c:v>1.8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1.4</c:v>
                </c:pt>
                <c:pt idx="216">
                  <c:v>0.6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0.4</c:v>
                </c:pt>
                <c:pt idx="332">
                  <c:v>0.4</c:v>
                </c:pt>
                <c:pt idx="333">
                  <c:v>0.2</c:v>
                </c:pt>
                <c:pt idx="334">
                  <c:v>0.2</c:v>
                </c:pt>
                <c:pt idx="335">
                  <c:v>0.4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1.2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1</c:v>
                </c:pt>
                <c:pt idx="345">
                  <c:v>0.6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0.6</c:v>
                </c:pt>
                <c:pt idx="350">
                  <c:v>0.2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7-40EE-954E-CB7A572FB1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Data!$AJ$3:$AJ$4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Data!$AK$3:$AK$4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7-40EE-954E-CB7A572F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2664"/>
        <c:axId val="320949920"/>
      </c:scatterChart>
      <c:valAx>
        <c:axId val="3209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(observed)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9920"/>
        <c:crosses val="autoZero"/>
        <c:crossBetween val="midCat"/>
      </c:valAx>
      <c:valAx>
        <c:axId val="3209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in mm (forecasted)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Data!$B$6:$B$370</c:f>
              <c:numCache>
                <c:formatCode>m/d/yyyy</c:formatCode>
                <c:ptCount val="365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  <c:pt idx="27">
                  <c:v>43645</c:v>
                </c:pt>
                <c:pt idx="28">
                  <c:v>43646</c:v>
                </c:pt>
                <c:pt idx="29">
                  <c:v>43647</c:v>
                </c:pt>
                <c:pt idx="30">
                  <c:v>43648</c:v>
                </c:pt>
                <c:pt idx="31">
                  <c:v>43649</c:v>
                </c:pt>
                <c:pt idx="32">
                  <c:v>43650</c:v>
                </c:pt>
                <c:pt idx="33">
                  <c:v>43651</c:v>
                </c:pt>
                <c:pt idx="34">
                  <c:v>43652</c:v>
                </c:pt>
                <c:pt idx="35">
                  <c:v>43653</c:v>
                </c:pt>
                <c:pt idx="36">
                  <c:v>43654</c:v>
                </c:pt>
                <c:pt idx="37">
                  <c:v>43655</c:v>
                </c:pt>
                <c:pt idx="38">
                  <c:v>43656</c:v>
                </c:pt>
                <c:pt idx="39">
                  <c:v>43657</c:v>
                </c:pt>
                <c:pt idx="40">
                  <c:v>43658</c:v>
                </c:pt>
                <c:pt idx="41">
                  <c:v>43659</c:v>
                </c:pt>
                <c:pt idx="42">
                  <c:v>43660</c:v>
                </c:pt>
                <c:pt idx="43">
                  <c:v>43661</c:v>
                </c:pt>
                <c:pt idx="44">
                  <c:v>43662</c:v>
                </c:pt>
                <c:pt idx="45">
                  <c:v>43663</c:v>
                </c:pt>
                <c:pt idx="46">
                  <c:v>43664</c:v>
                </c:pt>
                <c:pt idx="47">
                  <c:v>43665</c:v>
                </c:pt>
                <c:pt idx="48">
                  <c:v>43666</c:v>
                </c:pt>
                <c:pt idx="49">
                  <c:v>43667</c:v>
                </c:pt>
                <c:pt idx="50">
                  <c:v>43668</c:v>
                </c:pt>
                <c:pt idx="51">
                  <c:v>43669</c:v>
                </c:pt>
                <c:pt idx="52">
                  <c:v>43670</c:v>
                </c:pt>
                <c:pt idx="53">
                  <c:v>43671</c:v>
                </c:pt>
                <c:pt idx="54">
                  <c:v>43672</c:v>
                </c:pt>
                <c:pt idx="55">
                  <c:v>43673</c:v>
                </c:pt>
                <c:pt idx="56">
                  <c:v>43674</c:v>
                </c:pt>
                <c:pt idx="57">
                  <c:v>43675</c:v>
                </c:pt>
                <c:pt idx="58">
                  <c:v>43676</c:v>
                </c:pt>
                <c:pt idx="59">
                  <c:v>43677</c:v>
                </c:pt>
                <c:pt idx="60">
                  <c:v>43678</c:v>
                </c:pt>
                <c:pt idx="61">
                  <c:v>43679</c:v>
                </c:pt>
                <c:pt idx="62">
                  <c:v>43680</c:v>
                </c:pt>
                <c:pt idx="63">
                  <c:v>43681</c:v>
                </c:pt>
                <c:pt idx="64">
                  <c:v>43682</c:v>
                </c:pt>
                <c:pt idx="65">
                  <c:v>43683</c:v>
                </c:pt>
                <c:pt idx="66">
                  <c:v>43684</c:v>
                </c:pt>
                <c:pt idx="67">
                  <c:v>43685</c:v>
                </c:pt>
                <c:pt idx="68">
                  <c:v>43686</c:v>
                </c:pt>
                <c:pt idx="69">
                  <c:v>43687</c:v>
                </c:pt>
                <c:pt idx="70">
                  <c:v>43688</c:v>
                </c:pt>
                <c:pt idx="71">
                  <c:v>43689</c:v>
                </c:pt>
                <c:pt idx="72">
                  <c:v>43690</c:v>
                </c:pt>
                <c:pt idx="73">
                  <c:v>43691</c:v>
                </c:pt>
                <c:pt idx="74">
                  <c:v>43692</c:v>
                </c:pt>
                <c:pt idx="75">
                  <c:v>43693</c:v>
                </c:pt>
                <c:pt idx="76">
                  <c:v>43694</c:v>
                </c:pt>
                <c:pt idx="77">
                  <c:v>43695</c:v>
                </c:pt>
                <c:pt idx="78">
                  <c:v>43696</c:v>
                </c:pt>
                <c:pt idx="79">
                  <c:v>43697</c:v>
                </c:pt>
                <c:pt idx="80">
                  <c:v>43698</c:v>
                </c:pt>
                <c:pt idx="81">
                  <c:v>43699</c:v>
                </c:pt>
                <c:pt idx="82">
                  <c:v>43700</c:v>
                </c:pt>
                <c:pt idx="83">
                  <c:v>43701</c:v>
                </c:pt>
                <c:pt idx="84">
                  <c:v>43702</c:v>
                </c:pt>
                <c:pt idx="85">
                  <c:v>43703</c:v>
                </c:pt>
                <c:pt idx="86">
                  <c:v>43704</c:v>
                </c:pt>
                <c:pt idx="87">
                  <c:v>43705</c:v>
                </c:pt>
                <c:pt idx="88">
                  <c:v>43706</c:v>
                </c:pt>
                <c:pt idx="89">
                  <c:v>43707</c:v>
                </c:pt>
                <c:pt idx="90">
                  <c:v>43708</c:v>
                </c:pt>
                <c:pt idx="91">
                  <c:v>43709</c:v>
                </c:pt>
                <c:pt idx="92">
                  <c:v>43710</c:v>
                </c:pt>
                <c:pt idx="93">
                  <c:v>43711</c:v>
                </c:pt>
                <c:pt idx="94">
                  <c:v>43712</c:v>
                </c:pt>
                <c:pt idx="95">
                  <c:v>43713</c:v>
                </c:pt>
                <c:pt idx="96">
                  <c:v>43714</c:v>
                </c:pt>
                <c:pt idx="97">
                  <c:v>43715</c:v>
                </c:pt>
                <c:pt idx="98">
                  <c:v>43716</c:v>
                </c:pt>
                <c:pt idx="99">
                  <c:v>43717</c:v>
                </c:pt>
                <c:pt idx="100">
                  <c:v>43718</c:v>
                </c:pt>
                <c:pt idx="101">
                  <c:v>43719</c:v>
                </c:pt>
                <c:pt idx="102">
                  <c:v>43720</c:v>
                </c:pt>
                <c:pt idx="103">
                  <c:v>43721</c:v>
                </c:pt>
                <c:pt idx="104">
                  <c:v>43722</c:v>
                </c:pt>
                <c:pt idx="105">
                  <c:v>43723</c:v>
                </c:pt>
                <c:pt idx="106">
                  <c:v>43724</c:v>
                </c:pt>
                <c:pt idx="107">
                  <c:v>43725</c:v>
                </c:pt>
                <c:pt idx="108">
                  <c:v>43726</c:v>
                </c:pt>
                <c:pt idx="109">
                  <c:v>43727</c:v>
                </c:pt>
                <c:pt idx="110">
                  <c:v>43728</c:v>
                </c:pt>
                <c:pt idx="111">
                  <c:v>43729</c:v>
                </c:pt>
                <c:pt idx="112">
                  <c:v>43730</c:v>
                </c:pt>
                <c:pt idx="113">
                  <c:v>43731</c:v>
                </c:pt>
                <c:pt idx="114">
                  <c:v>43732</c:v>
                </c:pt>
                <c:pt idx="115">
                  <c:v>43733</c:v>
                </c:pt>
                <c:pt idx="116">
                  <c:v>43734</c:v>
                </c:pt>
                <c:pt idx="117">
                  <c:v>43735</c:v>
                </c:pt>
                <c:pt idx="118">
                  <c:v>43736</c:v>
                </c:pt>
                <c:pt idx="119">
                  <c:v>43737</c:v>
                </c:pt>
                <c:pt idx="120">
                  <c:v>43738</c:v>
                </c:pt>
                <c:pt idx="121">
                  <c:v>43739</c:v>
                </c:pt>
                <c:pt idx="122">
                  <c:v>43740</c:v>
                </c:pt>
                <c:pt idx="123">
                  <c:v>43741</c:v>
                </c:pt>
                <c:pt idx="124">
                  <c:v>43742</c:v>
                </c:pt>
                <c:pt idx="125">
                  <c:v>43743</c:v>
                </c:pt>
                <c:pt idx="126">
                  <c:v>43744</c:v>
                </c:pt>
                <c:pt idx="127">
                  <c:v>43745</c:v>
                </c:pt>
                <c:pt idx="128">
                  <c:v>43746</c:v>
                </c:pt>
                <c:pt idx="129">
                  <c:v>43747</c:v>
                </c:pt>
                <c:pt idx="130">
                  <c:v>43748</c:v>
                </c:pt>
                <c:pt idx="131">
                  <c:v>43749</c:v>
                </c:pt>
                <c:pt idx="132">
                  <c:v>43750</c:v>
                </c:pt>
                <c:pt idx="133">
                  <c:v>43751</c:v>
                </c:pt>
                <c:pt idx="134">
                  <c:v>43752</c:v>
                </c:pt>
                <c:pt idx="135">
                  <c:v>43753</c:v>
                </c:pt>
                <c:pt idx="136">
                  <c:v>43754</c:v>
                </c:pt>
                <c:pt idx="137">
                  <c:v>43755</c:v>
                </c:pt>
                <c:pt idx="138">
                  <c:v>43756</c:v>
                </c:pt>
                <c:pt idx="139">
                  <c:v>43757</c:v>
                </c:pt>
                <c:pt idx="140">
                  <c:v>43758</c:v>
                </c:pt>
                <c:pt idx="141">
                  <c:v>43759</c:v>
                </c:pt>
                <c:pt idx="142">
                  <c:v>43760</c:v>
                </c:pt>
                <c:pt idx="143">
                  <c:v>43761</c:v>
                </c:pt>
                <c:pt idx="144">
                  <c:v>43762</c:v>
                </c:pt>
                <c:pt idx="145">
                  <c:v>43763</c:v>
                </c:pt>
                <c:pt idx="146">
                  <c:v>43764</c:v>
                </c:pt>
                <c:pt idx="147">
                  <c:v>43765</c:v>
                </c:pt>
                <c:pt idx="148">
                  <c:v>43766</c:v>
                </c:pt>
                <c:pt idx="149">
                  <c:v>43767</c:v>
                </c:pt>
                <c:pt idx="150">
                  <c:v>43768</c:v>
                </c:pt>
                <c:pt idx="151">
                  <c:v>43769</c:v>
                </c:pt>
                <c:pt idx="152">
                  <c:v>43770</c:v>
                </c:pt>
                <c:pt idx="153">
                  <c:v>43771</c:v>
                </c:pt>
                <c:pt idx="154">
                  <c:v>43772</c:v>
                </c:pt>
                <c:pt idx="155">
                  <c:v>43773</c:v>
                </c:pt>
                <c:pt idx="156">
                  <c:v>43774</c:v>
                </c:pt>
                <c:pt idx="157">
                  <c:v>43775</c:v>
                </c:pt>
                <c:pt idx="158">
                  <c:v>43776</c:v>
                </c:pt>
                <c:pt idx="159">
                  <c:v>43777</c:v>
                </c:pt>
                <c:pt idx="160">
                  <c:v>43778</c:v>
                </c:pt>
                <c:pt idx="161">
                  <c:v>43779</c:v>
                </c:pt>
                <c:pt idx="162">
                  <c:v>43780</c:v>
                </c:pt>
                <c:pt idx="163">
                  <c:v>43781</c:v>
                </c:pt>
                <c:pt idx="164">
                  <c:v>43782</c:v>
                </c:pt>
                <c:pt idx="165">
                  <c:v>43783</c:v>
                </c:pt>
                <c:pt idx="166">
                  <c:v>43784</c:v>
                </c:pt>
                <c:pt idx="167">
                  <c:v>43785</c:v>
                </c:pt>
                <c:pt idx="168">
                  <c:v>43786</c:v>
                </c:pt>
                <c:pt idx="169">
                  <c:v>43787</c:v>
                </c:pt>
                <c:pt idx="170">
                  <c:v>43788</c:v>
                </c:pt>
                <c:pt idx="171">
                  <c:v>43789</c:v>
                </c:pt>
                <c:pt idx="172">
                  <c:v>43790</c:v>
                </c:pt>
                <c:pt idx="173">
                  <c:v>43791</c:v>
                </c:pt>
                <c:pt idx="174">
                  <c:v>43792</c:v>
                </c:pt>
                <c:pt idx="175">
                  <c:v>43793</c:v>
                </c:pt>
                <c:pt idx="176">
                  <c:v>43794</c:v>
                </c:pt>
                <c:pt idx="177">
                  <c:v>43795</c:v>
                </c:pt>
                <c:pt idx="178">
                  <c:v>43796</c:v>
                </c:pt>
                <c:pt idx="179">
                  <c:v>43797</c:v>
                </c:pt>
                <c:pt idx="180">
                  <c:v>43798</c:v>
                </c:pt>
                <c:pt idx="181">
                  <c:v>43799</c:v>
                </c:pt>
                <c:pt idx="182">
                  <c:v>43800</c:v>
                </c:pt>
                <c:pt idx="183">
                  <c:v>43801</c:v>
                </c:pt>
                <c:pt idx="184">
                  <c:v>43802</c:v>
                </c:pt>
                <c:pt idx="185">
                  <c:v>43803</c:v>
                </c:pt>
                <c:pt idx="186">
                  <c:v>43804</c:v>
                </c:pt>
                <c:pt idx="187">
                  <c:v>43805</c:v>
                </c:pt>
                <c:pt idx="188">
                  <c:v>43806</c:v>
                </c:pt>
                <c:pt idx="189">
                  <c:v>43807</c:v>
                </c:pt>
                <c:pt idx="190">
                  <c:v>43808</c:v>
                </c:pt>
                <c:pt idx="191">
                  <c:v>43809</c:v>
                </c:pt>
                <c:pt idx="192">
                  <c:v>43810</c:v>
                </c:pt>
                <c:pt idx="193">
                  <c:v>43811</c:v>
                </c:pt>
                <c:pt idx="194">
                  <c:v>43812</c:v>
                </c:pt>
                <c:pt idx="195">
                  <c:v>43813</c:v>
                </c:pt>
                <c:pt idx="196">
                  <c:v>43814</c:v>
                </c:pt>
                <c:pt idx="197">
                  <c:v>43815</c:v>
                </c:pt>
                <c:pt idx="198">
                  <c:v>43816</c:v>
                </c:pt>
                <c:pt idx="199">
                  <c:v>43817</c:v>
                </c:pt>
                <c:pt idx="200">
                  <c:v>43818</c:v>
                </c:pt>
                <c:pt idx="201">
                  <c:v>43819</c:v>
                </c:pt>
                <c:pt idx="202">
                  <c:v>43820</c:v>
                </c:pt>
                <c:pt idx="203">
                  <c:v>43821</c:v>
                </c:pt>
                <c:pt idx="204">
                  <c:v>43822</c:v>
                </c:pt>
                <c:pt idx="205">
                  <c:v>43823</c:v>
                </c:pt>
                <c:pt idx="206">
                  <c:v>43824</c:v>
                </c:pt>
                <c:pt idx="207">
                  <c:v>43825</c:v>
                </c:pt>
                <c:pt idx="208">
                  <c:v>43826</c:v>
                </c:pt>
                <c:pt idx="209">
                  <c:v>43827</c:v>
                </c:pt>
                <c:pt idx="210">
                  <c:v>43828</c:v>
                </c:pt>
                <c:pt idx="211">
                  <c:v>43829</c:v>
                </c:pt>
                <c:pt idx="212">
                  <c:v>43830</c:v>
                </c:pt>
                <c:pt idx="213">
                  <c:v>43831</c:v>
                </c:pt>
                <c:pt idx="214">
                  <c:v>43832</c:v>
                </c:pt>
                <c:pt idx="215">
                  <c:v>43833</c:v>
                </c:pt>
                <c:pt idx="216">
                  <c:v>43834</c:v>
                </c:pt>
                <c:pt idx="217">
                  <c:v>43835</c:v>
                </c:pt>
                <c:pt idx="218">
                  <c:v>43836</c:v>
                </c:pt>
                <c:pt idx="219">
                  <c:v>43837</c:v>
                </c:pt>
                <c:pt idx="220">
                  <c:v>43838</c:v>
                </c:pt>
                <c:pt idx="221">
                  <c:v>43839</c:v>
                </c:pt>
                <c:pt idx="222">
                  <c:v>43840</c:v>
                </c:pt>
                <c:pt idx="223">
                  <c:v>43841</c:v>
                </c:pt>
                <c:pt idx="224">
                  <c:v>43842</c:v>
                </c:pt>
                <c:pt idx="225">
                  <c:v>43843</c:v>
                </c:pt>
                <c:pt idx="226">
                  <c:v>43844</c:v>
                </c:pt>
                <c:pt idx="227">
                  <c:v>43845</c:v>
                </c:pt>
                <c:pt idx="228">
                  <c:v>43846</c:v>
                </c:pt>
                <c:pt idx="229">
                  <c:v>43847</c:v>
                </c:pt>
                <c:pt idx="230">
                  <c:v>43848</c:v>
                </c:pt>
                <c:pt idx="231">
                  <c:v>43849</c:v>
                </c:pt>
                <c:pt idx="232">
                  <c:v>43850</c:v>
                </c:pt>
                <c:pt idx="233">
                  <c:v>43851</c:v>
                </c:pt>
                <c:pt idx="234">
                  <c:v>43852</c:v>
                </c:pt>
                <c:pt idx="235">
                  <c:v>43853</c:v>
                </c:pt>
                <c:pt idx="236">
                  <c:v>43854</c:v>
                </c:pt>
                <c:pt idx="237">
                  <c:v>43855</c:v>
                </c:pt>
                <c:pt idx="238">
                  <c:v>43856</c:v>
                </c:pt>
                <c:pt idx="239">
                  <c:v>43857</c:v>
                </c:pt>
                <c:pt idx="240">
                  <c:v>43858</c:v>
                </c:pt>
                <c:pt idx="241">
                  <c:v>43859</c:v>
                </c:pt>
                <c:pt idx="242">
                  <c:v>43860</c:v>
                </c:pt>
                <c:pt idx="243">
                  <c:v>43861</c:v>
                </c:pt>
                <c:pt idx="244">
                  <c:v>43862</c:v>
                </c:pt>
                <c:pt idx="245">
                  <c:v>43863</c:v>
                </c:pt>
                <c:pt idx="246">
                  <c:v>43864</c:v>
                </c:pt>
                <c:pt idx="247">
                  <c:v>43865</c:v>
                </c:pt>
                <c:pt idx="248">
                  <c:v>43866</c:v>
                </c:pt>
                <c:pt idx="249">
                  <c:v>43867</c:v>
                </c:pt>
                <c:pt idx="250">
                  <c:v>43868</c:v>
                </c:pt>
                <c:pt idx="251">
                  <c:v>43869</c:v>
                </c:pt>
                <c:pt idx="252">
                  <c:v>43870</c:v>
                </c:pt>
                <c:pt idx="253">
                  <c:v>43871</c:v>
                </c:pt>
                <c:pt idx="254">
                  <c:v>43872</c:v>
                </c:pt>
                <c:pt idx="255">
                  <c:v>43873</c:v>
                </c:pt>
                <c:pt idx="256">
                  <c:v>43874</c:v>
                </c:pt>
                <c:pt idx="257">
                  <c:v>43875</c:v>
                </c:pt>
                <c:pt idx="258">
                  <c:v>43876</c:v>
                </c:pt>
                <c:pt idx="259">
                  <c:v>43877</c:v>
                </c:pt>
                <c:pt idx="260">
                  <c:v>43878</c:v>
                </c:pt>
                <c:pt idx="261">
                  <c:v>43879</c:v>
                </c:pt>
                <c:pt idx="262">
                  <c:v>43880</c:v>
                </c:pt>
                <c:pt idx="263">
                  <c:v>43881</c:v>
                </c:pt>
                <c:pt idx="264">
                  <c:v>43882</c:v>
                </c:pt>
                <c:pt idx="265">
                  <c:v>43883</c:v>
                </c:pt>
                <c:pt idx="266">
                  <c:v>43884</c:v>
                </c:pt>
                <c:pt idx="267">
                  <c:v>43885</c:v>
                </c:pt>
                <c:pt idx="268">
                  <c:v>43886</c:v>
                </c:pt>
                <c:pt idx="269">
                  <c:v>43887</c:v>
                </c:pt>
                <c:pt idx="270">
                  <c:v>43888</c:v>
                </c:pt>
                <c:pt idx="271">
                  <c:v>43889</c:v>
                </c:pt>
                <c:pt idx="272">
                  <c:v>43890</c:v>
                </c:pt>
                <c:pt idx="273">
                  <c:v>43891</c:v>
                </c:pt>
                <c:pt idx="274">
                  <c:v>43892</c:v>
                </c:pt>
                <c:pt idx="275">
                  <c:v>43893</c:v>
                </c:pt>
                <c:pt idx="276">
                  <c:v>43894</c:v>
                </c:pt>
                <c:pt idx="277">
                  <c:v>43895</c:v>
                </c:pt>
                <c:pt idx="278">
                  <c:v>43896</c:v>
                </c:pt>
                <c:pt idx="279">
                  <c:v>43897</c:v>
                </c:pt>
                <c:pt idx="280">
                  <c:v>43898</c:v>
                </c:pt>
                <c:pt idx="281">
                  <c:v>43899</c:v>
                </c:pt>
                <c:pt idx="282">
                  <c:v>43900</c:v>
                </c:pt>
                <c:pt idx="283">
                  <c:v>43901</c:v>
                </c:pt>
                <c:pt idx="284">
                  <c:v>43902</c:v>
                </c:pt>
                <c:pt idx="285">
                  <c:v>43903</c:v>
                </c:pt>
                <c:pt idx="286">
                  <c:v>43904</c:v>
                </c:pt>
                <c:pt idx="287">
                  <c:v>43905</c:v>
                </c:pt>
                <c:pt idx="288">
                  <c:v>43906</c:v>
                </c:pt>
                <c:pt idx="289">
                  <c:v>43907</c:v>
                </c:pt>
                <c:pt idx="290">
                  <c:v>43908</c:v>
                </c:pt>
                <c:pt idx="291">
                  <c:v>43909</c:v>
                </c:pt>
                <c:pt idx="292">
                  <c:v>43910</c:v>
                </c:pt>
                <c:pt idx="293">
                  <c:v>43911</c:v>
                </c:pt>
                <c:pt idx="294">
                  <c:v>43912</c:v>
                </c:pt>
                <c:pt idx="295">
                  <c:v>43913</c:v>
                </c:pt>
                <c:pt idx="296">
                  <c:v>43914</c:v>
                </c:pt>
                <c:pt idx="297">
                  <c:v>43915</c:v>
                </c:pt>
                <c:pt idx="298">
                  <c:v>43916</c:v>
                </c:pt>
                <c:pt idx="299">
                  <c:v>43917</c:v>
                </c:pt>
                <c:pt idx="300">
                  <c:v>43918</c:v>
                </c:pt>
                <c:pt idx="301">
                  <c:v>43919</c:v>
                </c:pt>
                <c:pt idx="302">
                  <c:v>43920</c:v>
                </c:pt>
                <c:pt idx="303">
                  <c:v>43921</c:v>
                </c:pt>
                <c:pt idx="304">
                  <c:v>43922</c:v>
                </c:pt>
                <c:pt idx="305">
                  <c:v>43923</c:v>
                </c:pt>
                <c:pt idx="306">
                  <c:v>43924</c:v>
                </c:pt>
                <c:pt idx="307">
                  <c:v>43925</c:v>
                </c:pt>
                <c:pt idx="308">
                  <c:v>43926</c:v>
                </c:pt>
                <c:pt idx="309">
                  <c:v>43927</c:v>
                </c:pt>
                <c:pt idx="310">
                  <c:v>43928</c:v>
                </c:pt>
                <c:pt idx="311">
                  <c:v>43929</c:v>
                </c:pt>
                <c:pt idx="312">
                  <c:v>43930</c:v>
                </c:pt>
                <c:pt idx="313">
                  <c:v>43931</c:v>
                </c:pt>
                <c:pt idx="314">
                  <c:v>43932</c:v>
                </c:pt>
                <c:pt idx="315">
                  <c:v>43933</c:v>
                </c:pt>
                <c:pt idx="316">
                  <c:v>43934</c:v>
                </c:pt>
                <c:pt idx="317">
                  <c:v>43935</c:v>
                </c:pt>
                <c:pt idx="318">
                  <c:v>43936</c:v>
                </c:pt>
                <c:pt idx="319">
                  <c:v>43937</c:v>
                </c:pt>
                <c:pt idx="320">
                  <c:v>43938</c:v>
                </c:pt>
                <c:pt idx="321">
                  <c:v>43939</c:v>
                </c:pt>
                <c:pt idx="322">
                  <c:v>43940</c:v>
                </c:pt>
                <c:pt idx="323">
                  <c:v>43941</c:v>
                </c:pt>
                <c:pt idx="324">
                  <c:v>43942</c:v>
                </c:pt>
                <c:pt idx="325">
                  <c:v>43943</c:v>
                </c:pt>
                <c:pt idx="326">
                  <c:v>43944</c:v>
                </c:pt>
                <c:pt idx="327">
                  <c:v>43945</c:v>
                </c:pt>
                <c:pt idx="328">
                  <c:v>43946</c:v>
                </c:pt>
                <c:pt idx="329">
                  <c:v>43947</c:v>
                </c:pt>
                <c:pt idx="330">
                  <c:v>43948</c:v>
                </c:pt>
                <c:pt idx="331">
                  <c:v>43949</c:v>
                </c:pt>
                <c:pt idx="332">
                  <c:v>43950</c:v>
                </c:pt>
                <c:pt idx="333">
                  <c:v>43951</c:v>
                </c:pt>
                <c:pt idx="334">
                  <c:v>43952</c:v>
                </c:pt>
                <c:pt idx="335">
                  <c:v>43953</c:v>
                </c:pt>
                <c:pt idx="336">
                  <c:v>43954</c:v>
                </c:pt>
                <c:pt idx="337">
                  <c:v>43955</c:v>
                </c:pt>
                <c:pt idx="338">
                  <c:v>43956</c:v>
                </c:pt>
                <c:pt idx="339">
                  <c:v>43957</c:v>
                </c:pt>
                <c:pt idx="340">
                  <c:v>43958</c:v>
                </c:pt>
                <c:pt idx="341">
                  <c:v>43959</c:v>
                </c:pt>
                <c:pt idx="342">
                  <c:v>43960</c:v>
                </c:pt>
                <c:pt idx="343">
                  <c:v>43961</c:v>
                </c:pt>
                <c:pt idx="344">
                  <c:v>43962</c:v>
                </c:pt>
                <c:pt idx="345">
                  <c:v>43963</c:v>
                </c:pt>
                <c:pt idx="346">
                  <c:v>43964</c:v>
                </c:pt>
                <c:pt idx="347">
                  <c:v>43965</c:v>
                </c:pt>
                <c:pt idx="348">
                  <c:v>43966</c:v>
                </c:pt>
                <c:pt idx="349">
                  <c:v>43967</c:v>
                </c:pt>
                <c:pt idx="350">
                  <c:v>43968</c:v>
                </c:pt>
                <c:pt idx="351">
                  <c:v>43969</c:v>
                </c:pt>
                <c:pt idx="352">
                  <c:v>43970</c:v>
                </c:pt>
                <c:pt idx="353">
                  <c:v>43971</c:v>
                </c:pt>
                <c:pt idx="354">
                  <c:v>43972</c:v>
                </c:pt>
                <c:pt idx="355">
                  <c:v>43973</c:v>
                </c:pt>
                <c:pt idx="356">
                  <c:v>43974</c:v>
                </c:pt>
                <c:pt idx="357">
                  <c:v>43975</c:v>
                </c:pt>
                <c:pt idx="358">
                  <c:v>43976</c:v>
                </c:pt>
                <c:pt idx="359">
                  <c:v>43977</c:v>
                </c:pt>
                <c:pt idx="360">
                  <c:v>43978</c:v>
                </c:pt>
                <c:pt idx="361">
                  <c:v>43979</c:v>
                </c:pt>
                <c:pt idx="362">
                  <c:v>43980</c:v>
                </c:pt>
                <c:pt idx="363">
                  <c:v>43981</c:v>
                </c:pt>
                <c:pt idx="364">
                  <c:v>43982</c:v>
                </c:pt>
              </c:numCache>
            </c:numRef>
          </c:cat>
          <c: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D02-809A-D8717F09E2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m/d/yyyy</c:formatCode>
                <c:ptCount val="365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  <c:pt idx="27">
                  <c:v>43645</c:v>
                </c:pt>
                <c:pt idx="28">
                  <c:v>43646</c:v>
                </c:pt>
                <c:pt idx="29">
                  <c:v>43647</c:v>
                </c:pt>
                <c:pt idx="30">
                  <c:v>43648</c:v>
                </c:pt>
                <c:pt idx="31">
                  <c:v>43649</c:v>
                </c:pt>
                <c:pt idx="32">
                  <c:v>43650</c:v>
                </c:pt>
                <c:pt idx="33">
                  <c:v>43651</c:v>
                </c:pt>
                <c:pt idx="34">
                  <c:v>43652</c:v>
                </c:pt>
                <c:pt idx="35">
                  <c:v>43653</c:v>
                </c:pt>
                <c:pt idx="36">
                  <c:v>43654</c:v>
                </c:pt>
                <c:pt idx="37">
                  <c:v>43655</c:v>
                </c:pt>
                <c:pt idx="38">
                  <c:v>43656</c:v>
                </c:pt>
                <c:pt idx="39">
                  <c:v>43657</c:v>
                </c:pt>
                <c:pt idx="40">
                  <c:v>43658</c:v>
                </c:pt>
                <c:pt idx="41">
                  <c:v>43659</c:v>
                </c:pt>
                <c:pt idx="42">
                  <c:v>43660</c:v>
                </c:pt>
                <c:pt idx="43">
                  <c:v>43661</c:v>
                </c:pt>
                <c:pt idx="44">
                  <c:v>43662</c:v>
                </c:pt>
                <c:pt idx="45">
                  <c:v>43663</c:v>
                </c:pt>
                <c:pt idx="46">
                  <c:v>43664</c:v>
                </c:pt>
                <c:pt idx="47">
                  <c:v>43665</c:v>
                </c:pt>
                <c:pt idx="48">
                  <c:v>43666</c:v>
                </c:pt>
                <c:pt idx="49">
                  <c:v>43667</c:v>
                </c:pt>
                <c:pt idx="50">
                  <c:v>43668</c:v>
                </c:pt>
                <c:pt idx="51">
                  <c:v>43669</c:v>
                </c:pt>
                <c:pt idx="52">
                  <c:v>43670</c:v>
                </c:pt>
                <c:pt idx="53">
                  <c:v>43671</c:v>
                </c:pt>
                <c:pt idx="54">
                  <c:v>43672</c:v>
                </c:pt>
                <c:pt idx="55">
                  <c:v>43673</c:v>
                </c:pt>
                <c:pt idx="56">
                  <c:v>43674</c:v>
                </c:pt>
                <c:pt idx="57">
                  <c:v>43675</c:v>
                </c:pt>
                <c:pt idx="58">
                  <c:v>43676</c:v>
                </c:pt>
                <c:pt idx="59">
                  <c:v>43677</c:v>
                </c:pt>
                <c:pt idx="60">
                  <c:v>43678</c:v>
                </c:pt>
                <c:pt idx="61">
                  <c:v>43679</c:v>
                </c:pt>
                <c:pt idx="62">
                  <c:v>43680</c:v>
                </c:pt>
                <c:pt idx="63">
                  <c:v>43681</c:v>
                </c:pt>
                <c:pt idx="64">
                  <c:v>43682</c:v>
                </c:pt>
                <c:pt idx="65">
                  <c:v>43683</c:v>
                </c:pt>
                <c:pt idx="66">
                  <c:v>43684</c:v>
                </c:pt>
                <c:pt idx="67">
                  <c:v>43685</c:v>
                </c:pt>
                <c:pt idx="68">
                  <c:v>43686</c:v>
                </c:pt>
                <c:pt idx="69">
                  <c:v>43687</c:v>
                </c:pt>
                <c:pt idx="70">
                  <c:v>43688</c:v>
                </c:pt>
                <c:pt idx="71">
                  <c:v>43689</c:v>
                </c:pt>
                <c:pt idx="72">
                  <c:v>43690</c:v>
                </c:pt>
                <c:pt idx="73">
                  <c:v>43691</c:v>
                </c:pt>
                <c:pt idx="74">
                  <c:v>43692</c:v>
                </c:pt>
                <c:pt idx="75">
                  <c:v>43693</c:v>
                </c:pt>
                <c:pt idx="76">
                  <c:v>43694</c:v>
                </c:pt>
                <c:pt idx="77">
                  <c:v>43695</c:v>
                </c:pt>
                <c:pt idx="78">
                  <c:v>43696</c:v>
                </c:pt>
                <c:pt idx="79">
                  <c:v>43697</c:v>
                </c:pt>
                <c:pt idx="80">
                  <c:v>43698</c:v>
                </c:pt>
                <c:pt idx="81">
                  <c:v>43699</c:v>
                </c:pt>
                <c:pt idx="82">
                  <c:v>43700</c:v>
                </c:pt>
                <c:pt idx="83">
                  <c:v>43701</c:v>
                </c:pt>
                <c:pt idx="84">
                  <c:v>43702</c:v>
                </c:pt>
                <c:pt idx="85">
                  <c:v>43703</c:v>
                </c:pt>
                <c:pt idx="86">
                  <c:v>43704</c:v>
                </c:pt>
                <c:pt idx="87">
                  <c:v>43705</c:v>
                </c:pt>
                <c:pt idx="88">
                  <c:v>43706</c:v>
                </c:pt>
                <c:pt idx="89">
                  <c:v>43707</c:v>
                </c:pt>
                <c:pt idx="90">
                  <c:v>43708</c:v>
                </c:pt>
                <c:pt idx="91">
                  <c:v>43709</c:v>
                </c:pt>
                <c:pt idx="92">
                  <c:v>43710</c:v>
                </c:pt>
                <c:pt idx="93">
                  <c:v>43711</c:v>
                </c:pt>
                <c:pt idx="94">
                  <c:v>43712</c:v>
                </c:pt>
                <c:pt idx="95">
                  <c:v>43713</c:v>
                </c:pt>
                <c:pt idx="96">
                  <c:v>43714</c:v>
                </c:pt>
                <c:pt idx="97">
                  <c:v>43715</c:v>
                </c:pt>
                <c:pt idx="98">
                  <c:v>43716</c:v>
                </c:pt>
                <c:pt idx="99">
                  <c:v>43717</c:v>
                </c:pt>
                <c:pt idx="100">
                  <c:v>43718</c:v>
                </c:pt>
                <c:pt idx="101">
                  <c:v>43719</c:v>
                </c:pt>
                <c:pt idx="102">
                  <c:v>43720</c:v>
                </c:pt>
                <c:pt idx="103">
                  <c:v>43721</c:v>
                </c:pt>
                <c:pt idx="104">
                  <c:v>43722</c:v>
                </c:pt>
                <c:pt idx="105">
                  <c:v>43723</c:v>
                </c:pt>
                <c:pt idx="106">
                  <c:v>43724</c:v>
                </c:pt>
                <c:pt idx="107">
                  <c:v>43725</c:v>
                </c:pt>
                <c:pt idx="108">
                  <c:v>43726</c:v>
                </c:pt>
                <c:pt idx="109">
                  <c:v>43727</c:v>
                </c:pt>
                <c:pt idx="110">
                  <c:v>43728</c:v>
                </c:pt>
                <c:pt idx="111">
                  <c:v>43729</c:v>
                </c:pt>
                <c:pt idx="112">
                  <c:v>43730</c:v>
                </c:pt>
                <c:pt idx="113">
                  <c:v>43731</c:v>
                </c:pt>
                <c:pt idx="114">
                  <c:v>43732</c:v>
                </c:pt>
                <c:pt idx="115">
                  <c:v>43733</c:v>
                </c:pt>
                <c:pt idx="116">
                  <c:v>43734</c:v>
                </c:pt>
                <c:pt idx="117">
                  <c:v>43735</c:v>
                </c:pt>
                <c:pt idx="118">
                  <c:v>43736</c:v>
                </c:pt>
                <c:pt idx="119">
                  <c:v>43737</c:v>
                </c:pt>
                <c:pt idx="120">
                  <c:v>43738</c:v>
                </c:pt>
                <c:pt idx="121">
                  <c:v>43739</c:v>
                </c:pt>
                <c:pt idx="122">
                  <c:v>43740</c:v>
                </c:pt>
                <c:pt idx="123">
                  <c:v>43741</c:v>
                </c:pt>
                <c:pt idx="124">
                  <c:v>43742</c:v>
                </c:pt>
                <c:pt idx="125">
                  <c:v>43743</c:v>
                </c:pt>
                <c:pt idx="126">
                  <c:v>43744</c:v>
                </c:pt>
                <c:pt idx="127">
                  <c:v>43745</c:v>
                </c:pt>
                <c:pt idx="128">
                  <c:v>43746</c:v>
                </c:pt>
                <c:pt idx="129">
                  <c:v>43747</c:v>
                </c:pt>
                <c:pt idx="130">
                  <c:v>43748</c:v>
                </c:pt>
                <c:pt idx="131">
                  <c:v>43749</c:v>
                </c:pt>
                <c:pt idx="132">
                  <c:v>43750</c:v>
                </c:pt>
                <c:pt idx="133">
                  <c:v>43751</c:v>
                </c:pt>
                <c:pt idx="134">
                  <c:v>43752</c:v>
                </c:pt>
                <c:pt idx="135">
                  <c:v>43753</c:v>
                </c:pt>
                <c:pt idx="136">
                  <c:v>43754</c:v>
                </c:pt>
                <c:pt idx="137">
                  <c:v>43755</c:v>
                </c:pt>
                <c:pt idx="138">
                  <c:v>43756</c:v>
                </c:pt>
                <c:pt idx="139">
                  <c:v>43757</c:v>
                </c:pt>
                <c:pt idx="140">
                  <c:v>43758</c:v>
                </c:pt>
                <c:pt idx="141">
                  <c:v>43759</c:v>
                </c:pt>
                <c:pt idx="142">
                  <c:v>43760</c:v>
                </c:pt>
                <c:pt idx="143">
                  <c:v>43761</c:v>
                </c:pt>
                <c:pt idx="144">
                  <c:v>43762</c:v>
                </c:pt>
                <c:pt idx="145">
                  <c:v>43763</c:v>
                </c:pt>
                <c:pt idx="146">
                  <c:v>43764</c:v>
                </c:pt>
                <c:pt idx="147">
                  <c:v>43765</c:v>
                </c:pt>
                <c:pt idx="148">
                  <c:v>43766</c:v>
                </c:pt>
                <c:pt idx="149">
                  <c:v>43767</c:v>
                </c:pt>
                <c:pt idx="150">
                  <c:v>43768</c:v>
                </c:pt>
                <c:pt idx="151">
                  <c:v>43769</c:v>
                </c:pt>
                <c:pt idx="152">
                  <c:v>43770</c:v>
                </c:pt>
                <c:pt idx="153">
                  <c:v>43771</c:v>
                </c:pt>
                <c:pt idx="154">
                  <c:v>43772</c:v>
                </c:pt>
                <c:pt idx="155">
                  <c:v>43773</c:v>
                </c:pt>
                <c:pt idx="156">
                  <c:v>43774</c:v>
                </c:pt>
                <c:pt idx="157">
                  <c:v>43775</c:v>
                </c:pt>
                <c:pt idx="158">
                  <c:v>43776</c:v>
                </c:pt>
                <c:pt idx="159">
                  <c:v>43777</c:v>
                </c:pt>
                <c:pt idx="160">
                  <c:v>43778</c:v>
                </c:pt>
                <c:pt idx="161">
                  <c:v>43779</c:v>
                </c:pt>
                <c:pt idx="162">
                  <c:v>43780</c:v>
                </c:pt>
                <c:pt idx="163">
                  <c:v>43781</c:v>
                </c:pt>
                <c:pt idx="164">
                  <c:v>43782</c:v>
                </c:pt>
                <c:pt idx="165">
                  <c:v>43783</c:v>
                </c:pt>
                <c:pt idx="166">
                  <c:v>43784</c:v>
                </c:pt>
                <c:pt idx="167">
                  <c:v>43785</c:v>
                </c:pt>
                <c:pt idx="168">
                  <c:v>43786</c:v>
                </c:pt>
                <c:pt idx="169">
                  <c:v>43787</c:v>
                </c:pt>
                <c:pt idx="170">
                  <c:v>43788</c:v>
                </c:pt>
                <c:pt idx="171">
                  <c:v>43789</c:v>
                </c:pt>
                <c:pt idx="172">
                  <c:v>43790</c:v>
                </c:pt>
                <c:pt idx="173">
                  <c:v>43791</c:v>
                </c:pt>
                <c:pt idx="174">
                  <c:v>43792</c:v>
                </c:pt>
                <c:pt idx="175">
                  <c:v>43793</c:v>
                </c:pt>
                <c:pt idx="176">
                  <c:v>43794</c:v>
                </c:pt>
                <c:pt idx="177">
                  <c:v>43795</c:v>
                </c:pt>
                <c:pt idx="178">
                  <c:v>43796</c:v>
                </c:pt>
                <c:pt idx="179">
                  <c:v>43797</c:v>
                </c:pt>
                <c:pt idx="180">
                  <c:v>43798</c:v>
                </c:pt>
                <c:pt idx="181">
                  <c:v>43799</c:v>
                </c:pt>
                <c:pt idx="182">
                  <c:v>43800</c:v>
                </c:pt>
                <c:pt idx="183">
                  <c:v>43801</c:v>
                </c:pt>
                <c:pt idx="184">
                  <c:v>43802</c:v>
                </c:pt>
                <c:pt idx="185">
                  <c:v>43803</c:v>
                </c:pt>
                <c:pt idx="186">
                  <c:v>43804</c:v>
                </c:pt>
                <c:pt idx="187">
                  <c:v>43805</c:v>
                </c:pt>
                <c:pt idx="188">
                  <c:v>43806</c:v>
                </c:pt>
                <c:pt idx="189">
                  <c:v>43807</c:v>
                </c:pt>
                <c:pt idx="190">
                  <c:v>43808</c:v>
                </c:pt>
                <c:pt idx="191">
                  <c:v>43809</c:v>
                </c:pt>
                <c:pt idx="192">
                  <c:v>43810</c:v>
                </c:pt>
                <c:pt idx="193">
                  <c:v>43811</c:v>
                </c:pt>
                <c:pt idx="194">
                  <c:v>43812</c:v>
                </c:pt>
                <c:pt idx="195">
                  <c:v>43813</c:v>
                </c:pt>
                <c:pt idx="196">
                  <c:v>43814</c:v>
                </c:pt>
                <c:pt idx="197">
                  <c:v>43815</c:v>
                </c:pt>
                <c:pt idx="198">
                  <c:v>43816</c:v>
                </c:pt>
                <c:pt idx="199">
                  <c:v>43817</c:v>
                </c:pt>
                <c:pt idx="200">
                  <c:v>43818</c:v>
                </c:pt>
                <c:pt idx="201">
                  <c:v>43819</c:v>
                </c:pt>
                <c:pt idx="202">
                  <c:v>43820</c:v>
                </c:pt>
                <c:pt idx="203">
                  <c:v>43821</c:v>
                </c:pt>
                <c:pt idx="204">
                  <c:v>43822</c:v>
                </c:pt>
                <c:pt idx="205">
                  <c:v>43823</c:v>
                </c:pt>
                <c:pt idx="206">
                  <c:v>43824</c:v>
                </c:pt>
                <c:pt idx="207">
                  <c:v>43825</c:v>
                </c:pt>
                <c:pt idx="208">
                  <c:v>43826</c:v>
                </c:pt>
                <c:pt idx="209">
                  <c:v>43827</c:v>
                </c:pt>
                <c:pt idx="210">
                  <c:v>43828</c:v>
                </c:pt>
                <c:pt idx="211">
                  <c:v>43829</c:v>
                </c:pt>
                <c:pt idx="212">
                  <c:v>43830</c:v>
                </c:pt>
                <c:pt idx="213">
                  <c:v>43831</c:v>
                </c:pt>
                <c:pt idx="214">
                  <c:v>43832</c:v>
                </c:pt>
                <c:pt idx="215">
                  <c:v>43833</c:v>
                </c:pt>
                <c:pt idx="216">
                  <c:v>43834</c:v>
                </c:pt>
                <c:pt idx="217">
                  <c:v>43835</c:v>
                </c:pt>
                <c:pt idx="218">
                  <c:v>43836</c:v>
                </c:pt>
                <c:pt idx="219">
                  <c:v>43837</c:v>
                </c:pt>
                <c:pt idx="220">
                  <c:v>43838</c:v>
                </c:pt>
                <c:pt idx="221">
                  <c:v>43839</c:v>
                </c:pt>
                <c:pt idx="222">
                  <c:v>43840</c:v>
                </c:pt>
                <c:pt idx="223">
                  <c:v>43841</c:v>
                </c:pt>
                <c:pt idx="224">
                  <c:v>43842</c:v>
                </c:pt>
                <c:pt idx="225">
                  <c:v>43843</c:v>
                </c:pt>
                <c:pt idx="226">
                  <c:v>43844</c:v>
                </c:pt>
                <c:pt idx="227">
                  <c:v>43845</c:v>
                </c:pt>
                <c:pt idx="228">
                  <c:v>43846</c:v>
                </c:pt>
                <c:pt idx="229">
                  <c:v>43847</c:v>
                </c:pt>
                <c:pt idx="230">
                  <c:v>43848</c:v>
                </c:pt>
                <c:pt idx="231">
                  <c:v>43849</c:v>
                </c:pt>
                <c:pt idx="232">
                  <c:v>43850</c:v>
                </c:pt>
                <c:pt idx="233">
                  <c:v>43851</c:v>
                </c:pt>
                <c:pt idx="234">
                  <c:v>43852</c:v>
                </c:pt>
                <c:pt idx="235">
                  <c:v>43853</c:v>
                </c:pt>
                <c:pt idx="236">
                  <c:v>43854</c:v>
                </c:pt>
                <c:pt idx="237">
                  <c:v>43855</c:v>
                </c:pt>
                <c:pt idx="238">
                  <c:v>43856</c:v>
                </c:pt>
                <c:pt idx="239">
                  <c:v>43857</c:v>
                </c:pt>
                <c:pt idx="240">
                  <c:v>43858</c:v>
                </c:pt>
                <c:pt idx="241">
                  <c:v>43859</c:v>
                </c:pt>
                <c:pt idx="242">
                  <c:v>43860</c:v>
                </c:pt>
                <c:pt idx="243">
                  <c:v>43861</c:v>
                </c:pt>
                <c:pt idx="244">
                  <c:v>43862</c:v>
                </c:pt>
                <c:pt idx="245">
                  <c:v>43863</c:v>
                </c:pt>
                <c:pt idx="246">
                  <c:v>43864</c:v>
                </c:pt>
                <c:pt idx="247">
                  <c:v>43865</c:v>
                </c:pt>
                <c:pt idx="248">
                  <c:v>43866</c:v>
                </c:pt>
                <c:pt idx="249">
                  <c:v>43867</c:v>
                </c:pt>
                <c:pt idx="250">
                  <c:v>43868</c:v>
                </c:pt>
                <c:pt idx="251">
                  <c:v>43869</c:v>
                </c:pt>
                <c:pt idx="252">
                  <c:v>43870</c:v>
                </c:pt>
                <c:pt idx="253">
                  <c:v>43871</c:v>
                </c:pt>
                <c:pt idx="254">
                  <c:v>43872</c:v>
                </c:pt>
                <c:pt idx="255">
                  <c:v>43873</c:v>
                </c:pt>
                <c:pt idx="256">
                  <c:v>43874</c:v>
                </c:pt>
                <c:pt idx="257">
                  <c:v>43875</c:v>
                </c:pt>
                <c:pt idx="258">
                  <c:v>43876</c:v>
                </c:pt>
                <c:pt idx="259">
                  <c:v>43877</c:v>
                </c:pt>
                <c:pt idx="260">
                  <c:v>43878</c:v>
                </c:pt>
                <c:pt idx="261">
                  <c:v>43879</c:v>
                </c:pt>
                <c:pt idx="262">
                  <c:v>43880</c:v>
                </c:pt>
                <c:pt idx="263">
                  <c:v>43881</c:v>
                </c:pt>
                <c:pt idx="264">
                  <c:v>43882</c:v>
                </c:pt>
                <c:pt idx="265">
                  <c:v>43883</c:v>
                </c:pt>
                <c:pt idx="266">
                  <c:v>43884</c:v>
                </c:pt>
                <c:pt idx="267">
                  <c:v>43885</c:v>
                </c:pt>
                <c:pt idx="268">
                  <c:v>43886</c:v>
                </c:pt>
                <c:pt idx="269">
                  <c:v>43887</c:v>
                </c:pt>
                <c:pt idx="270">
                  <c:v>43888</c:v>
                </c:pt>
                <c:pt idx="271">
                  <c:v>43889</c:v>
                </c:pt>
                <c:pt idx="272">
                  <c:v>43890</c:v>
                </c:pt>
                <c:pt idx="273">
                  <c:v>43891</c:v>
                </c:pt>
                <c:pt idx="274">
                  <c:v>43892</c:v>
                </c:pt>
                <c:pt idx="275">
                  <c:v>43893</c:v>
                </c:pt>
                <c:pt idx="276">
                  <c:v>43894</c:v>
                </c:pt>
                <c:pt idx="277">
                  <c:v>43895</c:v>
                </c:pt>
                <c:pt idx="278">
                  <c:v>43896</c:v>
                </c:pt>
                <c:pt idx="279">
                  <c:v>43897</c:v>
                </c:pt>
                <c:pt idx="280">
                  <c:v>43898</c:v>
                </c:pt>
                <c:pt idx="281">
                  <c:v>43899</c:v>
                </c:pt>
                <c:pt idx="282">
                  <c:v>43900</c:v>
                </c:pt>
                <c:pt idx="283">
                  <c:v>43901</c:v>
                </c:pt>
                <c:pt idx="284">
                  <c:v>43902</c:v>
                </c:pt>
                <c:pt idx="285">
                  <c:v>43903</c:v>
                </c:pt>
                <c:pt idx="286">
                  <c:v>43904</c:v>
                </c:pt>
                <c:pt idx="287">
                  <c:v>43905</c:v>
                </c:pt>
                <c:pt idx="288">
                  <c:v>43906</c:v>
                </c:pt>
                <c:pt idx="289">
                  <c:v>43907</c:v>
                </c:pt>
                <c:pt idx="290">
                  <c:v>43908</c:v>
                </c:pt>
                <c:pt idx="291">
                  <c:v>43909</c:v>
                </c:pt>
                <c:pt idx="292">
                  <c:v>43910</c:v>
                </c:pt>
                <c:pt idx="293">
                  <c:v>43911</c:v>
                </c:pt>
                <c:pt idx="294">
                  <c:v>43912</c:v>
                </c:pt>
                <c:pt idx="295">
                  <c:v>43913</c:v>
                </c:pt>
                <c:pt idx="296">
                  <c:v>43914</c:v>
                </c:pt>
                <c:pt idx="297">
                  <c:v>43915</c:v>
                </c:pt>
                <c:pt idx="298">
                  <c:v>43916</c:v>
                </c:pt>
                <c:pt idx="299">
                  <c:v>43917</c:v>
                </c:pt>
                <c:pt idx="300">
                  <c:v>43918</c:v>
                </c:pt>
                <c:pt idx="301">
                  <c:v>43919</c:v>
                </c:pt>
                <c:pt idx="302">
                  <c:v>43920</c:v>
                </c:pt>
                <c:pt idx="303">
                  <c:v>43921</c:v>
                </c:pt>
                <c:pt idx="304">
                  <c:v>43922</c:v>
                </c:pt>
                <c:pt idx="305">
                  <c:v>43923</c:v>
                </c:pt>
                <c:pt idx="306">
                  <c:v>43924</c:v>
                </c:pt>
                <c:pt idx="307">
                  <c:v>43925</c:v>
                </c:pt>
                <c:pt idx="308">
                  <c:v>43926</c:v>
                </c:pt>
                <c:pt idx="309">
                  <c:v>43927</c:v>
                </c:pt>
                <c:pt idx="310">
                  <c:v>43928</c:v>
                </c:pt>
                <c:pt idx="311">
                  <c:v>43929</c:v>
                </c:pt>
                <c:pt idx="312">
                  <c:v>43930</c:v>
                </c:pt>
                <c:pt idx="313">
                  <c:v>43931</c:v>
                </c:pt>
                <c:pt idx="314">
                  <c:v>43932</c:v>
                </c:pt>
                <c:pt idx="315">
                  <c:v>43933</c:v>
                </c:pt>
                <c:pt idx="316">
                  <c:v>43934</c:v>
                </c:pt>
                <c:pt idx="317">
                  <c:v>43935</c:v>
                </c:pt>
                <c:pt idx="318">
                  <c:v>43936</c:v>
                </c:pt>
                <c:pt idx="319">
                  <c:v>43937</c:v>
                </c:pt>
                <c:pt idx="320">
                  <c:v>43938</c:v>
                </c:pt>
                <c:pt idx="321">
                  <c:v>43939</c:v>
                </c:pt>
                <c:pt idx="322">
                  <c:v>43940</c:v>
                </c:pt>
                <c:pt idx="323">
                  <c:v>43941</c:v>
                </c:pt>
                <c:pt idx="324">
                  <c:v>43942</c:v>
                </c:pt>
                <c:pt idx="325">
                  <c:v>43943</c:v>
                </c:pt>
                <c:pt idx="326">
                  <c:v>43944</c:v>
                </c:pt>
                <c:pt idx="327">
                  <c:v>43945</c:v>
                </c:pt>
                <c:pt idx="328">
                  <c:v>43946</c:v>
                </c:pt>
                <c:pt idx="329">
                  <c:v>43947</c:v>
                </c:pt>
                <c:pt idx="330">
                  <c:v>43948</c:v>
                </c:pt>
                <c:pt idx="331">
                  <c:v>43949</c:v>
                </c:pt>
                <c:pt idx="332">
                  <c:v>43950</c:v>
                </c:pt>
                <c:pt idx="333">
                  <c:v>43951</c:v>
                </c:pt>
                <c:pt idx="334">
                  <c:v>43952</c:v>
                </c:pt>
                <c:pt idx="335">
                  <c:v>43953</c:v>
                </c:pt>
                <c:pt idx="336">
                  <c:v>43954</c:v>
                </c:pt>
                <c:pt idx="337">
                  <c:v>43955</c:v>
                </c:pt>
                <c:pt idx="338">
                  <c:v>43956</c:v>
                </c:pt>
                <c:pt idx="339">
                  <c:v>43957</c:v>
                </c:pt>
                <c:pt idx="340">
                  <c:v>43958</c:v>
                </c:pt>
                <c:pt idx="341">
                  <c:v>43959</c:v>
                </c:pt>
                <c:pt idx="342">
                  <c:v>43960</c:v>
                </c:pt>
                <c:pt idx="343">
                  <c:v>43961</c:v>
                </c:pt>
                <c:pt idx="344">
                  <c:v>43962</c:v>
                </c:pt>
                <c:pt idx="345">
                  <c:v>43963</c:v>
                </c:pt>
                <c:pt idx="346">
                  <c:v>43964</c:v>
                </c:pt>
                <c:pt idx="347">
                  <c:v>43965</c:v>
                </c:pt>
                <c:pt idx="348">
                  <c:v>43966</c:v>
                </c:pt>
                <c:pt idx="349">
                  <c:v>43967</c:v>
                </c:pt>
                <c:pt idx="350">
                  <c:v>43968</c:v>
                </c:pt>
                <c:pt idx="351">
                  <c:v>43969</c:v>
                </c:pt>
                <c:pt idx="352">
                  <c:v>43970</c:v>
                </c:pt>
                <c:pt idx="353">
                  <c:v>43971</c:v>
                </c:pt>
                <c:pt idx="354">
                  <c:v>43972</c:v>
                </c:pt>
                <c:pt idx="355">
                  <c:v>43973</c:v>
                </c:pt>
                <c:pt idx="356">
                  <c:v>43974</c:v>
                </c:pt>
                <c:pt idx="357">
                  <c:v>43975</c:v>
                </c:pt>
                <c:pt idx="358">
                  <c:v>43976</c:v>
                </c:pt>
                <c:pt idx="359">
                  <c:v>43977</c:v>
                </c:pt>
                <c:pt idx="360">
                  <c:v>43978</c:v>
                </c:pt>
                <c:pt idx="361">
                  <c:v>43979</c:v>
                </c:pt>
                <c:pt idx="362">
                  <c:v>43980</c:v>
                </c:pt>
                <c:pt idx="363">
                  <c:v>43981</c:v>
                </c:pt>
                <c:pt idx="364">
                  <c:v>43982</c:v>
                </c:pt>
              </c:numCache>
            </c:numRef>
          </c:cat>
          <c: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D02-809A-D8717F09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351295"/>
        <c:axId val="1740352127"/>
      </c:lineChart>
      <c:dateAx>
        <c:axId val="17403512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52127"/>
        <c:crosses val="autoZero"/>
        <c:auto val="1"/>
        <c:lblOffset val="100"/>
        <c:baseTimeUnit val="days"/>
      </c:dateAx>
      <c:valAx>
        <c:axId val="1740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2.8319999999999999</c:v>
                </c:pt>
                <c:pt idx="1">
                  <c:v>2.4830000000000001</c:v>
                </c:pt>
                <c:pt idx="2">
                  <c:v>2.0430000000000001</c:v>
                </c:pt>
                <c:pt idx="3">
                  <c:v>2.1789999999999998</c:v>
                </c:pt>
                <c:pt idx="4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4-4E7B-A4DC-AEA037F4FB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4-4E7B-A4DC-AEA037F4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448"/>
        <c:axId val="320951488"/>
      </c:lineChart>
      <c:catAx>
        <c:axId val="3209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1488"/>
        <c:crosses val="autoZero"/>
        <c:auto val="1"/>
        <c:lblAlgn val="ctr"/>
        <c:lblOffset val="100"/>
        <c:noMultiLvlLbl val="0"/>
      </c:catAx>
      <c:valAx>
        <c:axId val="320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absolute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-0.47399999999999998</c:v>
                </c:pt>
                <c:pt idx="2">
                  <c:v>-0.65900000000000003</c:v>
                </c:pt>
                <c:pt idx="3">
                  <c:v>-0.14199999999999999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7CE-8762-ACFEA038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2272"/>
        <c:axId val="320950312"/>
      </c:lineChart>
      <c:catAx>
        <c:axId val="320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312"/>
        <c:crosses val="autoZero"/>
        <c:auto val="1"/>
        <c:lblAlgn val="ctr"/>
        <c:lblOffset val="100"/>
        <c:noMultiLvlLbl val="0"/>
      </c:catAx>
      <c:valAx>
        <c:axId val="3209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Mean Error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-0.47399999999999998</c:v>
                </c:pt>
                <c:pt idx="2">
                  <c:v>-0.65900000000000003</c:v>
                </c:pt>
                <c:pt idx="3">
                  <c:v>-0.14199999999999999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3-4DF5-9861-3C77996D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056"/>
        <c:axId val="320955800"/>
      </c:lineChart>
      <c:catAx>
        <c:axId val="3209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800"/>
        <c:crosses val="autoZero"/>
        <c:auto val="1"/>
        <c:lblAlgn val="ctr"/>
        <c:lblOffset val="100"/>
        <c:noMultiLvlLbl val="0"/>
      </c:catAx>
      <c:valAx>
        <c:axId val="3209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114300</xdr:rowOff>
    </xdr:from>
    <xdr:to>
      <xdr:col>33</xdr:col>
      <xdr:colOff>581025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7620</xdr:colOff>
      <xdr:row>16</xdr:row>
      <xdr:rowOff>3810</xdr:rowOff>
    </xdr:from>
    <xdr:to>
      <xdr:col>33</xdr:col>
      <xdr:colOff>563880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01EBB-CF80-4C1B-8FF1-BC476375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31</xdr:row>
      <xdr:rowOff>11430</xdr:rowOff>
    </xdr:from>
    <xdr:to>
      <xdr:col>33</xdr:col>
      <xdr:colOff>556260</xdr:colOff>
      <xdr:row>46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25196-3010-44FD-A81A-FE10F792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45</xdr:row>
      <xdr:rowOff>179070</xdr:rowOff>
    </xdr:from>
    <xdr:to>
      <xdr:col>33</xdr:col>
      <xdr:colOff>556260</xdr:colOff>
      <xdr:row>60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0EF97B-F155-44D1-A8F7-F7312D14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7620</xdr:colOff>
      <xdr:row>60</xdr:row>
      <xdr:rowOff>179070</xdr:rowOff>
    </xdr:from>
    <xdr:to>
      <xdr:col>33</xdr:col>
      <xdr:colOff>563880</xdr:colOff>
      <xdr:row>75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EE944B-AC3B-48BA-9128-CBA0A39B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843935</xdr:colOff>
      <xdr:row>349</xdr:row>
      <xdr:rowOff>37690</xdr:rowOff>
    </xdr:from>
    <xdr:to>
      <xdr:col>10</xdr:col>
      <xdr:colOff>139290</xdr:colOff>
      <xdr:row>364</xdr:row>
      <xdr:rowOff>77020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92D4A-C0D9-4866-B5B5-D6A0F1002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269</xdr:row>
      <xdr:rowOff>157162</xdr:rowOff>
    </xdr:from>
    <xdr:to>
      <xdr:col>12</xdr:col>
      <xdr:colOff>504825</xdr:colOff>
      <xdr:row>284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981075</xdr:colOff>
      <xdr:row>284</xdr:row>
      <xdr:rowOff>42862</xdr:rowOff>
    </xdr:from>
    <xdr:to>
      <xdr:col>12</xdr:col>
      <xdr:colOff>523875</xdr:colOff>
      <xdr:row>298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23</xdr:row>
      <xdr:rowOff>109537</xdr:rowOff>
    </xdr:from>
    <xdr:to>
      <xdr:col>13</xdr:col>
      <xdr:colOff>447675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38</xdr:row>
      <xdr:rowOff>23812</xdr:rowOff>
    </xdr:from>
    <xdr:to>
      <xdr:col>13</xdr:col>
      <xdr:colOff>438150</xdr:colOff>
      <xdr:row>52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52</xdr:row>
      <xdr:rowOff>61912</xdr:rowOff>
    </xdr:from>
    <xdr:to>
      <xdr:col>13</xdr:col>
      <xdr:colOff>447675</xdr:colOff>
      <xdr:row>66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66</xdr:row>
      <xdr:rowOff>157162</xdr:rowOff>
    </xdr:from>
    <xdr:to>
      <xdr:col>13</xdr:col>
      <xdr:colOff>466725</xdr:colOff>
      <xdr:row>81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185737</xdr:rowOff>
    </xdr:from>
    <xdr:to>
      <xdr:col>13</xdr:col>
      <xdr:colOff>552450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585787</xdr:colOff>
      <xdr:row>49</xdr:row>
      <xdr:rowOff>4762</xdr:rowOff>
    </xdr:from>
    <xdr:to>
      <xdr:col>21</xdr:col>
      <xdr:colOff>280987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</xdr:colOff>
      <xdr:row>33</xdr:row>
      <xdr:rowOff>4762</xdr:rowOff>
    </xdr:from>
    <xdr:to>
      <xdr:col>13</xdr:col>
      <xdr:colOff>319087</xdr:colOff>
      <xdr:row>47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338137</xdr:colOff>
      <xdr:row>32</xdr:row>
      <xdr:rowOff>185737</xdr:rowOff>
    </xdr:from>
    <xdr:to>
      <xdr:col>21</xdr:col>
      <xdr:colOff>33337</xdr:colOff>
      <xdr:row>47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53</xdr:row>
      <xdr:rowOff>157162</xdr:rowOff>
    </xdr:from>
    <xdr:to>
      <xdr:col>14</xdr:col>
      <xdr:colOff>171450</xdr:colOff>
      <xdr:row>68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38</xdr:row>
      <xdr:rowOff>61912</xdr:rowOff>
    </xdr:from>
    <xdr:to>
      <xdr:col>14</xdr:col>
      <xdr:colOff>223837</xdr:colOff>
      <xdr:row>52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214312</xdr:colOff>
      <xdr:row>38</xdr:row>
      <xdr:rowOff>61912</xdr:rowOff>
    </xdr:from>
    <xdr:to>
      <xdr:col>21</xdr:col>
      <xdr:colOff>519112</xdr:colOff>
      <xdr:row>52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5"/>
  <sheetViews>
    <sheetView tabSelected="1" topLeftCell="U31" zoomScale="93" zoomScaleNormal="93" workbookViewId="0">
      <selection activeCell="B6" sqref="B6"/>
    </sheetView>
  </sheetViews>
  <sheetFormatPr defaultRowHeight="14.4" x14ac:dyDescent="0.3"/>
  <cols>
    <col min="2" max="2" width="12.5546875" customWidth="1"/>
    <col min="3" max="3" width="22.109375" customWidth="1"/>
    <col min="4" max="4" width="22" customWidth="1"/>
    <col min="5" max="6" width="22" style="60" hidden="1" customWidth="1"/>
    <col min="7" max="7" width="19.33203125" style="60" customWidth="1"/>
    <col min="8" max="8" width="13.6640625" customWidth="1"/>
    <col min="9" max="11" width="22" customWidth="1"/>
    <col min="12" max="12" width="20.5546875" customWidth="1"/>
    <col min="13" max="13" width="13.109375" customWidth="1"/>
    <col min="14" max="14" width="21.88671875" customWidth="1"/>
    <col min="15" max="15" width="19" customWidth="1"/>
    <col min="16" max="16" width="17.33203125" customWidth="1"/>
    <col min="17" max="17" width="17.33203125" style="60" customWidth="1"/>
    <col min="18" max="18" width="17.33203125" customWidth="1"/>
    <col min="19" max="19" width="22.5546875" customWidth="1"/>
    <col min="20" max="20" width="21.33203125" customWidth="1"/>
    <col min="21" max="21" width="19.5546875" customWidth="1"/>
    <col min="22" max="22" width="20.88671875" style="60" customWidth="1"/>
    <col min="23" max="23" width="13.33203125" customWidth="1"/>
    <col min="24" max="24" width="21.33203125" customWidth="1"/>
    <col min="25" max="25" width="18.5546875" customWidth="1"/>
    <col min="26" max="26" width="17.33203125" customWidth="1"/>
    <col min="27" max="28" width="14.109375" customWidth="1"/>
  </cols>
  <sheetData>
    <row r="1" spans="2:37" x14ac:dyDescent="0.3">
      <c r="G1" s="47"/>
      <c r="H1" s="47"/>
      <c r="R1" s="47"/>
    </row>
    <row r="2" spans="2:37" x14ac:dyDescent="0.3">
      <c r="G2" s="47">
        <f>SUM(C6:C370)</f>
        <v>771.15999999999974</v>
      </c>
      <c r="H2" s="47"/>
      <c r="R2" s="47"/>
      <c r="AJ2" s="34" t="s">
        <v>134</v>
      </c>
      <c r="AK2" s="34" t="s">
        <v>135</v>
      </c>
    </row>
    <row r="3" spans="2:37" x14ac:dyDescent="0.3">
      <c r="D3" s="4" t="s">
        <v>25</v>
      </c>
      <c r="E3" s="39"/>
      <c r="F3" s="39"/>
      <c r="G3" s="39"/>
      <c r="H3" s="64"/>
      <c r="I3" s="112" t="s">
        <v>96</v>
      </c>
      <c r="J3" s="111"/>
      <c r="K3" s="111"/>
      <c r="L3" t="s">
        <v>79</v>
      </c>
      <c r="N3" s="111" t="s">
        <v>55</v>
      </c>
      <c r="O3" s="111"/>
      <c r="P3" s="111"/>
      <c r="Q3" s="65"/>
      <c r="R3" s="47"/>
      <c r="S3" s="111" t="s">
        <v>95</v>
      </c>
      <c r="T3" s="111"/>
      <c r="U3" s="111"/>
      <c r="V3" s="39"/>
      <c r="X3" s="111" t="s">
        <v>57</v>
      </c>
      <c r="Y3" s="111"/>
      <c r="Z3" s="111"/>
      <c r="AJ3" s="34">
        <v>0</v>
      </c>
      <c r="AK3" s="34">
        <v>0</v>
      </c>
    </row>
    <row r="4" spans="2:37" x14ac:dyDescent="0.3">
      <c r="B4" s="3" t="s">
        <v>0</v>
      </c>
      <c r="C4" s="3" t="s">
        <v>54</v>
      </c>
      <c r="D4" s="3" t="s">
        <v>1</v>
      </c>
      <c r="E4" s="47"/>
      <c r="F4" s="47"/>
      <c r="G4" s="47"/>
      <c r="H4" s="68"/>
      <c r="I4" s="59" t="s">
        <v>56</v>
      </c>
      <c r="J4" s="61" t="s">
        <v>59</v>
      </c>
      <c r="K4" s="61" t="s">
        <v>60</v>
      </c>
      <c r="N4" s="31" t="s">
        <v>56</v>
      </c>
      <c r="O4" s="31" t="s">
        <v>59</v>
      </c>
      <c r="P4" s="56" t="s">
        <v>60</v>
      </c>
      <c r="Q4" s="66"/>
      <c r="R4" s="47"/>
      <c r="S4" s="67" t="s">
        <v>56</v>
      </c>
      <c r="T4" s="67" t="s">
        <v>59</v>
      </c>
      <c r="U4" s="67" t="s">
        <v>60</v>
      </c>
      <c r="V4" s="40"/>
      <c r="W4" s="34"/>
      <c r="X4" s="29" t="s">
        <v>56</v>
      </c>
      <c r="Y4" s="29" t="s">
        <v>61</v>
      </c>
      <c r="Z4" s="29" t="s">
        <v>60</v>
      </c>
      <c r="AJ4" s="34">
        <v>50</v>
      </c>
      <c r="AK4" s="34">
        <v>50</v>
      </c>
    </row>
    <row r="5" spans="2:37" s="60" customFormat="1" x14ac:dyDescent="0.3">
      <c r="B5" s="62">
        <v>43617</v>
      </c>
      <c r="C5" s="81"/>
      <c r="D5" s="81"/>
      <c r="E5" s="39"/>
      <c r="F5" s="39"/>
      <c r="G5" s="47"/>
      <c r="H5" s="62">
        <v>43617</v>
      </c>
      <c r="I5" s="70"/>
      <c r="J5" s="69"/>
      <c r="K5" s="69"/>
      <c r="M5" s="62">
        <v>43617</v>
      </c>
      <c r="N5" s="71"/>
      <c r="O5" s="71"/>
      <c r="P5" s="56"/>
      <c r="Q5" s="66"/>
      <c r="R5" s="62">
        <v>43617</v>
      </c>
      <c r="S5" s="71"/>
      <c r="T5" s="67"/>
      <c r="U5" s="67"/>
      <c r="V5" s="40"/>
      <c r="W5" s="62">
        <v>43617</v>
      </c>
      <c r="X5" s="69"/>
      <c r="Y5" s="69"/>
      <c r="Z5" s="69"/>
    </row>
    <row r="6" spans="2:37" s="60" customFormat="1" x14ac:dyDescent="0.3">
      <c r="B6" s="62">
        <v>43618</v>
      </c>
      <c r="C6" s="81">
        <v>0</v>
      </c>
      <c r="D6" s="81">
        <v>0</v>
      </c>
      <c r="E6" s="39">
        <f>2.6*C6</f>
        <v>0</v>
      </c>
      <c r="F6" s="39">
        <v>0</v>
      </c>
      <c r="G6" s="47"/>
      <c r="H6" s="62">
        <v>43618</v>
      </c>
      <c r="I6" s="70">
        <v>0</v>
      </c>
      <c r="J6" s="99">
        <f>AVERAGE(I5:I6)</f>
        <v>0</v>
      </c>
      <c r="K6" s="69">
        <v>0</v>
      </c>
      <c r="M6" s="62">
        <v>43618</v>
      </c>
      <c r="N6" s="79">
        <v>0</v>
      </c>
      <c r="O6" s="63"/>
      <c r="P6" s="56"/>
      <c r="Q6" s="66"/>
      <c r="R6" s="62">
        <v>43618</v>
      </c>
      <c r="S6" s="3">
        <v>0</v>
      </c>
      <c r="T6" s="67"/>
      <c r="U6" s="67"/>
      <c r="V6" s="40"/>
      <c r="W6" s="62">
        <v>43618</v>
      </c>
      <c r="X6" s="69">
        <v>0</v>
      </c>
      <c r="Y6" s="69"/>
      <c r="Z6" s="69"/>
    </row>
    <row r="7" spans="2:37" s="60" customFormat="1" x14ac:dyDescent="0.3">
      <c r="B7" s="62">
        <v>43619</v>
      </c>
      <c r="C7" s="81">
        <v>0</v>
      </c>
      <c r="D7" s="81">
        <v>2</v>
      </c>
      <c r="E7" s="39">
        <f t="shared" ref="E7:E70" si="0">2.6*C7</f>
        <v>0</v>
      </c>
      <c r="F7" s="39">
        <v>0</v>
      </c>
      <c r="G7" s="47">
        <f>MAX(D6:D370)</f>
        <v>41.7</v>
      </c>
      <c r="H7" s="62">
        <v>43619</v>
      </c>
      <c r="I7" s="70">
        <v>0</v>
      </c>
      <c r="J7" s="69">
        <f>AVERAGE(I6:I7)</f>
        <v>0</v>
      </c>
      <c r="K7" s="63">
        <f>AVERAGE(C6:C7)</f>
        <v>0</v>
      </c>
      <c r="M7" s="62">
        <v>43619</v>
      </c>
      <c r="N7" s="79">
        <v>0</v>
      </c>
      <c r="O7" s="63"/>
      <c r="P7" s="56"/>
      <c r="Q7" s="66"/>
      <c r="R7" s="62">
        <v>43619</v>
      </c>
      <c r="S7" s="3">
        <v>0</v>
      </c>
      <c r="T7" s="67"/>
      <c r="U7" s="67"/>
      <c r="V7" s="40"/>
      <c r="W7" s="62">
        <v>43619</v>
      </c>
      <c r="X7" s="99">
        <v>0</v>
      </c>
      <c r="Y7" s="69"/>
      <c r="Z7" s="69"/>
    </row>
    <row r="8" spans="2:37" s="60" customFormat="1" x14ac:dyDescent="0.3">
      <c r="B8" s="62">
        <v>43620</v>
      </c>
      <c r="C8" s="81">
        <v>0</v>
      </c>
      <c r="D8" s="81">
        <v>0</v>
      </c>
      <c r="E8" s="39">
        <f t="shared" si="0"/>
        <v>0</v>
      </c>
      <c r="F8" s="39">
        <v>0</v>
      </c>
      <c r="G8" s="47"/>
      <c r="H8" s="62">
        <v>43620</v>
      </c>
      <c r="I8" s="70">
        <v>0</v>
      </c>
      <c r="J8" s="99">
        <f>AVERAGE(I7:I8)</f>
        <v>0</v>
      </c>
      <c r="K8" s="63">
        <f t="shared" ref="K8:K71" si="1">AVERAGE(C7:C8)</f>
        <v>0</v>
      </c>
      <c r="M8" s="62">
        <v>43620</v>
      </c>
      <c r="N8" s="79">
        <v>0</v>
      </c>
      <c r="O8" s="63">
        <f>AVERAGE(N6:N8)</f>
        <v>0</v>
      </c>
      <c r="P8" s="56">
        <f>AVERAGE(C6:C8)</f>
        <v>0</v>
      </c>
      <c r="Q8" s="66"/>
      <c r="R8" s="62">
        <v>43620</v>
      </c>
      <c r="S8" s="3">
        <v>0</v>
      </c>
      <c r="T8" s="67"/>
      <c r="U8" s="67"/>
      <c r="V8" s="40"/>
      <c r="W8" s="62">
        <v>43620</v>
      </c>
      <c r="X8" s="99">
        <v>0</v>
      </c>
      <c r="Y8" s="69"/>
      <c r="Z8" s="69"/>
    </row>
    <row r="9" spans="2:37" s="60" customFormat="1" x14ac:dyDescent="0.3">
      <c r="B9" s="62">
        <v>43621</v>
      </c>
      <c r="C9" s="81">
        <v>0</v>
      </c>
      <c r="D9" s="81">
        <v>0</v>
      </c>
      <c r="E9" s="39">
        <f t="shared" si="0"/>
        <v>0</v>
      </c>
      <c r="F9" s="39">
        <v>0</v>
      </c>
      <c r="G9" s="47"/>
      <c r="H9" s="62">
        <v>43621</v>
      </c>
      <c r="I9" s="70">
        <v>0</v>
      </c>
      <c r="J9" s="99">
        <f t="shared" ref="J9:J72" si="2">AVERAGE(I8:I9)</f>
        <v>0</v>
      </c>
      <c r="K9" s="63">
        <f t="shared" si="1"/>
        <v>0</v>
      </c>
      <c r="M9" s="62">
        <v>43621</v>
      </c>
      <c r="N9" s="79">
        <v>0</v>
      </c>
      <c r="O9" s="63">
        <f t="shared" ref="O9:O72" si="3">AVERAGE(N7:N9)</f>
        <v>0</v>
      </c>
      <c r="P9" s="106">
        <f t="shared" ref="P9:P72" si="4">AVERAGE(C7:C9)</f>
        <v>0</v>
      </c>
      <c r="Q9" s="66"/>
      <c r="R9" s="62">
        <v>43621</v>
      </c>
      <c r="S9" s="3">
        <v>0</v>
      </c>
      <c r="T9" s="3">
        <f>AVERAGE(S6:S9)</f>
        <v>0</v>
      </c>
      <c r="U9" s="67">
        <f>AVERAGE(C6:C9)</f>
        <v>0</v>
      </c>
      <c r="V9" s="40"/>
      <c r="W9" s="62">
        <v>43621</v>
      </c>
      <c r="X9" s="99">
        <v>0</v>
      </c>
      <c r="Y9" s="69"/>
      <c r="Z9" s="69"/>
    </row>
    <row r="10" spans="2:37" s="60" customFormat="1" x14ac:dyDescent="0.3">
      <c r="B10" s="62">
        <v>43622</v>
      </c>
      <c r="C10" s="81">
        <v>0</v>
      </c>
      <c r="D10" s="81">
        <v>0.6</v>
      </c>
      <c r="E10" s="39">
        <f t="shared" si="0"/>
        <v>0</v>
      </c>
      <c r="F10" s="39">
        <v>0</v>
      </c>
      <c r="G10" s="47"/>
      <c r="H10" s="62">
        <v>43622</v>
      </c>
      <c r="I10" s="70">
        <v>0</v>
      </c>
      <c r="J10" s="99">
        <f t="shared" si="2"/>
        <v>0</v>
      </c>
      <c r="K10" s="63">
        <f t="shared" si="1"/>
        <v>0</v>
      </c>
      <c r="M10" s="62">
        <v>43622</v>
      </c>
      <c r="N10" s="79">
        <v>0</v>
      </c>
      <c r="O10" s="63">
        <f t="shared" si="3"/>
        <v>0</v>
      </c>
      <c r="P10" s="106">
        <f t="shared" si="4"/>
        <v>0</v>
      </c>
      <c r="Q10" s="66"/>
      <c r="R10" s="62">
        <v>43622</v>
      </c>
      <c r="S10" s="3">
        <v>0</v>
      </c>
      <c r="T10" s="3">
        <f t="shared" ref="T10:T73" si="5">AVERAGE(S7:S10)</f>
        <v>0</v>
      </c>
      <c r="U10" s="67">
        <f t="shared" ref="U10:U73" si="6">AVERAGE(C7:C10)</f>
        <v>0</v>
      </c>
      <c r="V10" s="40"/>
      <c r="W10" s="62">
        <v>43622</v>
      </c>
      <c r="X10" s="99">
        <v>0</v>
      </c>
      <c r="Y10" s="69">
        <f>AVERAGE(X6:X10)</f>
        <v>0</v>
      </c>
      <c r="Z10" s="69">
        <f t="shared" ref="Z10:Z73" si="7">AVERAGE(C6:C10)</f>
        <v>0</v>
      </c>
    </row>
    <row r="11" spans="2:37" s="60" customFormat="1" x14ac:dyDescent="0.3">
      <c r="B11" s="62">
        <v>43623</v>
      </c>
      <c r="C11" s="81">
        <v>0</v>
      </c>
      <c r="D11" s="81">
        <v>5.2</v>
      </c>
      <c r="E11" s="39">
        <f t="shared" si="0"/>
        <v>0</v>
      </c>
      <c r="F11" s="39">
        <v>0</v>
      </c>
      <c r="G11" s="47"/>
      <c r="H11" s="62">
        <v>43623</v>
      </c>
      <c r="I11" s="70">
        <v>7.6</v>
      </c>
      <c r="J11" s="99">
        <f t="shared" si="2"/>
        <v>3.8</v>
      </c>
      <c r="K11" s="63">
        <f t="shared" si="1"/>
        <v>0</v>
      </c>
      <c r="M11" s="62">
        <v>43623</v>
      </c>
      <c r="N11" s="79">
        <v>0</v>
      </c>
      <c r="O11" s="63">
        <f t="shared" si="3"/>
        <v>0</v>
      </c>
      <c r="P11" s="106">
        <f t="shared" si="4"/>
        <v>0</v>
      </c>
      <c r="Q11" s="66"/>
      <c r="R11" s="62">
        <v>43623</v>
      </c>
      <c r="S11" s="3">
        <v>0</v>
      </c>
      <c r="T11" s="3">
        <f t="shared" si="5"/>
        <v>0</v>
      </c>
      <c r="U11" s="67">
        <f t="shared" si="6"/>
        <v>0</v>
      </c>
      <c r="V11" s="40"/>
      <c r="W11" s="62">
        <v>43623</v>
      </c>
      <c r="X11" s="99">
        <v>0</v>
      </c>
      <c r="Y11" s="99">
        <f t="shared" ref="Y11:Y74" si="8">AVERAGE(X7:X11)</f>
        <v>0</v>
      </c>
      <c r="Z11" s="99">
        <f t="shared" si="7"/>
        <v>0</v>
      </c>
    </row>
    <row r="12" spans="2:37" s="60" customFormat="1" x14ac:dyDescent="0.3">
      <c r="B12" s="62">
        <v>43624</v>
      </c>
      <c r="C12" s="81">
        <v>0</v>
      </c>
      <c r="D12" s="81">
        <v>2</v>
      </c>
      <c r="E12" s="39">
        <f t="shared" si="0"/>
        <v>0</v>
      </c>
      <c r="F12" s="39">
        <v>0</v>
      </c>
      <c r="G12" s="47"/>
      <c r="H12" s="62">
        <v>43624</v>
      </c>
      <c r="I12" s="70">
        <v>0</v>
      </c>
      <c r="J12" s="99">
        <f t="shared" si="2"/>
        <v>3.8</v>
      </c>
      <c r="K12" s="63">
        <f t="shared" si="1"/>
        <v>0</v>
      </c>
      <c r="M12" s="62">
        <v>43624</v>
      </c>
      <c r="N12" s="79">
        <v>0</v>
      </c>
      <c r="O12" s="63">
        <f t="shared" si="3"/>
        <v>0</v>
      </c>
      <c r="P12" s="106">
        <f t="shared" si="4"/>
        <v>0</v>
      </c>
      <c r="Q12" s="66"/>
      <c r="R12" s="62">
        <v>43624</v>
      </c>
      <c r="S12" s="3">
        <v>0</v>
      </c>
      <c r="T12" s="3">
        <f t="shared" si="5"/>
        <v>0</v>
      </c>
      <c r="U12" s="67">
        <f t="shared" si="6"/>
        <v>0</v>
      </c>
      <c r="V12" s="40"/>
      <c r="W12" s="62">
        <v>43624</v>
      </c>
      <c r="X12" s="99">
        <v>0</v>
      </c>
      <c r="Y12" s="99">
        <f t="shared" si="8"/>
        <v>0</v>
      </c>
      <c r="Z12" s="99">
        <f t="shared" si="7"/>
        <v>0</v>
      </c>
    </row>
    <row r="13" spans="2:37" s="60" customFormat="1" x14ac:dyDescent="0.3">
      <c r="B13" s="62">
        <v>43625</v>
      </c>
      <c r="C13" s="81">
        <v>0</v>
      </c>
      <c r="D13" s="81">
        <v>0</v>
      </c>
      <c r="E13" s="39">
        <f t="shared" si="0"/>
        <v>0</v>
      </c>
      <c r="F13" s="39">
        <v>0</v>
      </c>
      <c r="G13" s="47"/>
      <c r="H13" s="62">
        <v>43625</v>
      </c>
      <c r="I13" s="70">
        <v>0</v>
      </c>
      <c r="J13" s="99">
        <f t="shared" si="2"/>
        <v>0</v>
      </c>
      <c r="K13" s="63">
        <f t="shared" si="1"/>
        <v>0</v>
      </c>
      <c r="M13" s="62">
        <v>43625</v>
      </c>
      <c r="N13" s="79">
        <v>0</v>
      </c>
      <c r="O13" s="63">
        <f t="shared" si="3"/>
        <v>0</v>
      </c>
      <c r="P13" s="106">
        <f t="shared" si="4"/>
        <v>0</v>
      </c>
      <c r="Q13" s="66"/>
      <c r="R13" s="62">
        <v>43625</v>
      </c>
      <c r="S13" s="3">
        <v>0</v>
      </c>
      <c r="T13" s="3">
        <f t="shared" si="5"/>
        <v>0</v>
      </c>
      <c r="U13" s="67">
        <f t="shared" si="6"/>
        <v>0</v>
      </c>
      <c r="V13" s="40"/>
      <c r="W13" s="62">
        <v>43625</v>
      </c>
      <c r="X13" s="99">
        <v>0</v>
      </c>
      <c r="Y13" s="99">
        <f t="shared" si="8"/>
        <v>0</v>
      </c>
      <c r="Z13" s="99">
        <f t="shared" si="7"/>
        <v>0</v>
      </c>
    </row>
    <row r="14" spans="2:37" s="60" customFormat="1" x14ac:dyDescent="0.3">
      <c r="B14" s="62">
        <v>43626</v>
      </c>
      <c r="C14" s="81">
        <v>0</v>
      </c>
      <c r="D14" s="81">
        <v>0</v>
      </c>
      <c r="E14" s="39">
        <f t="shared" si="0"/>
        <v>0</v>
      </c>
      <c r="F14" s="39">
        <v>0</v>
      </c>
      <c r="G14" s="47"/>
      <c r="H14" s="62">
        <v>43626</v>
      </c>
      <c r="I14" s="70">
        <v>0</v>
      </c>
      <c r="J14" s="99">
        <f t="shared" si="2"/>
        <v>0</v>
      </c>
      <c r="K14" s="63">
        <f>AVERAGE(C13:C14)</f>
        <v>0</v>
      </c>
      <c r="M14" s="62">
        <v>43626</v>
      </c>
      <c r="N14" s="79">
        <v>0</v>
      </c>
      <c r="O14" s="63">
        <f t="shared" si="3"/>
        <v>0</v>
      </c>
      <c r="P14" s="106">
        <f t="shared" si="4"/>
        <v>0</v>
      </c>
      <c r="Q14" s="66"/>
      <c r="R14" s="62">
        <v>43626</v>
      </c>
      <c r="S14" s="3">
        <v>0</v>
      </c>
      <c r="T14" s="3">
        <f t="shared" si="5"/>
        <v>0</v>
      </c>
      <c r="U14" s="67">
        <f t="shared" si="6"/>
        <v>0</v>
      </c>
      <c r="V14" s="40"/>
      <c r="W14" s="62">
        <v>43626</v>
      </c>
      <c r="X14" s="99">
        <v>0</v>
      </c>
      <c r="Y14" s="99">
        <f t="shared" si="8"/>
        <v>0</v>
      </c>
      <c r="Z14" s="99">
        <f t="shared" si="7"/>
        <v>0</v>
      </c>
    </row>
    <row r="15" spans="2:37" s="60" customFormat="1" x14ac:dyDescent="0.3">
      <c r="B15" s="62">
        <v>43627</v>
      </c>
      <c r="C15" s="81">
        <v>0</v>
      </c>
      <c r="D15" s="81">
        <v>0</v>
      </c>
      <c r="E15" s="39">
        <f t="shared" si="0"/>
        <v>0</v>
      </c>
      <c r="F15" s="39">
        <v>0</v>
      </c>
      <c r="G15" s="47"/>
      <c r="H15" s="62">
        <v>43627</v>
      </c>
      <c r="I15" s="70">
        <v>0</v>
      </c>
      <c r="J15" s="99">
        <f t="shared" si="2"/>
        <v>0</v>
      </c>
      <c r="K15" s="63">
        <f t="shared" si="1"/>
        <v>0</v>
      </c>
      <c r="M15" s="62">
        <v>43627</v>
      </c>
      <c r="N15" s="79">
        <v>0</v>
      </c>
      <c r="O15" s="63">
        <f t="shared" si="3"/>
        <v>0</v>
      </c>
      <c r="P15" s="106">
        <f t="shared" si="4"/>
        <v>0</v>
      </c>
      <c r="Q15" s="66"/>
      <c r="R15" s="62">
        <v>43627</v>
      </c>
      <c r="S15" s="3">
        <v>0</v>
      </c>
      <c r="T15" s="3">
        <f t="shared" si="5"/>
        <v>0</v>
      </c>
      <c r="U15" s="67">
        <f t="shared" si="6"/>
        <v>0</v>
      </c>
      <c r="V15" s="40"/>
      <c r="W15" s="62">
        <v>43627</v>
      </c>
      <c r="X15" s="99">
        <v>0</v>
      </c>
      <c r="Y15" s="99">
        <f t="shared" si="8"/>
        <v>0</v>
      </c>
      <c r="Z15" s="99">
        <f t="shared" si="7"/>
        <v>0</v>
      </c>
    </row>
    <row r="16" spans="2:37" s="60" customFormat="1" x14ac:dyDescent="0.3">
      <c r="B16" s="62">
        <v>43628</v>
      </c>
      <c r="C16" s="81">
        <v>0</v>
      </c>
      <c r="D16" s="81">
        <v>0</v>
      </c>
      <c r="E16" s="39">
        <f t="shared" si="0"/>
        <v>0</v>
      </c>
      <c r="F16" s="39">
        <v>0</v>
      </c>
      <c r="G16" s="47"/>
      <c r="H16" s="62">
        <v>43628</v>
      </c>
      <c r="I16" s="70">
        <v>0</v>
      </c>
      <c r="J16" s="99">
        <f t="shared" si="2"/>
        <v>0</v>
      </c>
      <c r="K16" s="63">
        <f t="shared" si="1"/>
        <v>0</v>
      </c>
      <c r="M16" s="62">
        <v>43628</v>
      </c>
      <c r="N16" s="79">
        <v>0</v>
      </c>
      <c r="O16" s="63">
        <f t="shared" si="3"/>
        <v>0</v>
      </c>
      <c r="P16" s="106">
        <f t="shared" si="4"/>
        <v>0</v>
      </c>
      <c r="Q16" s="66"/>
      <c r="R16" s="62">
        <v>43628</v>
      </c>
      <c r="S16" s="3">
        <v>0</v>
      </c>
      <c r="T16" s="3">
        <f t="shared" si="5"/>
        <v>0</v>
      </c>
      <c r="U16" s="67">
        <f t="shared" si="6"/>
        <v>0</v>
      </c>
      <c r="V16" s="40"/>
      <c r="W16" s="62">
        <v>43628</v>
      </c>
      <c r="X16" s="99">
        <v>0</v>
      </c>
      <c r="Y16" s="99">
        <f t="shared" si="8"/>
        <v>0</v>
      </c>
      <c r="Z16" s="99">
        <f t="shared" si="7"/>
        <v>0</v>
      </c>
    </row>
    <row r="17" spans="2:26" s="60" customFormat="1" x14ac:dyDescent="0.3">
      <c r="B17" s="62">
        <v>43629</v>
      </c>
      <c r="C17" s="81">
        <v>0</v>
      </c>
      <c r="D17" s="81">
        <v>0</v>
      </c>
      <c r="E17" s="39">
        <f t="shared" si="0"/>
        <v>0</v>
      </c>
      <c r="F17" s="39">
        <v>0</v>
      </c>
      <c r="G17" s="47"/>
      <c r="H17" s="62">
        <v>43629</v>
      </c>
      <c r="I17" s="70">
        <v>0</v>
      </c>
      <c r="J17" s="99">
        <f t="shared" si="2"/>
        <v>0</v>
      </c>
      <c r="K17" s="63">
        <f t="shared" si="1"/>
        <v>0</v>
      </c>
      <c r="M17" s="62">
        <v>43629</v>
      </c>
      <c r="N17" s="79">
        <v>0</v>
      </c>
      <c r="O17" s="63">
        <f t="shared" si="3"/>
        <v>0</v>
      </c>
      <c r="P17" s="106">
        <f t="shared" si="4"/>
        <v>0</v>
      </c>
      <c r="Q17" s="66"/>
      <c r="R17" s="62">
        <v>43629</v>
      </c>
      <c r="S17" s="3">
        <v>0</v>
      </c>
      <c r="T17" s="3">
        <f t="shared" si="5"/>
        <v>0</v>
      </c>
      <c r="U17" s="67">
        <f t="shared" si="6"/>
        <v>0</v>
      </c>
      <c r="V17" s="40"/>
      <c r="W17" s="62">
        <v>43629</v>
      </c>
      <c r="X17" s="99">
        <v>0</v>
      </c>
      <c r="Y17" s="99">
        <f t="shared" si="8"/>
        <v>0</v>
      </c>
      <c r="Z17" s="99">
        <f t="shared" si="7"/>
        <v>0</v>
      </c>
    </row>
    <row r="18" spans="2:26" s="60" customFormat="1" x14ac:dyDescent="0.3">
      <c r="B18" s="62">
        <v>43630</v>
      </c>
      <c r="C18" s="81">
        <v>0</v>
      </c>
      <c r="D18" s="81">
        <v>0</v>
      </c>
      <c r="E18" s="39">
        <f t="shared" si="0"/>
        <v>0</v>
      </c>
      <c r="F18" s="39">
        <v>0</v>
      </c>
      <c r="G18" s="47"/>
      <c r="H18" s="62">
        <v>43630</v>
      </c>
      <c r="I18" s="70">
        <v>0</v>
      </c>
      <c r="J18" s="99">
        <f t="shared" si="2"/>
        <v>0</v>
      </c>
      <c r="K18" s="63">
        <f t="shared" si="1"/>
        <v>0</v>
      </c>
      <c r="M18" s="62">
        <v>43630</v>
      </c>
      <c r="N18" s="79">
        <v>0</v>
      </c>
      <c r="O18" s="63">
        <f t="shared" si="3"/>
        <v>0</v>
      </c>
      <c r="P18" s="106">
        <f t="shared" si="4"/>
        <v>0</v>
      </c>
      <c r="Q18" s="66"/>
      <c r="R18" s="62">
        <v>43630</v>
      </c>
      <c r="S18" s="3">
        <v>0</v>
      </c>
      <c r="T18" s="3">
        <f t="shared" si="5"/>
        <v>0</v>
      </c>
      <c r="U18" s="67">
        <f t="shared" si="6"/>
        <v>0</v>
      </c>
      <c r="V18" s="40"/>
      <c r="W18" s="62">
        <v>43630</v>
      </c>
      <c r="X18" s="99">
        <v>0</v>
      </c>
      <c r="Y18" s="99">
        <f t="shared" si="8"/>
        <v>0</v>
      </c>
      <c r="Z18" s="99">
        <f t="shared" si="7"/>
        <v>0</v>
      </c>
    </row>
    <row r="19" spans="2:26" s="60" customFormat="1" x14ac:dyDescent="0.3">
      <c r="B19" s="62">
        <v>43631</v>
      </c>
      <c r="C19" s="81">
        <v>0</v>
      </c>
      <c r="D19" s="81">
        <v>5.2</v>
      </c>
      <c r="E19" s="39">
        <f t="shared" si="0"/>
        <v>0</v>
      </c>
      <c r="F19" s="39">
        <v>0</v>
      </c>
      <c r="G19" s="47"/>
      <c r="H19" s="62">
        <v>43631</v>
      </c>
      <c r="I19" s="70">
        <v>0</v>
      </c>
      <c r="J19" s="99">
        <f t="shared" si="2"/>
        <v>0</v>
      </c>
      <c r="K19" s="63">
        <f t="shared" si="1"/>
        <v>0</v>
      </c>
      <c r="M19" s="62">
        <v>43631</v>
      </c>
      <c r="N19" s="79">
        <v>0</v>
      </c>
      <c r="O19" s="63">
        <f t="shared" si="3"/>
        <v>0</v>
      </c>
      <c r="P19" s="106">
        <f t="shared" si="4"/>
        <v>0</v>
      </c>
      <c r="Q19" s="66"/>
      <c r="R19" s="62">
        <v>43631</v>
      </c>
      <c r="S19" s="3">
        <v>0</v>
      </c>
      <c r="T19" s="3">
        <f t="shared" si="5"/>
        <v>0</v>
      </c>
      <c r="U19" s="67">
        <f t="shared" si="6"/>
        <v>0</v>
      </c>
      <c r="V19" s="40"/>
      <c r="W19" s="62">
        <v>43631</v>
      </c>
      <c r="X19" s="99">
        <v>0</v>
      </c>
      <c r="Y19" s="99">
        <f t="shared" si="8"/>
        <v>0</v>
      </c>
      <c r="Z19" s="99">
        <f t="shared" si="7"/>
        <v>0</v>
      </c>
    </row>
    <row r="20" spans="2:26" s="60" customFormat="1" x14ac:dyDescent="0.3">
      <c r="B20" s="62">
        <v>43632</v>
      </c>
      <c r="C20" s="81">
        <v>0</v>
      </c>
      <c r="D20" s="81">
        <v>0.3</v>
      </c>
      <c r="E20" s="39">
        <f t="shared" si="0"/>
        <v>0</v>
      </c>
      <c r="F20" s="39">
        <v>0</v>
      </c>
      <c r="G20" s="47"/>
      <c r="H20" s="62">
        <v>43632</v>
      </c>
      <c r="I20" s="70">
        <v>5.2</v>
      </c>
      <c r="J20" s="99">
        <f t="shared" si="2"/>
        <v>2.6</v>
      </c>
      <c r="K20" s="63">
        <f t="shared" si="1"/>
        <v>0</v>
      </c>
      <c r="M20" s="62">
        <v>43632</v>
      </c>
      <c r="N20" s="79">
        <v>0</v>
      </c>
      <c r="O20" s="63">
        <f t="shared" si="3"/>
        <v>0</v>
      </c>
      <c r="P20" s="106">
        <f t="shared" si="4"/>
        <v>0</v>
      </c>
      <c r="Q20" s="66"/>
      <c r="R20" s="62">
        <v>43632</v>
      </c>
      <c r="S20" s="3">
        <v>0</v>
      </c>
      <c r="T20" s="3">
        <f t="shared" si="5"/>
        <v>0</v>
      </c>
      <c r="U20" s="67">
        <f t="shared" si="6"/>
        <v>0</v>
      </c>
      <c r="V20" s="40"/>
      <c r="W20" s="62">
        <v>43632</v>
      </c>
      <c r="X20" s="99">
        <v>0</v>
      </c>
      <c r="Y20" s="99">
        <f t="shared" si="8"/>
        <v>0</v>
      </c>
      <c r="Z20" s="99">
        <f t="shared" si="7"/>
        <v>0</v>
      </c>
    </row>
    <row r="21" spans="2:26" s="60" customFormat="1" x14ac:dyDescent="0.3">
      <c r="B21" s="62">
        <v>43633</v>
      </c>
      <c r="C21" s="81">
        <v>0</v>
      </c>
      <c r="D21" s="81">
        <v>1.8</v>
      </c>
      <c r="E21" s="39">
        <f t="shared" si="0"/>
        <v>0</v>
      </c>
      <c r="F21" s="39">
        <v>0</v>
      </c>
      <c r="G21" s="47"/>
      <c r="H21" s="62">
        <v>43633</v>
      </c>
      <c r="I21" s="70">
        <v>3.3</v>
      </c>
      <c r="J21" s="99">
        <f t="shared" si="2"/>
        <v>4.25</v>
      </c>
      <c r="K21" s="63">
        <f t="shared" si="1"/>
        <v>0</v>
      </c>
      <c r="M21" s="62">
        <v>43633</v>
      </c>
      <c r="N21" s="79">
        <v>0.3</v>
      </c>
      <c r="O21" s="63">
        <f t="shared" si="3"/>
        <v>9.9999999999999992E-2</v>
      </c>
      <c r="P21" s="106">
        <f t="shared" si="4"/>
        <v>0</v>
      </c>
      <c r="Q21" s="66"/>
      <c r="R21" s="62">
        <v>43633</v>
      </c>
      <c r="S21" s="3">
        <v>0</v>
      </c>
      <c r="T21" s="3">
        <f t="shared" si="5"/>
        <v>0</v>
      </c>
      <c r="U21" s="67">
        <f t="shared" si="6"/>
        <v>0</v>
      </c>
      <c r="V21" s="40"/>
      <c r="W21" s="62">
        <v>43633</v>
      </c>
      <c r="X21" s="99">
        <v>0</v>
      </c>
      <c r="Y21" s="99">
        <f t="shared" si="8"/>
        <v>0</v>
      </c>
      <c r="Z21" s="99">
        <f t="shared" si="7"/>
        <v>0</v>
      </c>
    </row>
    <row r="22" spans="2:26" s="60" customFormat="1" x14ac:dyDescent="0.3">
      <c r="B22" s="62">
        <v>43634</v>
      </c>
      <c r="C22" s="81">
        <v>0</v>
      </c>
      <c r="D22" s="81">
        <v>0</v>
      </c>
      <c r="E22" s="39">
        <f t="shared" si="0"/>
        <v>0</v>
      </c>
      <c r="F22" s="39">
        <v>0</v>
      </c>
      <c r="G22" s="47"/>
      <c r="H22" s="62">
        <v>43634</v>
      </c>
      <c r="I22" s="70">
        <v>0</v>
      </c>
      <c r="J22" s="99">
        <f t="shared" si="2"/>
        <v>1.65</v>
      </c>
      <c r="K22" s="63">
        <f t="shared" si="1"/>
        <v>0</v>
      </c>
      <c r="M22" s="62">
        <v>43634</v>
      </c>
      <c r="N22" s="79">
        <v>0</v>
      </c>
      <c r="O22" s="63">
        <f t="shared" si="3"/>
        <v>9.9999999999999992E-2</v>
      </c>
      <c r="P22" s="106">
        <f t="shared" si="4"/>
        <v>0</v>
      </c>
      <c r="Q22" s="66"/>
      <c r="R22" s="62">
        <v>43634</v>
      </c>
      <c r="S22" s="3">
        <v>0</v>
      </c>
      <c r="T22" s="3">
        <f t="shared" si="5"/>
        <v>0</v>
      </c>
      <c r="U22" s="67">
        <f t="shared" si="6"/>
        <v>0</v>
      </c>
      <c r="V22" s="40"/>
      <c r="W22" s="62">
        <v>43634</v>
      </c>
      <c r="X22" s="99">
        <v>0</v>
      </c>
      <c r="Y22" s="99">
        <f t="shared" si="8"/>
        <v>0</v>
      </c>
      <c r="Z22" s="99">
        <f t="shared" si="7"/>
        <v>0</v>
      </c>
    </row>
    <row r="23" spans="2:26" s="60" customFormat="1" x14ac:dyDescent="0.3">
      <c r="B23" s="62">
        <v>43635</v>
      </c>
      <c r="C23" s="81">
        <v>0</v>
      </c>
      <c r="D23" s="98">
        <v>0</v>
      </c>
      <c r="E23" s="39">
        <f t="shared" si="0"/>
        <v>0</v>
      </c>
      <c r="F23" s="39">
        <v>0</v>
      </c>
      <c r="G23" s="47"/>
      <c r="H23" s="62">
        <v>43635</v>
      </c>
      <c r="I23" s="70">
        <v>0</v>
      </c>
      <c r="J23" s="99">
        <f t="shared" si="2"/>
        <v>0</v>
      </c>
      <c r="K23" s="63">
        <f t="shared" si="1"/>
        <v>0</v>
      </c>
      <c r="M23" s="62">
        <v>43635</v>
      </c>
      <c r="N23" s="79">
        <v>0</v>
      </c>
      <c r="O23" s="63">
        <f t="shared" si="3"/>
        <v>9.9999999999999992E-2</v>
      </c>
      <c r="P23" s="106">
        <f t="shared" si="4"/>
        <v>0</v>
      </c>
      <c r="Q23" s="66"/>
      <c r="R23" s="62">
        <v>43635</v>
      </c>
      <c r="S23" s="3">
        <v>0</v>
      </c>
      <c r="T23" s="3">
        <f t="shared" si="5"/>
        <v>0</v>
      </c>
      <c r="U23" s="67">
        <f t="shared" si="6"/>
        <v>0</v>
      </c>
      <c r="V23" s="40"/>
      <c r="W23" s="62">
        <v>43635</v>
      </c>
      <c r="X23" s="99">
        <v>0</v>
      </c>
      <c r="Y23" s="99">
        <f t="shared" si="8"/>
        <v>0</v>
      </c>
      <c r="Z23" s="99">
        <f t="shared" si="7"/>
        <v>0</v>
      </c>
    </row>
    <row r="24" spans="2:26" s="60" customFormat="1" x14ac:dyDescent="0.3">
      <c r="B24" s="62">
        <v>43636</v>
      </c>
      <c r="C24" s="81">
        <v>0</v>
      </c>
      <c r="D24" s="98">
        <v>0</v>
      </c>
      <c r="E24" s="39">
        <f t="shared" si="0"/>
        <v>0</v>
      </c>
      <c r="F24" s="39">
        <v>0</v>
      </c>
      <c r="G24" s="47"/>
      <c r="H24" s="62">
        <v>43636</v>
      </c>
      <c r="I24" s="70">
        <v>0</v>
      </c>
      <c r="J24" s="99">
        <f t="shared" si="2"/>
        <v>0</v>
      </c>
      <c r="K24" s="63">
        <f t="shared" si="1"/>
        <v>0</v>
      </c>
      <c r="M24" s="62">
        <v>43636</v>
      </c>
      <c r="N24" s="79">
        <v>0</v>
      </c>
      <c r="O24" s="63">
        <f t="shared" si="3"/>
        <v>0</v>
      </c>
      <c r="P24" s="106">
        <f t="shared" si="4"/>
        <v>0</v>
      </c>
      <c r="Q24" s="66"/>
      <c r="R24" s="62">
        <v>43636</v>
      </c>
      <c r="S24" s="3">
        <v>0</v>
      </c>
      <c r="T24" s="3">
        <f t="shared" si="5"/>
        <v>0</v>
      </c>
      <c r="U24" s="67">
        <f t="shared" si="6"/>
        <v>0</v>
      </c>
      <c r="V24" s="40"/>
      <c r="W24" s="62">
        <v>43636</v>
      </c>
      <c r="X24" s="99">
        <v>0</v>
      </c>
      <c r="Y24" s="99">
        <f t="shared" si="8"/>
        <v>0</v>
      </c>
      <c r="Z24" s="99">
        <f t="shared" si="7"/>
        <v>0</v>
      </c>
    </row>
    <row r="25" spans="2:26" s="60" customFormat="1" x14ac:dyDescent="0.3">
      <c r="B25" s="62">
        <v>43637</v>
      </c>
      <c r="C25" s="81">
        <v>0</v>
      </c>
      <c r="D25" s="81">
        <v>1.3</v>
      </c>
      <c r="E25" s="39">
        <f t="shared" si="0"/>
        <v>0</v>
      </c>
      <c r="F25" s="39">
        <v>0</v>
      </c>
      <c r="G25" s="47"/>
      <c r="H25" s="62">
        <v>43637</v>
      </c>
      <c r="I25" s="70">
        <v>0</v>
      </c>
      <c r="J25" s="99">
        <f t="shared" si="2"/>
        <v>0</v>
      </c>
      <c r="K25" s="63">
        <f t="shared" si="1"/>
        <v>0</v>
      </c>
      <c r="M25" s="62">
        <v>43637</v>
      </c>
      <c r="N25" s="79">
        <v>0</v>
      </c>
      <c r="O25" s="63">
        <f t="shared" si="3"/>
        <v>0</v>
      </c>
      <c r="P25" s="106">
        <f t="shared" si="4"/>
        <v>0</v>
      </c>
      <c r="Q25" s="66"/>
      <c r="R25" s="62">
        <v>43637</v>
      </c>
      <c r="S25" s="3">
        <v>0</v>
      </c>
      <c r="T25" s="3">
        <f t="shared" si="5"/>
        <v>0</v>
      </c>
      <c r="U25" s="67">
        <f t="shared" si="6"/>
        <v>0</v>
      </c>
      <c r="V25" s="40"/>
      <c r="W25" s="62">
        <v>43637</v>
      </c>
      <c r="X25" s="99">
        <v>0</v>
      </c>
      <c r="Y25" s="99">
        <f t="shared" si="8"/>
        <v>0</v>
      </c>
      <c r="Z25" s="99">
        <f t="shared" si="7"/>
        <v>0</v>
      </c>
    </row>
    <row r="26" spans="2:26" s="60" customFormat="1" x14ac:dyDescent="0.3">
      <c r="B26" s="62">
        <v>43638</v>
      </c>
      <c r="C26" s="81">
        <v>0</v>
      </c>
      <c r="D26" s="81">
        <v>0.3</v>
      </c>
      <c r="E26" s="39">
        <f t="shared" si="0"/>
        <v>0</v>
      </c>
      <c r="F26" s="39">
        <v>0</v>
      </c>
      <c r="G26" s="47"/>
      <c r="H26" s="62">
        <v>43638</v>
      </c>
      <c r="I26" s="70">
        <v>1.3</v>
      </c>
      <c r="J26" s="99">
        <f t="shared" si="2"/>
        <v>0.65</v>
      </c>
      <c r="K26" s="63">
        <f t="shared" si="1"/>
        <v>0</v>
      </c>
      <c r="M26" s="62">
        <v>43638</v>
      </c>
      <c r="N26" s="79">
        <v>0</v>
      </c>
      <c r="O26" s="63">
        <f t="shared" si="3"/>
        <v>0</v>
      </c>
      <c r="P26" s="106">
        <f t="shared" si="4"/>
        <v>0</v>
      </c>
      <c r="Q26" s="66"/>
      <c r="R26" s="62">
        <v>43638</v>
      </c>
      <c r="S26" s="3">
        <v>0</v>
      </c>
      <c r="T26" s="3">
        <f t="shared" si="5"/>
        <v>0</v>
      </c>
      <c r="U26" s="67">
        <f t="shared" si="6"/>
        <v>0</v>
      </c>
      <c r="V26" s="40"/>
      <c r="W26" s="62">
        <v>43638</v>
      </c>
      <c r="X26" s="99">
        <v>0</v>
      </c>
      <c r="Y26" s="99">
        <f t="shared" si="8"/>
        <v>0</v>
      </c>
      <c r="Z26" s="99">
        <f t="shared" si="7"/>
        <v>0</v>
      </c>
    </row>
    <row r="27" spans="2:26" s="60" customFormat="1" x14ac:dyDescent="0.3">
      <c r="B27" s="62">
        <v>43639</v>
      </c>
      <c r="C27" s="81">
        <v>0</v>
      </c>
      <c r="D27" s="81">
        <v>0</v>
      </c>
      <c r="E27" s="39">
        <f t="shared" si="0"/>
        <v>0</v>
      </c>
      <c r="F27" s="39">
        <v>0</v>
      </c>
      <c r="G27" s="47"/>
      <c r="H27" s="62">
        <v>43639</v>
      </c>
      <c r="I27" s="70">
        <v>7.5</v>
      </c>
      <c r="J27" s="99">
        <f t="shared" si="2"/>
        <v>4.4000000000000004</v>
      </c>
      <c r="K27" s="63">
        <f t="shared" si="1"/>
        <v>0</v>
      </c>
      <c r="M27" s="62">
        <v>43639</v>
      </c>
      <c r="N27" s="79">
        <v>0</v>
      </c>
      <c r="O27" s="63">
        <f t="shared" si="3"/>
        <v>0</v>
      </c>
      <c r="P27" s="106">
        <f t="shared" si="4"/>
        <v>0</v>
      </c>
      <c r="Q27" s="66"/>
      <c r="R27" s="62">
        <v>43639</v>
      </c>
      <c r="S27" s="3">
        <v>0</v>
      </c>
      <c r="T27" s="3">
        <f t="shared" si="5"/>
        <v>0</v>
      </c>
      <c r="U27" s="67">
        <f t="shared" si="6"/>
        <v>0</v>
      </c>
      <c r="V27" s="40"/>
      <c r="W27" s="62">
        <v>43639</v>
      </c>
      <c r="X27" s="99">
        <v>0</v>
      </c>
      <c r="Y27" s="99">
        <f t="shared" si="8"/>
        <v>0</v>
      </c>
      <c r="Z27" s="99">
        <f t="shared" si="7"/>
        <v>0</v>
      </c>
    </row>
    <row r="28" spans="2:26" s="60" customFormat="1" x14ac:dyDescent="0.3">
      <c r="B28" s="62">
        <v>43640</v>
      </c>
      <c r="C28" s="81">
        <v>0</v>
      </c>
      <c r="D28" s="81">
        <v>7.3</v>
      </c>
      <c r="E28" s="39">
        <f t="shared" si="0"/>
        <v>0</v>
      </c>
      <c r="F28" s="39">
        <v>0</v>
      </c>
      <c r="G28" s="47"/>
      <c r="H28" s="62">
        <v>43640</v>
      </c>
      <c r="I28" s="70">
        <v>0</v>
      </c>
      <c r="J28" s="99">
        <f t="shared" si="2"/>
        <v>3.75</v>
      </c>
      <c r="K28" s="63">
        <f t="shared" si="1"/>
        <v>0</v>
      </c>
      <c r="M28" s="62">
        <v>43640</v>
      </c>
      <c r="N28" s="79">
        <v>0</v>
      </c>
      <c r="O28" s="63">
        <f t="shared" si="3"/>
        <v>0</v>
      </c>
      <c r="P28" s="106">
        <f t="shared" si="4"/>
        <v>0</v>
      </c>
      <c r="Q28" s="66"/>
      <c r="R28" s="62">
        <v>43640</v>
      </c>
      <c r="S28" s="3">
        <v>0</v>
      </c>
      <c r="T28" s="3">
        <f t="shared" si="5"/>
        <v>0</v>
      </c>
      <c r="U28" s="67">
        <f t="shared" si="6"/>
        <v>0</v>
      </c>
      <c r="V28" s="40"/>
      <c r="W28" s="62">
        <v>43640</v>
      </c>
      <c r="X28" s="99">
        <v>0</v>
      </c>
      <c r="Y28" s="99">
        <f t="shared" si="8"/>
        <v>0</v>
      </c>
      <c r="Z28" s="99">
        <f t="shared" si="7"/>
        <v>0</v>
      </c>
    </row>
    <row r="29" spans="2:26" s="60" customFormat="1" x14ac:dyDescent="0.3">
      <c r="B29" s="62">
        <v>43641</v>
      </c>
      <c r="C29" s="81">
        <v>0</v>
      </c>
      <c r="D29" s="81">
        <v>0</v>
      </c>
      <c r="E29" s="39">
        <f t="shared" si="0"/>
        <v>0</v>
      </c>
      <c r="F29" s="39">
        <v>0</v>
      </c>
      <c r="G29" s="47"/>
      <c r="H29" s="62">
        <v>43641</v>
      </c>
      <c r="I29" s="70">
        <v>0</v>
      </c>
      <c r="J29" s="99">
        <f t="shared" si="2"/>
        <v>0</v>
      </c>
      <c r="K29" s="63">
        <f t="shared" si="1"/>
        <v>0</v>
      </c>
      <c r="M29" s="62">
        <v>43641</v>
      </c>
      <c r="N29" s="79">
        <v>0</v>
      </c>
      <c r="O29" s="63">
        <f t="shared" si="3"/>
        <v>0</v>
      </c>
      <c r="P29" s="106">
        <f t="shared" si="4"/>
        <v>0</v>
      </c>
      <c r="Q29" s="66"/>
      <c r="R29" s="62">
        <v>43641</v>
      </c>
      <c r="S29" s="3">
        <v>0</v>
      </c>
      <c r="T29" s="3">
        <f t="shared" si="5"/>
        <v>0</v>
      </c>
      <c r="U29" s="67">
        <f t="shared" si="6"/>
        <v>0</v>
      </c>
      <c r="V29" s="40"/>
      <c r="W29" s="62">
        <v>43641</v>
      </c>
      <c r="X29" s="99">
        <v>0</v>
      </c>
      <c r="Y29" s="99">
        <f t="shared" si="8"/>
        <v>0</v>
      </c>
      <c r="Z29" s="99">
        <f t="shared" si="7"/>
        <v>0</v>
      </c>
    </row>
    <row r="30" spans="2:26" s="60" customFormat="1" x14ac:dyDescent="0.3">
      <c r="B30" s="62">
        <v>43642</v>
      </c>
      <c r="C30" s="81">
        <v>0</v>
      </c>
      <c r="D30" s="81">
        <v>2</v>
      </c>
      <c r="E30" s="39">
        <f t="shared" si="0"/>
        <v>0</v>
      </c>
      <c r="F30" s="39">
        <v>0</v>
      </c>
      <c r="G30" s="47"/>
      <c r="H30" s="62">
        <v>43642</v>
      </c>
      <c r="I30" s="70">
        <v>0</v>
      </c>
      <c r="J30" s="99">
        <f t="shared" si="2"/>
        <v>0</v>
      </c>
      <c r="K30" s="63">
        <f t="shared" si="1"/>
        <v>0</v>
      </c>
      <c r="M30" s="62">
        <v>43642</v>
      </c>
      <c r="N30" s="79">
        <v>0</v>
      </c>
      <c r="O30" s="63">
        <f t="shared" si="3"/>
        <v>0</v>
      </c>
      <c r="P30" s="106">
        <f t="shared" si="4"/>
        <v>0</v>
      </c>
      <c r="Q30" s="66"/>
      <c r="R30" s="62">
        <v>43642</v>
      </c>
      <c r="S30" s="3">
        <v>0</v>
      </c>
      <c r="T30" s="3">
        <f t="shared" si="5"/>
        <v>0</v>
      </c>
      <c r="U30" s="67">
        <f t="shared" si="6"/>
        <v>0</v>
      </c>
      <c r="V30" s="40"/>
      <c r="W30" s="62">
        <v>43642</v>
      </c>
      <c r="X30" s="99">
        <v>0</v>
      </c>
      <c r="Y30" s="99">
        <f t="shared" si="8"/>
        <v>0</v>
      </c>
      <c r="Z30" s="99">
        <f t="shared" si="7"/>
        <v>0</v>
      </c>
    </row>
    <row r="31" spans="2:26" s="60" customFormat="1" x14ac:dyDescent="0.3">
      <c r="B31" s="62">
        <v>43643</v>
      </c>
      <c r="C31" s="81">
        <v>0</v>
      </c>
      <c r="D31" s="81">
        <v>0</v>
      </c>
      <c r="E31" s="39">
        <f t="shared" si="0"/>
        <v>0</v>
      </c>
      <c r="F31" s="39">
        <v>0</v>
      </c>
      <c r="G31" s="47"/>
      <c r="H31" s="62">
        <v>43643</v>
      </c>
      <c r="I31" s="70">
        <v>0</v>
      </c>
      <c r="J31" s="99">
        <f t="shared" si="2"/>
        <v>0</v>
      </c>
      <c r="K31" s="63">
        <f t="shared" si="1"/>
        <v>0</v>
      </c>
      <c r="M31" s="62">
        <v>43643</v>
      </c>
      <c r="N31" s="79">
        <v>0</v>
      </c>
      <c r="O31" s="63">
        <f t="shared" si="3"/>
        <v>0</v>
      </c>
      <c r="P31" s="106">
        <f t="shared" si="4"/>
        <v>0</v>
      </c>
      <c r="Q31" s="66"/>
      <c r="R31" s="62">
        <v>43643</v>
      </c>
      <c r="S31" s="3">
        <v>0</v>
      </c>
      <c r="T31" s="3">
        <f t="shared" si="5"/>
        <v>0</v>
      </c>
      <c r="U31" s="67">
        <f t="shared" si="6"/>
        <v>0</v>
      </c>
      <c r="V31" s="40"/>
      <c r="W31" s="62">
        <v>43643</v>
      </c>
      <c r="X31" s="99">
        <v>0</v>
      </c>
      <c r="Y31" s="99">
        <f t="shared" si="8"/>
        <v>0</v>
      </c>
      <c r="Z31" s="99">
        <f t="shared" si="7"/>
        <v>0</v>
      </c>
    </row>
    <row r="32" spans="2:26" s="60" customFormat="1" x14ac:dyDescent="0.3">
      <c r="B32" s="62">
        <v>43644</v>
      </c>
      <c r="C32" s="81">
        <v>0</v>
      </c>
      <c r="D32" s="81">
        <v>0</v>
      </c>
      <c r="E32" s="39">
        <f t="shared" si="0"/>
        <v>0</v>
      </c>
      <c r="F32" s="39">
        <v>0</v>
      </c>
      <c r="G32" s="47"/>
      <c r="H32" s="62">
        <v>43644</v>
      </c>
      <c r="I32" s="70">
        <v>0</v>
      </c>
      <c r="J32" s="99">
        <f t="shared" si="2"/>
        <v>0</v>
      </c>
      <c r="K32" s="63">
        <f t="shared" si="1"/>
        <v>0</v>
      </c>
      <c r="M32" s="62">
        <v>43644</v>
      </c>
      <c r="N32" s="79">
        <v>0</v>
      </c>
      <c r="O32" s="63">
        <f t="shared" si="3"/>
        <v>0</v>
      </c>
      <c r="P32" s="106">
        <f t="shared" si="4"/>
        <v>0</v>
      </c>
      <c r="Q32" s="66"/>
      <c r="R32" s="62">
        <v>43644</v>
      </c>
      <c r="S32" s="3">
        <v>0</v>
      </c>
      <c r="T32" s="3">
        <f t="shared" si="5"/>
        <v>0</v>
      </c>
      <c r="U32" s="67">
        <f t="shared" si="6"/>
        <v>0</v>
      </c>
      <c r="V32" s="40"/>
      <c r="W32" s="62">
        <v>43644</v>
      </c>
      <c r="X32" s="99">
        <v>0</v>
      </c>
      <c r="Y32" s="99">
        <f t="shared" si="8"/>
        <v>0</v>
      </c>
      <c r="Z32" s="99">
        <f t="shared" si="7"/>
        <v>0</v>
      </c>
    </row>
    <row r="33" spans="2:26" s="60" customFormat="1" x14ac:dyDescent="0.3">
      <c r="B33" s="62">
        <v>43645</v>
      </c>
      <c r="C33" s="81">
        <v>0</v>
      </c>
      <c r="D33" s="81">
        <v>0</v>
      </c>
      <c r="E33" s="39">
        <f t="shared" si="0"/>
        <v>0</v>
      </c>
      <c r="F33" s="39">
        <v>0</v>
      </c>
      <c r="G33" s="47"/>
      <c r="H33" s="62">
        <v>43645</v>
      </c>
      <c r="I33" s="70">
        <v>0</v>
      </c>
      <c r="J33" s="99">
        <f t="shared" si="2"/>
        <v>0</v>
      </c>
      <c r="K33" s="63">
        <f t="shared" si="1"/>
        <v>0</v>
      </c>
      <c r="M33" s="62">
        <v>43645</v>
      </c>
      <c r="N33" s="79">
        <v>0</v>
      </c>
      <c r="O33" s="63">
        <f t="shared" si="3"/>
        <v>0</v>
      </c>
      <c r="P33" s="106">
        <f t="shared" si="4"/>
        <v>0</v>
      </c>
      <c r="Q33" s="66"/>
      <c r="R33" s="62">
        <v>43645</v>
      </c>
      <c r="S33" s="3">
        <v>0</v>
      </c>
      <c r="T33" s="3">
        <f t="shared" si="5"/>
        <v>0</v>
      </c>
      <c r="U33" s="67">
        <f t="shared" si="6"/>
        <v>0</v>
      </c>
      <c r="V33" s="40"/>
      <c r="W33" s="62">
        <v>43645</v>
      </c>
      <c r="X33" s="99">
        <v>0</v>
      </c>
      <c r="Y33" s="99">
        <f t="shared" si="8"/>
        <v>0</v>
      </c>
      <c r="Z33" s="99">
        <f t="shared" si="7"/>
        <v>0</v>
      </c>
    </row>
    <row r="34" spans="2:26" s="60" customFormat="1" x14ac:dyDescent="0.3">
      <c r="B34" s="62">
        <v>43646</v>
      </c>
      <c r="C34" s="81">
        <v>0</v>
      </c>
      <c r="D34" s="81">
        <v>0</v>
      </c>
      <c r="E34" s="39">
        <f t="shared" si="0"/>
        <v>0</v>
      </c>
      <c r="F34" s="39">
        <v>0</v>
      </c>
      <c r="G34" s="47"/>
      <c r="H34" s="62">
        <v>43646</v>
      </c>
      <c r="I34" s="70">
        <v>0</v>
      </c>
      <c r="J34" s="99">
        <f t="shared" si="2"/>
        <v>0</v>
      </c>
      <c r="K34" s="63">
        <f t="shared" si="1"/>
        <v>0</v>
      </c>
      <c r="M34" s="62">
        <v>43646</v>
      </c>
      <c r="N34" s="79">
        <v>0</v>
      </c>
      <c r="O34" s="63">
        <f t="shared" si="3"/>
        <v>0</v>
      </c>
      <c r="P34" s="106">
        <f t="shared" si="4"/>
        <v>0</v>
      </c>
      <c r="Q34" s="66"/>
      <c r="R34" s="62">
        <v>43646</v>
      </c>
      <c r="S34" s="3">
        <v>0</v>
      </c>
      <c r="T34" s="3">
        <f t="shared" si="5"/>
        <v>0</v>
      </c>
      <c r="U34" s="67">
        <f t="shared" si="6"/>
        <v>0</v>
      </c>
      <c r="V34" s="40"/>
      <c r="W34" s="62">
        <v>43646</v>
      </c>
      <c r="X34" s="99">
        <v>0</v>
      </c>
      <c r="Y34" s="99">
        <f t="shared" si="8"/>
        <v>0</v>
      </c>
      <c r="Z34" s="99">
        <f t="shared" si="7"/>
        <v>0</v>
      </c>
    </row>
    <row r="35" spans="2:26" s="60" customFormat="1" x14ac:dyDescent="0.3">
      <c r="B35" s="62">
        <v>43647</v>
      </c>
      <c r="C35" s="81">
        <v>0</v>
      </c>
      <c r="D35" s="81">
        <v>0</v>
      </c>
      <c r="E35" s="39">
        <f t="shared" si="0"/>
        <v>0</v>
      </c>
      <c r="F35" s="39">
        <v>0</v>
      </c>
      <c r="G35" s="47"/>
      <c r="H35" s="62">
        <v>43647</v>
      </c>
      <c r="I35" s="70">
        <v>1.4</v>
      </c>
      <c r="J35" s="99">
        <f t="shared" si="2"/>
        <v>0.7</v>
      </c>
      <c r="K35" s="63">
        <f t="shared" si="1"/>
        <v>0</v>
      </c>
      <c r="M35" s="62">
        <v>43647</v>
      </c>
      <c r="N35" s="79">
        <v>0</v>
      </c>
      <c r="O35" s="63">
        <f t="shared" si="3"/>
        <v>0</v>
      </c>
      <c r="P35" s="106">
        <f t="shared" si="4"/>
        <v>0</v>
      </c>
      <c r="Q35" s="66"/>
      <c r="R35" s="62">
        <v>43647</v>
      </c>
      <c r="S35" s="3">
        <v>0</v>
      </c>
      <c r="T35" s="3">
        <f t="shared" si="5"/>
        <v>0</v>
      </c>
      <c r="U35" s="67">
        <f t="shared" si="6"/>
        <v>0</v>
      </c>
      <c r="V35" s="40"/>
      <c r="W35" s="62">
        <v>43647</v>
      </c>
      <c r="X35" s="69">
        <v>0</v>
      </c>
      <c r="Y35" s="99">
        <f t="shared" si="8"/>
        <v>0</v>
      </c>
      <c r="Z35" s="99">
        <f t="shared" si="7"/>
        <v>0</v>
      </c>
    </row>
    <row r="36" spans="2:26" s="60" customFormat="1" x14ac:dyDescent="0.3">
      <c r="B36" s="62">
        <v>43648</v>
      </c>
      <c r="C36" s="81">
        <v>0</v>
      </c>
      <c r="D36" s="81">
        <v>5.4</v>
      </c>
      <c r="E36" s="39">
        <f t="shared" si="0"/>
        <v>0</v>
      </c>
      <c r="F36" s="39">
        <v>0</v>
      </c>
      <c r="G36" s="47"/>
      <c r="H36" s="62">
        <v>43648</v>
      </c>
      <c r="I36" s="70">
        <v>0</v>
      </c>
      <c r="J36" s="99">
        <f t="shared" si="2"/>
        <v>0.7</v>
      </c>
      <c r="K36" s="63">
        <f t="shared" si="1"/>
        <v>0</v>
      </c>
      <c r="M36" s="62">
        <v>43648</v>
      </c>
      <c r="N36" s="69">
        <v>0</v>
      </c>
      <c r="O36" s="63">
        <f t="shared" si="3"/>
        <v>0</v>
      </c>
      <c r="P36" s="106">
        <f t="shared" si="4"/>
        <v>0</v>
      </c>
      <c r="Q36" s="66"/>
      <c r="R36" s="62">
        <v>43648</v>
      </c>
      <c r="S36" s="3">
        <v>0</v>
      </c>
      <c r="T36" s="3">
        <f t="shared" si="5"/>
        <v>0</v>
      </c>
      <c r="U36" s="67">
        <f t="shared" si="6"/>
        <v>0</v>
      </c>
      <c r="V36" s="40"/>
      <c r="W36" s="62">
        <v>43648</v>
      </c>
      <c r="X36" s="69">
        <v>0</v>
      </c>
      <c r="Y36" s="99">
        <f t="shared" si="8"/>
        <v>0</v>
      </c>
      <c r="Z36" s="99">
        <f t="shared" si="7"/>
        <v>0</v>
      </c>
    </row>
    <row r="37" spans="2:26" s="60" customFormat="1" x14ac:dyDescent="0.3">
      <c r="B37" s="62">
        <v>43649</v>
      </c>
      <c r="C37" s="81">
        <v>0</v>
      </c>
      <c r="D37" s="81">
        <v>0</v>
      </c>
      <c r="E37" s="39">
        <f t="shared" si="0"/>
        <v>0</v>
      </c>
      <c r="F37" s="39">
        <v>0</v>
      </c>
      <c r="G37" s="47"/>
      <c r="H37" s="62">
        <v>43649</v>
      </c>
      <c r="I37" s="70">
        <v>0</v>
      </c>
      <c r="J37" s="99">
        <f t="shared" si="2"/>
        <v>0</v>
      </c>
      <c r="K37" s="63">
        <f t="shared" si="1"/>
        <v>0</v>
      </c>
      <c r="M37" s="62">
        <v>43649</v>
      </c>
      <c r="N37" s="69">
        <v>0</v>
      </c>
      <c r="O37" s="63">
        <f t="shared" si="3"/>
        <v>0</v>
      </c>
      <c r="P37" s="106">
        <f t="shared" si="4"/>
        <v>0</v>
      </c>
      <c r="Q37" s="66"/>
      <c r="R37" s="62">
        <v>43649</v>
      </c>
      <c r="S37" s="3">
        <v>0</v>
      </c>
      <c r="T37" s="3">
        <f t="shared" si="5"/>
        <v>0</v>
      </c>
      <c r="U37" s="67">
        <f t="shared" si="6"/>
        <v>0</v>
      </c>
      <c r="V37" s="40"/>
      <c r="W37" s="62">
        <v>43649</v>
      </c>
      <c r="X37" s="69">
        <v>0</v>
      </c>
      <c r="Y37" s="99">
        <f t="shared" si="8"/>
        <v>0</v>
      </c>
      <c r="Z37" s="99">
        <f t="shared" si="7"/>
        <v>0</v>
      </c>
    </row>
    <row r="38" spans="2:26" s="60" customFormat="1" x14ac:dyDescent="0.3">
      <c r="B38" s="62">
        <v>43650</v>
      </c>
      <c r="C38" s="81">
        <v>3.9000000000000004</v>
      </c>
      <c r="D38" s="81">
        <v>5.4</v>
      </c>
      <c r="E38" s="39">
        <f t="shared" si="0"/>
        <v>10.14</v>
      </c>
      <c r="F38" s="39">
        <v>3.9000000000000004</v>
      </c>
      <c r="G38" s="47"/>
      <c r="H38" s="62">
        <v>43650</v>
      </c>
      <c r="I38" s="70">
        <v>0</v>
      </c>
      <c r="J38" s="99">
        <f t="shared" si="2"/>
        <v>0</v>
      </c>
      <c r="K38" s="63">
        <f t="shared" si="1"/>
        <v>1.9500000000000002</v>
      </c>
      <c r="M38" s="62">
        <v>43650</v>
      </c>
      <c r="N38" s="69">
        <v>0</v>
      </c>
      <c r="O38" s="63">
        <f t="shared" si="3"/>
        <v>0</v>
      </c>
      <c r="P38" s="106">
        <f t="shared" si="4"/>
        <v>1.3</v>
      </c>
      <c r="Q38" s="66"/>
      <c r="R38" s="62">
        <v>43650</v>
      </c>
      <c r="S38" s="3">
        <v>0</v>
      </c>
      <c r="T38" s="3">
        <f t="shared" si="5"/>
        <v>0</v>
      </c>
      <c r="U38" s="67">
        <f t="shared" si="6"/>
        <v>0.97500000000000009</v>
      </c>
      <c r="V38" s="40"/>
      <c r="W38" s="62">
        <v>43650</v>
      </c>
      <c r="X38" s="69">
        <v>0</v>
      </c>
      <c r="Y38" s="99">
        <f t="shared" si="8"/>
        <v>0</v>
      </c>
      <c r="Z38" s="99">
        <f t="shared" si="7"/>
        <v>0.78</v>
      </c>
    </row>
    <row r="39" spans="2:26" s="60" customFormat="1" x14ac:dyDescent="0.3">
      <c r="B39" s="62">
        <v>43651</v>
      </c>
      <c r="C39" s="81">
        <v>33.800000000000004</v>
      </c>
      <c r="D39" s="81">
        <v>7.9</v>
      </c>
      <c r="E39" s="39">
        <f t="shared" si="0"/>
        <v>87.88000000000001</v>
      </c>
      <c r="F39" s="39">
        <v>33.800000000000004</v>
      </c>
      <c r="G39" s="47"/>
      <c r="H39" s="62">
        <v>43651</v>
      </c>
      <c r="I39" s="70">
        <v>1.4</v>
      </c>
      <c r="J39" s="99">
        <f t="shared" si="2"/>
        <v>0.7</v>
      </c>
      <c r="K39" s="63">
        <f t="shared" si="1"/>
        <v>18.850000000000001</v>
      </c>
      <c r="M39" s="62">
        <v>43651</v>
      </c>
      <c r="N39" s="69">
        <v>5.4</v>
      </c>
      <c r="O39" s="63">
        <f t="shared" si="3"/>
        <v>1.8</v>
      </c>
      <c r="P39" s="106">
        <f t="shared" si="4"/>
        <v>12.566666666666668</v>
      </c>
      <c r="Q39" s="66"/>
      <c r="R39" s="62">
        <v>43651</v>
      </c>
      <c r="S39" s="3">
        <v>1.4</v>
      </c>
      <c r="T39" s="3">
        <f t="shared" si="5"/>
        <v>0.35</v>
      </c>
      <c r="U39" s="67">
        <f t="shared" si="6"/>
        <v>9.4250000000000007</v>
      </c>
      <c r="V39" s="40"/>
      <c r="W39" s="62">
        <v>43651</v>
      </c>
      <c r="X39" s="69">
        <v>0</v>
      </c>
      <c r="Y39" s="99">
        <f t="shared" si="8"/>
        <v>0</v>
      </c>
      <c r="Z39" s="99">
        <f t="shared" si="7"/>
        <v>7.5400000000000009</v>
      </c>
    </row>
    <row r="40" spans="2:26" s="60" customFormat="1" x14ac:dyDescent="0.3">
      <c r="B40" s="62">
        <v>43652</v>
      </c>
      <c r="C40" s="81">
        <v>0</v>
      </c>
      <c r="D40" s="81">
        <v>7.9</v>
      </c>
      <c r="E40" s="39">
        <f t="shared" si="0"/>
        <v>0</v>
      </c>
      <c r="F40" s="39">
        <v>0</v>
      </c>
      <c r="G40" s="47"/>
      <c r="H40" s="62">
        <v>43652</v>
      </c>
      <c r="I40" s="70">
        <v>0</v>
      </c>
      <c r="J40" s="99">
        <f t="shared" si="2"/>
        <v>0.7</v>
      </c>
      <c r="K40" s="63">
        <f t="shared" si="1"/>
        <v>16.900000000000002</v>
      </c>
      <c r="M40" s="62">
        <v>43652</v>
      </c>
      <c r="N40" s="69">
        <v>0</v>
      </c>
      <c r="O40" s="63">
        <f t="shared" si="3"/>
        <v>1.8</v>
      </c>
      <c r="P40" s="106">
        <f t="shared" si="4"/>
        <v>12.566666666666668</v>
      </c>
      <c r="Q40" s="66"/>
      <c r="R40" s="62">
        <v>43652</v>
      </c>
      <c r="S40" s="3">
        <v>0</v>
      </c>
      <c r="T40" s="3">
        <f t="shared" si="5"/>
        <v>0.35</v>
      </c>
      <c r="U40" s="67">
        <f t="shared" si="6"/>
        <v>9.4250000000000007</v>
      </c>
      <c r="V40" s="40"/>
      <c r="W40" s="62">
        <v>43652</v>
      </c>
      <c r="X40" s="69">
        <v>6</v>
      </c>
      <c r="Y40" s="99">
        <f t="shared" si="8"/>
        <v>1.2</v>
      </c>
      <c r="Z40" s="99">
        <f t="shared" si="7"/>
        <v>7.5400000000000009</v>
      </c>
    </row>
    <row r="41" spans="2:26" s="60" customFormat="1" x14ac:dyDescent="0.3">
      <c r="B41" s="62">
        <v>43653</v>
      </c>
      <c r="C41" s="81">
        <v>0</v>
      </c>
      <c r="D41" s="81">
        <v>0.6</v>
      </c>
      <c r="E41" s="39">
        <f t="shared" si="0"/>
        <v>0</v>
      </c>
      <c r="F41" s="39">
        <v>0</v>
      </c>
      <c r="G41" s="47"/>
      <c r="H41" s="62">
        <v>43653</v>
      </c>
      <c r="I41" s="70">
        <v>0</v>
      </c>
      <c r="J41" s="99">
        <f t="shared" si="2"/>
        <v>0</v>
      </c>
      <c r="K41" s="63">
        <f t="shared" si="1"/>
        <v>0</v>
      </c>
      <c r="M41" s="62">
        <v>43653</v>
      </c>
      <c r="N41" s="69">
        <v>0</v>
      </c>
      <c r="O41" s="63">
        <f t="shared" si="3"/>
        <v>1.8</v>
      </c>
      <c r="P41" s="106">
        <f t="shared" si="4"/>
        <v>11.266666666666667</v>
      </c>
      <c r="Q41" s="66"/>
      <c r="R41" s="62">
        <v>43653</v>
      </c>
      <c r="S41" s="3">
        <v>18.600000000000001</v>
      </c>
      <c r="T41" s="3">
        <f t="shared" si="5"/>
        <v>5</v>
      </c>
      <c r="U41" s="67">
        <f t="shared" si="6"/>
        <v>9.4250000000000007</v>
      </c>
      <c r="V41" s="40"/>
      <c r="W41" s="62">
        <v>43653</v>
      </c>
      <c r="X41" s="69">
        <v>7.9</v>
      </c>
      <c r="Y41" s="99">
        <f t="shared" si="8"/>
        <v>2.7800000000000002</v>
      </c>
      <c r="Z41" s="99">
        <f t="shared" si="7"/>
        <v>7.5400000000000009</v>
      </c>
    </row>
    <row r="42" spans="2:26" s="60" customFormat="1" x14ac:dyDescent="0.3">
      <c r="B42" s="62">
        <v>43654</v>
      </c>
      <c r="C42" s="81">
        <v>0</v>
      </c>
      <c r="D42" s="81">
        <v>0</v>
      </c>
      <c r="E42" s="39">
        <f t="shared" si="0"/>
        <v>0</v>
      </c>
      <c r="F42" s="39">
        <v>0</v>
      </c>
      <c r="G42" s="47"/>
      <c r="H42" s="62">
        <v>43654</v>
      </c>
      <c r="I42" s="70">
        <v>0.6</v>
      </c>
      <c r="J42" s="99">
        <f t="shared" si="2"/>
        <v>0.3</v>
      </c>
      <c r="K42" s="63">
        <f t="shared" si="1"/>
        <v>0</v>
      </c>
      <c r="M42" s="62">
        <v>43654</v>
      </c>
      <c r="N42" s="69">
        <v>0</v>
      </c>
      <c r="O42" s="63">
        <f t="shared" si="3"/>
        <v>0</v>
      </c>
      <c r="P42" s="106">
        <f t="shared" si="4"/>
        <v>0</v>
      </c>
      <c r="Q42" s="66"/>
      <c r="R42" s="62">
        <v>43654</v>
      </c>
      <c r="S42" s="3">
        <v>0.6</v>
      </c>
      <c r="T42" s="3">
        <f t="shared" si="5"/>
        <v>5.15</v>
      </c>
      <c r="U42" s="67">
        <f t="shared" si="6"/>
        <v>8.4500000000000011</v>
      </c>
      <c r="V42" s="40"/>
      <c r="W42" s="62">
        <v>43654</v>
      </c>
      <c r="X42" s="69">
        <v>1.8</v>
      </c>
      <c r="Y42" s="99">
        <f t="shared" si="8"/>
        <v>3.14</v>
      </c>
      <c r="Z42" s="99">
        <f t="shared" si="7"/>
        <v>7.5400000000000009</v>
      </c>
    </row>
    <row r="43" spans="2:26" s="60" customFormat="1" x14ac:dyDescent="0.3">
      <c r="B43" s="62">
        <v>43655</v>
      </c>
      <c r="C43" s="81">
        <v>0</v>
      </c>
      <c r="D43" s="98">
        <v>0</v>
      </c>
      <c r="E43" s="39">
        <f t="shared" si="0"/>
        <v>0</v>
      </c>
      <c r="F43" s="39">
        <v>0</v>
      </c>
      <c r="G43" s="47"/>
      <c r="H43" s="62">
        <v>43655</v>
      </c>
      <c r="I43" s="70">
        <v>0</v>
      </c>
      <c r="J43" s="99">
        <f t="shared" si="2"/>
        <v>0.3</v>
      </c>
      <c r="K43" s="63">
        <f t="shared" si="1"/>
        <v>0</v>
      </c>
      <c r="M43" s="62">
        <v>43655</v>
      </c>
      <c r="N43" s="69">
        <v>0</v>
      </c>
      <c r="O43" s="63">
        <f t="shared" si="3"/>
        <v>0</v>
      </c>
      <c r="P43" s="106">
        <f t="shared" si="4"/>
        <v>0</v>
      </c>
      <c r="Q43" s="66"/>
      <c r="R43" s="62">
        <v>43655</v>
      </c>
      <c r="S43" s="3">
        <v>0</v>
      </c>
      <c r="T43" s="3">
        <f t="shared" si="5"/>
        <v>4.8000000000000007</v>
      </c>
      <c r="U43" s="67">
        <f t="shared" si="6"/>
        <v>0</v>
      </c>
      <c r="V43" s="40"/>
      <c r="W43" s="62">
        <v>43655</v>
      </c>
      <c r="X43" s="69">
        <v>0.8</v>
      </c>
      <c r="Y43" s="99">
        <f t="shared" si="8"/>
        <v>3.3</v>
      </c>
      <c r="Z43" s="99">
        <f t="shared" si="7"/>
        <v>6.7600000000000007</v>
      </c>
    </row>
    <row r="44" spans="2:26" s="60" customFormat="1" x14ac:dyDescent="0.3">
      <c r="B44" s="62">
        <v>43656</v>
      </c>
      <c r="C44" s="81">
        <v>0</v>
      </c>
      <c r="D44" s="98">
        <v>0</v>
      </c>
      <c r="E44" s="39">
        <f t="shared" si="0"/>
        <v>0</v>
      </c>
      <c r="F44" s="39">
        <v>0</v>
      </c>
      <c r="G44" s="47"/>
      <c r="H44" s="62">
        <v>43656</v>
      </c>
      <c r="I44" s="70">
        <v>0</v>
      </c>
      <c r="J44" s="99">
        <f t="shared" si="2"/>
        <v>0</v>
      </c>
      <c r="K44" s="63">
        <f t="shared" si="1"/>
        <v>0</v>
      </c>
      <c r="M44" s="62">
        <v>43656</v>
      </c>
      <c r="N44" s="69">
        <v>0</v>
      </c>
      <c r="O44" s="63">
        <f t="shared" si="3"/>
        <v>0</v>
      </c>
      <c r="P44" s="106">
        <f t="shared" si="4"/>
        <v>0</v>
      </c>
      <c r="Q44" s="66"/>
      <c r="R44" s="62">
        <v>43656</v>
      </c>
      <c r="S44" s="3">
        <v>0</v>
      </c>
      <c r="T44" s="3">
        <f t="shared" si="5"/>
        <v>4.8000000000000007</v>
      </c>
      <c r="U44" s="67">
        <f t="shared" si="6"/>
        <v>0</v>
      </c>
      <c r="V44" s="40"/>
      <c r="W44" s="62">
        <v>43656</v>
      </c>
      <c r="X44" s="69">
        <v>21.6</v>
      </c>
      <c r="Y44" s="99">
        <f t="shared" si="8"/>
        <v>7.62</v>
      </c>
      <c r="Z44" s="99">
        <f t="shared" si="7"/>
        <v>0</v>
      </c>
    </row>
    <row r="45" spans="2:26" s="60" customFormat="1" x14ac:dyDescent="0.3">
      <c r="B45" s="62">
        <v>43657</v>
      </c>
      <c r="C45" s="81">
        <v>0</v>
      </c>
      <c r="D45" s="98">
        <v>0</v>
      </c>
      <c r="E45" s="39">
        <f t="shared" si="0"/>
        <v>0</v>
      </c>
      <c r="F45" s="39">
        <v>0</v>
      </c>
      <c r="G45" s="47"/>
      <c r="H45" s="62">
        <v>43657</v>
      </c>
      <c r="I45" s="70">
        <v>0</v>
      </c>
      <c r="J45" s="99">
        <f t="shared" si="2"/>
        <v>0</v>
      </c>
      <c r="K45" s="63">
        <f t="shared" si="1"/>
        <v>0</v>
      </c>
      <c r="M45" s="62">
        <v>43657</v>
      </c>
      <c r="N45" s="69">
        <v>0</v>
      </c>
      <c r="O45" s="63">
        <f t="shared" si="3"/>
        <v>0</v>
      </c>
      <c r="P45" s="106">
        <f t="shared" si="4"/>
        <v>0</v>
      </c>
      <c r="Q45" s="66"/>
      <c r="R45" s="62">
        <v>43657</v>
      </c>
      <c r="S45" s="3">
        <v>0</v>
      </c>
      <c r="T45" s="3">
        <f t="shared" si="5"/>
        <v>0.15</v>
      </c>
      <c r="U45" s="67">
        <f t="shared" si="6"/>
        <v>0</v>
      </c>
      <c r="V45" s="40"/>
      <c r="W45" s="62">
        <v>43657</v>
      </c>
      <c r="X45" s="69">
        <v>1.3</v>
      </c>
      <c r="Y45" s="99">
        <f t="shared" si="8"/>
        <v>6.68</v>
      </c>
      <c r="Z45" s="99">
        <f t="shared" si="7"/>
        <v>0</v>
      </c>
    </row>
    <row r="46" spans="2:26" s="60" customFormat="1" x14ac:dyDescent="0.3">
      <c r="B46" s="62">
        <v>43658</v>
      </c>
      <c r="C46" s="81">
        <v>0</v>
      </c>
      <c r="D46" s="98">
        <v>0</v>
      </c>
      <c r="E46" s="39">
        <f t="shared" si="0"/>
        <v>0</v>
      </c>
      <c r="F46" s="39">
        <v>0</v>
      </c>
      <c r="G46" s="47"/>
      <c r="H46" s="62">
        <v>43658</v>
      </c>
      <c r="I46" s="70">
        <v>5.4</v>
      </c>
      <c r="J46" s="99">
        <f t="shared" si="2"/>
        <v>2.7</v>
      </c>
      <c r="K46" s="63">
        <f t="shared" si="1"/>
        <v>0</v>
      </c>
      <c r="M46" s="62">
        <v>43658</v>
      </c>
      <c r="N46" s="69">
        <v>0</v>
      </c>
      <c r="O46" s="63">
        <f t="shared" si="3"/>
        <v>0</v>
      </c>
      <c r="P46" s="106">
        <f t="shared" si="4"/>
        <v>0</v>
      </c>
      <c r="Q46" s="66"/>
      <c r="R46" s="62">
        <v>43658</v>
      </c>
      <c r="S46" s="3">
        <v>0</v>
      </c>
      <c r="T46" s="3">
        <f t="shared" si="5"/>
        <v>0</v>
      </c>
      <c r="U46" s="67">
        <f t="shared" si="6"/>
        <v>0</v>
      </c>
      <c r="V46" s="40"/>
      <c r="W46" s="62">
        <v>43658</v>
      </c>
      <c r="X46" s="99">
        <v>0</v>
      </c>
      <c r="Y46" s="99">
        <f t="shared" si="8"/>
        <v>5.1000000000000005</v>
      </c>
      <c r="Z46" s="99">
        <f t="shared" si="7"/>
        <v>0</v>
      </c>
    </row>
    <row r="47" spans="2:26" s="60" customFormat="1" x14ac:dyDescent="0.3">
      <c r="B47" s="62">
        <v>43659</v>
      </c>
      <c r="C47" s="81">
        <v>0</v>
      </c>
      <c r="D47" s="98">
        <v>0</v>
      </c>
      <c r="E47" s="39">
        <f t="shared" si="0"/>
        <v>0</v>
      </c>
      <c r="F47" s="39">
        <v>0</v>
      </c>
      <c r="G47" s="47"/>
      <c r="H47" s="62">
        <v>43659</v>
      </c>
      <c r="I47" s="70">
        <v>0</v>
      </c>
      <c r="J47" s="99">
        <f t="shared" si="2"/>
        <v>2.7</v>
      </c>
      <c r="K47" s="63">
        <f t="shared" si="1"/>
        <v>0</v>
      </c>
      <c r="M47" s="62">
        <v>43659</v>
      </c>
      <c r="N47" s="69">
        <v>0</v>
      </c>
      <c r="O47" s="63">
        <f t="shared" si="3"/>
        <v>0</v>
      </c>
      <c r="P47" s="106">
        <f t="shared" si="4"/>
        <v>0</v>
      </c>
      <c r="Q47" s="66"/>
      <c r="R47" s="62">
        <v>43659</v>
      </c>
      <c r="S47" s="3">
        <v>0</v>
      </c>
      <c r="T47" s="3">
        <f t="shared" si="5"/>
        <v>0</v>
      </c>
      <c r="U47" s="67">
        <f t="shared" si="6"/>
        <v>0</v>
      </c>
      <c r="V47" s="40"/>
      <c r="W47" s="62">
        <v>43659</v>
      </c>
      <c r="X47" s="99">
        <v>0</v>
      </c>
      <c r="Y47" s="99">
        <f t="shared" si="8"/>
        <v>4.74</v>
      </c>
      <c r="Z47" s="99">
        <f t="shared" si="7"/>
        <v>0</v>
      </c>
    </row>
    <row r="48" spans="2:26" s="60" customFormat="1" x14ac:dyDescent="0.3">
      <c r="B48" s="62">
        <v>43660</v>
      </c>
      <c r="C48" s="81">
        <v>0</v>
      </c>
      <c r="D48" s="98">
        <v>0</v>
      </c>
      <c r="E48" s="39">
        <f t="shared" si="0"/>
        <v>0</v>
      </c>
      <c r="F48" s="39">
        <v>0</v>
      </c>
      <c r="G48" s="47"/>
      <c r="H48" s="62">
        <v>43660</v>
      </c>
      <c r="I48" s="70">
        <v>8.4</v>
      </c>
      <c r="J48" s="99">
        <f t="shared" si="2"/>
        <v>4.2</v>
      </c>
      <c r="K48" s="63">
        <f t="shared" si="1"/>
        <v>0</v>
      </c>
      <c r="M48" s="62">
        <v>43660</v>
      </c>
      <c r="N48" s="69">
        <v>0</v>
      </c>
      <c r="O48" s="63">
        <f t="shared" si="3"/>
        <v>0</v>
      </c>
      <c r="P48" s="106">
        <f t="shared" si="4"/>
        <v>0</v>
      </c>
      <c r="Q48" s="66"/>
      <c r="R48" s="62">
        <v>43660</v>
      </c>
      <c r="S48" s="3">
        <v>0</v>
      </c>
      <c r="T48" s="3">
        <f t="shared" si="5"/>
        <v>0</v>
      </c>
      <c r="U48" s="67">
        <f t="shared" si="6"/>
        <v>0</v>
      </c>
      <c r="V48" s="40"/>
      <c r="W48" s="62">
        <v>43660</v>
      </c>
      <c r="X48" s="69">
        <v>0</v>
      </c>
      <c r="Y48" s="99">
        <f t="shared" si="8"/>
        <v>4.58</v>
      </c>
      <c r="Z48" s="99">
        <f t="shared" si="7"/>
        <v>0</v>
      </c>
    </row>
    <row r="49" spans="2:26" s="60" customFormat="1" x14ac:dyDescent="0.3">
      <c r="B49" s="62">
        <v>43661</v>
      </c>
      <c r="C49" s="81">
        <v>0</v>
      </c>
      <c r="D49" s="98">
        <v>0</v>
      </c>
      <c r="E49" s="39">
        <f t="shared" si="0"/>
        <v>0</v>
      </c>
      <c r="F49" s="39">
        <v>0</v>
      </c>
      <c r="G49" s="47"/>
      <c r="H49" s="62">
        <v>43661</v>
      </c>
      <c r="I49" s="70">
        <v>0</v>
      </c>
      <c r="J49" s="99">
        <f t="shared" si="2"/>
        <v>4.2</v>
      </c>
      <c r="K49" s="63">
        <f t="shared" si="1"/>
        <v>0</v>
      </c>
      <c r="M49" s="62">
        <v>43661</v>
      </c>
      <c r="N49" s="69">
        <v>0</v>
      </c>
      <c r="O49" s="63">
        <f t="shared" si="3"/>
        <v>0</v>
      </c>
      <c r="P49" s="106">
        <f t="shared" si="4"/>
        <v>0</v>
      </c>
      <c r="Q49" s="66"/>
      <c r="R49" s="62">
        <v>43661</v>
      </c>
      <c r="S49" s="3">
        <v>0</v>
      </c>
      <c r="T49" s="3">
        <f t="shared" si="5"/>
        <v>0</v>
      </c>
      <c r="U49" s="67">
        <f t="shared" si="6"/>
        <v>0</v>
      </c>
      <c r="V49" s="40"/>
      <c r="W49" s="62">
        <v>43661</v>
      </c>
      <c r="X49" s="69">
        <v>0</v>
      </c>
      <c r="Y49" s="99">
        <f t="shared" si="8"/>
        <v>0.26</v>
      </c>
      <c r="Z49" s="99">
        <f t="shared" si="7"/>
        <v>0</v>
      </c>
    </row>
    <row r="50" spans="2:26" s="60" customFormat="1" x14ac:dyDescent="0.3">
      <c r="B50" s="62">
        <v>43662</v>
      </c>
      <c r="C50" s="81">
        <v>0</v>
      </c>
      <c r="D50" s="98">
        <v>0</v>
      </c>
      <c r="E50" s="39">
        <f t="shared" si="0"/>
        <v>0</v>
      </c>
      <c r="F50" s="39">
        <v>0</v>
      </c>
      <c r="G50" s="47"/>
      <c r="H50" s="62">
        <v>43662</v>
      </c>
      <c r="I50" s="70">
        <v>0.3</v>
      </c>
      <c r="J50" s="99">
        <f t="shared" si="2"/>
        <v>0.15</v>
      </c>
      <c r="K50" s="63">
        <f t="shared" si="1"/>
        <v>0</v>
      </c>
      <c r="M50" s="62">
        <v>43662</v>
      </c>
      <c r="N50" s="69">
        <v>0</v>
      </c>
      <c r="O50" s="63">
        <f t="shared" si="3"/>
        <v>0</v>
      </c>
      <c r="P50" s="106">
        <f t="shared" si="4"/>
        <v>0</v>
      </c>
      <c r="Q50" s="66"/>
      <c r="R50" s="62">
        <v>43662</v>
      </c>
      <c r="S50" s="3">
        <v>0</v>
      </c>
      <c r="T50" s="3">
        <f t="shared" si="5"/>
        <v>0</v>
      </c>
      <c r="U50" s="67">
        <f t="shared" si="6"/>
        <v>0</v>
      </c>
      <c r="V50" s="40"/>
      <c r="W50" s="62">
        <v>43662</v>
      </c>
      <c r="X50" s="99">
        <v>0</v>
      </c>
      <c r="Y50" s="99">
        <f t="shared" si="8"/>
        <v>0</v>
      </c>
      <c r="Z50" s="99">
        <f t="shared" si="7"/>
        <v>0</v>
      </c>
    </row>
    <row r="51" spans="2:26" s="60" customFormat="1" x14ac:dyDescent="0.3">
      <c r="B51" s="62">
        <v>43663</v>
      </c>
      <c r="C51" s="81">
        <v>0</v>
      </c>
      <c r="D51" s="98">
        <v>0</v>
      </c>
      <c r="E51" s="39">
        <f t="shared" si="0"/>
        <v>0</v>
      </c>
      <c r="F51" s="39">
        <v>0</v>
      </c>
      <c r="G51" s="47"/>
      <c r="H51" s="62">
        <v>43663</v>
      </c>
      <c r="I51" s="70">
        <v>1.9</v>
      </c>
      <c r="J51" s="99">
        <f t="shared" si="2"/>
        <v>1.0999999999999999</v>
      </c>
      <c r="K51" s="63">
        <f t="shared" si="1"/>
        <v>0</v>
      </c>
      <c r="M51" s="62">
        <v>43663</v>
      </c>
      <c r="N51" s="69">
        <v>0</v>
      </c>
      <c r="O51" s="63">
        <f t="shared" si="3"/>
        <v>0</v>
      </c>
      <c r="P51" s="106">
        <f t="shared" si="4"/>
        <v>0</v>
      </c>
      <c r="Q51" s="66"/>
      <c r="R51" s="62">
        <v>43663</v>
      </c>
      <c r="S51" s="3">
        <v>0</v>
      </c>
      <c r="T51" s="3">
        <f t="shared" si="5"/>
        <v>0</v>
      </c>
      <c r="U51" s="67">
        <f t="shared" si="6"/>
        <v>0</v>
      </c>
      <c r="V51" s="40"/>
      <c r="W51" s="62">
        <v>43663</v>
      </c>
      <c r="X51" s="69">
        <v>14.8</v>
      </c>
      <c r="Y51" s="99">
        <f t="shared" si="8"/>
        <v>2.96</v>
      </c>
      <c r="Z51" s="99">
        <f t="shared" si="7"/>
        <v>0</v>
      </c>
    </row>
    <row r="52" spans="2:26" s="60" customFormat="1" x14ac:dyDescent="0.3">
      <c r="B52" s="62">
        <v>43664</v>
      </c>
      <c r="C52" s="81">
        <v>0</v>
      </c>
      <c r="D52" s="98">
        <v>0</v>
      </c>
      <c r="E52" s="39">
        <f t="shared" si="0"/>
        <v>0</v>
      </c>
      <c r="F52" s="39">
        <v>0</v>
      </c>
      <c r="G52" s="47"/>
      <c r="H52" s="62">
        <v>43664</v>
      </c>
      <c r="I52" s="70">
        <v>0</v>
      </c>
      <c r="J52" s="99">
        <f t="shared" si="2"/>
        <v>0.95</v>
      </c>
      <c r="K52" s="63">
        <f t="shared" si="1"/>
        <v>0</v>
      </c>
      <c r="M52" s="62">
        <v>43664</v>
      </c>
      <c r="N52" s="69">
        <v>0</v>
      </c>
      <c r="O52" s="63">
        <f t="shared" si="3"/>
        <v>0</v>
      </c>
      <c r="P52" s="106">
        <f t="shared" si="4"/>
        <v>0</v>
      </c>
      <c r="Q52" s="66"/>
      <c r="R52" s="62">
        <v>43664</v>
      </c>
      <c r="S52" s="3">
        <v>0</v>
      </c>
      <c r="T52" s="3">
        <f t="shared" si="5"/>
        <v>0</v>
      </c>
      <c r="U52" s="67">
        <f t="shared" si="6"/>
        <v>0</v>
      </c>
      <c r="V52" s="40"/>
      <c r="W52" s="62">
        <v>43664</v>
      </c>
      <c r="X52" s="99">
        <v>0</v>
      </c>
      <c r="Y52" s="99">
        <f t="shared" si="8"/>
        <v>2.96</v>
      </c>
      <c r="Z52" s="99">
        <f t="shared" si="7"/>
        <v>0</v>
      </c>
    </row>
    <row r="53" spans="2:26" s="60" customFormat="1" x14ac:dyDescent="0.3">
      <c r="B53" s="62">
        <v>43665</v>
      </c>
      <c r="C53" s="81">
        <v>0</v>
      </c>
      <c r="D53" s="81">
        <v>0.9</v>
      </c>
      <c r="E53" s="39">
        <f t="shared" si="0"/>
        <v>0</v>
      </c>
      <c r="F53" s="39">
        <v>0</v>
      </c>
      <c r="G53" s="47"/>
      <c r="H53" s="62">
        <v>43665</v>
      </c>
      <c r="I53" s="70">
        <v>0</v>
      </c>
      <c r="J53" s="99">
        <f t="shared" si="2"/>
        <v>0</v>
      </c>
      <c r="K53" s="63">
        <f t="shared" si="1"/>
        <v>0</v>
      </c>
      <c r="M53" s="62">
        <v>43665</v>
      </c>
      <c r="N53" s="69">
        <v>0</v>
      </c>
      <c r="O53" s="63">
        <f t="shared" si="3"/>
        <v>0</v>
      </c>
      <c r="P53" s="106">
        <f t="shared" si="4"/>
        <v>0</v>
      </c>
      <c r="Q53" s="66"/>
      <c r="R53" s="62">
        <v>43665</v>
      </c>
      <c r="S53" s="3">
        <v>0</v>
      </c>
      <c r="T53" s="3">
        <f t="shared" si="5"/>
        <v>0</v>
      </c>
      <c r="U53" s="67">
        <f t="shared" si="6"/>
        <v>0</v>
      </c>
      <c r="V53" s="40"/>
      <c r="W53" s="62">
        <v>43665</v>
      </c>
      <c r="X53" s="99">
        <v>0</v>
      </c>
      <c r="Y53" s="99">
        <f t="shared" si="8"/>
        <v>2.96</v>
      </c>
      <c r="Z53" s="99">
        <f t="shared" si="7"/>
        <v>0</v>
      </c>
    </row>
    <row r="54" spans="2:26" s="60" customFormat="1" x14ac:dyDescent="0.3">
      <c r="B54" s="62">
        <v>43666</v>
      </c>
      <c r="C54" s="81">
        <v>0.78</v>
      </c>
      <c r="D54" s="81">
        <v>2.8</v>
      </c>
      <c r="E54" s="39">
        <f t="shared" si="0"/>
        <v>2.028</v>
      </c>
      <c r="F54" s="39">
        <v>0.78</v>
      </c>
      <c r="G54" s="47"/>
      <c r="H54" s="62">
        <v>43666</v>
      </c>
      <c r="I54" s="70">
        <v>7.9</v>
      </c>
      <c r="J54" s="99">
        <f t="shared" si="2"/>
        <v>3.95</v>
      </c>
      <c r="K54" s="63">
        <f t="shared" si="1"/>
        <v>0.39</v>
      </c>
      <c r="M54" s="62">
        <v>43666</v>
      </c>
      <c r="N54" s="69">
        <v>0</v>
      </c>
      <c r="O54" s="63">
        <f t="shared" si="3"/>
        <v>0</v>
      </c>
      <c r="P54" s="106">
        <f t="shared" si="4"/>
        <v>0.26</v>
      </c>
      <c r="Q54" s="66"/>
      <c r="R54" s="62">
        <v>43666</v>
      </c>
      <c r="S54" s="3">
        <v>7.9</v>
      </c>
      <c r="T54" s="3">
        <f t="shared" si="5"/>
        <v>1.9750000000000001</v>
      </c>
      <c r="U54" s="67">
        <f t="shared" si="6"/>
        <v>0.19500000000000001</v>
      </c>
      <c r="V54" s="40"/>
      <c r="W54" s="62">
        <v>43666</v>
      </c>
      <c r="X54" s="99">
        <v>0</v>
      </c>
      <c r="Y54" s="99">
        <f t="shared" si="8"/>
        <v>2.96</v>
      </c>
      <c r="Z54" s="99">
        <f t="shared" si="7"/>
        <v>0.156</v>
      </c>
    </row>
    <row r="55" spans="2:26" s="60" customFormat="1" x14ac:dyDescent="0.3">
      <c r="B55" s="62">
        <v>43667</v>
      </c>
      <c r="C55" s="81">
        <v>0</v>
      </c>
      <c r="D55" s="81">
        <v>18.899999999999999</v>
      </c>
      <c r="E55" s="39">
        <f t="shared" si="0"/>
        <v>0</v>
      </c>
      <c r="F55" s="39">
        <v>0</v>
      </c>
      <c r="G55" s="47"/>
      <c r="H55" s="62">
        <v>43667</v>
      </c>
      <c r="I55" s="70">
        <v>1.8</v>
      </c>
      <c r="J55" s="99">
        <f t="shared" si="2"/>
        <v>4.8500000000000005</v>
      </c>
      <c r="K55" s="63">
        <f t="shared" si="1"/>
        <v>0.39</v>
      </c>
      <c r="M55" s="62">
        <v>43667</v>
      </c>
      <c r="N55" s="69">
        <v>1.8</v>
      </c>
      <c r="O55" s="63">
        <f t="shared" si="3"/>
        <v>0.6</v>
      </c>
      <c r="P55" s="106">
        <f t="shared" si="4"/>
        <v>0.26</v>
      </c>
      <c r="Q55" s="66"/>
      <c r="R55" s="62">
        <v>43667</v>
      </c>
      <c r="S55" s="3">
        <v>1.8</v>
      </c>
      <c r="T55" s="3">
        <f t="shared" si="5"/>
        <v>2.4250000000000003</v>
      </c>
      <c r="U55" s="67">
        <f t="shared" si="6"/>
        <v>0.19500000000000001</v>
      </c>
      <c r="V55" s="40"/>
      <c r="W55" s="62">
        <v>43667</v>
      </c>
      <c r="X55" s="69">
        <v>0</v>
      </c>
      <c r="Y55" s="99">
        <f t="shared" si="8"/>
        <v>2.96</v>
      </c>
      <c r="Z55" s="99">
        <f t="shared" si="7"/>
        <v>0.156</v>
      </c>
    </row>
    <row r="56" spans="2:26" s="60" customFormat="1" x14ac:dyDescent="0.3">
      <c r="B56" s="62">
        <v>43668</v>
      </c>
      <c r="C56" s="81">
        <v>0.78</v>
      </c>
      <c r="D56" s="81">
        <v>12.3</v>
      </c>
      <c r="E56" s="39">
        <f t="shared" si="0"/>
        <v>2.028</v>
      </c>
      <c r="F56" s="39">
        <v>0.78</v>
      </c>
      <c r="G56" s="47"/>
      <c r="H56" s="62">
        <v>43668</v>
      </c>
      <c r="I56" s="70">
        <v>0</v>
      </c>
      <c r="J56" s="99">
        <f t="shared" si="2"/>
        <v>0.9</v>
      </c>
      <c r="K56" s="63">
        <f t="shared" si="1"/>
        <v>0.39</v>
      </c>
      <c r="M56" s="62">
        <v>43668</v>
      </c>
      <c r="N56" s="69">
        <v>0.8</v>
      </c>
      <c r="O56" s="63">
        <f t="shared" si="3"/>
        <v>0.8666666666666667</v>
      </c>
      <c r="P56" s="106">
        <f t="shared" si="4"/>
        <v>0.52</v>
      </c>
      <c r="Q56" s="66"/>
      <c r="R56" s="62">
        <v>43668</v>
      </c>
      <c r="S56" s="3">
        <v>0.8</v>
      </c>
      <c r="T56" s="3">
        <f t="shared" si="5"/>
        <v>2.6250000000000004</v>
      </c>
      <c r="U56" s="67">
        <f t="shared" si="6"/>
        <v>0.39</v>
      </c>
      <c r="V56" s="40"/>
      <c r="W56" s="62">
        <v>43668</v>
      </c>
      <c r="X56" s="69">
        <v>18.899999999999999</v>
      </c>
      <c r="Y56" s="99">
        <f t="shared" si="8"/>
        <v>3.78</v>
      </c>
      <c r="Z56" s="99">
        <f t="shared" si="7"/>
        <v>0.312</v>
      </c>
    </row>
    <row r="57" spans="2:26" s="60" customFormat="1" x14ac:dyDescent="0.3">
      <c r="B57" s="62">
        <v>43669</v>
      </c>
      <c r="C57" s="81">
        <v>0</v>
      </c>
      <c r="D57" s="81">
        <v>0</v>
      </c>
      <c r="E57" s="39">
        <f t="shared" si="0"/>
        <v>0</v>
      </c>
      <c r="F57" s="39">
        <v>0</v>
      </c>
      <c r="G57" s="47"/>
      <c r="H57" s="62">
        <v>43669</v>
      </c>
      <c r="I57" s="70">
        <v>0</v>
      </c>
      <c r="J57" s="99">
        <f t="shared" si="2"/>
        <v>0</v>
      </c>
      <c r="K57" s="63">
        <f t="shared" si="1"/>
        <v>0.39</v>
      </c>
      <c r="M57" s="62">
        <v>43669</v>
      </c>
      <c r="N57" s="69">
        <v>12.3</v>
      </c>
      <c r="O57" s="63">
        <f t="shared" si="3"/>
        <v>4.9666666666666668</v>
      </c>
      <c r="P57" s="106">
        <f t="shared" si="4"/>
        <v>0.26</v>
      </c>
      <c r="Q57" s="66"/>
      <c r="R57" s="62">
        <v>43669</v>
      </c>
      <c r="S57" s="3">
        <v>21.6</v>
      </c>
      <c r="T57" s="3">
        <f t="shared" si="5"/>
        <v>8.0250000000000004</v>
      </c>
      <c r="U57" s="67">
        <f t="shared" si="6"/>
        <v>0.39</v>
      </c>
      <c r="V57" s="40"/>
      <c r="W57" s="62">
        <v>43669</v>
      </c>
      <c r="X57" s="99">
        <v>0</v>
      </c>
      <c r="Y57" s="99">
        <f t="shared" si="8"/>
        <v>3.78</v>
      </c>
      <c r="Z57" s="99">
        <f t="shared" si="7"/>
        <v>0.312</v>
      </c>
    </row>
    <row r="58" spans="2:26" s="60" customFormat="1" x14ac:dyDescent="0.3">
      <c r="B58" s="62">
        <v>43670</v>
      </c>
      <c r="C58" s="81">
        <v>0</v>
      </c>
      <c r="D58" s="98">
        <v>0</v>
      </c>
      <c r="E58" s="39">
        <f t="shared" si="0"/>
        <v>0</v>
      </c>
      <c r="F58" s="39">
        <v>0</v>
      </c>
      <c r="G58" s="47"/>
      <c r="H58" s="62">
        <v>43670</v>
      </c>
      <c r="I58" s="70">
        <v>16.5</v>
      </c>
      <c r="J58" s="99">
        <f t="shared" si="2"/>
        <v>8.25</v>
      </c>
      <c r="K58" s="63">
        <f t="shared" si="1"/>
        <v>0</v>
      </c>
      <c r="M58" s="62">
        <v>43670</v>
      </c>
      <c r="N58" s="69">
        <v>6.9</v>
      </c>
      <c r="O58" s="63">
        <f t="shared" si="3"/>
        <v>6.666666666666667</v>
      </c>
      <c r="P58" s="106">
        <f t="shared" si="4"/>
        <v>0.26</v>
      </c>
      <c r="Q58" s="66"/>
      <c r="R58" s="62">
        <v>43670</v>
      </c>
      <c r="S58" s="3">
        <v>16.5</v>
      </c>
      <c r="T58" s="3">
        <f t="shared" si="5"/>
        <v>10.175000000000001</v>
      </c>
      <c r="U58" s="67">
        <f t="shared" si="6"/>
        <v>0.19500000000000001</v>
      </c>
      <c r="V58" s="40"/>
      <c r="W58" s="62">
        <v>43670</v>
      </c>
      <c r="X58" s="99">
        <v>0</v>
      </c>
      <c r="Y58" s="99">
        <f t="shared" si="8"/>
        <v>3.78</v>
      </c>
      <c r="Z58" s="99">
        <f t="shared" si="7"/>
        <v>0.312</v>
      </c>
    </row>
    <row r="59" spans="2:26" s="60" customFormat="1" x14ac:dyDescent="0.3">
      <c r="B59" s="62">
        <v>43671</v>
      </c>
      <c r="C59" s="81">
        <v>4.6800000000000006</v>
      </c>
      <c r="D59" s="81">
        <v>3.4</v>
      </c>
      <c r="E59" s="39">
        <f t="shared" si="0"/>
        <v>12.168000000000003</v>
      </c>
      <c r="F59" s="39">
        <v>4.6800000000000006</v>
      </c>
      <c r="G59" s="47"/>
      <c r="H59" s="62">
        <v>43671</v>
      </c>
      <c r="I59" s="70">
        <v>46.1</v>
      </c>
      <c r="J59" s="99">
        <f t="shared" si="2"/>
        <v>31.3</v>
      </c>
      <c r="K59" s="63">
        <f t="shared" si="1"/>
        <v>2.3400000000000003</v>
      </c>
      <c r="M59" s="62">
        <v>43671</v>
      </c>
      <c r="N59" s="69">
        <v>0</v>
      </c>
      <c r="O59" s="63">
        <f t="shared" si="3"/>
        <v>6.4000000000000012</v>
      </c>
      <c r="P59" s="106">
        <f t="shared" si="4"/>
        <v>1.5600000000000003</v>
      </c>
      <c r="Q59" s="66"/>
      <c r="R59" s="62">
        <v>43671</v>
      </c>
      <c r="S59" s="3">
        <v>46.1</v>
      </c>
      <c r="T59" s="3">
        <f t="shared" si="5"/>
        <v>21.25</v>
      </c>
      <c r="U59" s="67">
        <f t="shared" si="6"/>
        <v>1.3650000000000002</v>
      </c>
      <c r="V59" s="40"/>
      <c r="W59" s="62">
        <v>43671</v>
      </c>
      <c r="X59" s="99">
        <v>0</v>
      </c>
      <c r="Y59" s="99">
        <f t="shared" si="8"/>
        <v>3.78</v>
      </c>
      <c r="Z59" s="99">
        <f t="shared" si="7"/>
        <v>1.0920000000000001</v>
      </c>
    </row>
    <row r="60" spans="2:26" s="60" customFormat="1" x14ac:dyDescent="0.3">
      <c r="B60" s="62">
        <v>43672</v>
      </c>
      <c r="C60" s="81">
        <v>0</v>
      </c>
      <c r="D60" s="81">
        <v>0.6</v>
      </c>
      <c r="E60" s="39">
        <f t="shared" si="0"/>
        <v>0</v>
      </c>
      <c r="F60" s="39">
        <v>0</v>
      </c>
      <c r="G60" s="47"/>
      <c r="H60" s="62">
        <v>43672</v>
      </c>
      <c r="I60" s="70">
        <v>3.4</v>
      </c>
      <c r="J60" s="99">
        <f t="shared" si="2"/>
        <v>24.75</v>
      </c>
      <c r="K60" s="63">
        <f t="shared" si="1"/>
        <v>2.3400000000000003</v>
      </c>
      <c r="M60" s="62">
        <v>43672</v>
      </c>
      <c r="N60" s="69">
        <v>0</v>
      </c>
      <c r="O60" s="63">
        <f t="shared" si="3"/>
        <v>2.3000000000000003</v>
      </c>
      <c r="P60" s="106">
        <f t="shared" si="4"/>
        <v>1.5600000000000003</v>
      </c>
      <c r="Q60" s="66"/>
      <c r="R60" s="62">
        <v>43672</v>
      </c>
      <c r="S60" s="3">
        <v>1.6</v>
      </c>
      <c r="T60" s="3">
        <f t="shared" si="5"/>
        <v>21.45</v>
      </c>
      <c r="U60" s="67">
        <f t="shared" si="6"/>
        <v>1.1700000000000002</v>
      </c>
      <c r="V60" s="40"/>
      <c r="W60" s="62">
        <v>43672</v>
      </c>
      <c r="X60" s="69">
        <v>0</v>
      </c>
      <c r="Y60" s="99">
        <f t="shared" si="8"/>
        <v>3.78</v>
      </c>
      <c r="Z60" s="99">
        <f t="shared" si="7"/>
        <v>1.0920000000000001</v>
      </c>
    </row>
    <row r="61" spans="2:26" s="60" customFormat="1" x14ac:dyDescent="0.3">
      <c r="B61" s="62">
        <v>43673</v>
      </c>
      <c r="C61" s="81">
        <v>0</v>
      </c>
      <c r="D61" s="81">
        <v>16.5</v>
      </c>
      <c r="E61" s="39">
        <f t="shared" si="0"/>
        <v>0</v>
      </c>
      <c r="F61" s="39">
        <v>0</v>
      </c>
      <c r="G61" s="47"/>
      <c r="H61" s="62">
        <v>43673</v>
      </c>
      <c r="I61" s="70">
        <v>1</v>
      </c>
      <c r="J61" s="99">
        <f t="shared" si="2"/>
        <v>2.2000000000000002</v>
      </c>
      <c r="K61" s="63">
        <f t="shared" si="1"/>
        <v>0</v>
      </c>
      <c r="M61" s="62">
        <v>43673</v>
      </c>
      <c r="N61" s="69">
        <v>1</v>
      </c>
      <c r="O61" s="63">
        <f t="shared" si="3"/>
        <v>0.33333333333333331</v>
      </c>
      <c r="P61" s="106">
        <f t="shared" si="4"/>
        <v>1.5600000000000003</v>
      </c>
      <c r="Q61" s="66"/>
      <c r="R61" s="62">
        <v>43673</v>
      </c>
      <c r="S61" s="3">
        <v>0.3</v>
      </c>
      <c r="T61" s="3">
        <f t="shared" si="5"/>
        <v>16.125</v>
      </c>
      <c r="U61" s="67">
        <f t="shared" si="6"/>
        <v>1.1700000000000002</v>
      </c>
      <c r="V61" s="40"/>
      <c r="W61" s="62">
        <v>43673</v>
      </c>
      <c r="X61" s="69">
        <v>0.6</v>
      </c>
      <c r="Y61" s="99">
        <f t="shared" si="8"/>
        <v>0.12</v>
      </c>
      <c r="Z61" s="99">
        <f t="shared" si="7"/>
        <v>0.93600000000000017</v>
      </c>
    </row>
    <row r="62" spans="2:26" s="60" customFormat="1" x14ac:dyDescent="0.3">
      <c r="B62" s="62">
        <v>43674</v>
      </c>
      <c r="C62" s="81">
        <v>3.3800000000000003</v>
      </c>
      <c r="D62" s="81">
        <v>41.7</v>
      </c>
      <c r="E62" s="39">
        <f t="shared" si="0"/>
        <v>8.788000000000002</v>
      </c>
      <c r="F62" s="39">
        <v>3.3800000000000003</v>
      </c>
      <c r="G62" s="47"/>
      <c r="H62" s="62">
        <v>43674</v>
      </c>
      <c r="I62" s="70">
        <v>0</v>
      </c>
      <c r="J62" s="99">
        <f t="shared" si="2"/>
        <v>0.5</v>
      </c>
      <c r="K62" s="63">
        <f t="shared" si="1"/>
        <v>1.6900000000000002</v>
      </c>
      <c r="M62" s="62">
        <v>43674</v>
      </c>
      <c r="N62" s="69">
        <v>1.3</v>
      </c>
      <c r="O62" s="63">
        <f t="shared" si="3"/>
        <v>0.76666666666666661</v>
      </c>
      <c r="P62" s="106">
        <f t="shared" si="4"/>
        <v>1.1266666666666667</v>
      </c>
      <c r="Q62" s="66"/>
      <c r="R62" s="62">
        <v>43674</v>
      </c>
      <c r="S62" s="3">
        <v>16.5</v>
      </c>
      <c r="T62" s="3">
        <f t="shared" si="5"/>
        <v>16.125</v>
      </c>
      <c r="U62" s="67">
        <f t="shared" si="6"/>
        <v>2.0150000000000001</v>
      </c>
      <c r="V62" s="40"/>
      <c r="W62" s="62">
        <v>43674</v>
      </c>
      <c r="X62" s="69">
        <v>0</v>
      </c>
      <c r="Y62" s="99">
        <f t="shared" si="8"/>
        <v>0.12</v>
      </c>
      <c r="Z62" s="99">
        <f t="shared" si="7"/>
        <v>1.6120000000000001</v>
      </c>
    </row>
    <row r="63" spans="2:26" s="60" customFormat="1" x14ac:dyDescent="0.3">
      <c r="B63" s="62">
        <v>43675</v>
      </c>
      <c r="C63" s="81">
        <v>5.2</v>
      </c>
      <c r="D63" s="81">
        <v>8.6999999999999993</v>
      </c>
      <c r="E63" s="39">
        <f t="shared" si="0"/>
        <v>13.520000000000001</v>
      </c>
      <c r="F63" s="39">
        <v>5.2</v>
      </c>
      <c r="G63" s="47"/>
      <c r="H63" s="62">
        <v>43675</v>
      </c>
      <c r="I63" s="70">
        <v>8.5</v>
      </c>
      <c r="J63" s="99">
        <f t="shared" si="2"/>
        <v>4.25</v>
      </c>
      <c r="K63" s="63">
        <f t="shared" si="1"/>
        <v>4.29</v>
      </c>
      <c r="M63" s="62">
        <v>43675</v>
      </c>
      <c r="N63" s="69">
        <v>41.7</v>
      </c>
      <c r="O63" s="63">
        <f t="shared" si="3"/>
        <v>14.666666666666666</v>
      </c>
      <c r="P63" s="106">
        <f t="shared" si="4"/>
        <v>2.86</v>
      </c>
      <c r="Q63" s="66"/>
      <c r="R63" s="62">
        <v>43675</v>
      </c>
      <c r="S63" s="3">
        <v>46.1</v>
      </c>
      <c r="T63" s="3">
        <f t="shared" si="5"/>
        <v>16.125</v>
      </c>
      <c r="U63" s="67">
        <f t="shared" si="6"/>
        <v>2.145</v>
      </c>
      <c r="V63" s="40"/>
      <c r="W63" s="62">
        <v>43675</v>
      </c>
      <c r="X63" s="69">
        <v>1.7</v>
      </c>
      <c r="Y63" s="99">
        <f t="shared" si="8"/>
        <v>0.45999999999999996</v>
      </c>
      <c r="Z63" s="99">
        <f t="shared" si="7"/>
        <v>2.6520000000000001</v>
      </c>
    </row>
    <row r="64" spans="2:26" s="60" customFormat="1" x14ac:dyDescent="0.3">
      <c r="B64" s="62">
        <v>43676</v>
      </c>
      <c r="C64" s="81">
        <v>17.940000000000001</v>
      </c>
      <c r="D64" s="81">
        <v>3.1</v>
      </c>
      <c r="E64" s="39">
        <f t="shared" si="0"/>
        <v>46.644000000000005</v>
      </c>
      <c r="F64" s="39">
        <v>17.940000000000001</v>
      </c>
      <c r="G64" s="47"/>
      <c r="H64" s="62">
        <v>43676</v>
      </c>
      <c r="I64" s="70">
        <v>8.6999999999999993</v>
      </c>
      <c r="J64" s="99">
        <f t="shared" si="2"/>
        <v>8.6</v>
      </c>
      <c r="K64" s="63">
        <f t="shared" si="1"/>
        <v>11.57</v>
      </c>
      <c r="M64" s="62">
        <v>43676</v>
      </c>
      <c r="N64" s="69">
        <v>17.3</v>
      </c>
      <c r="O64" s="63">
        <f t="shared" si="3"/>
        <v>20.099999999999998</v>
      </c>
      <c r="P64" s="106">
        <f t="shared" si="4"/>
        <v>8.8400000000000016</v>
      </c>
      <c r="Q64" s="66"/>
      <c r="R64" s="62">
        <v>43676</v>
      </c>
      <c r="S64" s="3">
        <v>1.6</v>
      </c>
      <c r="T64" s="3">
        <f t="shared" si="5"/>
        <v>16.125</v>
      </c>
      <c r="U64" s="67">
        <f t="shared" si="6"/>
        <v>6.6300000000000008</v>
      </c>
      <c r="V64" s="40"/>
      <c r="W64" s="62">
        <v>43676</v>
      </c>
      <c r="X64" s="69">
        <v>3.4</v>
      </c>
      <c r="Y64" s="99">
        <f t="shared" si="8"/>
        <v>1.1399999999999999</v>
      </c>
      <c r="Z64" s="99">
        <f t="shared" si="7"/>
        <v>5.3040000000000003</v>
      </c>
    </row>
    <row r="65" spans="2:26" s="60" customFormat="1" x14ac:dyDescent="0.3">
      <c r="B65" s="62">
        <v>43677</v>
      </c>
      <c r="C65" s="81">
        <v>11.18</v>
      </c>
      <c r="D65" s="81">
        <v>9.4</v>
      </c>
      <c r="E65" s="39">
        <f t="shared" si="0"/>
        <v>29.068000000000001</v>
      </c>
      <c r="F65" s="39">
        <v>11.18</v>
      </c>
      <c r="G65" s="47"/>
      <c r="H65" s="62">
        <v>43677</v>
      </c>
      <c r="I65" s="70">
        <v>1.3</v>
      </c>
      <c r="J65" s="99">
        <f t="shared" si="2"/>
        <v>5</v>
      </c>
      <c r="K65" s="63">
        <f t="shared" si="1"/>
        <v>14.56</v>
      </c>
      <c r="M65" s="62">
        <v>43677</v>
      </c>
      <c r="N65" s="69">
        <v>17.7</v>
      </c>
      <c r="O65" s="63">
        <f t="shared" si="3"/>
        <v>25.566666666666666</v>
      </c>
      <c r="P65" s="106">
        <f t="shared" si="4"/>
        <v>11.44</v>
      </c>
      <c r="Q65" s="66"/>
      <c r="R65" s="62">
        <v>43677</v>
      </c>
      <c r="S65" s="3">
        <v>0.3</v>
      </c>
      <c r="T65" s="3">
        <f t="shared" si="5"/>
        <v>16.125</v>
      </c>
      <c r="U65" s="67">
        <f t="shared" si="6"/>
        <v>9.4250000000000007</v>
      </c>
      <c r="V65" s="40"/>
      <c r="W65" s="62">
        <v>43677</v>
      </c>
      <c r="X65" s="69">
        <v>1</v>
      </c>
      <c r="Y65" s="99">
        <f t="shared" si="8"/>
        <v>1.3399999999999999</v>
      </c>
      <c r="Z65" s="99">
        <f t="shared" si="7"/>
        <v>7.5400000000000009</v>
      </c>
    </row>
    <row r="66" spans="2:26" s="60" customFormat="1" x14ac:dyDescent="0.3">
      <c r="B66" s="62">
        <v>43678</v>
      </c>
      <c r="C66" s="81">
        <v>0</v>
      </c>
      <c r="D66" s="81">
        <v>5.4</v>
      </c>
      <c r="E66" s="39">
        <f t="shared" si="0"/>
        <v>0</v>
      </c>
      <c r="F66" s="39">
        <v>0</v>
      </c>
      <c r="G66" s="47"/>
      <c r="H66" s="62">
        <v>43678</v>
      </c>
      <c r="I66" s="70">
        <v>9.4</v>
      </c>
      <c r="J66" s="99">
        <f t="shared" si="2"/>
        <v>5.3500000000000005</v>
      </c>
      <c r="K66" s="63">
        <f t="shared" si="1"/>
        <v>5.59</v>
      </c>
      <c r="M66" s="62">
        <v>43678</v>
      </c>
      <c r="N66" s="69">
        <v>9.4</v>
      </c>
      <c r="O66" s="63">
        <f t="shared" si="3"/>
        <v>14.799999999999999</v>
      </c>
      <c r="P66" s="106">
        <f t="shared" si="4"/>
        <v>9.706666666666667</v>
      </c>
      <c r="Q66" s="66"/>
      <c r="R66" s="62">
        <v>43678</v>
      </c>
      <c r="S66" s="3">
        <v>9.4</v>
      </c>
      <c r="T66" s="3">
        <f t="shared" si="5"/>
        <v>14.35</v>
      </c>
      <c r="U66" s="67">
        <f t="shared" si="6"/>
        <v>8.58</v>
      </c>
      <c r="V66" s="40"/>
      <c r="W66" s="62">
        <v>43678</v>
      </c>
      <c r="X66" s="69">
        <v>9.4</v>
      </c>
      <c r="Y66" s="99">
        <f t="shared" si="8"/>
        <v>3.1</v>
      </c>
      <c r="Z66" s="99">
        <f t="shared" si="7"/>
        <v>7.5400000000000009</v>
      </c>
    </row>
    <row r="67" spans="2:26" s="60" customFormat="1" x14ac:dyDescent="0.3">
      <c r="B67" s="62">
        <v>43679</v>
      </c>
      <c r="C67" s="81">
        <v>13.78</v>
      </c>
      <c r="D67" s="81">
        <v>22.8</v>
      </c>
      <c r="E67" s="39">
        <f t="shared" si="0"/>
        <v>35.828000000000003</v>
      </c>
      <c r="F67" s="39">
        <v>13.78</v>
      </c>
      <c r="G67" s="47"/>
      <c r="H67" s="62">
        <v>43679</v>
      </c>
      <c r="I67" s="70">
        <v>1</v>
      </c>
      <c r="J67" s="99">
        <f t="shared" si="2"/>
        <v>5.2</v>
      </c>
      <c r="K67" s="63">
        <f t="shared" si="1"/>
        <v>6.89</v>
      </c>
      <c r="M67" s="62">
        <v>43679</v>
      </c>
      <c r="N67" s="69">
        <v>1</v>
      </c>
      <c r="O67" s="63">
        <f t="shared" si="3"/>
        <v>9.3666666666666671</v>
      </c>
      <c r="P67" s="106">
        <f t="shared" si="4"/>
        <v>8.32</v>
      </c>
      <c r="Q67" s="66"/>
      <c r="R67" s="62">
        <v>43679</v>
      </c>
      <c r="S67" s="3">
        <v>1</v>
      </c>
      <c r="T67" s="3">
        <f t="shared" si="5"/>
        <v>3.0750000000000002</v>
      </c>
      <c r="U67" s="67">
        <f t="shared" si="6"/>
        <v>10.725</v>
      </c>
      <c r="V67" s="40"/>
      <c r="W67" s="62">
        <v>43679</v>
      </c>
      <c r="X67" s="69">
        <v>1</v>
      </c>
      <c r="Y67" s="99">
        <f t="shared" si="8"/>
        <v>3.3</v>
      </c>
      <c r="Z67" s="99">
        <f t="shared" si="7"/>
        <v>9.620000000000001</v>
      </c>
    </row>
    <row r="68" spans="2:26" s="60" customFormat="1" x14ac:dyDescent="0.3">
      <c r="B68" s="62">
        <v>43680</v>
      </c>
      <c r="C68" s="81">
        <v>0</v>
      </c>
      <c r="D68" s="81">
        <v>7.1</v>
      </c>
      <c r="E68" s="39">
        <f t="shared" si="0"/>
        <v>0</v>
      </c>
      <c r="F68" s="39">
        <v>0</v>
      </c>
      <c r="G68" s="47"/>
      <c r="H68" s="62">
        <v>43680</v>
      </c>
      <c r="I68" s="70">
        <v>0</v>
      </c>
      <c r="J68" s="99">
        <f t="shared" si="2"/>
        <v>0.5</v>
      </c>
      <c r="K68" s="63">
        <f t="shared" si="1"/>
        <v>6.89</v>
      </c>
      <c r="M68" s="62">
        <v>43680</v>
      </c>
      <c r="N68" s="69">
        <v>1.3</v>
      </c>
      <c r="O68" s="63">
        <f t="shared" si="3"/>
        <v>3.9000000000000004</v>
      </c>
      <c r="P68" s="106">
        <f t="shared" si="4"/>
        <v>4.5933333333333328</v>
      </c>
      <c r="Q68" s="66"/>
      <c r="R68" s="62">
        <v>43680</v>
      </c>
      <c r="S68" s="3">
        <v>1.3</v>
      </c>
      <c r="T68" s="3">
        <f t="shared" si="5"/>
        <v>3.0000000000000004</v>
      </c>
      <c r="U68" s="67">
        <f t="shared" si="6"/>
        <v>6.24</v>
      </c>
      <c r="V68" s="40"/>
      <c r="W68" s="62">
        <v>43680</v>
      </c>
      <c r="X68" s="69">
        <v>1.3</v>
      </c>
      <c r="Y68" s="99">
        <f t="shared" si="8"/>
        <v>3.22</v>
      </c>
      <c r="Z68" s="99">
        <f t="shared" si="7"/>
        <v>8.58</v>
      </c>
    </row>
    <row r="69" spans="2:26" s="60" customFormat="1" x14ac:dyDescent="0.3">
      <c r="B69" s="62">
        <v>43681</v>
      </c>
      <c r="C69" s="81">
        <v>3.3800000000000003</v>
      </c>
      <c r="D69" s="81">
        <v>11.4</v>
      </c>
      <c r="E69" s="39">
        <f t="shared" si="0"/>
        <v>8.788000000000002</v>
      </c>
      <c r="F69" s="39">
        <v>3.3800000000000003</v>
      </c>
      <c r="G69" s="47"/>
      <c r="H69" s="62">
        <v>43681</v>
      </c>
      <c r="I69" s="70">
        <v>1.1000000000000001</v>
      </c>
      <c r="J69" s="99">
        <f t="shared" si="2"/>
        <v>0.55000000000000004</v>
      </c>
      <c r="K69" s="63">
        <f t="shared" si="1"/>
        <v>1.6900000000000002</v>
      </c>
      <c r="M69" s="62">
        <v>43681</v>
      </c>
      <c r="N69" s="69">
        <v>7.1</v>
      </c>
      <c r="O69" s="63">
        <f t="shared" si="3"/>
        <v>3.1333333333333329</v>
      </c>
      <c r="P69" s="106">
        <f t="shared" si="4"/>
        <v>5.72</v>
      </c>
      <c r="Q69" s="66"/>
      <c r="R69" s="62">
        <v>43681</v>
      </c>
      <c r="S69" s="3">
        <v>7.5</v>
      </c>
      <c r="T69" s="3">
        <f t="shared" si="5"/>
        <v>4.8000000000000007</v>
      </c>
      <c r="U69" s="67">
        <f t="shared" si="6"/>
        <v>4.29</v>
      </c>
      <c r="V69" s="40"/>
      <c r="W69" s="62">
        <v>43681</v>
      </c>
      <c r="X69" s="69">
        <v>7.5</v>
      </c>
      <c r="Y69" s="99">
        <f t="shared" si="8"/>
        <v>4.0400000000000009</v>
      </c>
      <c r="Z69" s="99">
        <f t="shared" si="7"/>
        <v>5.6680000000000001</v>
      </c>
    </row>
    <row r="70" spans="2:26" s="60" customFormat="1" x14ac:dyDescent="0.3">
      <c r="B70" s="62">
        <v>43682</v>
      </c>
      <c r="C70" s="81">
        <v>9.3600000000000012</v>
      </c>
      <c r="D70" s="81">
        <v>1.3</v>
      </c>
      <c r="E70" s="39">
        <f t="shared" si="0"/>
        <v>24.336000000000006</v>
      </c>
      <c r="F70" s="39">
        <v>9.3600000000000012</v>
      </c>
      <c r="G70" s="47"/>
      <c r="H70" s="62">
        <v>43682</v>
      </c>
      <c r="I70" s="70">
        <v>11.4</v>
      </c>
      <c r="J70" s="99">
        <f t="shared" si="2"/>
        <v>6.25</v>
      </c>
      <c r="K70" s="63">
        <f t="shared" si="1"/>
        <v>6.370000000000001</v>
      </c>
      <c r="M70" s="62">
        <v>43682</v>
      </c>
      <c r="N70" s="69">
        <v>0.3</v>
      </c>
      <c r="O70" s="63">
        <f t="shared" si="3"/>
        <v>2.9000000000000004</v>
      </c>
      <c r="P70" s="106">
        <f t="shared" si="4"/>
        <v>4.246666666666667</v>
      </c>
      <c r="Q70" s="66"/>
      <c r="R70" s="62">
        <v>43682</v>
      </c>
      <c r="S70" s="3">
        <v>11.4</v>
      </c>
      <c r="T70" s="3">
        <f t="shared" si="5"/>
        <v>5.3000000000000007</v>
      </c>
      <c r="U70" s="67">
        <f t="shared" si="6"/>
        <v>6.6300000000000008</v>
      </c>
      <c r="V70" s="40"/>
      <c r="W70" s="62">
        <v>43682</v>
      </c>
      <c r="X70" s="69">
        <v>1.5</v>
      </c>
      <c r="Y70" s="99">
        <f t="shared" si="8"/>
        <v>4.1400000000000006</v>
      </c>
      <c r="Z70" s="99">
        <f t="shared" si="7"/>
        <v>5.3040000000000003</v>
      </c>
    </row>
    <row r="71" spans="2:26" s="60" customFormat="1" x14ac:dyDescent="0.3">
      <c r="B71" s="62">
        <v>43683</v>
      </c>
      <c r="C71" s="81">
        <v>0</v>
      </c>
      <c r="D71" s="81">
        <v>12.3</v>
      </c>
      <c r="E71" s="39">
        <f t="shared" ref="E71:E134" si="9">2.6*C71</f>
        <v>0</v>
      </c>
      <c r="F71" s="39">
        <v>0</v>
      </c>
      <c r="G71" s="47"/>
      <c r="H71" s="62">
        <v>43683</v>
      </c>
      <c r="I71" s="70">
        <v>3.7</v>
      </c>
      <c r="J71" s="99">
        <f t="shared" si="2"/>
        <v>7.5500000000000007</v>
      </c>
      <c r="K71" s="63">
        <f t="shared" si="1"/>
        <v>4.6800000000000006</v>
      </c>
      <c r="M71" s="62">
        <v>43683</v>
      </c>
      <c r="N71" s="69">
        <v>2.2999999999999998</v>
      </c>
      <c r="O71" s="63">
        <f t="shared" si="3"/>
        <v>3.2333333333333329</v>
      </c>
      <c r="P71" s="106">
        <f t="shared" si="4"/>
        <v>4.246666666666667</v>
      </c>
      <c r="Q71" s="66"/>
      <c r="R71" s="62">
        <v>43683</v>
      </c>
      <c r="S71" s="3">
        <v>3.7</v>
      </c>
      <c r="T71" s="3">
        <f t="shared" si="5"/>
        <v>5.9750000000000005</v>
      </c>
      <c r="U71" s="67">
        <f t="shared" si="6"/>
        <v>3.1850000000000005</v>
      </c>
      <c r="V71" s="40"/>
      <c r="W71" s="62">
        <v>43683</v>
      </c>
      <c r="X71" s="69">
        <v>1.3</v>
      </c>
      <c r="Y71" s="99">
        <f t="shared" si="8"/>
        <v>2.5200000000000005</v>
      </c>
      <c r="Z71" s="99">
        <f t="shared" si="7"/>
        <v>5.3040000000000003</v>
      </c>
    </row>
    <row r="72" spans="2:26" s="60" customFormat="1" x14ac:dyDescent="0.3">
      <c r="B72" s="62">
        <v>43684</v>
      </c>
      <c r="C72" s="81">
        <v>15.86</v>
      </c>
      <c r="D72" s="81">
        <v>3.5</v>
      </c>
      <c r="E72" s="39">
        <f t="shared" si="9"/>
        <v>41.235999999999997</v>
      </c>
      <c r="F72" s="39">
        <v>15.86</v>
      </c>
      <c r="G72" s="47"/>
      <c r="H72" s="62">
        <v>43684</v>
      </c>
      <c r="I72" s="70">
        <v>12.3</v>
      </c>
      <c r="J72" s="99">
        <f t="shared" si="2"/>
        <v>8</v>
      </c>
      <c r="K72" s="63">
        <f t="shared" ref="K72:K135" si="10">AVERAGE(C71:C72)</f>
        <v>7.93</v>
      </c>
      <c r="M72" s="62">
        <v>43684</v>
      </c>
      <c r="N72" s="69">
        <v>12.3</v>
      </c>
      <c r="O72" s="63">
        <f t="shared" si="3"/>
        <v>4.9666666666666668</v>
      </c>
      <c r="P72" s="106">
        <f t="shared" si="4"/>
        <v>8.4066666666666663</v>
      </c>
      <c r="Q72" s="66"/>
      <c r="R72" s="62">
        <v>43684</v>
      </c>
      <c r="S72" s="3">
        <v>2.2000000000000002</v>
      </c>
      <c r="T72" s="3">
        <f t="shared" si="5"/>
        <v>6.1999999999999993</v>
      </c>
      <c r="U72" s="67">
        <f t="shared" si="6"/>
        <v>7.15</v>
      </c>
      <c r="V72" s="40"/>
      <c r="W72" s="62">
        <v>43684</v>
      </c>
      <c r="X72" s="69">
        <v>7.5</v>
      </c>
      <c r="Y72" s="99">
        <f t="shared" si="8"/>
        <v>3.8200000000000003</v>
      </c>
      <c r="Z72" s="99">
        <f t="shared" si="7"/>
        <v>5.7200000000000006</v>
      </c>
    </row>
    <row r="73" spans="2:26" s="60" customFormat="1" x14ac:dyDescent="0.3">
      <c r="B73" s="62">
        <v>43685</v>
      </c>
      <c r="C73" s="81">
        <v>0</v>
      </c>
      <c r="D73" s="81">
        <v>0</v>
      </c>
      <c r="E73" s="39">
        <f t="shared" si="9"/>
        <v>0</v>
      </c>
      <c r="F73" s="39">
        <v>0</v>
      </c>
      <c r="G73" s="47"/>
      <c r="H73" s="62">
        <v>43685</v>
      </c>
      <c r="I73" s="70">
        <v>1.3</v>
      </c>
      <c r="J73" s="99">
        <f t="shared" ref="J73:J136" si="11">AVERAGE(I72:I73)</f>
        <v>6.8000000000000007</v>
      </c>
      <c r="K73" s="63">
        <f t="shared" si="10"/>
        <v>7.93</v>
      </c>
      <c r="M73" s="62">
        <v>43685</v>
      </c>
      <c r="N73" s="69">
        <v>1.3</v>
      </c>
      <c r="O73" s="63">
        <f t="shared" ref="O73:O136" si="12">AVERAGE(N71:N73)</f>
        <v>5.3000000000000007</v>
      </c>
      <c r="P73" s="106">
        <f t="shared" ref="P73:P136" si="13">AVERAGE(C71:C73)</f>
        <v>5.2866666666666662</v>
      </c>
      <c r="Q73" s="66"/>
      <c r="R73" s="62">
        <v>43685</v>
      </c>
      <c r="S73" s="3">
        <v>3.5</v>
      </c>
      <c r="T73" s="3">
        <f t="shared" si="5"/>
        <v>5.2</v>
      </c>
      <c r="U73" s="67">
        <f t="shared" si="6"/>
        <v>6.3049999999999997</v>
      </c>
      <c r="V73" s="40"/>
      <c r="W73" s="62">
        <v>43685</v>
      </c>
      <c r="X73" s="69">
        <v>1.5</v>
      </c>
      <c r="Y73" s="99">
        <f t="shared" si="8"/>
        <v>3.8600000000000003</v>
      </c>
      <c r="Z73" s="99">
        <f t="shared" si="7"/>
        <v>5.7200000000000006</v>
      </c>
    </row>
    <row r="74" spans="2:26" s="60" customFormat="1" x14ac:dyDescent="0.3">
      <c r="B74" s="62">
        <v>43686</v>
      </c>
      <c r="C74" s="81">
        <v>0</v>
      </c>
      <c r="D74" s="81">
        <v>0.3</v>
      </c>
      <c r="E74" s="39">
        <f t="shared" si="9"/>
        <v>0</v>
      </c>
      <c r="F74" s="39">
        <v>0</v>
      </c>
      <c r="G74" s="47"/>
      <c r="H74" s="62">
        <v>43686</v>
      </c>
      <c r="I74" s="70">
        <v>0</v>
      </c>
      <c r="J74" s="99">
        <f t="shared" si="11"/>
        <v>0.65</v>
      </c>
      <c r="K74" s="63">
        <f t="shared" si="10"/>
        <v>0</v>
      </c>
      <c r="M74" s="62">
        <v>43686</v>
      </c>
      <c r="N74" s="69">
        <v>2.4</v>
      </c>
      <c r="O74" s="63">
        <f t="shared" si="12"/>
        <v>5.333333333333333</v>
      </c>
      <c r="P74" s="106">
        <f t="shared" si="13"/>
        <v>5.2866666666666662</v>
      </c>
      <c r="Q74" s="66"/>
      <c r="R74" s="62">
        <v>43686</v>
      </c>
      <c r="S74" s="3">
        <v>0</v>
      </c>
      <c r="T74" s="3">
        <f t="shared" ref="T74:T137" si="14">AVERAGE(S71:S74)</f>
        <v>2.35</v>
      </c>
      <c r="U74" s="67">
        <f t="shared" ref="U74:U137" si="15">AVERAGE(C71:C74)</f>
        <v>3.9649999999999999</v>
      </c>
      <c r="V74" s="40"/>
      <c r="W74" s="62">
        <v>43686</v>
      </c>
      <c r="X74" s="69">
        <v>2.4</v>
      </c>
      <c r="Y74" s="99">
        <f t="shared" si="8"/>
        <v>2.8400000000000003</v>
      </c>
      <c r="Z74" s="99">
        <f t="shared" ref="Z74:Z137" si="16">AVERAGE(C70:C74)</f>
        <v>5.0439999999999996</v>
      </c>
    </row>
    <row r="75" spans="2:26" s="60" customFormat="1" x14ac:dyDescent="0.3">
      <c r="B75" s="62">
        <v>43687</v>
      </c>
      <c r="C75" s="81">
        <v>0</v>
      </c>
      <c r="D75" s="81">
        <v>0</v>
      </c>
      <c r="E75" s="39">
        <f t="shared" si="9"/>
        <v>0</v>
      </c>
      <c r="F75" s="39">
        <v>0</v>
      </c>
      <c r="G75" s="47"/>
      <c r="H75" s="62">
        <v>43687</v>
      </c>
      <c r="I75" s="70">
        <v>0.5</v>
      </c>
      <c r="J75" s="99">
        <f t="shared" si="11"/>
        <v>0.25</v>
      </c>
      <c r="K75" s="63">
        <f t="shared" si="10"/>
        <v>0</v>
      </c>
      <c r="M75" s="62">
        <v>43687</v>
      </c>
      <c r="N75" s="69">
        <v>0.3</v>
      </c>
      <c r="O75" s="63">
        <f t="shared" si="12"/>
        <v>1.3333333333333333</v>
      </c>
      <c r="P75" s="106">
        <f t="shared" si="13"/>
        <v>0</v>
      </c>
      <c r="Q75" s="66"/>
      <c r="R75" s="62">
        <v>43687</v>
      </c>
      <c r="S75" s="3">
        <v>0.5</v>
      </c>
      <c r="T75" s="3">
        <f t="shared" si="14"/>
        <v>1.55</v>
      </c>
      <c r="U75" s="67">
        <f t="shared" si="15"/>
        <v>3.9649999999999999</v>
      </c>
      <c r="V75" s="40"/>
      <c r="W75" s="62">
        <v>43687</v>
      </c>
      <c r="X75" s="69">
        <v>6.8</v>
      </c>
      <c r="Y75" s="99">
        <f t="shared" ref="Y75:Y138" si="17">AVERAGE(X71:X75)</f>
        <v>3.9</v>
      </c>
      <c r="Z75" s="99">
        <f t="shared" si="16"/>
        <v>3.1719999999999997</v>
      </c>
    </row>
    <row r="76" spans="2:26" s="60" customFormat="1" x14ac:dyDescent="0.3">
      <c r="B76" s="62">
        <v>43688</v>
      </c>
      <c r="C76" s="81">
        <v>0</v>
      </c>
      <c r="D76" s="98">
        <v>0</v>
      </c>
      <c r="E76" s="39">
        <f t="shared" si="9"/>
        <v>0</v>
      </c>
      <c r="F76" s="39">
        <v>0</v>
      </c>
      <c r="G76" s="47"/>
      <c r="H76" s="62">
        <v>43688</v>
      </c>
      <c r="I76" s="70">
        <v>0</v>
      </c>
      <c r="J76" s="99">
        <f t="shared" si="11"/>
        <v>0.25</v>
      </c>
      <c r="K76" s="63">
        <f t="shared" si="10"/>
        <v>0</v>
      </c>
      <c r="M76" s="62">
        <v>43688</v>
      </c>
      <c r="N76" s="69">
        <v>0</v>
      </c>
      <c r="O76" s="63">
        <f t="shared" si="12"/>
        <v>0.89999999999999991</v>
      </c>
      <c r="P76" s="106">
        <f t="shared" si="13"/>
        <v>0</v>
      </c>
      <c r="Q76" s="66"/>
      <c r="R76" s="62">
        <v>43688</v>
      </c>
      <c r="S76" s="3">
        <v>0.2</v>
      </c>
      <c r="T76" s="3">
        <f t="shared" si="14"/>
        <v>1.05</v>
      </c>
      <c r="U76" s="67">
        <f t="shared" si="15"/>
        <v>0</v>
      </c>
      <c r="V76" s="40"/>
      <c r="W76" s="62">
        <v>43688</v>
      </c>
      <c r="X76" s="69">
        <v>7.1</v>
      </c>
      <c r="Y76" s="99">
        <f t="shared" si="17"/>
        <v>5.0599999999999996</v>
      </c>
      <c r="Z76" s="99">
        <f t="shared" si="16"/>
        <v>3.1719999999999997</v>
      </c>
    </row>
    <row r="77" spans="2:26" s="60" customFormat="1" x14ac:dyDescent="0.3">
      <c r="B77" s="62">
        <v>43689</v>
      </c>
      <c r="C77" s="81">
        <v>0.78</v>
      </c>
      <c r="D77" s="81">
        <v>23.7</v>
      </c>
      <c r="E77" s="39">
        <f t="shared" si="9"/>
        <v>2.028</v>
      </c>
      <c r="F77" s="39">
        <v>0.78</v>
      </c>
      <c r="G77" s="47"/>
      <c r="H77" s="62">
        <v>43689</v>
      </c>
      <c r="I77" s="70">
        <v>0.3</v>
      </c>
      <c r="J77" s="99">
        <f t="shared" si="11"/>
        <v>0.15</v>
      </c>
      <c r="K77" s="63">
        <f t="shared" si="10"/>
        <v>0.39</v>
      </c>
      <c r="M77" s="62">
        <v>43689</v>
      </c>
      <c r="N77" s="69">
        <v>0.9</v>
      </c>
      <c r="O77" s="63">
        <f t="shared" si="12"/>
        <v>0.39999999999999997</v>
      </c>
      <c r="P77" s="106">
        <f t="shared" si="13"/>
        <v>0.26</v>
      </c>
      <c r="Q77" s="66"/>
      <c r="R77" s="62">
        <v>43689</v>
      </c>
      <c r="S77" s="3">
        <v>0.3</v>
      </c>
      <c r="T77" s="3">
        <f t="shared" si="14"/>
        <v>0.25</v>
      </c>
      <c r="U77" s="67">
        <f t="shared" si="15"/>
        <v>0.19500000000000001</v>
      </c>
      <c r="V77" s="40"/>
      <c r="W77" s="62">
        <v>43689</v>
      </c>
      <c r="X77" s="69">
        <v>0.3</v>
      </c>
      <c r="Y77" s="99">
        <f t="shared" si="17"/>
        <v>3.6199999999999997</v>
      </c>
      <c r="Z77" s="99">
        <f t="shared" si="16"/>
        <v>0.156</v>
      </c>
    </row>
    <row r="78" spans="2:26" s="60" customFormat="1" x14ac:dyDescent="0.3">
      <c r="B78" s="62">
        <v>43690</v>
      </c>
      <c r="C78" s="81">
        <v>0</v>
      </c>
      <c r="D78" s="81">
        <v>15.6</v>
      </c>
      <c r="E78" s="39">
        <f t="shared" si="9"/>
        <v>0</v>
      </c>
      <c r="F78" s="39">
        <v>0</v>
      </c>
      <c r="G78" s="47"/>
      <c r="H78" s="62">
        <v>43690</v>
      </c>
      <c r="I78" s="70">
        <v>0</v>
      </c>
      <c r="J78" s="99">
        <f t="shared" si="11"/>
        <v>0.15</v>
      </c>
      <c r="K78" s="63">
        <f t="shared" si="10"/>
        <v>0.39</v>
      </c>
      <c r="M78" s="62">
        <v>43690</v>
      </c>
      <c r="N78" s="69">
        <v>0</v>
      </c>
      <c r="O78" s="63">
        <f t="shared" si="12"/>
        <v>0.3</v>
      </c>
      <c r="P78" s="106">
        <f t="shared" si="13"/>
        <v>0.26</v>
      </c>
      <c r="Q78" s="66"/>
      <c r="R78" s="62">
        <v>43690</v>
      </c>
      <c r="S78" s="3">
        <v>23.7</v>
      </c>
      <c r="T78" s="3">
        <f t="shared" si="14"/>
        <v>6.1749999999999998</v>
      </c>
      <c r="U78" s="67">
        <f t="shared" si="15"/>
        <v>0.19500000000000001</v>
      </c>
      <c r="V78" s="40"/>
      <c r="W78" s="62">
        <v>43690</v>
      </c>
      <c r="X78" s="69">
        <v>2.2999999999999998</v>
      </c>
      <c r="Y78" s="99">
        <f t="shared" si="17"/>
        <v>3.78</v>
      </c>
      <c r="Z78" s="99">
        <f t="shared" si="16"/>
        <v>0.156</v>
      </c>
    </row>
    <row r="79" spans="2:26" s="60" customFormat="1" x14ac:dyDescent="0.3">
      <c r="B79" s="62">
        <v>43691</v>
      </c>
      <c r="C79" s="81">
        <v>1.3</v>
      </c>
      <c r="D79" s="81">
        <v>7.1</v>
      </c>
      <c r="E79" s="39">
        <f t="shared" si="9"/>
        <v>3.3800000000000003</v>
      </c>
      <c r="F79" s="39">
        <v>1.3</v>
      </c>
      <c r="G79" s="47"/>
      <c r="H79" s="62">
        <v>43691</v>
      </c>
      <c r="I79" s="70">
        <v>8.3000000000000007</v>
      </c>
      <c r="J79" s="99">
        <f t="shared" si="11"/>
        <v>4.1500000000000004</v>
      </c>
      <c r="K79" s="63">
        <f t="shared" si="10"/>
        <v>0.65</v>
      </c>
      <c r="M79" s="62">
        <v>43691</v>
      </c>
      <c r="N79" s="69">
        <v>8.3000000000000007</v>
      </c>
      <c r="O79" s="63">
        <f t="shared" si="12"/>
        <v>3.0666666666666669</v>
      </c>
      <c r="P79" s="106">
        <f t="shared" si="13"/>
        <v>0.69333333333333336</v>
      </c>
      <c r="Q79" s="66"/>
      <c r="R79" s="62">
        <v>43691</v>
      </c>
      <c r="S79" s="3">
        <v>8.3000000000000007</v>
      </c>
      <c r="T79" s="3">
        <f t="shared" si="14"/>
        <v>8.125</v>
      </c>
      <c r="U79" s="67">
        <f t="shared" si="15"/>
        <v>0.52</v>
      </c>
      <c r="V79" s="40"/>
      <c r="W79" s="62">
        <v>43691</v>
      </c>
      <c r="X79" s="69">
        <v>4.5999999999999996</v>
      </c>
      <c r="Y79" s="99">
        <f t="shared" si="17"/>
        <v>4.2200000000000006</v>
      </c>
      <c r="Z79" s="99">
        <f t="shared" si="16"/>
        <v>0.41600000000000004</v>
      </c>
    </row>
    <row r="80" spans="2:26" s="60" customFormat="1" x14ac:dyDescent="0.3">
      <c r="B80" s="62">
        <v>43692</v>
      </c>
      <c r="C80" s="81">
        <v>0.78</v>
      </c>
      <c r="D80" s="81">
        <v>4.5999999999999996</v>
      </c>
      <c r="E80" s="39">
        <f t="shared" si="9"/>
        <v>2.028</v>
      </c>
      <c r="F80" s="39">
        <v>0.78</v>
      </c>
      <c r="G80" s="47"/>
      <c r="H80" s="62">
        <v>43692</v>
      </c>
      <c r="I80" s="70">
        <v>7.1</v>
      </c>
      <c r="J80" s="99">
        <f t="shared" si="11"/>
        <v>7.7</v>
      </c>
      <c r="K80" s="63">
        <f t="shared" si="10"/>
        <v>1.04</v>
      </c>
      <c r="M80" s="62">
        <v>43692</v>
      </c>
      <c r="N80" s="69">
        <v>0</v>
      </c>
      <c r="O80" s="63">
        <f t="shared" si="12"/>
        <v>2.7666666666666671</v>
      </c>
      <c r="P80" s="106">
        <f t="shared" si="13"/>
        <v>0.69333333333333336</v>
      </c>
      <c r="Q80" s="66"/>
      <c r="R80" s="62">
        <v>43692</v>
      </c>
      <c r="S80" s="3">
        <v>2.8</v>
      </c>
      <c r="T80" s="3">
        <f t="shared" si="14"/>
        <v>8.7749999999999986</v>
      </c>
      <c r="U80" s="67">
        <f t="shared" si="15"/>
        <v>0.71500000000000008</v>
      </c>
      <c r="V80" s="40"/>
      <c r="W80" s="62">
        <v>43692</v>
      </c>
      <c r="X80" s="69">
        <v>10.5</v>
      </c>
      <c r="Y80" s="99">
        <f t="shared" si="17"/>
        <v>4.9599999999999991</v>
      </c>
      <c r="Z80" s="99">
        <f t="shared" si="16"/>
        <v>0.57200000000000006</v>
      </c>
    </row>
    <row r="81" spans="2:26" s="60" customFormat="1" x14ac:dyDescent="0.3">
      <c r="B81" s="62">
        <v>43693</v>
      </c>
      <c r="C81" s="81">
        <v>0</v>
      </c>
      <c r="D81" s="81">
        <v>15.6</v>
      </c>
      <c r="E81" s="39">
        <f t="shared" si="9"/>
        <v>0</v>
      </c>
      <c r="F81" s="39">
        <v>0</v>
      </c>
      <c r="G81" s="47"/>
      <c r="H81" s="62">
        <v>43693</v>
      </c>
      <c r="I81" s="70">
        <v>0.3</v>
      </c>
      <c r="J81" s="99">
        <f t="shared" si="11"/>
        <v>3.6999999999999997</v>
      </c>
      <c r="K81" s="63">
        <f t="shared" si="10"/>
        <v>0.39</v>
      </c>
      <c r="M81" s="62">
        <v>43693</v>
      </c>
      <c r="N81" s="69">
        <v>0</v>
      </c>
      <c r="O81" s="63">
        <f t="shared" si="12"/>
        <v>2.7666666666666671</v>
      </c>
      <c r="P81" s="106">
        <f t="shared" si="13"/>
        <v>0.69333333333333336</v>
      </c>
      <c r="Q81" s="66"/>
      <c r="R81" s="62">
        <v>43693</v>
      </c>
      <c r="S81" s="3">
        <v>0</v>
      </c>
      <c r="T81" s="3">
        <f t="shared" si="14"/>
        <v>8.6999999999999993</v>
      </c>
      <c r="U81" s="67">
        <f t="shared" si="15"/>
        <v>0.52</v>
      </c>
      <c r="V81" s="40"/>
      <c r="W81" s="62">
        <v>43693</v>
      </c>
      <c r="X81" s="99">
        <v>0</v>
      </c>
      <c r="Y81" s="99">
        <f t="shared" si="17"/>
        <v>3.54</v>
      </c>
      <c r="Z81" s="99">
        <f t="shared" si="16"/>
        <v>0.57200000000000006</v>
      </c>
    </row>
    <row r="82" spans="2:26" s="60" customFormat="1" x14ac:dyDescent="0.3">
      <c r="B82" s="62">
        <v>43694</v>
      </c>
      <c r="C82" s="81">
        <v>0</v>
      </c>
      <c r="D82" s="81">
        <v>0</v>
      </c>
      <c r="E82" s="39">
        <f t="shared" si="9"/>
        <v>0</v>
      </c>
      <c r="F82" s="39">
        <v>0</v>
      </c>
      <c r="G82" s="47"/>
      <c r="H82" s="62">
        <v>43694</v>
      </c>
      <c r="I82" s="70">
        <v>15.6</v>
      </c>
      <c r="J82" s="99">
        <f t="shared" si="11"/>
        <v>7.95</v>
      </c>
      <c r="K82" s="63">
        <f t="shared" si="10"/>
        <v>0</v>
      </c>
      <c r="M82" s="62">
        <v>43694</v>
      </c>
      <c r="N82" s="69">
        <v>0</v>
      </c>
      <c r="O82" s="63">
        <f t="shared" si="12"/>
        <v>0</v>
      </c>
      <c r="P82" s="106">
        <f t="shared" si="13"/>
        <v>0.26</v>
      </c>
      <c r="Q82" s="66"/>
      <c r="R82" s="62">
        <v>43694</v>
      </c>
      <c r="S82" s="3">
        <v>0</v>
      </c>
      <c r="T82" s="3">
        <f t="shared" si="14"/>
        <v>2.7750000000000004</v>
      </c>
      <c r="U82" s="67">
        <f t="shared" si="15"/>
        <v>0.52</v>
      </c>
      <c r="V82" s="40"/>
      <c r="W82" s="62">
        <v>43694</v>
      </c>
      <c r="X82" s="99">
        <v>0</v>
      </c>
      <c r="Y82" s="99">
        <f t="shared" si="17"/>
        <v>3.4799999999999995</v>
      </c>
      <c r="Z82" s="99">
        <f t="shared" si="16"/>
        <v>0.41600000000000004</v>
      </c>
    </row>
    <row r="83" spans="2:26" s="60" customFormat="1" x14ac:dyDescent="0.3">
      <c r="B83" s="62">
        <v>43695</v>
      </c>
      <c r="C83" s="81">
        <v>0</v>
      </c>
      <c r="D83" s="98">
        <v>0</v>
      </c>
      <c r="E83" s="39">
        <f t="shared" si="9"/>
        <v>0</v>
      </c>
      <c r="F83" s="39">
        <v>0</v>
      </c>
      <c r="G83" s="47"/>
      <c r="H83" s="62">
        <v>43695</v>
      </c>
      <c r="I83" s="70">
        <v>7</v>
      </c>
      <c r="J83" s="99">
        <f t="shared" si="11"/>
        <v>11.3</v>
      </c>
      <c r="K83" s="63">
        <f t="shared" si="10"/>
        <v>0</v>
      </c>
      <c r="M83" s="62">
        <v>43695</v>
      </c>
      <c r="N83" s="69">
        <v>0</v>
      </c>
      <c r="O83" s="63">
        <f t="shared" si="12"/>
        <v>0</v>
      </c>
      <c r="P83" s="106">
        <f t="shared" si="13"/>
        <v>0</v>
      </c>
      <c r="Q83" s="66"/>
      <c r="R83" s="62">
        <v>43695</v>
      </c>
      <c r="S83" s="3">
        <v>0</v>
      </c>
      <c r="T83" s="3">
        <f t="shared" si="14"/>
        <v>0.7</v>
      </c>
      <c r="U83" s="67">
        <f t="shared" si="15"/>
        <v>0.19500000000000001</v>
      </c>
      <c r="V83" s="40"/>
      <c r="W83" s="62">
        <v>43695</v>
      </c>
      <c r="X83" s="99">
        <v>0</v>
      </c>
      <c r="Y83" s="99">
        <f t="shared" si="17"/>
        <v>3.02</v>
      </c>
      <c r="Z83" s="99">
        <f t="shared" si="16"/>
        <v>0.41600000000000004</v>
      </c>
    </row>
    <row r="84" spans="2:26" s="60" customFormat="1" x14ac:dyDescent="0.3">
      <c r="B84" s="62">
        <v>43696</v>
      </c>
      <c r="C84" s="81">
        <v>0</v>
      </c>
      <c r="D84" s="98">
        <v>0</v>
      </c>
      <c r="E84" s="39">
        <f t="shared" si="9"/>
        <v>0</v>
      </c>
      <c r="F84" s="39">
        <v>0</v>
      </c>
      <c r="G84" s="47"/>
      <c r="H84" s="62">
        <v>43696</v>
      </c>
      <c r="I84" s="70">
        <v>0</v>
      </c>
      <c r="J84" s="99">
        <f t="shared" si="11"/>
        <v>3.5</v>
      </c>
      <c r="K84" s="63">
        <f t="shared" si="10"/>
        <v>0</v>
      </c>
      <c r="M84" s="62">
        <v>43696</v>
      </c>
      <c r="N84" s="69">
        <v>0</v>
      </c>
      <c r="O84" s="63">
        <f t="shared" si="12"/>
        <v>0</v>
      </c>
      <c r="P84" s="106">
        <f t="shared" si="13"/>
        <v>0</v>
      </c>
      <c r="Q84" s="66"/>
      <c r="R84" s="62">
        <v>43696</v>
      </c>
      <c r="S84" s="3">
        <v>0</v>
      </c>
      <c r="T84" s="3">
        <f t="shared" si="14"/>
        <v>0</v>
      </c>
      <c r="U84" s="67">
        <f t="shared" si="15"/>
        <v>0</v>
      </c>
      <c r="V84" s="40"/>
      <c r="W84" s="62">
        <v>43696</v>
      </c>
      <c r="X84" s="99">
        <v>0</v>
      </c>
      <c r="Y84" s="99">
        <f t="shared" si="17"/>
        <v>2.1</v>
      </c>
      <c r="Z84" s="99">
        <f t="shared" si="16"/>
        <v>0.156</v>
      </c>
    </row>
    <row r="85" spans="2:26" s="60" customFormat="1" x14ac:dyDescent="0.3">
      <c r="B85" s="62">
        <v>43697</v>
      </c>
      <c r="C85" s="81">
        <v>0</v>
      </c>
      <c r="D85" s="98">
        <v>0</v>
      </c>
      <c r="E85" s="39">
        <f t="shared" si="9"/>
        <v>0</v>
      </c>
      <c r="F85" s="39">
        <v>0</v>
      </c>
      <c r="G85" s="47"/>
      <c r="H85" s="62">
        <v>43697</v>
      </c>
      <c r="I85" s="70">
        <v>0</v>
      </c>
      <c r="J85" s="99">
        <f t="shared" si="11"/>
        <v>0</v>
      </c>
      <c r="K85" s="63">
        <f t="shared" si="10"/>
        <v>0</v>
      </c>
      <c r="M85" s="62">
        <v>43697</v>
      </c>
      <c r="N85" s="69">
        <v>0</v>
      </c>
      <c r="O85" s="63">
        <f t="shared" si="12"/>
        <v>0</v>
      </c>
      <c r="P85" s="106">
        <f t="shared" si="13"/>
        <v>0</v>
      </c>
      <c r="Q85" s="66"/>
      <c r="R85" s="62">
        <v>43697</v>
      </c>
      <c r="S85" s="3">
        <v>0</v>
      </c>
      <c r="T85" s="3">
        <f t="shared" si="14"/>
        <v>0</v>
      </c>
      <c r="U85" s="67">
        <f t="shared" si="15"/>
        <v>0</v>
      </c>
      <c r="V85" s="40"/>
      <c r="W85" s="62">
        <v>43697</v>
      </c>
      <c r="X85" s="69">
        <v>0</v>
      </c>
      <c r="Y85" s="99">
        <f t="shared" si="17"/>
        <v>0</v>
      </c>
      <c r="Z85" s="99">
        <f t="shared" si="16"/>
        <v>0</v>
      </c>
    </row>
    <row r="86" spans="2:26" s="60" customFormat="1" x14ac:dyDescent="0.3">
      <c r="B86" s="62">
        <v>43698</v>
      </c>
      <c r="C86" s="81">
        <v>0</v>
      </c>
      <c r="D86" s="98">
        <v>0</v>
      </c>
      <c r="E86" s="39">
        <f t="shared" si="9"/>
        <v>0</v>
      </c>
      <c r="F86" s="39">
        <v>0</v>
      </c>
      <c r="G86" s="47"/>
      <c r="H86" s="62">
        <v>43698</v>
      </c>
      <c r="I86" s="70">
        <v>0</v>
      </c>
      <c r="J86" s="99">
        <f t="shared" si="11"/>
        <v>0</v>
      </c>
      <c r="K86" s="63">
        <f t="shared" si="10"/>
        <v>0</v>
      </c>
      <c r="M86" s="62">
        <v>43698</v>
      </c>
      <c r="N86" s="69">
        <v>0</v>
      </c>
      <c r="O86" s="63">
        <f t="shared" si="12"/>
        <v>0</v>
      </c>
      <c r="P86" s="106">
        <f t="shared" si="13"/>
        <v>0</v>
      </c>
      <c r="Q86" s="66"/>
      <c r="R86" s="62">
        <v>43698</v>
      </c>
      <c r="S86" s="3">
        <v>0</v>
      </c>
      <c r="T86" s="3">
        <f t="shared" si="14"/>
        <v>0</v>
      </c>
      <c r="U86" s="67">
        <f t="shared" si="15"/>
        <v>0</v>
      </c>
      <c r="V86" s="40"/>
      <c r="W86" s="62">
        <v>43698</v>
      </c>
      <c r="X86" s="99">
        <v>0</v>
      </c>
      <c r="Y86" s="99">
        <f t="shared" si="17"/>
        <v>0</v>
      </c>
      <c r="Z86" s="99">
        <f t="shared" si="16"/>
        <v>0</v>
      </c>
    </row>
    <row r="87" spans="2:26" s="60" customFormat="1" x14ac:dyDescent="0.3">
      <c r="B87" s="62">
        <v>43699</v>
      </c>
      <c r="C87" s="81">
        <v>0</v>
      </c>
      <c r="D87" s="98">
        <v>0</v>
      </c>
      <c r="E87" s="39">
        <f t="shared" si="9"/>
        <v>0</v>
      </c>
      <c r="F87" s="39">
        <v>0</v>
      </c>
      <c r="G87" s="47"/>
      <c r="H87" s="62">
        <v>43699</v>
      </c>
      <c r="I87" s="70">
        <v>0</v>
      </c>
      <c r="J87" s="99">
        <f t="shared" si="11"/>
        <v>0</v>
      </c>
      <c r="K87" s="63">
        <f t="shared" si="10"/>
        <v>0</v>
      </c>
      <c r="M87" s="62">
        <v>43699</v>
      </c>
      <c r="N87" s="69">
        <v>0</v>
      </c>
      <c r="O87" s="63">
        <f t="shared" si="12"/>
        <v>0</v>
      </c>
      <c r="P87" s="106">
        <f t="shared" si="13"/>
        <v>0</v>
      </c>
      <c r="Q87" s="66"/>
      <c r="R87" s="62">
        <v>43699</v>
      </c>
      <c r="S87" s="3">
        <v>0</v>
      </c>
      <c r="T87" s="3">
        <f t="shared" si="14"/>
        <v>0</v>
      </c>
      <c r="U87" s="67">
        <f t="shared" si="15"/>
        <v>0</v>
      </c>
      <c r="V87" s="40"/>
      <c r="W87" s="62">
        <v>43699</v>
      </c>
      <c r="X87" s="99">
        <v>0</v>
      </c>
      <c r="Y87" s="99">
        <f t="shared" si="17"/>
        <v>0</v>
      </c>
      <c r="Z87" s="99">
        <f t="shared" si="16"/>
        <v>0</v>
      </c>
    </row>
    <row r="88" spans="2:26" s="60" customFormat="1" x14ac:dyDescent="0.3">
      <c r="B88" s="62">
        <v>43700</v>
      </c>
      <c r="C88" s="81">
        <v>0</v>
      </c>
      <c r="D88" s="98">
        <v>0</v>
      </c>
      <c r="E88" s="39">
        <f t="shared" si="9"/>
        <v>0</v>
      </c>
      <c r="F88" s="39">
        <v>0</v>
      </c>
      <c r="G88" s="47"/>
      <c r="H88" s="62">
        <v>43700</v>
      </c>
      <c r="I88" s="70">
        <v>0</v>
      </c>
      <c r="J88" s="99">
        <f t="shared" si="11"/>
        <v>0</v>
      </c>
      <c r="K88" s="63">
        <f t="shared" si="10"/>
        <v>0</v>
      </c>
      <c r="M88" s="62">
        <v>43700</v>
      </c>
      <c r="N88" s="69">
        <v>0</v>
      </c>
      <c r="O88" s="63">
        <f t="shared" si="12"/>
        <v>0</v>
      </c>
      <c r="P88" s="106">
        <f t="shared" si="13"/>
        <v>0</v>
      </c>
      <c r="Q88" s="66"/>
      <c r="R88" s="62">
        <v>43700</v>
      </c>
      <c r="S88" s="3">
        <v>0</v>
      </c>
      <c r="T88" s="3">
        <f t="shared" si="14"/>
        <v>0</v>
      </c>
      <c r="U88" s="67">
        <f t="shared" si="15"/>
        <v>0</v>
      </c>
      <c r="V88" s="40"/>
      <c r="W88" s="62">
        <v>43700</v>
      </c>
      <c r="X88" s="99">
        <v>0</v>
      </c>
      <c r="Y88" s="99">
        <f t="shared" si="17"/>
        <v>0</v>
      </c>
      <c r="Z88" s="99">
        <f t="shared" si="16"/>
        <v>0</v>
      </c>
    </row>
    <row r="89" spans="2:26" s="60" customFormat="1" x14ac:dyDescent="0.3">
      <c r="B89" s="62">
        <v>43701</v>
      </c>
      <c r="C89" s="81">
        <v>0</v>
      </c>
      <c r="D89" s="98">
        <v>0</v>
      </c>
      <c r="E89" s="39">
        <f t="shared" si="9"/>
        <v>0</v>
      </c>
      <c r="F89" s="39">
        <v>0</v>
      </c>
      <c r="G89" s="47"/>
      <c r="H89" s="62">
        <v>43701</v>
      </c>
      <c r="I89" s="70">
        <v>0</v>
      </c>
      <c r="J89" s="99">
        <f t="shared" si="11"/>
        <v>0</v>
      </c>
      <c r="K89" s="63">
        <f t="shared" si="10"/>
        <v>0</v>
      </c>
      <c r="M89" s="62">
        <v>43701</v>
      </c>
      <c r="N89" s="69">
        <v>0</v>
      </c>
      <c r="O89" s="63">
        <f t="shared" si="12"/>
        <v>0</v>
      </c>
      <c r="P89" s="106">
        <f t="shared" si="13"/>
        <v>0</v>
      </c>
      <c r="Q89" s="66"/>
      <c r="R89" s="62">
        <v>43701</v>
      </c>
      <c r="S89" s="3">
        <v>0</v>
      </c>
      <c r="T89" s="3">
        <f t="shared" si="14"/>
        <v>0</v>
      </c>
      <c r="U89" s="67">
        <f t="shared" si="15"/>
        <v>0</v>
      </c>
      <c r="V89" s="40"/>
      <c r="W89" s="62">
        <v>43701</v>
      </c>
      <c r="X89" s="99">
        <v>0</v>
      </c>
      <c r="Y89" s="99">
        <f t="shared" si="17"/>
        <v>0</v>
      </c>
      <c r="Z89" s="99">
        <f t="shared" si="16"/>
        <v>0</v>
      </c>
    </row>
    <row r="90" spans="2:26" s="60" customFormat="1" x14ac:dyDescent="0.3">
      <c r="B90" s="62">
        <v>43702</v>
      </c>
      <c r="C90" s="81">
        <v>0</v>
      </c>
      <c r="D90" s="81">
        <v>0.7</v>
      </c>
      <c r="E90" s="39">
        <f t="shared" si="9"/>
        <v>0</v>
      </c>
      <c r="F90" s="39">
        <v>0</v>
      </c>
      <c r="G90" s="47"/>
      <c r="H90" s="62">
        <v>43702</v>
      </c>
      <c r="I90" s="70">
        <v>0</v>
      </c>
      <c r="J90" s="99">
        <f t="shared" si="11"/>
        <v>0</v>
      </c>
      <c r="K90" s="63">
        <f t="shared" si="10"/>
        <v>0</v>
      </c>
      <c r="M90" s="62">
        <v>43702</v>
      </c>
      <c r="N90" s="69">
        <v>0</v>
      </c>
      <c r="O90" s="63">
        <f t="shared" si="12"/>
        <v>0</v>
      </c>
      <c r="P90" s="106">
        <f t="shared" si="13"/>
        <v>0</v>
      </c>
      <c r="Q90" s="66"/>
      <c r="R90" s="62">
        <v>43702</v>
      </c>
      <c r="S90" s="3">
        <v>0</v>
      </c>
      <c r="T90" s="3">
        <f t="shared" si="14"/>
        <v>0</v>
      </c>
      <c r="U90" s="67">
        <f t="shared" si="15"/>
        <v>0</v>
      </c>
      <c r="V90" s="40"/>
      <c r="W90" s="62">
        <v>43702</v>
      </c>
      <c r="X90" s="99">
        <v>0</v>
      </c>
      <c r="Y90" s="99">
        <f t="shared" si="17"/>
        <v>0</v>
      </c>
      <c r="Z90" s="99">
        <f t="shared" si="16"/>
        <v>0</v>
      </c>
    </row>
    <row r="91" spans="2:26" s="60" customFormat="1" x14ac:dyDescent="0.3">
      <c r="B91" s="62">
        <v>43703</v>
      </c>
      <c r="C91" s="81">
        <v>0</v>
      </c>
      <c r="D91" s="81">
        <v>0</v>
      </c>
      <c r="E91" s="39">
        <f t="shared" si="9"/>
        <v>0</v>
      </c>
      <c r="F91" s="39">
        <v>0</v>
      </c>
      <c r="G91" s="47"/>
      <c r="H91" s="62">
        <v>43703</v>
      </c>
      <c r="I91" s="70">
        <v>0</v>
      </c>
      <c r="J91" s="99">
        <f t="shared" si="11"/>
        <v>0</v>
      </c>
      <c r="K91" s="63">
        <f t="shared" si="10"/>
        <v>0</v>
      </c>
      <c r="M91" s="62">
        <v>43703</v>
      </c>
      <c r="N91" s="69">
        <v>0</v>
      </c>
      <c r="O91" s="63">
        <f t="shared" si="12"/>
        <v>0</v>
      </c>
      <c r="P91" s="106">
        <f t="shared" si="13"/>
        <v>0</v>
      </c>
      <c r="Q91" s="66"/>
      <c r="R91" s="62">
        <v>43703</v>
      </c>
      <c r="S91" s="3">
        <v>0</v>
      </c>
      <c r="T91" s="3">
        <f t="shared" si="14"/>
        <v>0</v>
      </c>
      <c r="U91" s="67">
        <f t="shared" si="15"/>
        <v>0</v>
      </c>
      <c r="V91" s="40"/>
      <c r="W91" s="62">
        <v>43703</v>
      </c>
      <c r="X91" s="99">
        <v>0</v>
      </c>
      <c r="Y91" s="99">
        <f t="shared" si="17"/>
        <v>0</v>
      </c>
      <c r="Z91" s="99">
        <f t="shared" si="16"/>
        <v>0</v>
      </c>
    </row>
    <row r="92" spans="2:26" s="60" customFormat="1" x14ac:dyDescent="0.3">
      <c r="B92" s="62">
        <v>43704</v>
      </c>
      <c r="C92" s="81">
        <v>0</v>
      </c>
      <c r="D92" s="81">
        <v>0</v>
      </c>
      <c r="E92" s="39">
        <f t="shared" si="9"/>
        <v>0</v>
      </c>
      <c r="F92" s="39">
        <v>0</v>
      </c>
      <c r="G92" s="47"/>
      <c r="H92" s="62">
        <v>43704</v>
      </c>
      <c r="I92" s="70">
        <v>0</v>
      </c>
      <c r="J92" s="99">
        <f t="shared" si="11"/>
        <v>0</v>
      </c>
      <c r="K92" s="63">
        <f t="shared" si="10"/>
        <v>0</v>
      </c>
      <c r="M92" s="62">
        <v>43704</v>
      </c>
      <c r="N92" s="69">
        <v>0</v>
      </c>
      <c r="O92" s="63">
        <f t="shared" si="12"/>
        <v>0</v>
      </c>
      <c r="P92" s="106">
        <f t="shared" si="13"/>
        <v>0</v>
      </c>
      <c r="Q92" s="66"/>
      <c r="R92" s="62">
        <v>43704</v>
      </c>
      <c r="S92" s="3">
        <v>0</v>
      </c>
      <c r="T92" s="3">
        <f t="shared" si="14"/>
        <v>0</v>
      </c>
      <c r="U92" s="67">
        <f t="shared" si="15"/>
        <v>0</v>
      </c>
      <c r="V92" s="40"/>
      <c r="W92" s="62">
        <v>43704</v>
      </c>
      <c r="X92" s="99">
        <v>0</v>
      </c>
      <c r="Y92" s="99">
        <f t="shared" si="17"/>
        <v>0</v>
      </c>
      <c r="Z92" s="99">
        <f t="shared" si="16"/>
        <v>0</v>
      </c>
    </row>
    <row r="93" spans="2:26" s="60" customFormat="1" x14ac:dyDescent="0.3">
      <c r="B93" s="62">
        <v>43705</v>
      </c>
      <c r="C93" s="81">
        <v>0</v>
      </c>
      <c r="D93" s="81">
        <v>2.9</v>
      </c>
      <c r="E93" s="39">
        <f t="shared" si="9"/>
        <v>0</v>
      </c>
      <c r="F93" s="39">
        <v>0</v>
      </c>
      <c r="G93" s="47"/>
      <c r="H93" s="62">
        <v>43705</v>
      </c>
      <c r="I93" s="70">
        <v>0</v>
      </c>
      <c r="J93" s="99">
        <f t="shared" si="11"/>
        <v>0</v>
      </c>
      <c r="K93" s="63">
        <f t="shared" si="10"/>
        <v>0</v>
      </c>
      <c r="M93" s="62">
        <v>43705</v>
      </c>
      <c r="N93" s="69">
        <v>0</v>
      </c>
      <c r="O93" s="63">
        <f t="shared" si="12"/>
        <v>0</v>
      </c>
      <c r="P93" s="106">
        <f t="shared" si="13"/>
        <v>0</v>
      </c>
      <c r="Q93" s="66"/>
      <c r="R93" s="62">
        <v>43705</v>
      </c>
      <c r="S93" s="3">
        <v>0</v>
      </c>
      <c r="T93" s="3">
        <f t="shared" si="14"/>
        <v>0</v>
      </c>
      <c r="U93" s="67">
        <f t="shared" si="15"/>
        <v>0</v>
      </c>
      <c r="V93" s="40"/>
      <c r="W93" s="62">
        <v>43705</v>
      </c>
      <c r="X93" s="99">
        <v>0</v>
      </c>
      <c r="Y93" s="99">
        <f t="shared" si="17"/>
        <v>0</v>
      </c>
      <c r="Z93" s="99">
        <f t="shared" si="16"/>
        <v>0</v>
      </c>
    </row>
    <row r="94" spans="2:26" s="60" customFormat="1" x14ac:dyDescent="0.3">
      <c r="B94" s="62">
        <v>43706</v>
      </c>
      <c r="C94" s="81">
        <v>0</v>
      </c>
      <c r="D94" s="81">
        <v>1</v>
      </c>
      <c r="E94" s="39">
        <f t="shared" si="9"/>
        <v>0</v>
      </c>
      <c r="F94" s="39">
        <v>0</v>
      </c>
      <c r="G94" s="47"/>
      <c r="H94" s="62">
        <v>43706</v>
      </c>
      <c r="I94" s="70">
        <v>0</v>
      </c>
      <c r="J94" s="99">
        <f t="shared" si="11"/>
        <v>0</v>
      </c>
      <c r="K94" s="63">
        <f t="shared" si="10"/>
        <v>0</v>
      </c>
      <c r="M94" s="62">
        <v>43706</v>
      </c>
      <c r="N94" s="69">
        <v>0</v>
      </c>
      <c r="O94" s="63">
        <f t="shared" si="12"/>
        <v>0</v>
      </c>
      <c r="P94" s="106">
        <f t="shared" si="13"/>
        <v>0</v>
      </c>
      <c r="Q94" s="66"/>
      <c r="R94" s="62">
        <v>43706</v>
      </c>
      <c r="S94" s="3">
        <v>0</v>
      </c>
      <c r="T94" s="3">
        <f t="shared" si="14"/>
        <v>0</v>
      </c>
      <c r="U94" s="67">
        <f t="shared" si="15"/>
        <v>0</v>
      </c>
      <c r="V94" s="40"/>
      <c r="W94" s="62">
        <v>43706</v>
      </c>
      <c r="X94" s="99">
        <v>0</v>
      </c>
      <c r="Y94" s="99">
        <f t="shared" si="17"/>
        <v>0</v>
      </c>
      <c r="Z94" s="99">
        <f t="shared" si="16"/>
        <v>0</v>
      </c>
    </row>
    <row r="95" spans="2:26" s="60" customFormat="1" x14ac:dyDescent="0.3">
      <c r="B95" s="62">
        <v>43707</v>
      </c>
      <c r="C95" s="81">
        <v>0</v>
      </c>
      <c r="D95" s="81">
        <v>1.2</v>
      </c>
      <c r="E95" s="39">
        <f t="shared" si="9"/>
        <v>0</v>
      </c>
      <c r="F95" s="39">
        <v>0</v>
      </c>
      <c r="G95" s="47"/>
      <c r="H95" s="62">
        <v>43707</v>
      </c>
      <c r="I95" s="70">
        <v>0</v>
      </c>
      <c r="J95" s="99">
        <f t="shared" si="11"/>
        <v>0</v>
      </c>
      <c r="K95" s="63">
        <f t="shared" si="10"/>
        <v>0</v>
      </c>
      <c r="M95" s="62">
        <v>43707</v>
      </c>
      <c r="N95" s="69">
        <v>0</v>
      </c>
      <c r="O95" s="63">
        <f t="shared" si="12"/>
        <v>0</v>
      </c>
      <c r="P95" s="106">
        <f t="shared" si="13"/>
        <v>0</v>
      </c>
      <c r="Q95" s="66"/>
      <c r="R95" s="62">
        <v>43707</v>
      </c>
      <c r="S95" s="3">
        <v>0</v>
      </c>
      <c r="T95" s="3">
        <f t="shared" si="14"/>
        <v>0</v>
      </c>
      <c r="U95" s="67">
        <f t="shared" si="15"/>
        <v>0</v>
      </c>
      <c r="V95" s="40"/>
      <c r="W95" s="62">
        <v>43707</v>
      </c>
      <c r="X95" s="99">
        <v>0</v>
      </c>
      <c r="Y95" s="99">
        <f t="shared" si="17"/>
        <v>0</v>
      </c>
      <c r="Z95" s="99">
        <f t="shared" si="16"/>
        <v>0</v>
      </c>
    </row>
    <row r="96" spans="2:26" s="60" customFormat="1" x14ac:dyDescent="0.3">
      <c r="B96" s="62">
        <v>43708</v>
      </c>
      <c r="C96" s="81">
        <v>0</v>
      </c>
      <c r="D96" s="81">
        <v>1.3</v>
      </c>
      <c r="E96" s="39">
        <f t="shared" si="9"/>
        <v>0</v>
      </c>
      <c r="F96" s="39">
        <v>0</v>
      </c>
      <c r="G96" s="47"/>
      <c r="H96" s="62">
        <v>43708</v>
      </c>
      <c r="I96" s="70">
        <v>0</v>
      </c>
      <c r="J96" s="99">
        <f t="shared" si="11"/>
        <v>0</v>
      </c>
      <c r="K96" s="63">
        <f t="shared" si="10"/>
        <v>0</v>
      </c>
      <c r="M96" s="62">
        <v>43708</v>
      </c>
      <c r="N96" s="69">
        <v>0</v>
      </c>
      <c r="O96" s="63">
        <f t="shared" si="12"/>
        <v>0</v>
      </c>
      <c r="P96" s="106">
        <f t="shared" si="13"/>
        <v>0</v>
      </c>
      <c r="Q96" s="66"/>
      <c r="R96" s="62">
        <v>43708</v>
      </c>
      <c r="S96" s="3">
        <v>0</v>
      </c>
      <c r="T96" s="3">
        <f t="shared" si="14"/>
        <v>0</v>
      </c>
      <c r="U96" s="67">
        <f t="shared" si="15"/>
        <v>0</v>
      </c>
      <c r="V96" s="40"/>
      <c r="W96" s="62">
        <v>43708</v>
      </c>
      <c r="X96" s="99">
        <v>0</v>
      </c>
      <c r="Y96" s="99">
        <f t="shared" si="17"/>
        <v>0</v>
      </c>
      <c r="Z96" s="99">
        <f t="shared" si="16"/>
        <v>0</v>
      </c>
    </row>
    <row r="97" spans="2:26" s="60" customFormat="1" x14ac:dyDescent="0.3">
      <c r="B97" s="62">
        <v>43709</v>
      </c>
      <c r="C97" s="81">
        <v>0</v>
      </c>
      <c r="D97" s="81">
        <v>0</v>
      </c>
      <c r="E97" s="39">
        <f t="shared" si="9"/>
        <v>0</v>
      </c>
      <c r="F97" s="39">
        <v>0</v>
      </c>
      <c r="G97" s="47"/>
      <c r="H97" s="62">
        <v>43709</v>
      </c>
      <c r="I97" s="70">
        <v>0</v>
      </c>
      <c r="J97" s="99">
        <f t="shared" si="11"/>
        <v>0</v>
      </c>
      <c r="K97" s="63">
        <f t="shared" si="10"/>
        <v>0</v>
      </c>
      <c r="M97" s="62">
        <v>43709</v>
      </c>
      <c r="N97" s="69">
        <v>0</v>
      </c>
      <c r="O97" s="63">
        <f t="shared" si="12"/>
        <v>0</v>
      </c>
      <c r="P97" s="106">
        <f t="shared" si="13"/>
        <v>0</v>
      </c>
      <c r="Q97" s="66"/>
      <c r="R97" s="62">
        <v>43709</v>
      </c>
      <c r="S97" s="3">
        <v>0</v>
      </c>
      <c r="T97" s="3">
        <f t="shared" si="14"/>
        <v>0</v>
      </c>
      <c r="U97" s="67">
        <f t="shared" si="15"/>
        <v>0</v>
      </c>
      <c r="V97" s="40"/>
      <c r="W97" s="62">
        <v>43709</v>
      </c>
      <c r="X97" s="99">
        <v>0</v>
      </c>
      <c r="Y97" s="99">
        <f t="shared" si="17"/>
        <v>0</v>
      </c>
      <c r="Z97" s="99">
        <f t="shared" si="16"/>
        <v>0</v>
      </c>
    </row>
    <row r="98" spans="2:26" s="60" customFormat="1" x14ac:dyDescent="0.3">
      <c r="B98" s="62">
        <v>43710</v>
      </c>
      <c r="C98" s="81">
        <v>0</v>
      </c>
      <c r="D98" s="98">
        <v>0</v>
      </c>
      <c r="E98" s="39">
        <f t="shared" si="9"/>
        <v>0</v>
      </c>
      <c r="F98" s="39">
        <v>0</v>
      </c>
      <c r="G98" s="47"/>
      <c r="H98" s="62">
        <v>43710</v>
      </c>
      <c r="I98" s="70">
        <v>0</v>
      </c>
      <c r="J98" s="99">
        <f t="shared" si="11"/>
        <v>0</v>
      </c>
      <c r="K98" s="63">
        <f t="shared" si="10"/>
        <v>0</v>
      </c>
      <c r="M98" s="62">
        <v>43710</v>
      </c>
      <c r="N98" s="69">
        <v>0</v>
      </c>
      <c r="O98" s="63">
        <f t="shared" si="12"/>
        <v>0</v>
      </c>
      <c r="P98" s="106">
        <f t="shared" si="13"/>
        <v>0</v>
      </c>
      <c r="Q98" s="66"/>
      <c r="R98" s="62">
        <v>43710</v>
      </c>
      <c r="S98" s="3">
        <v>0</v>
      </c>
      <c r="T98" s="3">
        <f t="shared" si="14"/>
        <v>0</v>
      </c>
      <c r="U98" s="67">
        <f t="shared" si="15"/>
        <v>0</v>
      </c>
      <c r="V98" s="40"/>
      <c r="W98" s="62">
        <v>43710</v>
      </c>
      <c r="X98" s="99">
        <v>0</v>
      </c>
      <c r="Y98" s="99">
        <f t="shared" si="17"/>
        <v>0</v>
      </c>
      <c r="Z98" s="99">
        <f t="shared" si="16"/>
        <v>0</v>
      </c>
    </row>
    <row r="99" spans="2:26" s="60" customFormat="1" x14ac:dyDescent="0.3">
      <c r="B99" s="62">
        <v>43711</v>
      </c>
      <c r="C99" s="81">
        <v>0</v>
      </c>
      <c r="D99" s="98">
        <v>0</v>
      </c>
      <c r="E99" s="39">
        <f t="shared" si="9"/>
        <v>0</v>
      </c>
      <c r="F99" s="39">
        <v>0</v>
      </c>
      <c r="G99" s="47"/>
      <c r="H99" s="62">
        <v>43711</v>
      </c>
      <c r="I99" s="70">
        <v>0</v>
      </c>
      <c r="J99" s="99">
        <f t="shared" si="11"/>
        <v>0</v>
      </c>
      <c r="K99" s="63">
        <f t="shared" si="10"/>
        <v>0</v>
      </c>
      <c r="M99" s="62">
        <v>43711</v>
      </c>
      <c r="N99" s="69">
        <v>0</v>
      </c>
      <c r="O99" s="63">
        <f t="shared" si="12"/>
        <v>0</v>
      </c>
      <c r="P99" s="106">
        <f t="shared" si="13"/>
        <v>0</v>
      </c>
      <c r="Q99" s="66"/>
      <c r="R99" s="62">
        <v>43711</v>
      </c>
      <c r="S99" s="3">
        <v>0</v>
      </c>
      <c r="T99" s="3">
        <f t="shared" si="14"/>
        <v>0</v>
      </c>
      <c r="U99" s="67">
        <f t="shared" si="15"/>
        <v>0</v>
      </c>
      <c r="V99" s="40"/>
      <c r="W99" s="62">
        <v>43711</v>
      </c>
      <c r="X99" s="99">
        <v>0</v>
      </c>
      <c r="Y99" s="99">
        <f t="shared" si="17"/>
        <v>0</v>
      </c>
      <c r="Z99" s="99">
        <f t="shared" si="16"/>
        <v>0</v>
      </c>
    </row>
    <row r="100" spans="2:26" s="60" customFormat="1" x14ac:dyDescent="0.3">
      <c r="B100" s="62">
        <v>43712</v>
      </c>
      <c r="C100" s="81">
        <v>0</v>
      </c>
      <c r="D100" s="98">
        <v>0</v>
      </c>
      <c r="E100" s="39">
        <f t="shared" si="9"/>
        <v>0</v>
      </c>
      <c r="F100" s="39">
        <v>0</v>
      </c>
      <c r="G100" s="47"/>
      <c r="H100" s="62">
        <v>43712</v>
      </c>
      <c r="I100" s="70">
        <v>0</v>
      </c>
      <c r="J100" s="99">
        <f t="shared" si="11"/>
        <v>0</v>
      </c>
      <c r="K100" s="63">
        <f t="shared" si="10"/>
        <v>0</v>
      </c>
      <c r="M100" s="62">
        <v>43712</v>
      </c>
      <c r="N100" s="69">
        <v>0</v>
      </c>
      <c r="O100" s="63">
        <f t="shared" si="12"/>
        <v>0</v>
      </c>
      <c r="P100" s="106">
        <f t="shared" si="13"/>
        <v>0</v>
      </c>
      <c r="Q100" s="66"/>
      <c r="R100" s="62">
        <v>43712</v>
      </c>
      <c r="S100" s="3">
        <v>0</v>
      </c>
      <c r="T100" s="3">
        <f t="shared" si="14"/>
        <v>0</v>
      </c>
      <c r="U100" s="67">
        <f t="shared" si="15"/>
        <v>0</v>
      </c>
      <c r="V100" s="40"/>
      <c r="W100" s="62">
        <v>43712</v>
      </c>
      <c r="X100" s="99">
        <v>0</v>
      </c>
      <c r="Y100" s="99">
        <f t="shared" si="17"/>
        <v>0</v>
      </c>
      <c r="Z100" s="99">
        <f t="shared" si="16"/>
        <v>0</v>
      </c>
    </row>
    <row r="101" spans="2:26" s="60" customFormat="1" x14ac:dyDescent="0.3">
      <c r="B101" s="62">
        <v>43713</v>
      </c>
      <c r="C101" s="81">
        <v>0</v>
      </c>
      <c r="D101" s="98">
        <v>0</v>
      </c>
      <c r="E101" s="39">
        <f t="shared" si="9"/>
        <v>0</v>
      </c>
      <c r="F101" s="39">
        <v>0</v>
      </c>
      <c r="G101" s="47"/>
      <c r="H101" s="62">
        <v>43713</v>
      </c>
      <c r="I101" s="70">
        <v>0</v>
      </c>
      <c r="J101" s="99">
        <f t="shared" si="11"/>
        <v>0</v>
      </c>
      <c r="K101" s="63">
        <f t="shared" si="10"/>
        <v>0</v>
      </c>
      <c r="M101" s="62">
        <v>43713</v>
      </c>
      <c r="N101" s="69">
        <v>0</v>
      </c>
      <c r="O101" s="63">
        <f t="shared" si="12"/>
        <v>0</v>
      </c>
      <c r="P101" s="106">
        <f t="shared" si="13"/>
        <v>0</v>
      </c>
      <c r="Q101" s="66"/>
      <c r="R101" s="62">
        <v>43713</v>
      </c>
      <c r="S101" s="3">
        <v>0</v>
      </c>
      <c r="T101" s="3">
        <f t="shared" si="14"/>
        <v>0</v>
      </c>
      <c r="U101" s="67">
        <f t="shared" si="15"/>
        <v>0</v>
      </c>
      <c r="V101" s="40"/>
      <c r="W101" s="62">
        <v>43713</v>
      </c>
      <c r="X101" s="99">
        <v>0</v>
      </c>
      <c r="Y101" s="99">
        <f t="shared" si="17"/>
        <v>0</v>
      </c>
      <c r="Z101" s="99">
        <f t="shared" si="16"/>
        <v>0</v>
      </c>
    </row>
    <row r="102" spans="2:26" s="60" customFormat="1" x14ac:dyDescent="0.3">
      <c r="B102" s="62">
        <v>43714</v>
      </c>
      <c r="C102" s="81">
        <v>0</v>
      </c>
      <c r="D102" s="98">
        <v>0</v>
      </c>
      <c r="E102" s="39">
        <f t="shared" si="9"/>
        <v>0</v>
      </c>
      <c r="F102" s="39">
        <v>0</v>
      </c>
      <c r="G102" s="47"/>
      <c r="H102" s="62">
        <v>43714</v>
      </c>
      <c r="I102" s="70">
        <v>0</v>
      </c>
      <c r="J102" s="99">
        <f t="shared" si="11"/>
        <v>0</v>
      </c>
      <c r="K102" s="63">
        <f t="shared" si="10"/>
        <v>0</v>
      </c>
      <c r="M102" s="62">
        <v>43714</v>
      </c>
      <c r="N102" s="69">
        <v>0</v>
      </c>
      <c r="O102" s="63">
        <f t="shared" si="12"/>
        <v>0</v>
      </c>
      <c r="P102" s="106">
        <f t="shared" si="13"/>
        <v>0</v>
      </c>
      <c r="Q102" s="66"/>
      <c r="R102" s="62">
        <v>43714</v>
      </c>
      <c r="S102" s="3">
        <v>28.5</v>
      </c>
      <c r="T102" s="3">
        <f t="shared" si="14"/>
        <v>7.125</v>
      </c>
      <c r="U102" s="67">
        <f t="shared" si="15"/>
        <v>0</v>
      </c>
      <c r="V102" s="40"/>
      <c r="W102" s="62">
        <v>43714</v>
      </c>
      <c r="X102" s="99">
        <v>0</v>
      </c>
      <c r="Y102" s="99">
        <f t="shared" si="17"/>
        <v>0</v>
      </c>
      <c r="Z102" s="99">
        <f t="shared" si="16"/>
        <v>0</v>
      </c>
    </row>
    <row r="103" spans="2:26" s="60" customFormat="1" x14ac:dyDescent="0.3">
      <c r="B103" s="62">
        <v>43715</v>
      </c>
      <c r="C103" s="81">
        <v>1.3</v>
      </c>
      <c r="D103" s="81">
        <v>0</v>
      </c>
      <c r="E103" s="39">
        <f t="shared" si="9"/>
        <v>3.3800000000000003</v>
      </c>
      <c r="F103" s="39">
        <v>1.3</v>
      </c>
      <c r="G103" s="47"/>
      <c r="H103" s="62">
        <v>43715</v>
      </c>
      <c r="I103" s="70">
        <v>0.72</v>
      </c>
      <c r="J103" s="99">
        <f t="shared" si="11"/>
        <v>0.36</v>
      </c>
      <c r="K103" s="63">
        <f t="shared" si="10"/>
        <v>0.65</v>
      </c>
      <c r="M103" s="62">
        <v>43715</v>
      </c>
      <c r="N103" s="69">
        <v>7.2</v>
      </c>
      <c r="O103" s="63">
        <f t="shared" si="12"/>
        <v>2.4</v>
      </c>
      <c r="P103" s="106">
        <f t="shared" si="13"/>
        <v>0.43333333333333335</v>
      </c>
      <c r="Q103" s="66"/>
      <c r="R103" s="62">
        <v>43715</v>
      </c>
      <c r="S103" s="3">
        <v>7.2</v>
      </c>
      <c r="T103" s="3">
        <f t="shared" si="14"/>
        <v>8.9250000000000007</v>
      </c>
      <c r="U103" s="67">
        <f t="shared" si="15"/>
        <v>0.32500000000000001</v>
      </c>
      <c r="V103" s="40"/>
      <c r="W103" s="62">
        <v>43715</v>
      </c>
      <c r="X103" s="99">
        <v>0</v>
      </c>
      <c r="Y103" s="99">
        <f t="shared" si="17"/>
        <v>0</v>
      </c>
      <c r="Z103" s="99">
        <f t="shared" si="16"/>
        <v>0.26</v>
      </c>
    </row>
    <row r="104" spans="2:26" s="60" customFormat="1" x14ac:dyDescent="0.3">
      <c r="B104" s="62">
        <v>43716</v>
      </c>
      <c r="C104" s="81">
        <v>0</v>
      </c>
      <c r="D104" s="81">
        <v>3</v>
      </c>
      <c r="E104" s="39">
        <f t="shared" si="9"/>
        <v>0</v>
      </c>
      <c r="F104" s="39">
        <v>0</v>
      </c>
      <c r="G104" s="47"/>
      <c r="H104" s="62">
        <v>43716</v>
      </c>
      <c r="I104" s="70">
        <v>0</v>
      </c>
      <c r="J104" s="99">
        <f t="shared" si="11"/>
        <v>0.36</v>
      </c>
      <c r="K104" s="63">
        <f t="shared" si="10"/>
        <v>0.65</v>
      </c>
      <c r="M104" s="62">
        <v>43716</v>
      </c>
      <c r="N104" s="69">
        <v>0.2</v>
      </c>
      <c r="O104" s="63">
        <f t="shared" si="12"/>
        <v>2.4666666666666668</v>
      </c>
      <c r="P104" s="106">
        <f t="shared" si="13"/>
        <v>0.43333333333333335</v>
      </c>
      <c r="Q104" s="66"/>
      <c r="R104" s="62">
        <v>43716</v>
      </c>
      <c r="S104" s="3">
        <v>0.2</v>
      </c>
      <c r="T104" s="3">
        <f t="shared" si="14"/>
        <v>8.9750000000000014</v>
      </c>
      <c r="U104" s="67">
        <f t="shared" si="15"/>
        <v>0.32500000000000001</v>
      </c>
      <c r="V104" s="40"/>
      <c r="W104" s="62">
        <v>43716</v>
      </c>
      <c r="X104" s="69">
        <v>9.1999999999999993</v>
      </c>
      <c r="Y104" s="99">
        <f t="shared" si="17"/>
        <v>1.8399999999999999</v>
      </c>
      <c r="Z104" s="99">
        <f t="shared" si="16"/>
        <v>0.26</v>
      </c>
    </row>
    <row r="105" spans="2:26" s="60" customFormat="1" x14ac:dyDescent="0.3">
      <c r="B105" s="62">
        <v>43717</v>
      </c>
      <c r="C105" s="81">
        <v>0</v>
      </c>
      <c r="D105" s="81">
        <v>0</v>
      </c>
      <c r="E105" s="39">
        <f t="shared" si="9"/>
        <v>0</v>
      </c>
      <c r="F105" s="39">
        <v>0</v>
      </c>
      <c r="G105" s="47"/>
      <c r="H105" s="62">
        <v>43717</v>
      </c>
      <c r="I105" s="70">
        <v>0</v>
      </c>
      <c r="J105" s="99">
        <f t="shared" si="11"/>
        <v>0</v>
      </c>
      <c r="K105" s="63">
        <f t="shared" si="10"/>
        <v>0</v>
      </c>
      <c r="M105" s="62">
        <v>43717</v>
      </c>
      <c r="N105" s="69">
        <v>3</v>
      </c>
      <c r="O105" s="63">
        <f t="shared" si="12"/>
        <v>3.4666666666666668</v>
      </c>
      <c r="P105" s="106">
        <f t="shared" si="13"/>
        <v>0.43333333333333335</v>
      </c>
      <c r="Q105" s="66"/>
      <c r="R105" s="62">
        <v>43717</v>
      </c>
      <c r="S105" s="3">
        <v>0</v>
      </c>
      <c r="T105" s="3">
        <f t="shared" si="14"/>
        <v>8.9750000000000014</v>
      </c>
      <c r="U105" s="67">
        <f t="shared" si="15"/>
        <v>0.32500000000000001</v>
      </c>
      <c r="V105" s="40"/>
      <c r="W105" s="62">
        <v>43717</v>
      </c>
      <c r="X105" s="69">
        <v>6.7</v>
      </c>
      <c r="Y105" s="99">
        <f t="shared" si="17"/>
        <v>3.1799999999999997</v>
      </c>
      <c r="Z105" s="99">
        <f t="shared" si="16"/>
        <v>0.26</v>
      </c>
    </row>
    <row r="106" spans="2:26" s="60" customFormat="1" x14ac:dyDescent="0.3">
      <c r="B106" s="62">
        <v>43718</v>
      </c>
      <c r="C106" s="81">
        <v>14.559999999999999</v>
      </c>
      <c r="D106" s="81">
        <v>1.7</v>
      </c>
      <c r="E106" s="39">
        <f t="shared" si="9"/>
        <v>37.855999999999995</v>
      </c>
      <c r="F106" s="39">
        <v>14.559999999999999</v>
      </c>
      <c r="G106" s="47"/>
      <c r="H106" s="62">
        <v>43718</v>
      </c>
      <c r="I106" s="70">
        <v>0</v>
      </c>
      <c r="J106" s="99">
        <f t="shared" si="11"/>
        <v>0</v>
      </c>
      <c r="K106" s="63">
        <f t="shared" si="10"/>
        <v>7.2799999999999994</v>
      </c>
      <c r="M106" s="62">
        <v>43718</v>
      </c>
      <c r="N106" s="69">
        <v>4.0999999999999996</v>
      </c>
      <c r="O106" s="63">
        <f t="shared" si="12"/>
        <v>2.4333333333333331</v>
      </c>
      <c r="P106" s="106">
        <f t="shared" si="13"/>
        <v>4.8533333333333326</v>
      </c>
      <c r="Q106" s="66"/>
      <c r="R106" s="62">
        <v>43718</v>
      </c>
      <c r="S106" s="3">
        <v>0</v>
      </c>
      <c r="T106" s="3">
        <f t="shared" si="14"/>
        <v>1.85</v>
      </c>
      <c r="U106" s="67">
        <f t="shared" si="15"/>
        <v>3.9649999999999999</v>
      </c>
      <c r="V106" s="40"/>
      <c r="W106" s="62">
        <v>43718</v>
      </c>
      <c r="X106" s="69">
        <v>0</v>
      </c>
      <c r="Y106" s="99">
        <f t="shared" si="17"/>
        <v>3.1799999999999997</v>
      </c>
      <c r="Z106" s="99">
        <f t="shared" si="16"/>
        <v>3.1719999999999997</v>
      </c>
    </row>
    <row r="107" spans="2:26" s="60" customFormat="1" x14ac:dyDescent="0.3">
      <c r="B107" s="62">
        <v>43719</v>
      </c>
      <c r="C107" s="81">
        <v>0.78</v>
      </c>
      <c r="D107" s="81">
        <v>5.4</v>
      </c>
      <c r="E107" s="39">
        <f t="shared" si="9"/>
        <v>2.028</v>
      </c>
      <c r="F107" s="39">
        <v>0.78</v>
      </c>
      <c r="G107" s="47"/>
      <c r="H107" s="62">
        <v>43719</v>
      </c>
      <c r="I107" s="70">
        <v>0</v>
      </c>
      <c r="J107" s="99">
        <f t="shared" si="11"/>
        <v>0</v>
      </c>
      <c r="K107" s="63">
        <f t="shared" si="10"/>
        <v>7.669999999999999</v>
      </c>
      <c r="M107" s="62">
        <v>43719</v>
      </c>
      <c r="N107" s="69">
        <v>1.1000000000000001</v>
      </c>
      <c r="O107" s="63">
        <f t="shared" si="12"/>
        <v>2.7333333333333329</v>
      </c>
      <c r="P107" s="106">
        <f t="shared" si="13"/>
        <v>5.1133333333333324</v>
      </c>
      <c r="Q107" s="66"/>
      <c r="R107" s="62">
        <v>43719</v>
      </c>
      <c r="S107" s="3">
        <v>0</v>
      </c>
      <c r="T107" s="3">
        <f t="shared" si="14"/>
        <v>0.05</v>
      </c>
      <c r="U107" s="67">
        <f t="shared" si="15"/>
        <v>3.8349999999999995</v>
      </c>
      <c r="V107" s="40"/>
      <c r="W107" s="62">
        <v>43719</v>
      </c>
      <c r="X107" s="69">
        <v>0</v>
      </c>
      <c r="Y107" s="99">
        <f t="shared" si="17"/>
        <v>3.1799999999999997</v>
      </c>
      <c r="Z107" s="99">
        <f t="shared" si="16"/>
        <v>3.3280000000000003</v>
      </c>
    </row>
    <row r="108" spans="2:26" s="60" customFormat="1" x14ac:dyDescent="0.3">
      <c r="B108" s="62">
        <v>43720</v>
      </c>
      <c r="C108" s="81">
        <v>36.92</v>
      </c>
      <c r="D108" s="81">
        <v>27</v>
      </c>
      <c r="E108" s="39">
        <f t="shared" si="9"/>
        <v>95.992000000000004</v>
      </c>
      <c r="F108" s="39">
        <v>36.92</v>
      </c>
      <c r="G108" s="47"/>
      <c r="H108" s="62">
        <v>43720</v>
      </c>
      <c r="I108" s="70">
        <v>5.4</v>
      </c>
      <c r="J108" s="99">
        <f t="shared" si="11"/>
        <v>2.7</v>
      </c>
      <c r="K108" s="63">
        <f t="shared" si="10"/>
        <v>18.850000000000001</v>
      </c>
      <c r="M108" s="62">
        <v>43720</v>
      </c>
      <c r="N108" s="69">
        <v>5.4</v>
      </c>
      <c r="O108" s="63">
        <f t="shared" si="12"/>
        <v>3.5333333333333332</v>
      </c>
      <c r="P108" s="106">
        <f t="shared" si="13"/>
        <v>17.419999999999998</v>
      </c>
      <c r="Q108" s="66"/>
      <c r="R108" s="62">
        <v>43720</v>
      </c>
      <c r="S108" s="3">
        <v>0.9</v>
      </c>
      <c r="T108" s="3">
        <f t="shared" si="14"/>
        <v>0.22500000000000001</v>
      </c>
      <c r="U108" s="67">
        <f t="shared" si="15"/>
        <v>13.065</v>
      </c>
      <c r="V108" s="40"/>
      <c r="W108" s="62">
        <v>43720</v>
      </c>
      <c r="X108" s="69">
        <v>0.9</v>
      </c>
      <c r="Y108" s="99">
        <f t="shared" si="17"/>
        <v>3.3599999999999994</v>
      </c>
      <c r="Z108" s="99">
        <f t="shared" si="16"/>
        <v>10.452</v>
      </c>
    </row>
    <row r="109" spans="2:26" s="60" customFormat="1" x14ac:dyDescent="0.3">
      <c r="B109" s="62">
        <v>43721</v>
      </c>
      <c r="C109" s="81">
        <v>0</v>
      </c>
      <c r="D109" s="81">
        <v>0</v>
      </c>
      <c r="E109" s="39">
        <f t="shared" si="9"/>
        <v>0</v>
      </c>
      <c r="F109" s="39">
        <v>0</v>
      </c>
      <c r="G109" s="47"/>
      <c r="H109" s="62">
        <v>43721</v>
      </c>
      <c r="I109" s="70">
        <v>0</v>
      </c>
      <c r="J109" s="99">
        <f t="shared" si="11"/>
        <v>2.7</v>
      </c>
      <c r="K109" s="63">
        <f t="shared" si="10"/>
        <v>18.46</v>
      </c>
      <c r="M109" s="62">
        <v>43721</v>
      </c>
      <c r="N109" s="69">
        <v>0</v>
      </c>
      <c r="O109" s="63">
        <f t="shared" si="12"/>
        <v>2.1666666666666665</v>
      </c>
      <c r="P109" s="106">
        <f t="shared" si="13"/>
        <v>12.566666666666668</v>
      </c>
      <c r="Q109" s="66"/>
      <c r="R109" s="62">
        <v>43721</v>
      </c>
      <c r="S109" s="3">
        <v>9.5</v>
      </c>
      <c r="T109" s="3">
        <f t="shared" si="14"/>
        <v>2.6</v>
      </c>
      <c r="U109" s="67">
        <f t="shared" si="15"/>
        <v>13.065</v>
      </c>
      <c r="V109" s="40"/>
      <c r="W109" s="62">
        <v>43721</v>
      </c>
      <c r="X109" s="69">
        <v>9.5</v>
      </c>
      <c r="Y109" s="99">
        <f t="shared" si="17"/>
        <v>3.4200000000000004</v>
      </c>
      <c r="Z109" s="99">
        <f t="shared" si="16"/>
        <v>10.452</v>
      </c>
    </row>
    <row r="110" spans="2:26" s="60" customFormat="1" x14ac:dyDescent="0.3">
      <c r="B110" s="62">
        <v>43722</v>
      </c>
      <c r="C110" s="81">
        <v>25.740000000000002</v>
      </c>
      <c r="D110" s="81">
        <v>12.2</v>
      </c>
      <c r="E110" s="39">
        <f t="shared" si="9"/>
        <v>66.924000000000007</v>
      </c>
      <c r="F110" s="39">
        <v>25.740000000000002</v>
      </c>
      <c r="G110" s="47"/>
      <c r="H110" s="62">
        <v>43722</v>
      </c>
      <c r="I110" s="70">
        <v>0</v>
      </c>
      <c r="J110" s="99">
        <f t="shared" si="11"/>
        <v>0</v>
      </c>
      <c r="K110" s="63">
        <f t="shared" si="10"/>
        <v>12.870000000000001</v>
      </c>
      <c r="M110" s="62">
        <v>43722</v>
      </c>
      <c r="N110" s="69">
        <v>0</v>
      </c>
      <c r="O110" s="63">
        <f t="shared" si="12"/>
        <v>1.8</v>
      </c>
      <c r="P110" s="106">
        <f t="shared" si="13"/>
        <v>20.886666666666667</v>
      </c>
      <c r="Q110" s="66"/>
      <c r="R110" s="62">
        <v>43722</v>
      </c>
      <c r="S110" s="3">
        <v>0</v>
      </c>
      <c r="T110" s="3">
        <f t="shared" si="14"/>
        <v>2.6</v>
      </c>
      <c r="U110" s="67">
        <f t="shared" si="15"/>
        <v>15.860000000000001</v>
      </c>
      <c r="V110" s="40"/>
      <c r="W110" s="62">
        <v>43722</v>
      </c>
      <c r="X110" s="69">
        <v>14.1</v>
      </c>
      <c r="Y110" s="99">
        <f t="shared" si="17"/>
        <v>4.9000000000000004</v>
      </c>
      <c r="Z110" s="99">
        <f t="shared" si="16"/>
        <v>15.6</v>
      </c>
    </row>
    <row r="111" spans="2:26" s="60" customFormat="1" x14ac:dyDescent="0.3">
      <c r="B111" s="62">
        <v>43723</v>
      </c>
      <c r="C111" s="81">
        <v>26.52</v>
      </c>
      <c r="D111" s="81">
        <v>8.6</v>
      </c>
      <c r="E111" s="39">
        <f t="shared" si="9"/>
        <v>68.951999999999998</v>
      </c>
      <c r="F111" s="39">
        <v>26.52</v>
      </c>
      <c r="G111" s="47"/>
      <c r="H111" s="62">
        <v>43723</v>
      </c>
      <c r="I111" s="70">
        <v>0</v>
      </c>
      <c r="J111" s="99">
        <f t="shared" si="11"/>
        <v>0</v>
      </c>
      <c r="K111" s="63">
        <f t="shared" si="10"/>
        <v>26.130000000000003</v>
      </c>
      <c r="M111" s="62">
        <v>43723</v>
      </c>
      <c r="N111" s="69">
        <v>12.2</v>
      </c>
      <c r="O111" s="63">
        <f t="shared" si="12"/>
        <v>4.0666666666666664</v>
      </c>
      <c r="P111" s="106">
        <f t="shared" si="13"/>
        <v>17.420000000000002</v>
      </c>
      <c r="Q111" s="66"/>
      <c r="R111" s="62">
        <v>43723</v>
      </c>
      <c r="S111" s="3">
        <v>0</v>
      </c>
      <c r="T111" s="3">
        <f t="shared" si="14"/>
        <v>2.6</v>
      </c>
      <c r="U111" s="67">
        <f t="shared" si="15"/>
        <v>22.295000000000002</v>
      </c>
      <c r="V111" s="40"/>
      <c r="W111" s="62">
        <v>43723</v>
      </c>
      <c r="X111" s="69">
        <v>22.2</v>
      </c>
      <c r="Y111" s="99">
        <f t="shared" si="17"/>
        <v>9.34</v>
      </c>
      <c r="Z111" s="99">
        <f t="shared" si="16"/>
        <v>17.992000000000001</v>
      </c>
    </row>
    <row r="112" spans="2:26" s="60" customFormat="1" x14ac:dyDescent="0.3">
      <c r="B112" s="62">
        <v>43724</v>
      </c>
      <c r="C112" s="81">
        <v>17.940000000000001</v>
      </c>
      <c r="D112" s="81">
        <v>0</v>
      </c>
      <c r="E112" s="39">
        <f t="shared" si="9"/>
        <v>46.644000000000005</v>
      </c>
      <c r="F112" s="39">
        <v>17.940000000000001</v>
      </c>
      <c r="G112" s="47"/>
      <c r="H112" s="62">
        <v>43724</v>
      </c>
      <c r="I112" s="70">
        <v>8.6</v>
      </c>
      <c r="J112" s="99">
        <f t="shared" si="11"/>
        <v>4.3</v>
      </c>
      <c r="K112" s="63">
        <f t="shared" si="10"/>
        <v>22.23</v>
      </c>
      <c r="M112" s="62">
        <v>43724</v>
      </c>
      <c r="N112" s="69">
        <v>0</v>
      </c>
      <c r="O112" s="63">
        <f t="shared" si="12"/>
        <v>4.0666666666666664</v>
      </c>
      <c r="P112" s="106">
        <f t="shared" si="13"/>
        <v>23.400000000000002</v>
      </c>
      <c r="Q112" s="66"/>
      <c r="R112" s="62">
        <v>43724</v>
      </c>
      <c r="S112" s="3">
        <v>0.6</v>
      </c>
      <c r="T112" s="3">
        <f t="shared" si="14"/>
        <v>2.5249999999999999</v>
      </c>
      <c r="U112" s="67">
        <f t="shared" si="15"/>
        <v>17.55</v>
      </c>
      <c r="V112" s="40"/>
      <c r="W112" s="62">
        <v>43724</v>
      </c>
      <c r="X112" s="69">
        <v>30</v>
      </c>
      <c r="Y112" s="99">
        <f t="shared" si="17"/>
        <v>15.34</v>
      </c>
      <c r="Z112" s="99">
        <f t="shared" si="16"/>
        <v>21.423999999999999</v>
      </c>
    </row>
    <row r="113" spans="2:26" s="60" customFormat="1" x14ac:dyDescent="0.3">
      <c r="B113" s="62">
        <v>43725</v>
      </c>
      <c r="C113" s="81">
        <v>26.52</v>
      </c>
      <c r="D113" s="81">
        <v>33.299999999999997</v>
      </c>
      <c r="E113" s="39">
        <f t="shared" si="9"/>
        <v>68.951999999999998</v>
      </c>
      <c r="F113" s="39">
        <v>26.52</v>
      </c>
      <c r="G113" s="47"/>
      <c r="H113" s="62">
        <v>43725</v>
      </c>
      <c r="I113" s="70">
        <v>0.7</v>
      </c>
      <c r="J113" s="99">
        <f t="shared" si="11"/>
        <v>4.6499999999999995</v>
      </c>
      <c r="K113" s="63">
        <f t="shared" si="10"/>
        <v>22.23</v>
      </c>
      <c r="M113" s="62">
        <v>43725</v>
      </c>
      <c r="N113" s="69">
        <v>3.2</v>
      </c>
      <c r="O113" s="63">
        <f t="shared" si="12"/>
        <v>5.1333333333333329</v>
      </c>
      <c r="P113" s="106">
        <f t="shared" si="13"/>
        <v>23.66</v>
      </c>
      <c r="Q113" s="66"/>
      <c r="R113" s="62">
        <v>43725</v>
      </c>
      <c r="S113" s="3">
        <v>0.7</v>
      </c>
      <c r="T113" s="3">
        <f t="shared" si="14"/>
        <v>0.32499999999999996</v>
      </c>
      <c r="U113" s="67">
        <f t="shared" si="15"/>
        <v>24.18</v>
      </c>
      <c r="V113" s="40"/>
      <c r="W113" s="62">
        <v>43725</v>
      </c>
      <c r="X113" s="69">
        <v>3.2</v>
      </c>
      <c r="Y113" s="99">
        <f t="shared" si="17"/>
        <v>15.8</v>
      </c>
      <c r="Z113" s="99">
        <f t="shared" si="16"/>
        <v>19.344000000000001</v>
      </c>
    </row>
    <row r="114" spans="2:26" s="60" customFormat="1" x14ac:dyDescent="0.3">
      <c r="B114" s="62">
        <v>43726</v>
      </c>
      <c r="C114" s="81">
        <v>98.28</v>
      </c>
      <c r="D114" s="81">
        <v>8.6</v>
      </c>
      <c r="E114" s="39">
        <f t="shared" si="9"/>
        <v>255.52800000000002</v>
      </c>
      <c r="F114" s="39">
        <v>98.28</v>
      </c>
      <c r="G114" s="47"/>
      <c r="H114" s="62">
        <v>43726</v>
      </c>
      <c r="I114" s="70">
        <v>33.299999999999997</v>
      </c>
      <c r="J114" s="99">
        <f t="shared" si="11"/>
        <v>17</v>
      </c>
      <c r="K114" s="63">
        <f t="shared" si="10"/>
        <v>62.4</v>
      </c>
      <c r="M114" s="62">
        <v>43726</v>
      </c>
      <c r="N114" s="69">
        <v>33.299999999999997</v>
      </c>
      <c r="O114" s="63">
        <f t="shared" si="12"/>
        <v>12.166666666666666</v>
      </c>
      <c r="P114" s="106">
        <f t="shared" si="13"/>
        <v>47.580000000000005</v>
      </c>
      <c r="Q114" s="66"/>
      <c r="R114" s="62">
        <v>43726</v>
      </c>
      <c r="S114" s="3">
        <v>33.299999999999997</v>
      </c>
      <c r="T114" s="3">
        <f t="shared" si="14"/>
        <v>8.6499999999999986</v>
      </c>
      <c r="U114" s="67">
        <f t="shared" si="15"/>
        <v>42.314999999999998</v>
      </c>
      <c r="V114" s="40"/>
      <c r="W114" s="62">
        <v>43726</v>
      </c>
      <c r="X114" s="69">
        <v>9.1</v>
      </c>
      <c r="Y114" s="99">
        <f t="shared" si="17"/>
        <v>15.719999999999999</v>
      </c>
      <c r="Z114" s="99">
        <f t="shared" si="16"/>
        <v>39</v>
      </c>
    </row>
    <row r="115" spans="2:26" s="60" customFormat="1" x14ac:dyDescent="0.3">
      <c r="B115" s="62">
        <v>43727</v>
      </c>
      <c r="C115" s="81">
        <v>1.3</v>
      </c>
      <c r="D115" s="81">
        <v>11.8</v>
      </c>
      <c r="E115" s="39">
        <f t="shared" si="9"/>
        <v>3.3800000000000003</v>
      </c>
      <c r="F115" s="39">
        <v>1.3</v>
      </c>
      <c r="G115" s="47"/>
      <c r="H115" s="62">
        <v>43727</v>
      </c>
      <c r="I115" s="70">
        <v>16.2</v>
      </c>
      <c r="J115" s="99">
        <f t="shared" si="11"/>
        <v>24.75</v>
      </c>
      <c r="K115" s="63">
        <f t="shared" si="10"/>
        <v>49.79</v>
      </c>
      <c r="M115" s="62">
        <v>43727</v>
      </c>
      <c r="N115" s="69">
        <v>16.2</v>
      </c>
      <c r="O115" s="63">
        <f t="shared" si="12"/>
        <v>17.566666666666666</v>
      </c>
      <c r="P115" s="106">
        <f t="shared" si="13"/>
        <v>42.033333333333331</v>
      </c>
      <c r="Q115" s="66"/>
      <c r="R115" s="62">
        <v>43727</v>
      </c>
      <c r="S115" s="3">
        <v>16.2</v>
      </c>
      <c r="T115" s="3">
        <f t="shared" si="14"/>
        <v>12.7</v>
      </c>
      <c r="U115" s="67">
        <f t="shared" si="15"/>
        <v>36.010000000000005</v>
      </c>
      <c r="V115" s="40"/>
      <c r="W115" s="62">
        <v>43727</v>
      </c>
      <c r="X115" s="69">
        <v>20.9</v>
      </c>
      <c r="Y115" s="99">
        <f t="shared" si="17"/>
        <v>17.080000000000002</v>
      </c>
      <c r="Z115" s="99">
        <f t="shared" si="16"/>
        <v>34.112000000000002</v>
      </c>
    </row>
    <row r="116" spans="2:26" s="60" customFormat="1" x14ac:dyDescent="0.3">
      <c r="B116" s="62">
        <v>43728</v>
      </c>
      <c r="C116" s="81">
        <v>0</v>
      </c>
      <c r="D116" s="81">
        <v>8.6</v>
      </c>
      <c r="E116" s="39">
        <f t="shared" si="9"/>
        <v>0</v>
      </c>
      <c r="F116" s="39">
        <v>0</v>
      </c>
      <c r="G116" s="47"/>
      <c r="H116" s="62">
        <v>43728</v>
      </c>
      <c r="I116" s="70">
        <v>11.8</v>
      </c>
      <c r="J116" s="99">
        <f t="shared" si="11"/>
        <v>14</v>
      </c>
      <c r="K116" s="63">
        <f t="shared" si="10"/>
        <v>0.65</v>
      </c>
      <c r="M116" s="62">
        <v>43728</v>
      </c>
      <c r="N116" s="69">
        <v>3.8</v>
      </c>
      <c r="O116" s="63">
        <f t="shared" si="12"/>
        <v>17.766666666666666</v>
      </c>
      <c r="P116" s="106">
        <f t="shared" si="13"/>
        <v>33.193333333333335</v>
      </c>
      <c r="Q116" s="66"/>
      <c r="R116" s="62">
        <v>43728</v>
      </c>
      <c r="S116" s="3">
        <v>3.8</v>
      </c>
      <c r="T116" s="3">
        <f t="shared" si="14"/>
        <v>13.5</v>
      </c>
      <c r="U116" s="67">
        <f t="shared" si="15"/>
        <v>31.524999999999999</v>
      </c>
      <c r="V116" s="40"/>
      <c r="W116" s="62">
        <v>43728</v>
      </c>
      <c r="X116" s="69">
        <v>11.8</v>
      </c>
      <c r="Y116" s="99">
        <f t="shared" si="17"/>
        <v>15</v>
      </c>
      <c r="Z116" s="99">
        <f t="shared" si="16"/>
        <v>28.808000000000003</v>
      </c>
    </row>
    <row r="117" spans="2:26" s="60" customFormat="1" x14ac:dyDescent="0.3">
      <c r="B117" s="62">
        <v>43729</v>
      </c>
      <c r="C117" s="81">
        <v>0</v>
      </c>
      <c r="D117" s="81">
        <v>0</v>
      </c>
      <c r="E117" s="39">
        <f t="shared" si="9"/>
        <v>0</v>
      </c>
      <c r="F117" s="39">
        <v>0</v>
      </c>
      <c r="G117" s="47"/>
      <c r="H117" s="62">
        <v>43729</v>
      </c>
      <c r="I117" s="70">
        <v>0</v>
      </c>
      <c r="J117" s="99">
        <f t="shared" si="11"/>
        <v>5.9</v>
      </c>
      <c r="K117" s="63">
        <f t="shared" si="10"/>
        <v>0</v>
      </c>
      <c r="M117" s="62">
        <v>43729</v>
      </c>
      <c r="N117" s="69">
        <v>8.6</v>
      </c>
      <c r="O117" s="63">
        <f t="shared" si="12"/>
        <v>9.5333333333333332</v>
      </c>
      <c r="P117" s="106">
        <f t="shared" si="13"/>
        <v>0.43333333333333335</v>
      </c>
      <c r="Q117" s="66"/>
      <c r="R117" s="62">
        <v>43729</v>
      </c>
      <c r="S117" s="3">
        <v>0.7</v>
      </c>
      <c r="T117" s="3">
        <f t="shared" si="14"/>
        <v>13.5</v>
      </c>
      <c r="U117" s="67">
        <f t="shared" si="15"/>
        <v>24.895</v>
      </c>
      <c r="V117" s="40"/>
      <c r="W117" s="62">
        <v>43729</v>
      </c>
      <c r="X117" s="69">
        <v>0</v>
      </c>
      <c r="Y117" s="99">
        <f t="shared" si="17"/>
        <v>9</v>
      </c>
      <c r="Z117" s="99">
        <f t="shared" si="16"/>
        <v>25.22</v>
      </c>
    </row>
    <row r="118" spans="2:26" s="60" customFormat="1" x14ac:dyDescent="0.3">
      <c r="B118" s="62">
        <v>43730</v>
      </c>
      <c r="C118" s="81">
        <v>12.48</v>
      </c>
      <c r="D118" s="81">
        <v>16.399999999999999</v>
      </c>
      <c r="E118" s="39">
        <f t="shared" si="9"/>
        <v>32.448</v>
      </c>
      <c r="F118" s="39">
        <v>12.48</v>
      </c>
      <c r="G118" s="47"/>
      <c r="H118" s="62">
        <v>43730</v>
      </c>
      <c r="I118" s="70">
        <v>18.2</v>
      </c>
      <c r="J118" s="99">
        <f t="shared" si="11"/>
        <v>9.1</v>
      </c>
      <c r="K118" s="63">
        <f t="shared" si="10"/>
        <v>6.24</v>
      </c>
      <c r="M118" s="62">
        <v>43730</v>
      </c>
      <c r="N118" s="69">
        <v>0.7</v>
      </c>
      <c r="O118" s="63">
        <f t="shared" si="12"/>
        <v>4.3666666666666663</v>
      </c>
      <c r="P118" s="106">
        <f t="shared" si="13"/>
        <v>4.16</v>
      </c>
      <c r="Q118" s="66"/>
      <c r="R118" s="62">
        <v>43730</v>
      </c>
      <c r="S118" s="3">
        <v>18.2</v>
      </c>
      <c r="T118" s="3">
        <f t="shared" si="14"/>
        <v>9.7249999999999996</v>
      </c>
      <c r="U118" s="67">
        <f t="shared" si="15"/>
        <v>3.4450000000000003</v>
      </c>
      <c r="V118" s="40"/>
      <c r="W118" s="62">
        <v>43730</v>
      </c>
      <c r="X118" s="69">
        <v>1.4</v>
      </c>
      <c r="Y118" s="99">
        <f t="shared" si="17"/>
        <v>8.6399999999999988</v>
      </c>
      <c r="Z118" s="99">
        <f t="shared" si="16"/>
        <v>22.411999999999999</v>
      </c>
    </row>
    <row r="119" spans="2:26" s="60" customFormat="1" x14ac:dyDescent="0.3">
      <c r="B119" s="62">
        <v>43731</v>
      </c>
      <c r="C119" s="81">
        <v>0.78</v>
      </c>
      <c r="D119" s="81">
        <v>0</v>
      </c>
      <c r="E119" s="39">
        <f t="shared" si="9"/>
        <v>2.028</v>
      </c>
      <c r="F119" s="39">
        <v>0.78</v>
      </c>
      <c r="G119" s="47"/>
      <c r="H119" s="62">
        <v>43731</v>
      </c>
      <c r="I119" s="70">
        <v>33.299999999999997</v>
      </c>
      <c r="J119" s="99">
        <f t="shared" si="11"/>
        <v>25.75</v>
      </c>
      <c r="K119" s="63">
        <f t="shared" si="10"/>
        <v>6.63</v>
      </c>
      <c r="M119" s="62">
        <v>43731</v>
      </c>
      <c r="N119" s="69">
        <v>12.6</v>
      </c>
      <c r="O119" s="63">
        <f t="shared" si="12"/>
        <v>7.3</v>
      </c>
      <c r="P119" s="106">
        <f t="shared" si="13"/>
        <v>4.42</v>
      </c>
      <c r="Q119" s="66"/>
      <c r="R119" s="62">
        <v>43731</v>
      </c>
      <c r="S119" s="3">
        <v>33.299999999999997</v>
      </c>
      <c r="T119" s="3">
        <f t="shared" si="14"/>
        <v>14</v>
      </c>
      <c r="U119" s="67">
        <f t="shared" si="15"/>
        <v>3.3149999999999999</v>
      </c>
      <c r="V119" s="40"/>
      <c r="W119" s="62">
        <v>43731</v>
      </c>
      <c r="X119" s="69">
        <v>1.1000000000000001</v>
      </c>
      <c r="Y119" s="99">
        <f t="shared" si="17"/>
        <v>7.0400000000000009</v>
      </c>
      <c r="Z119" s="99">
        <f t="shared" si="16"/>
        <v>2.9119999999999999</v>
      </c>
    </row>
    <row r="120" spans="2:26" s="60" customFormat="1" x14ac:dyDescent="0.3">
      <c r="B120" s="62">
        <v>43732</v>
      </c>
      <c r="C120" s="81">
        <v>34.32</v>
      </c>
      <c r="D120" s="81">
        <v>11.8</v>
      </c>
      <c r="E120" s="39">
        <f t="shared" si="9"/>
        <v>89.231999999999999</v>
      </c>
      <c r="F120" s="39">
        <v>34.32</v>
      </c>
      <c r="G120" s="47"/>
      <c r="H120" s="62">
        <v>43732</v>
      </c>
      <c r="I120" s="70">
        <v>0</v>
      </c>
      <c r="J120" s="99">
        <f t="shared" si="11"/>
        <v>16.649999999999999</v>
      </c>
      <c r="K120" s="63">
        <f t="shared" si="10"/>
        <v>17.55</v>
      </c>
      <c r="M120" s="62">
        <v>43732</v>
      </c>
      <c r="N120" s="69">
        <v>0</v>
      </c>
      <c r="O120" s="63">
        <f t="shared" si="12"/>
        <v>4.4333333333333327</v>
      </c>
      <c r="P120" s="106">
        <f t="shared" si="13"/>
        <v>15.86</v>
      </c>
      <c r="Q120" s="66"/>
      <c r="R120" s="62">
        <v>43732</v>
      </c>
      <c r="S120" s="3">
        <v>23.7</v>
      </c>
      <c r="T120" s="3">
        <f t="shared" si="14"/>
        <v>18.974999999999998</v>
      </c>
      <c r="U120" s="67">
        <f t="shared" si="15"/>
        <v>11.895</v>
      </c>
      <c r="V120" s="40"/>
      <c r="W120" s="62">
        <v>43732</v>
      </c>
      <c r="X120" s="69">
        <v>15.9</v>
      </c>
      <c r="Y120" s="99">
        <f t="shared" si="17"/>
        <v>6.0400000000000009</v>
      </c>
      <c r="Z120" s="99">
        <f t="shared" si="16"/>
        <v>9.516</v>
      </c>
    </row>
    <row r="121" spans="2:26" s="60" customFormat="1" x14ac:dyDescent="0.3">
      <c r="B121" s="62">
        <v>43733</v>
      </c>
      <c r="C121" s="81">
        <v>73.84</v>
      </c>
      <c r="D121" s="81">
        <v>7.8</v>
      </c>
      <c r="E121" s="39">
        <f t="shared" si="9"/>
        <v>191.98400000000001</v>
      </c>
      <c r="F121" s="39">
        <v>73.84</v>
      </c>
      <c r="G121" s="47"/>
      <c r="H121" s="62">
        <v>43733</v>
      </c>
      <c r="I121" s="70">
        <v>0</v>
      </c>
      <c r="J121" s="99">
        <f t="shared" si="11"/>
        <v>0</v>
      </c>
      <c r="K121" s="63">
        <f t="shared" si="10"/>
        <v>54.08</v>
      </c>
      <c r="M121" s="62">
        <v>43733</v>
      </c>
      <c r="N121" s="69">
        <v>0</v>
      </c>
      <c r="O121" s="63">
        <f t="shared" si="12"/>
        <v>4.2</v>
      </c>
      <c r="P121" s="106">
        <f t="shared" si="13"/>
        <v>36.313333333333333</v>
      </c>
      <c r="Q121" s="66"/>
      <c r="R121" s="62">
        <v>43733</v>
      </c>
      <c r="S121" s="3">
        <v>45.8</v>
      </c>
      <c r="T121" s="3">
        <f t="shared" si="14"/>
        <v>30.25</v>
      </c>
      <c r="U121" s="67">
        <f t="shared" si="15"/>
        <v>30.355</v>
      </c>
      <c r="V121" s="40"/>
      <c r="W121" s="62">
        <v>43733</v>
      </c>
      <c r="X121" s="69">
        <v>11.8</v>
      </c>
      <c r="Y121" s="99">
        <f t="shared" si="17"/>
        <v>6.04</v>
      </c>
      <c r="Z121" s="99">
        <f t="shared" si="16"/>
        <v>24.283999999999999</v>
      </c>
    </row>
    <row r="122" spans="2:26" s="60" customFormat="1" x14ac:dyDescent="0.3">
      <c r="B122" s="62">
        <v>43734</v>
      </c>
      <c r="C122" s="81">
        <v>2.6</v>
      </c>
      <c r="D122" s="81">
        <v>0</v>
      </c>
      <c r="E122" s="39">
        <f t="shared" si="9"/>
        <v>6.7600000000000007</v>
      </c>
      <c r="F122" s="39">
        <v>2.6</v>
      </c>
      <c r="G122" s="47"/>
      <c r="H122" s="62">
        <v>43734</v>
      </c>
      <c r="I122" s="70">
        <v>7.8</v>
      </c>
      <c r="J122" s="99">
        <f t="shared" si="11"/>
        <v>3.9</v>
      </c>
      <c r="K122" s="63">
        <f t="shared" si="10"/>
        <v>38.22</v>
      </c>
      <c r="M122" s="62">
        <v>43734</v>
      </c>
      <c r="N122" s="69">
        <v>0.6</v>
      </c>
      <c r="O122" s="63">
        <f t="shared" si="12"/>
        <v>0.19999999999999998</v>
      </c>
      <c r="P122" s="106">
        <f t="shared" si="13"/>
        <v>36.919999999999995</v>
      </c>
      <c r="Q122" s="66"/>
      <c r="R122" s="62">
        <v>43734</v>
      </c>
      <c r="S122" s="3">
        <v>7.8</v>
      </c>
      <c r="T122" s="3">
        <f t="shared" si="14"/>
        <v>27.65</v>
      </c>
      <c r="U122" s="67">
        <f t="shared" si="15"/>
        <v>27.884999999999998</v>
      </c>
      <c r="V122" s="40"/>
      <c r="W122" s="62">
        <v>43734</v>
      </c>
      <c r="X122" s="69">
        <v>0</v>
      </c>
      <c r="Y122" s="99">
        <f t="shared" si="17"/>
        <v>6.04</v>
      </c>
      <c r="Z122" s="99">
        <f t="shared" si="16"/>
        <v>24.803999999999998</v>
      </c>
    </row>
    <row r="123" spans="2:26" s="60" customFormat="1" x14ac:dyDescent="0.3">
      <c r="B123" s="62">
        <v>43735</v>
      </c>
      <c r="C123" s="81">
        <v>69.94</v>
      </c>
      <c r="D123" s="81">
        <v>11.8</v>
      </c>
      <c r="E123" s="39">
        <f t="shared" si="9"/>
        <v>181.84399999999999</v>
      </c>
      <c r="F123" s="39">
        <v>69.94</v>
      </c>
      <c r="G123" s="47"/>
      <c r="H123" s="62">
        <v>43735</v>
      </c>
      <c r="I123" s="70">
        <v>0</v>
      </c>
      <c r="J123" s="99">
        <f t="shared" si="11"/>
        <v>3.9</v>
      </c>
      <c r="K123" s="63">
        <f t="shared" si="10"/>
        <v>36.269999999999996</v>
      </c>
      <c r="M123" s="62">
        <v>43735</v>
      </c>
      <c r="N123" s="69">
        <v>0</v>
      </c>
      <c r="O123" s="63">
        <f t="shared" si="12"/>
        <v>0.19999999999999998</v>
      </c>
      <c r="P123" s="106">
        <f t="shared" si="13"/>
        <v>48.793333333333329</v>
      </c>
      <c r="Q123" s="66"/>
      <c r="R123" s="62">
        <v>43735</v>
      </c>
      <c r="S123" s="3">
        <v>0</v>
      </c>
      <c r="T123" s="3">
        <f t="shared" si="14"/>
        <v>19.324999999999999</v>
      </c>
      <c r="U123" s="67">
        <f t="shared" si="15"/>
        <v>45.174999999999997</v>
      </c>
      <c r="V123" s="40"/>
      <c r="W123" s="62">
        <v>43735</v>
      </c>
      <c r="X123" s="69">
        <v>1.4</v>
      </c>
      <c r="Y123" s="99">
        <f t="shared" si="17"/>
        <v>6.04</v>
      </c>
      <c r="Z123" s="99">
        <f t="shared" si="16"/>
        <v>36.295999999999999</v>
      </c>
    </row>
    <row r="124" spans="2:26" s="60" customFormat="1" x14ac:dyDescent="0.3">
      <c r="B124" s="62">
        <v>43736</v>
      </c>
      <c r="C124" s="81">
        <v>0</v>
      </c>
      <c r="D124" s="81">
        <v>7.6</v>
      </c>
      <c r="E124" s="39">
        <f t="shared" si="9"/>
        <v>0</v>
      </c>
      <c r="F124" s="39">
        <v>0</v>
      </c>
      <c r="G124" s="47"/>
      <c r="H124" s="62">
        <v>43736</v>
      </c>
      <c r="I124" s="70">
        <v>11.8</v>
      </c>
      <c r="J124" s="99">
        <f t="shared" si="11"/>
        <v>5.9</v>
      </c>
      <c r="K124" s="63">
        <f t="shared" si="10"/>
        <v>34.97</v>
      </c>
      <c r="M124" s="62">
        <v>43736</v>
      </c>
      <c r="N124" s="69">
        <v>1.4</v>
      </c>
      <c r="O124" s="63">
        <f t="shared" si="12"/>
        <v>0.66666666666666663</v>
      </c>
      <c r="P124" s="106">
        <f t="shared" si="13"/>
        <v>24.179999999999996</v>
      </c>
      <c r="Q124" s="66"/>
      <c r="R124" s="62">
        <v>43736</v>
      </c>
      <c r="S124" s="3">
        <v>2.1</v>
      </c>
      <c r="T124" s="3">
        <f t="shared" si="14"/>
        <v>13.924999999999999</v>
      </c>
      <c r="U124" s="67">
        <f t="shared" si="15"/>
        <v>36.594999999999999</v>
      </c>
      <c r="V124" s="40"/>
      <c r="W124" s="62">
        <v>43736</v>
      </c>
      <c r="X124" s="69">
        <v>1.1000000000000001</v>
      </c>
      <c r="Y124" s="99">
        <f t="shared" si="17"/>
        <v>6.0400000000000009</v>
      </c>
      <c r="Z124" s="99">
        <f t="shared" si="16"/>
        <v>36.14</v>
      </c>
    </row>
    <row r="125" spans="2:26" s="60" customFormat="1" x14ac:dyDescent="0.3">
      <c r="B125" s="62">
        <v>43737</v>
      </c>
      <c r="C125" s="81">
        <v>0</v>
      </c>
      <c r="D125" s="81">
        <v>4.4000000000000004</v>
      </c>
      <c r="E125" s="39">
        <f t="shared" si="9"/>
        <v>0</v>
      </c>
      <c r="F125" s="39">
        <v>0</v>
      </c>
      <c r="G125" s="47"/>
      <c r="H125" s="62">
        <v>43737</v>
      </c>
      <c r="I125" s="70">
        <v>0</v>
      </c>
      <c r="J125" s="99">
        <f t="shared" si="11"/>
        <v>5.9</v>
      </c>
      <c r="K125" s="63">
        <f t="shared" si="10"/>
        <v>0</v>
      </c>
      <c r="M125" s="62">
        <v>43737</v>
      </c>
      <c r="N125" s="69">
        <v>8.6999999999999993</v>
      </c>
      <c r="O125" s="63">
        <f t="shared" si="12"/>
        <v>3.3666666666666667</v>
      </c>
      <c r="P125" s="106">
        <f t="shared" si="13"/>
        <v>23.313333333333333</v>
      </c>
      <c r="Q125" s="66"/>
      <c r="R125" s="62">
        <v>43737</v>
      </c>
      <c r="S125" s="3">
        <v>7.7</v>
      </c>
      <c r="T125" s="3">
        <f t="shared" si="14"/>
        <v>4.4000000000000004</v>
      </c>
      <c r="U125" s="67">
        <f t="shared" si="15"/>
        <v>18.134999999999998</v>
      </c>
      <c r="V125" s="40"/>
      <c r="W125" s="62">
        <v>43737</v>
      </c>
      <c r="X125" s="69">
        <v>15.9</v>
      </c>
      <c r="Y125" s="99">
        <f t="shared" si="17"/>
        <v>6.0400000000000009</v>
      </c>
      <c r="Z125" s="99">
        <f t="shared" si="16"/>
        <v>29.276</v>
      </c>
    </row>
    <row r="126" spans="2:26" s="60" customFormat="1" x14ac:dyDescent="0.3">
      <c r="B126" s="62">
        <v>43738</v>
      </c>
      <c r="C126" s="81">
        <v>17.940000000000001</v>
      </c>
      <c r="D126" s="81">
        <v>0.2</v>
      </c>
      <c r="E126" s="39">
        <f t="shared" si="9"/>
        <v>46.644000000000005</v>
      </c>
      <c r="F126" s="39">
        <v>17.940000000000001</v>
      </c>
      <c r="G126" s="47"/>
      <c r="H126" s="62">
        <v>43738</v>
      </c>
      <c r="I126" s="70">
        <v>4.4000000000000004</v>
      </c>
      <c r="J126" s="99">
        <f t="shared" si="11"/>
        <v>2.2000000000000002</v>
      </c>
      <c r="K126" s="63">
        <f t="shared" si="10"/>
        <v>8.9700000000000006</v>
      </c>
      <c r="M126" s="62">
        <v>43738</v>
      </c>
      <c r="N126" s="69">
        <v>4.4000000000000004</v>
      </c>
      <c r="O126" s="63">
        <f t="shared" si="12"/>
        <v>4.833333333333333</v>
      </c>
      <c r="P126" s="106">
        <f t="shared" si="13"/>
        <v>5.98</v>
      </c>
      <c r="Q126" s="66"/>
      <c r="R126" s="62">
        <v>43738</v>
      </c>
      <c r="S126" s="3">
        <v>4.4000000000000004</v>
      </c>
      <c r="T126" s="3">
        <f t="shared" si="14"/>
        <v>3.5500000000000003</v>
      </c>
      <c r="U126" s="67">
        <f t="shared" si="15"/>
        <v>21.97</v>
      </c>
      <c r="V126" s="40"/>
      <c r="W126" s="62">
        <v>43738</v>
      </c>
      <c r="X126" s="69">
        <v>4.4000000000000004</v>
      </c>
      <c r="Y126" s="99">
        <f t="shared" si="17"/>
        <v>4.5599999999999996</v>
      </c>
      <c r="Z126" s="99">
        <f t="shared" si="16"/>
        <v>18.095999999999997</v>
      </c>
    </row>
    <row r="127" spans="2:26" s="60" customFormat="1" x14ac:dyDescent="0.3">
      <c r="B127" s="62">
        <v>43739</v>
      </c>
      <c r="C127" s="81">
        <v>0</v>
      </c>
      <c r="D127" s="81">
        <v>5.0999999999999996</v>
      </c>
      <c r="E127" s="39">
        <f t="shared" si="9"/>
        <v>0</v>
      </c>
      <c r="F127" s="39">
        <v>0</v>
      </c>
      <c r="G127" s="47"/>
      <c r="H127" s="62">
        <v>43739</v>
      </c>
      <c r="I127" s="70">
        <v>2.9</v>
      </c>
      <c r="J127" s="99">
        <f t="shared" si="11"/>
        <v>3.6500000000000004</v>
      </c>
      <c r="K127" s="63">
        <f t="shared" si="10"/>
        <v>8.9700000000000006</v>
      </c>
      <c r="M127" s="62">
        <v>43739</v>
      </c>
      <c r="N127" s="69">
        <v>2.9</v>
      </c>
      <c r="O127" s="63">
        <f t="shared" si="12"/>
        <v>5.333333333333333</v>
      </c>
      <c r="P127" s="106">
        <f t="shared" si="13"/>
        <v>5.98</v>
      </c>
      <c r="Q127" s="66"/>
      <c r="R127" s="62">
        <v>43739</v>
      </c>
      <c r="S127" s="3">
        <v>2.9</v>
      </c>
      <c r="T127" s="3">
        <f t="shared" si="14"/>
        <v>4.2750000000000004</v>
      </c>
      <c r="U127" s="67">
        <f t="shared" si="15"/>
        <v>4.4850000000000003</v>
      </c>
      <c r="V127" s="40"/>
      <c r="W127" s="62">
        <v>43739</v>
      </c>
      <c r="X127" s="69">
        <v>2.9</v>
      </c>
      <c r="Y127" s="99">
        <f t="shared" si="17"/>
        <v>5.1399999999999988</v>
      </c>
      <c r="Z127" s="99">
        <f t="shared" si="16"/>
        <v>17.576000000000001</v>
      </c>
    </row>
    <row r="128" spans="2:26" s="60" customFormat="1" x14ac:dyDescent="0.3">
      <c r="B128" s="62">
        <v>43740</v>
      </c>
      <c r="C128" s="81">
        <v>0</v>
      </c>
      <c r="D128" s="81">
        <v>16.399999999999999</v>
      </c>
      <c r="E128" s="39">
        <f t="shared" si="9"/>
        <v>0</v>
      </c>
      <c r="F128" s="39">
        <v>0</v>
      </c>
      <c r="G128" s="47"/>
      <c r="H128" s="62">
        <v>43740</v>
      </c>
      <c r="I128" s="70">
        <v>5.0999999999999996</v>
      </c>
      <c r="J128" s="99">
        <f t="shared" si="11"/>
        <v>4</v>
      </c>
      <c r="K128" s="63">
        <f t="shared" si="10"/>
        <v>0</v>
      </c>
      <c r="M128" s="62">
        <v>43740</v>
      </c>
      <c r="N128" s="69">
        <v>0.7</v>
      </c>
      <c r="O128" s="63">
        <f t="shared" si="12"/>
        <v>2.6666666666666665</v>
      </c>
      <c r="P128" s="106">
        <f t="shared" si="13"/>
        <v>5.98</v>
      </c>
      <c r="Q128" s="66"/>
      <c r="R128" s="62">
        <v>43740</v>
      </c>
      <c r="S128" s="3">
        <v>0.7</v>
      </c>
      <c r="T128" s="3">
        <f t="shared" si="14"/>
        <v>3.9250000000000003</v>
      </c>
      <c r="U128" s="67">
        <f t="shared" si="15"/>
        <v>4.4850000000000003</v>
      </c>
      <c r="V128" s="40"/>
      <c r="W128" s="62">
        <v>43740</v>
      </c>
      <c r="X128" s="69">
        <v>0.7</v>
      </c>
      <c r="Y128" s="99">
        <f t="shared" si="17"/>
        <v>4.9999999999999991</v>
      </c>
      <c r="Z128" s="99">
        <f t="shared" si="16"/>
        <v>3.5880000000000001</v>
      </c>
    </row>
    <row r="129" spans="2:26" s="60" customFormat="1" x14ac:dyDescent="0.3">
      <c r="B129" s="62">
        <v>43741</v>
      </c>
      <c r="C129" s="81">
        <v>0</v>
      </c>
      <c r="D129" s="81">
        <v>7.8</v>
      </c>
      <c r="E129" s="39">
        <f t="shared" si="9"/>
        <v>0</v>
      </c>
      <c r="F129" s="39">
        <v>0</v>
      </c>
      <c r="G129" s="47"/>
      <c r="H129" s="62">
        <v>43741</v>
      </c>
      <c r="I129" s="70">
        <v>0</v>
      </c>
      <c r="J129" s="99">
        <f t="shared" si="11"/>
        <v>2.5499999999999998</v>
      </c>
      <c r="K129" s="63">
        <f t="shared" si="10"/>
        <v>0</v>
      </c>
      <c r="M129" s="62">
        <v>43741</v>
      </c>
      <c r="N129" s="69">
        <v>16.399999999999999</v>
      </c>
      <c r="O129" s="63">
        <f t="shared" si="12"/>
        <v>6.666666666666667</v>
      </c>
      <c r="P129" s="106">
        <f t="shared" si="13"/>
        <v>0</v>
      </c>
      <c r="Q129" s="66"/>
      <c r="R129" s="62">
        <v>43741</v>
      </c>
      <c r="S129" s="3">
        <v>0.9</v>
      </c>
      <c r="T129" s="3">
        <f t="shared" si="14"/>
        <v>2.2250000000000001</v>
      </c>
      <c r="U129" s="67">
        <f t="shared" si="15"/>
        <v>4.4850000000000003</v>
      </c>
      <c r="V129" s="40"/>
      <c r="W129" s="62">
        <v>43741</v>
      </c>
      <c r="X129" s="69">
        <v>0.9</v>
      </c>
      <c r="Y129" s="99">
        <f t="shared" si="17"/>
        <v>4.9599999999999991</v>
      </c>
      <c r="Z129" s="99">
        <f t="shared" si="16"/>
        <v>3.5880000000000001</v>
      </c>
    </row>
    <row r="130" spans="2:26" s="60" customFormat="1" x14ac:dyDescent="0.3">
      <c r="B130" s="62">
        <v>43742</v>
      </c>
      <c r="C130" s="81">
        <v>1.3</v>
      </c>
      <c r="D130" s="81">
        <v>3.5</v>
      </c>
      <c r="E130" s="39">
        <f t="shared" si="9"/>
        <v>3.3800000000000003</v>
      </c>
      <c r="F130" s="39">
        <v>1.3</v>
      </c>
      <c r="G130" s="47"/>
      <c r="H130" s="62">
        <v>43742</v>
      </c>
      <c r="I130" s="70">
        <v>7.8</v>
      </c>
      <c r="J130" s="99">
        <f t="shared" si="11"/>
        <v>3.9</v>
      </c>
      <c r="K130" s="63">
        <f t="shared" si="10"/>
        <v>0.65</v>
      </c>
      <c r="M130" s="62">
        <v>43742</v>
      </c>
      <c r="N130" s="69">
        <v>2.1</v>
      </c>
      <c r="O130" s="63">
        <f t="shared" si="12"/>
        <v>6.3999999999999995</v>
      </c>
      <c r="P130" s="106">
        <f t="shared" si="13"/>
        <v>0.43333333333333335</v>
      </c>
      <c r="Q130" s="66"/>
      <c r="R130" s="62">
        <v>43742</v>
      </c>
      <c r="S130" s="3">
        <v>7.8</v>
      </c>
      <c r="T130" s="3">
        <f t="shared" si="14"/>
        <v>3.0750000000000002</v>
      </c>
      <c r="U130" s="67">
        <f t="shared" si="15"/>
        <v>0.32500000000000001</v>
      </c>
      <c r="V130" s="40"/>
      <c r="W130" s="62">
        <v>43742</v>
      </c>
      <c r="X130" s="69">
        <v>6.4</v>
      </c>
      <c r="Y130" s="99">
        <f t="shared" si="17"/>
        <v>3.06</v>
      </c>
      <c r="Z130" s="99">
        <f t="shared" si="16"/>
        <v>3.8480000000000003</v>
      </c>
    </row>
    <row r="131" spans="2:26" s="60" customFormat="1" x14ac:dyDescent="0.3">
      <c r="B131" s="62">
        <v>43743</v>
      </c>
      <c r="C131" s="81">
        <v>1.3</v>
      </c>
      <c r="D131" s="81">
        <v>8.6</v>
      </c>
      <c r="E131" s="39">
        <f t="shared" si="9"/>
        <v>3.3800000000000003</v>
      </c>
      <c r="F131" s="39">
        <v>1.3</v>
      </c>
      <c r="G131" s="47"/>
      <c r="H131" s="62">
        <v>43743</v>
      </c>
      <c r="I131" s="70">
        <v>3.9</v>
      </c>
      <c r="J131" s="99">
        <f t="shared" si="11"/>
        <v>5.85</v>
      </c>
      <c r="K131" s="63">
        <f t="shared" si="10"/>
        <v>1.3</v>
      </c>
      <c r="M131" s="62">
        <v>43743</v>
      </c>
      <c r="N131" s="69">
        <v>4.4000000000000004</v>
      </c>
      <c r="O131" s="63">
        <f t="shared" si="12"/>
        <v>7.6333333333333329</v>
      </c>
      <c r="P131" s="106">
        <f t="shared" si="13"/>
        <v>0.8666666666666667</v>
      </c>
      <c r="Q131" s="66"/>
      <c r="R131" s="62">
        <v>43743</v>
      </c>
      <c r="S131" s="3">
        <v>3.9</v>
      </c>
      <c r="T131" s="3">
        <f t="shared" si="14"/>
        <v>3.3250000000000002</v>
      </c>
      <c r="U131" s="67">
        <f t="shared" si="15"/>
        <v>0.65</v>
      </c>
      <c r="V131" s="40"/>
      <c r="W131" s="62">
        <v>43743</v>
      </c>
      <c r="X131" s="69">
        <v>3.5</v>
      </c>
      <c r="Y131" s="99">
        <f t="shared" si="17"/>
        <v>2.88</v>
      </c>
      <c r="Z131" s="99">
        <f t="shared" si="16"/>
        <v>0.52</v>
      </c>
    </row>
    <row r="132" spans="2:26" s="60" customFormat="1" x14ac:dyDescent="0.3">
      <c r="B132" s="62">
        <v>43744</v>
      </c>
      <c r="C132" s="81">
        <v>10.66</v>
      </c>
      <c r="D132" s="81">
        <v>0.2</v>
      </c>
      <c r="E132" s="39">
        <f t="shared" si="9"/>
        <v>27.716000000000001</v>
      </c>
      <c r="F132" s="39">
        <v>10.66</v>
      </c>
      <c r="G132" s="47"/>
      <c r="H132" s="62">
        <v>43744</v>
      </c>
      <c r="I132" s="70">
        <v>8.6</v>
      </c>
      <c r="J132" s="99">
        <f t="shared" si="11"/>
        <v>6.25</v>
      </c>
      <c r="K132" s="63">
        <f t="shared" si="10"/>
        <v>5.98</v>
      </c>
      <c r="M132" s="62">
        <v>43744</v>
      </c>
      <c r="N132" s="69">
        <v>8.6</v>
      </c>
      <c r="O132" s="63">
        <f t="shared" si="12"/>
        <v>5.0333333333333332</v>
      </c>
      <c r="P132" s="106">
        <f t="shared" si="13"/>
        <v>4.42</v>
      </c>
      <c r="Q132" s="66"/>
      <c r="R132" s="62">
        <v>43744</v>
      </c>
      <c r="S132" s="3">
        <v>10.7</v>
      </c>
      <c r="T132" s="3">
        <f t="shared" si="14"/>
        <v>5.8249999999999993</v>
      </c>
      <c r="U132" s="67">
        <f t="shared" si="15"/>
        <v>3.3149999999999999</v>
      </c>
      <c r="V132" s="40"/>
      <c r="W132" s="62">
        <v>43744</v>
      </c>
      <c r="X132" s="69">
        <v>1</v>
      </c>
      <c r="Y132" s="99">
        <f t="shared" si="17"/>
        <v>2.5</v>
      </c>
      <c r="Z132" s="99">
        <f t="shared" si="16"/>
        <v>2.6520000000000001</v>
      </c>
    </row>
    <row r="133" spans="2:26" s="60" customFormat="1" x14ac:dyDescent="0.3">
      <c r="B133" s="62">
        <v>43745</v>
      </c>
      <c r="C133" s="81">
        <v>0.78</v>
      </c>
      <c r="D133" s="81">
        <v>0</v>
      </c>
      <c r="E133" s="39">
        <f t="shared" si="9"/>
        <v>2.028</v>
      </c>
      <c r="F133" s="39">
        <v>0.78</v>
      </c>
      <c r="G133" s="47"/>
      <c r="H133" s="62">
        <v>43745</v>
      </c>
      <c r="I133" s="70">
        <v>0.7</v>
      </c>
      <c r="J133" s="99">
        <f t="shared" si="11"/>
        <v>4.6499999999999995</v>
      </c>
      <c r="K133" s="63">
        <f t="shared" si="10"/>
        <v>5.72</v>
      </c>
      <c r="M133" s="62">
        <v>43745</v>
      </c>
      <c r="N133" s="69">
        <v>0.7</v>
      </c>
      <c r="O133" s="63">
        <f t="shared" si="12"/>
        <v>4.5666666666666664</v>
      </c>
      <c r="P133" s="106">
        <f t="shared" si="13"/>
        <v>4.246666666666667</v>
      </c>
      <c r="Q133" s="66"/>
      <c r="R133" s="62">
        <v>43745</v>
      </c>
      <c r="S133" s="3">
        <v>0</v>
      </c>
      <c r="T133" s="3">
        <f t="shared" si="14"/>
        <v>5.6</v>
      </c>
      <c r="U133" s="67">
        <f t="shared" si="15"/>
        <v>3.51</v>
      </c>
      <c r="V133" s="40"/>
      <c r="W133" s="62">
        <v>43745</v>
      </c>
      <c r="X133" s="69">
        <v>0.3</v>
      </c>
      <c r="Y133" s="99">
        <f t="shared" si="17"/>
        <v>2.4200000000000004</v>
      </c>
      <c r="Z133" s="99">
        <f t="shared" si="16"/>
        <v>2.8079999999999998</v>
      </c>
    </row>
    <row r="134" spans="2:26" s="60" customFormat="1" x14ac:dyDescent="0.3">
      <c r="B134" s="62">
        <v>43746</v>
      </c>
      <c r="C134" s="81">
        <v>0</v>
      </c>
      <c r="D134" s="81">
        <v>4.4000000000000004</v>
      </c>
      <c r="E134" s="39">
        <f t="shared" si="9"/>
        <v>0</v>
      </c>
      <c r="F134" s="39">
        <v>0</v>
      </c>
      <c r="G134" s="47"/>
      <c r="H134" s="62">
        <v>43746</v>
      </c>
      <c r="I134" s="70">
        <v>0</v>
      </c>
      <c r="J134" s="99">
        <f t="shared" si="11"/>
        <v>0.35</v>
      </c>
      <c r="K134" s="63">
        <f t="shared" si="10"/>
        <v>0.39</v>
      </c>
      <c r="M134" s="62">
        <v>43746</v>
      </c>
      <c r="N134" s="69">
        <v>12.6</v>
      </c>
      <c r="O134" s="63">
        <f t="shared" si="12"/>
        <v>7.3</v>
      </c>
      <c r="P134" s="106">
        <f t="shared" si="13"/>
        <v>3.813333333333333</v>
      </c>
      <c r="Q134" s="66"/>
      <c r="R134" s="62">
        <v>43746</v>
      </c>
      <c r="S134" s="3">
        <v>0</v>
      </c>
      <c r="T134" s="3">
        <f t="shared" si="14"/>
        <v>3.65</v>
      </c>
      <c r="U134" s="67">
        <f t="shared" si="15"/>
        <v>3.1850000000000001</v>
      </c>
      <c r="V134" s="40"/>
      <c r="W134" s="62">
        <v>43746</v>
      </c>
      <c r="X134" s="69">
        <v>0.3</v>
      </c>
      <c r="Y134" s="99">
        <f t="shared" si="17"/>
        <v>2.3000000000000003</v>
      </c>
      <c r="Z134" s="99">
        <f t="shared" si="16"/>
        <v>2.8079999999999998</v>
      </c>
    </row>
    <row r="135" spans="2:26" s="60" customFormat="1" x14ac:dyDescent="0.3">
      <c r="B135" s="62">
        <v>43747</v>
      </c>
      <c r="C135" s="81">
        <v>0</v>
      </c>
      <c r="D135" s="81">
        <v>3.7</v>
      </c>
      <c r="E135" s="39">
        <f t="shared" ref="E135:E198" si="18">2.6*C135</f>
        <v>0</v>
      </c>
      <c r="F135" s="39">
        <v>0</v>
      </c>
      <c r="G135" s="47"/>
      <c r="H135" s="62">
        <v>43747</v>
      </c>
      <c r="I135" s="70">
        <v>4.5999999999999996</v>
      </c>
      <c r="J135" s="99">
        <f t="shared" si="11"/>
        <v>2.2999999999999998</v>
      </c>
      <c r="K135" s="63">
        <f t="shared" si="10"/>
        <v>0</v>
      </c>
      <c r="M135" s="62">
        <v>43747</v>
      </c>
      <c r="N135" s="69">
        <v>4.4000000000000004</v>
      </c>
      <c r="O135" s="63">
        <f t="shared" si="12"/>
        <v>5.8999999999999995</v>
      </c>
      <c r="P135" s="106">
        <f t="shared" si="13"/>
        <v>0.26</v>
      </c>
      <c r="Q135" s="66"/>
      <c r="R135" s="62">
        <v>43747</v>
      </c>
      <c r="S135" s="3">
        <v>4.5999999999999996</v>
      </c>
      <c r="T135" s="3">
        <f t="shared" si="14"/>
        <v>3.8249999999999997</v>
      </c>
      <c r="U135" s="67">
        <f t="shared" si="15"/>
        <v>2.86</v>
      </c>
      <c r="V135" s="40"/>
      <c r="W135" s="62">
        <v>43747</v>
      </c>
      <c r="X135" s="69">
        <v>1.7</v>
      </c>
      <c r="Y135" s="99">
        <f t="shared" si="17"/>
        <v>1.3599999999999999</v>
      </c>
      <c r="Z135" s="99">
        <f t="shared" si="16"/>
        <v>2.548</v>
      </c>
    </row>
    <row r="136" spans="2:26" s="60" customFormat="1" x14ac:dyDescent="0.3">
      <c r="B136" s="62">
        <v>43748</v>
      </c>
      <c r="C136" s="81">
        <v>36.92</v>
      </c>
      <c r="D136" s="81">
        <v>3.5</v>
      </c>
      <c r="E136" s="39">
        <f t="shared" si="18"/>
        <v>95.992000000000004</v>
      </c>
      <c r="F136" s="39">
        <v>36.92</v>
      </c>
      <c r="G136" s="47"/>
      <c r="H136" s="62">
        <v>43748</v>
      </c>
      <c r="I136" s="70">
        <v>3.7</v>
      </c>
      <c r="J136" s="99">
        <f t="shared" si="11"/>
        <v>4.1500000000000004</v>
      </c>
      <c r="K136" s="63">
        <f t="shared" ref="K136:K199" si="19">AVERAGE(C135:C136)</f>
        <v>18.46</v>
      </c>
      <c r="M136" s="62">
        <v>43748</v>
      </c>
      <c r="N136" s="69">
        <v>2.9</v>
      </c>
      <c r="O136" s="63">
        <f t="shared" si="12"/>
        <v>6.6333333333333329</v>
      </c>
      <c r="P136" s="106">
        <f t="shared" si="13"/>
        <v>12.306666666666667</v>
      </c>
      <c r="Q136" s="66"/>
      <c r="R136" s="62">
        <v>43748</v>
      </c>
      <c r="S136" s="3">
        <v>8.1999999999999993</v>
      </c>
      <c r="T136" s="3">
        <f t="shared" si="14"/>
        <v>3.1999999999999997</v>
      </c>
      <c r="U136" s="67">
        <f t="shared" si="15"/>
        <v>9.4250000000000007</v>
      </c>
      <c r="V136" s="40"/>
      <c r="W136" s="62">
        <v>43748</v>
      </c>
      <c r="X136" s="69">
        <v>3.7</v>
      </c>
      <c r="Y136" s="99">
        <f t="shared" si="17"/>
        <v>1.4</v>
      </c>
      <c r="Z136" s="99">
        <f t="shared" si="16"/>
        <v>9.6720000000000006</v>
      </c>
    </row>
    <row r="137" spans="2:26" s="60" customFormat="1" x14ac:dyDescent="0.3">
      <c r="B137" s="62">
        <v>43749</v>
      </c>
      <c r="C137" s="81">
        <v>3.3800000000000003</v>
      </c>
      <c r="D137" s="81">
        <v>17</v>
      </c>
      <c r="E137" s="39">
        <f t="shared" si="18"/>
        <v>8.788000000000002</v>
      </c>
      <c r="F137" s="39">
        <v>3.3800000000000003</v>
      </c>
      <c r="G137" s="47"/>
      <c r="H137" s="62">
        <v>43749</v>
      </c>
      <c r="I137" s="70">
        <v>6.8</v>
      </c>
      <c r="J137" s="99">
        <f t="shared" ref="J137:J200" si="20">AVERAGE(I136:I137)</f>
        <v>5.25</v>
      </c>
      <c r="K137" s="63">
        <f t="shared" si="19"/>
        <v>20.150000000000002</v>
      </c>
      <c r="M137" s="62">
        <v>43749</v>
      </c>
      <c r="N137" s="69">
        <v>0.7</v>
      </c>
      <c r="O137" s="63">
        <f t="shared" ref="O137:O200" si="21">AVERAGE(N135:N137)</f>
        <v>2.6666666666666665</v>
      </c>
      <c r="P137" s="106">
        <f t="shared" ref="P137:P200" si="22">AVERAGE(C135:C137)</f>
        <v>13.433333333333335</v>
      </c>
      <c r="Q137" s="66"/>
      <c r="R137" s="62">
        <v>43749</v>
      </c>
      <c r="S137" s="3">
        <v>2.9</v>
      </c>
      <c r="T137" s="3">
        <f t="shared" si="14"/>
        <v>3.9249999999999998</v>
      </c>
      <c r="U137" s="67">
        <f t="shared" si="15"/>
        <v>10.075000000000001</v>
      </c>
      <c r="V137" s="40"/>
      <c r="W137" s="62">
        <v>43749</v>
      </c>
      <c r="X137" s="69">
        <v>6.8</v>
      </c>
      <c r="Y137" s="99">
        <f t="shared" si="17"/>
        <v>2.56</v>
      </c>
      <c r="Z137" s="99">
        <f t="shared" si="16"/>
        <v>8.2160000000000011</v>
      </c>
    </row>
    <row r="138" spans="2:26" s="60" customFormat="1" x14ac:dyDescent="0.3">
      <c r="B138" s="62">
        <v>43750</v>
      </c>
      <c r="C138" s="81">
        <v>0</v>
      </c>
      <c r="D138" s="81">
        <v>9.3000000000000007</v>
      </c>
      <c r="E138" s="39">
        <f t="shared" si="18"/>
        <v>0</v>
      </c>
      <c r="F138" s="39">
        <v>0</v>
      </c>
      <c r="G138" s="47"/>
      <c r="H138" s="62">
        <v>43750</v>
      </c>
      <c r="I138" s="70">
        <v>0</v>
      </c>
      <c r="J138" s="99">
        <f t="shared" si="20"/>
        <v>3.4</v>
      </c>
      <c r="K138" s="63">
        <f t="shared" si="19"/>
        <v>1.6900000000000002</v>
      </c>
      <c r="M138" s="62">
        <v>43750</v>
      </c>
      <c r="N138" s="69">
        <v>17</v>
      </c>
      <c r="O138" s="63">
        <f t="shared" si="21"/>
        <v>6.8666666666666671</v>
      </c>
      <c r="P138" s="106">
        <f t="shared" si="22"/>
        <v>13.433333333333335</v>
      </c>
      <c r="Q138" s="66"/>
      <c r="R138" s="62">
        <v>43750</v>
      </c>
      <c r="S138" s="3">
        <v>17</v>
      </c>
      <c r="T138" s="3">
        <f t="shared" ref="T138:T201" si="23">AVERAGE(S135:S138)</f>
        <v>8.1750000000000007</v>
      </c>
      <c r="U138" s="67">
        <f t="shared" ref="U138:U201" si="24">AVERAGE(C135:C138)</f>
        <v>10.075000000000001</v>
      </c>
      <c r="V138" s="40"/>
      <c r="W138" s="62">
        <v>43750</v>
      </c>
      <c r="X138" s="69">
        <v>9</v>
      </c>
      <c r="Y138" s="99">
        <f t="shared" si="17"/>
        <v>4.3</v>
      </c>
      <c r="Z138" s="99">
        <f t="shared" ref="Z138:Z201" si="25">AVERAGE(C134:C138)</f>
        <v>8.06</v>
      </c>
    </row>
    <row r="139" spans="2:26" s="60" customFormat="1" x14ac:dyDescent="0.3">
      <c r="B139" s="62">
        <v>43751</v>
      </c>
      <c r="C139" s="81">
        <v>0</v>
      </c>
      <c r="D139" s="81">
        <v>1.7</v>
      </c>
      <c r="E139" s="39">
        <f t="shared" si="18"/>
        <v>0</v>
      </c>
      <c r="F139" s="39">
        <v>0</v>
      </c>
      <c r="G139" s="47"/>
      <c r="H139" s="62">
        <v>43751</v>
      </c>
      <c r="I139" s="70">
        <v>0</v>
      </c>
      <c r="J139" s="99">
        <f t="shared" si="20"/>
        <v>0</v>
      </c>
      <c r="K139" s="63">
        <f t="shared" si="19"/>
        <v>0</v>
      </c>
      <c r="M139" s="62">
        <v>43751</v>
      </c>
      <c r="N139" s="69">
        <v>3.1</v>
      </c>
      <c r="O139" s="63">
        <f t="shared" si="21"/>
        <v>6.9333333333333336</v>
      </c>
      <c r="P139" s="106">
        <f t="shared" si="22"/>
        <v>1.1266666666666667</v>
      </c>
      <c r="Q139" s="66"/>
      <c r="R139" s="62">
        <v>43751</v>
      </c>
      <c r="S139" s="3">
        <v>3.1</v>
      </c>
      <c r="T139" s="3">
        <f t="shared" si="23"/>
        <v>7.8000000000000007</v>
      </c>
      <c r="U139" s="67">
        <f t="shared" si="24"/>
        <v>10.075000000000001</v>
      </c>
      <c r="V139" s="40"/>
      <c r="W139" s="62">
        <v>43751</v>
      </c>
      <c r="X139" s="69">
        <v>9.1999999999999993</v>
      </c>
      <c r="Y139" s="99">
        <f t="shared" ref="Y139:Y202" si="26">AVERAGE(X135:X139)</f>
        <v>6.08</v>
      </c>
      <c r="Z139" s="99">
        <f t="shared" si="25"/>
        <v>8.06</v>
      </c>
    </row>
    <row r="140" spans="2:26" s="60" customFormat="1" x14ac:dyDescent="0.3">
      <c r="B140" s="62">
        <v>43752</v>
      </c>
      <c r="C140" s="81">
        <v>0</v>
      </c>
      <c r="D140" s="81">
        <v>2.2000000000000002</v>
      </c>
      <c r="E140" s="39">
        <f t="shared" si="18"/>
        <v>0</v>
      </c>
      <c r="F140" s="39">
        <v>0</v>
      </c>
      <c r="G140" s="47"/>
      <c r="H140" s="62">
        <v>43752</v>
      </c>
      <c r="I140" s="70">
        <v>0</v>
      </c>
      <c r="J140" s="99">
        <f t="shared" si="20"/>
        <v>0</v>
      </c>
      <c r="K140" s="63">
        <f t="shared" si="19"/>
        <v>0</v>
      </c>
      <c r="M140" s="62">
        <v>43752</v>
      </c>
      <c r="N140" s="69">
        <v>0</v>
      </c>
      <c r="O140" s="63">
        <f t="shared" si="21"/>
        <v>6.7</v>
      </c>
      <c r="P140" s="106">
        <f t="shared" si="22"/>
        <v>0</v>
      </c>
      <c r="Q140" s="66"/>
      <c r="R140" s="62">
        <v>43752</v>
      </c>
      <c r="S140" s="3">
        <v>0</v>
      </c>
      <c r="T140" s="3">
        <f t="shared" si="23"/>
        <v>5.75</v>
      </c>
      <c r="U140" s="67">
        <f t="shared" si="24"/>
        <v>0.84500000000000008</v>
      </c>
      <c r="V140" s="40"/>
      <c r="W140" s="62">
        <v>43752</v>
      </c>
      <c r="X140" s="69">
        <v>0</v>
      </c>
      <c r="Y140" s="99">
        <f t="shared" si="26"/>
        <v>5.74</v>
      </c>
      <c r="Z140" s="99">
        <f t="shared" si="25"/>
        <v>8.06</v>
      </c>
    </row>
    <row r="141" spans="2:26" s="60" customFormat="1" x14ac:dyDescent="0.3">
      <c r="B141" s="62">
        <v>43753</v>
      </c>
      <c r="C141" s="81">
        <v>0</v>
      </c>
      <c r="D141" s="81">
        <v>0</v>
      </c>
      <c r="E141" s="39">
        <f t="shared" si="18"/>
        <v>0</v>
      </c>
      <c r="F141" s="39">
        <v>0</v>
      </c>
      <c r="G141" s="47"/>
      <c r="H141" s="62">
        <v>43753</v>
      </c>
      <c r="I141" s="70">
        <v>0</v>
      </c>
      <c r="J141" s="99">
        <f t="shared" si="20"/>
        <v>0</v>
      </c>
      <c r="K141" s="63">
        <f t="shared" si="19"/>
        <v>0</v>
      </c>
      <c r="M141" s="62">
        <v>43753</v>
      </c>
      <c r="N141" s="69">
        <v>0</v>
      </c>
      <c r="O141" s="63">
        <f t="shared" si="21"/>
        <v>1.0333333333333334</v>
      </c>
      <c r="P141" s="106">
        <f t="shared" si="22"/>
        <v>0</v>
      </c>
      <c r="Q141" s="66"/>
      <c r="R141" s="62">
        <v>43753</v>
      </c>
      <c r="S141" s="3">
        <v>0</v>
      </c>
      <c r="T141" s="3">
        <f t="shared" si="23"/>
        <v>5.0250000000000004</v>
      </c>
      <c r="U141" s="67">
        <f t="shared" si="24"/>
        <v>0</v>
      </c>
      <c r="V141" s="40"/>
      <c r="W141" s="62">
        <v>43753</v>
      </c>
      <c r="X141" s="69">
        <v>2.2000000000000002</v>
      </c>
      <c r="Y141" s="99">
        <f t="shared" si="26"/>
        <v>5.4399999999999995</v>
      </c>
      <c r="Z141" s="99">
        <f t="shared" si="25"/>
        <v>0.67600000000000005</v>
      </c>
    </row>
    <row r="142" spans="2:26" s="60" customFormat="1" x14ac:dyDescent="0.3">
      <c r="B142" s="62">
        <v>43754</v>
      </c>
      <c r="C142" s="81">
        <v>0</v>
      </c>
      <c r="D142" s="98">
        <v>0</v>
      </c>
      <c r="E142" s="39">
        <f t="shared" si="18"/>
        <v>0</v>
      </c>
      <c r="F142" s="39">
        <v>0</v>
      </c>
      <c r="G142" s="47"/>
      <c r="H142" s="62">
        <v>43754</v>
      </c>
      <c r="I142" s="70">
        <v>0</v>
      </c>
      <c r="J142" s="99">
        <f t="shared" si="20"/>
        <v>0</v>
      </c>
      <c r="K142" s="63">
        <f t="shared" si="19"/>
        <v>0</v>
      </c>
      <c r="M142" s="62">
        <v>43754</v>
      </c>
      <c r="N142" s="69">
        <v>0</v>
      </c>
      <c r="O142" s="63">
        <f t="shared" si="21"/>
        <v>0</v>
      </c>
      <c r="P142" s="106">
        <f t="shared" si="22"/>
        <v>0</v>
      </c>
      <c r="Q142" s="66"/>
      <c r="R142" s="62">
        <v>43754</v>
      </c>
      <c r="S142" s="3">
        <v>0</v>
      </c>
      <c r="T142" s="3">
        <f t="shared" si="23"/>
        <v>0.77500000000000002</v>
      </c>
      <c r="U142" s="67">
        <f t="shared" si="24"/>
        <v>0</v>
      </c>
      <c r="V142" s="40"/>
      <c r="W142" s="62">
        <v>43754</v>
      </c>
      <c r="X142" s="69">
        <v>3.5</v>
      </c>
      <c r="Y142" s="99">
        <f t="shared" si="26"/>
        <v>4.7799999999999994</v>
      </c>
      <c r="Z142" s="99">
        <f t="shared" si="25"/>
        <v>0</v>
      </c>
    </row>
    <row r="143" spans="2:26" s="60" customFormat="1" x14ac:dyDescent="0.3">
      <c r="B143" s="62">
        <v>43755</v>
      </c>
      <c r="C143" s="81">
        <v>0</v>
      </c>
      <c r="D143" s="98">
        <v>0</v>
      </c>
      <c r="E143" s="39">
        <f t="shared" si="18"/>
        <v>0</v>
      </c>
      <c r="F143" s="39">
        <v>0</v>
      </c>
      <c r="G143" s="47"/>
      <c r="H143" s="62">
        <v>43755</v>
      </c>
      <c r="I143" s="70">
        <v>0</v>
      </c>
      <c r="J143" s="99">
        <f t="shared" si="20"/>
        <v>0</v>
      </c>
      <c r="K143" s="63">
        <f t="shared" si="19"/>
        <v>0</v>
      </c>
      <c r="M143" s="62">
        <v>43755</v>
      </c>
      <c r="N143" s="69">
        <v>0</v>
      </c>
      <c r="O143" s="63">
        <f t="shared" si="21"/>
        <v>0</v>
      </c>
      <c r="P143" s="106">
        <f t="shared" si="22"/>
        <v>0</v>
      </c>
      <c r="Q143" s="66"/>
      <c r="R143" s="62">
        <v>43755</v>
      </c>
      <c r="S143" s="3">
        <v>0</v>
      </c>
      <c r="T143" s="3">
        <f t="shared" si="23"/>
        <v>0</v>
      </c>
      <c r="U143" s="67">
        <f t="shared" si="24"/>
        <v>0</v>
      </c>
      <c r="V143" s="40"/>
      <c r="W143" s="62">
        <v>43755</v>
      </c>
      <c r="X143" s="69">
        <v>31.4</v>
      </c>
      <c r="Y143" s="99">
        <f t="shared" si="26"/>
        <v>9.26</v>
      </c>
      <c r="Z143" s="99">
        <f t="shared" si="25"/>
        <v>0</v>
      </c>
    </row>
    <row r="144" spans="2:26" s="60" customFormat="1" x14ac:dyDescent="0.3">
      <c r="B144" s="62">
        <v>43756</v>
      </c>
      <c r="C144" s="81">
        <v>0</v>
      </c>
      <c r="D144" s="98">
        <v>0</v>
      </c>
      <c r="E144" s="39">
        <f t="shared" si="18"/>
        <v>0</v>
      </c>
      <c r="F144" s="39">
        <v>0</v>
      </c>
      <c r="G144" s="47"/>
      <c r="H144" s="62">
        <v>43756</v>
      </c>
      <c r="I144" s="70">
        <v>0</v>
      </c>
      <c r="J144" s="99">
        <f t="shared" si="20"/>
        <v>0</v>
      </c>
      <c r="K144" s="63">
        <f t="shared" si="19"/>
        <v>0</v>
      </c>
      <c r="M144" s="62">
        <v>43756</v>
      </c>
      <c r="N144" s="69">
        <v>0</v>
      </c>
      <c r="O144" s="63">
        <f t="shared" si="21"/>
        <v>0</v>
      </c>
      <c r="P144" s="106">
        <f t="shared" si="22"/>
        <v>0</v>
      </c>
      <c r="Q144" s="66"/>
      <c r="R144" s="62">
        <v>43756</v>
      </c>
      <c r="S144" s="3">
        <v>0</v>
      </c>
      <c r="T144" s="3">
        <f t="shared" si="23"/>
        <v>0</v>
      </c>
      <c r="U144" s="67">
        <f t="shared" si="24"/>
        <v>0</v>
      </c>
      <c r="V144" s="40"/>
      <c r="W144" s="62">
        <v>43756</v>
      </c>
      <c r="X144" s="69">
        <v>7</v>
      </c>
      <c r="Y144" s="99">
        <f t="shared" si="26"/>
        <v>8.82</v>
      </c>
      <c r="Z144" s="99">
        <f t="shared" si="25"/>
        <v>0</v>
      </c>
    </row>
    <row r="145" spans="2:26" s="60" customFormat="1" x14ac:dyDescent="0.3">
      <c r="B145" s="62">
        <v>43757</v>
      </c>
      <c r="C145" s="81">
        <v>0</v>
      </c>
      <c r="D145" s="81">
        <v>0</v>
      </c>
      <c r="E145" s="39">
        <f t="shared" si="18"/>
        <v>0</v>
      </c>
      <c r="F145" s="39">
        <v>0</v>
      </c>
      <c r="G145" s="47"/>
      <c r="H145" s="62">
        <v>43757</v>
      </c>
      <c r="I145" s="70">
        <v>0</v>
      </c>
      <c r="J145" s="99">
        <f t="shared" si="20"/>
        <v>0</v>
      </c>
      <c r="K145" s="63">
        <f t="shared" si="19"/>
        <v>0</v>
      </c>
      <c r="M145" s="62">
        <v>43757</v>
      </c>
      <c r="N145" s="69">
        <v>4.5999999999999996</v>
      </c>
      <c r="O145" s="63">
        <f t="shared" si="21"/>
        <v>1.5333333333333332</v>
      </c>
      <c r="P145" s="106">
        <f t="shared" si="22"/>
        <v>0</v>
      </c>
      <c r="Q145" s="66"/>
      <c r="R145" s="62">
        <v>43757</v>
      </c>
      <c r="S145" s="3">
        <v>0</v>
      </c>
      <c r="T145" s="3">
        <f t="shared" si="23"/>
        <v>0</v>
      </c>
      <c r="U145" s="67">
        <f t="shared" si="24"/>
        <v>0</v>
      </c>
      <c r="V145" s="40"/>
      <c r="W145" s="62">
        <v>43757</v>
      </c>
      <c r="X145" s="69">
        <v>5.3</v>
      </c>
      <c r="Y145" s="99">
        <f t="shared" si="26"/>
        <v>9.879999999999999</v>
      </c>
      <c r="Z145" s="99">
        <f t="shared" si="25"/>
        <v>0</v>
      </c>
    </row>
    <row r="146" spans="2:26" s="60" customFormat="1" x14ac:dyDescent="0.3">
      <c r="B146" s="62">
        <v>43758</v>
      </c>
      <c r="C146" s="81">
        <v>18.46</v>
      </c>
      <c r="D146" s="81">
        <v>4.4000000000000004</v>
      </c>
      <c r="E146" s="39">
        <f t="shared" si="18"/>
        <v>47.996000000000002</v>
      </c>
      <c r="F146" s="39">
        <v>18.46</v>
      </c>
      <c r="G146" s="47"/>
      <c r="H146" s="62">
        <v>43758</v>
      </c>
      <c r="I146" s="70">
        <v>0</v>
      </c>
      <c r="J146" s="99">
        <f t="shared" si="20"/>
        <v>0</v>
      </c>
      <c r="K146" s="63">
        <f t="shared" si="19"/>
        <v>9.23</v>
      </c>
      <c r="M146" s="62">
        <v>43758</v>
      </c>
      <c r="N146" s="69">
        <v>8.1999999999999993</v>
      </c>
      <c r="O146" s="63">
        <f t="shared" si="21"/>
        <v>4.2666666666666666</v>
      </c>
      <c r="P146" s="106">
        <f t="shared" si="22"/>
        <v>6.1533333333333333</v>
      </c>
      <c r="Q146" s="66"/>
      <c r="R146" s="62">
        <v>43758</v>
      </c>
      <c r="S146" s="3">
        <v>0</v>
      </c>
      <c r="T146" s="3">
        <f t="shared" si="23"/>
        <v>0</v>
      </c>
      <c r="U146" s="67">
        <f t="shared" si="24"/>
        <v>4.6150000000000002</v>
      </c>
      <c r="V146" s="40"/>
      <c r="W146" s="62">
        <v>43758</v>
      </c>
      <c r="X146" s="69">
        <v>0</v>
      </c>
      <c r="Y146" s="99">
        <f t="shared" si="26"/>
        <v>9.44</v>
      </c>
      <c r="Z146" s="99">
        <f t="shared" si="25"/>
        <v>3.6920000000000002</v>
      </c>
    </row>
    <row r="147" spans="2:26" s="60" customFormat="1" x14ac:dyDescent="0.3">
      <c r="B147" s="62">
        <v>43759</v>
      </c>
      <c r="C147" s="81">
        <v>1.3</v>
      </c>
      <c r="D147" s="81">
        <v>1.7</v>
      </c>
      <c r="E147" s="39">
        <f t="shared" si="18"/>
        <v>3.3800000000000003</v>
      </c>
      <c r="F147" s="39">
        <v>1.3</v>
      </c>
      <c r="G147" s="47"/>
      <c r="H147" s="62">
        <v>43759</v>
      </c>
      <c r="I147" s="70">
        <v>0</v>
      </c>
      <c r="J147" s="99">
        <f t="shared" si="20"/>
        <v>0</v>
      </c>
      <c r="K147" s="63">
        <f t="shared" si="19"/>
        <v>9.8800000000000008</v>
      </c>
      <c r="M147" s="62">
        <v>43759</v>
      </c>
      <c r="N147" s="69">
        <v>4.4000000000000004</v>
      </c>
      <c r="O147" s="63">
        <f t="shared" si="21"/>
        <v>5.7333333333333334</v>
      </c>
      <c r="P147" s="106">
        <f t="shared" si="22"/>
        <v>6.5866666666666669</v>
      </c>
      <c r="Q147" s="66"/>
      <c r="R147" s="62">
        <v>43759</v>
      </c>
      <c r="S147" s="3">
        <v>0</v>
      </c>
      <c r="T147" s="3">
        <f t="shared" si="23"/>
        <v>0</v>
      </c>
      <c r="U147" s="67">
        <f t="shared" si="24"/>
        <v>4.9400000000000004</v>
      </c>
      <c r="V147" s="40"/>
      <c r="W147" s="62">
        <v>43759</v>
      </c>
      <c r="X147" s="69">
        <v>0</v>
      </c>
      <c r="Y147" s="99">
        <f t="shared" si="26"/>
        <v>8.7399999999999984</v>
      </c>
      <c r="Z147" s="99">
        <f t="shared" si="25"/>
        <v>3.9520000000000004</v>
      </c>
    </row>
    <row r="148" spans="2:26" s="60" customFormat="1" x14ac:dyDescent="0.3">
      <c r="B148" s="62">
        <v>43760</v>
      </c>
      <c r="C148" s="81">
        <v>0</v>
      </c>
      <c r="D148" s="81">
        <v>9.4</v>
      </c>
      <c r="E148" s="39">
        <f t="shared" si="18"/>
        <v>0</v>
      </c>
      <c r="F148" s="39">
        <v>0</v>
      </c>
      <c r="G148" s="47"/>
      <c r="H148" s="62">
        <v>43760</v>
      </c>
      <c r="I148" s="70">
        <v>1.7</v>
      </c>
      <c r="J148" s="99">
        <f t="shared" si="20"/>
        <v>0.85</v>
      </c>
      <c r="K148" s="63">
        <f t="shared" si="19"/>
        <v>0.65</v>
      </c>
      <c r="M148" s="62">
        <v>43760</v>
      </c>
      <c r="N148" s="69">
        <v>2.9</v>
      </c>
      <c r="O148" s="63">
        <f t="shared" si="21"/>
        <v>5.166666666666667</v>
      </c>
      <c r="P148" s="106">
        <f t="shared" si="22"/>
        <v>6.5866666666666669</v>
      </c>
      <c r="Q148" s="66"/>
      <c r="R148" s="62">
        <v>43760</v>
      </c>
      <c r="S148" s="3">
        <v>0.6</v>
      </c>
      <c r="T148" s="3">
        <f t="shared" si="23"/>
        <v>0.15</v>
      </c>
      <c r="U148" s="67">
        <f t="shared" si="24"/>
        <v>4.9400000000000004</v>
      </c>
      <c r="V148" s="40"/>
      <c r="W148" s="62">
        <v>43760</v>
      </c>
      <c r="X148" s="69">
        <v>0.6</v>
      </c>
      <c r="Y148" s="99">
        <f t="shared" si="26"/>
        <v>2.58</v>
      </c>
      <c r="Z148" s="99">
        <f t="shared" si="25"/>
        <v>3.9520000000000004</v>
      </c>
    </row>
    <row r="149" spans="2:26" s="60" customFormat="1" x14ac:dyDescent="0.3">
      <c r="B149" s="62">
        <v>43761</v>
      </c>
      <c r="C149" s="81">
        <v>0</v>
      </c>
      <c r="D149" s="81">
        <v>0</v>
      </c>
      <c r="E149" s="39">
        <f t="shared" si="18"/>
        <v>0</v>
      </c>
      <c r="F149" s="39">
        <v>0</v>
      </c>
      <c r="G149" s="47"/>
      <c r="H149" s="62">
        <v>43761</v>
      </c>
      <c r="I149" s="70">
        <v>21.4</v>
      </c>
      <c r="J149" s="99">
        <f t="shared" si="20"/>
        <v>11.549999999999999</v>
      </c>
      <c r="K149" s="63">
        <f t="shared" si="19"/>
        <v>0</v>
      </c>
      <c r="M149" s="62">
        <v>43761</v>
      </c>
      <c r="N149" s="69">
        <v>0.7</v>
      </c>
      <c r="O149" s="63">
        <f t="shared" si="21"/>
        <v>2.6666666666666665</v>
      </c>
      <c r="P149" s="106">
        <f t="shared" si="22"/>
        <v>0.43333333333333335</v>
      </c>
      <c r="Q149" s="66"/>
      <c r="R149" s="62">
        <v>43761</v>
      </c>
      <c r="S149" s="3">
        <v>0.7</v>
      </c>
      <c r="T149" s="3">
        <f t="shared" si="23"/>
        <v>0.32499999999999996</v>
      </c>
      <c r="U149" s="67">
        <f t="shared" si="24"/>
        <v>4.9400000000000004</v>
      </c>
      <c r="V149" s="40"/>
      <c r="W149" s="62">
        <v>43761</v>
      </c>
      <c r="X149" s="69">
        <v>0.7</v>
      </c>
      <c r="Y149" s="99">
        <f t="shared" si="26"/>
        <v>1.3199999999999998</v>
      </c>
      <c r="Z149" s="99">
        <f t="shared" si="25"/>
        <v>3.9520000000000004</v>
      </c>
    </row>
    <row r="150" spans="2:26" s="60" customFormat="1" x14ac:dyDescent="0.3">
      <c r="B150" s="62">
        <v>43762</v>
      </c>
      <c r="C150" s="81">
        <v>18.46</v>
      </c>
      <c r="D150" s="81">
        <v>7.3</v>
      </c>
      <c r="E150" s="39">
        <f t="shared" si="18"/>
        <v>47.996000000000002</v>
      </c>
      <c r="F150" s="39">
        <v>18.46</v>
      </c>
      <c r="G150" s="47"/>
      <c r="H150" s="62">
        <v>43762</v>
      </c>
      <c r="I150" s="70">
        <v>44.4</v>
      </c>
      <c r="J150" s="99">
        <f t="shared" si="20"/>
        <v>32.9</v>
      </c>
      <c r="K150" s="63">
        <f t="shared" si="19"/>
        <v>9.23</v>
      </c>
      <c r="M150" s="62">
        <v>43762</v>
      </c>
      <c r="N150" s="69">
        <v>44.4</v>
      </c>
      <c r="O150" s="63">
        <f t="shared" si="21"/>
        <v>16</v>
      </c>
      <c r="P150" s="106">
        <f t="shared" si="22"/>
        <v>6.1533333333333333</v>
      </c>
      <c r="Q150" s="66"/>
      <c r="R150" s="62">
        <v>43762</v>
      </c>
      <c r="S150" s="3">
        <v>44.4</v>
      </c>
      <c r="T150" s="3">
        <f t="shared" si="23"/>
        <v>11.424999999999999</v>
      </c>
      <c r="U150" s="67">
        <f t="shared" si="24"/>
        <v>4.9400000000000004</v>
      </c>
      <c r="V150" s="40"/>
      <c r="W150" s="62">
        <v>43762</v>
      </c>
      <c r="X150" s="69">
        <v>0.4</v>
      </c>
      <c r="Y150" s="99">
        <f t="shared" si="26"/>
        <v>0.33999999999999997</v>
      </c>
      <c r="Z150" s="99">
        <f t="shared" si="25"/>
        <v>7.6440000000000001</v>
      </c>
    </row>
    <row r="151" spans="2:26" s="60" customFormat="1" x14ac:dyDescent="0.3">
      <c r="B151" s="62">
        <v>43763</v>
      </c>
      <c r="C151" s="81">
        <v>0</v>
      </c>
      <c r="D151" s="81">
        <v>11.1</v>
      </c>
      <c r="E151" s="39">
        <f t="shared" si="18"/>
        <v>0</v>
      </c>
      <c r="F151" s="39">
        <v>0</v>
      </c>
      <c r="G151" s="47"/>
      <c r="H151" s="62">
        <v>43763</v>
      </c>
      <c r="I151" s="70">
        <v>11.2</v>
      </c>
      <c r="J151" s="99">
        <f t="shared" si="20"/>
        <v>27.799999999999997</v>
      </c>
      <c r="K151" s="63">
        <f t="shared" si="19"/>
        <v>9.23</v>
      </c>
      <c r="M151" s="62">
        <v>43763</v>
      </c>
      <c r="N151" s="69">
        <v>11.2</v>
      </c>
      <c r="O151" s="63">
        <f t="shared" si="21"/>
        <v>18.766666666666666</v>
      </c>
      <c r="P151" s="106">
        <f t="shared" si="22"/>
        <v>6.1533333333333333</v>
      </c>
      <c r="Q151" s="66"/>
      <c r="R151" s="62">
        <v>43763</v>
      </c>
      <c r="S151" s="3">
        <v>11.2</v>
      </c>
      <c r="T151" s="3">
        <f t="shared" si="23"/>
        <v>14.224999999999998</v>
      </c>
      <c r="U151" s="67">
        <f t="shared" si="24"/>
        <v>4.6150000000000002</v>
      </c>
      <c r="V151" s="40"/>
      <c r="W151" s="62">
        <v>43763</v>
      </c>
      <c r="X151" s="69">
        <v>7.3</v>
      </c>
      <c r="Y151" s="99">
        <f t="shared" si="26"/>
        <v>1.8</v>
      </c>
      <c r="Z151" s="99">
        <f t="shared" si="25"/>
        <v>3.9520000000000004</v>
      </c>
    </row>
    <row r="152" spans="2:26" s="60" customFormat="1" x14ac:dyDescent="0.3">
      <c r="B152" s="62">
        <v>43764</v>
      </c>
      <c r="C152" s="81">
        <v>0</v>
      </c>
      <c r="D152" s="81">
        <v>0</v>
      </c>
      <c r="E152" s="39">
        <f t="shared" si="18"/>
        <v>0</v>
      </c>
      <c r="F152" s="39">
        <v>0</v>
      </c>
      <c r="G152" s="47"/>
      <c r="H152" s="62">
        <v>43764</v>
      </c>
      <c r="I152" s="70">
        <v>11.1</v>
      </c>
      <c r="J152" s="99">
        <f t="shared" si="20"/>
        <v>11.149999999999999</v>
      </c>
      <c r="K152" s="63">
        <f t="shared" si="19"/>
        <v>0</v>
      </c>
      <c r="M152" s="62">
        <v>43764</v>
      </c>
      <c r="N152" s="69">
        <v>1.4</v>
      </c>
      <c r="O152" s="63">
        <f t="shared" si="21"/>
        <v>18.999999999999996</v>
      </c>
      <c r="P152" s="106">
        <f t="shared" si="22"/>
        <v>6.1533333333333333</v>
      </c>
      <c r="Q152" s="66"/>
      <c r="R152" s="62">
        <v>43764</v>
      </c>
      <c r="S152" s="3">
        <v>1.4</v>
      </c>
      <c r="T152" s="3">
        <f t="shared" si="23"/>
        <v>14.424999999999999</v>
      </c>
      <c r="U152" s="67">
        <f t="shared" si="24"/>
        <v>4.6150000000000002</v>
      </c>
      <c r="V152" s="40"/>
      <c r="W152" s="62">
        <v>43764</v>
      </c>
      <c r="X152" s="69">
        <v>6.2</v>
      </c>
      <c r="Y152" s="99">
        <f t="shared" si="26"/>
        <v>3.04</v>
      </c>
      <c r="Z152" s="99">
        <f t="shared" si="25"/>
        <v>3.6920000000000002</v>
      </c>
    </row>
    <row r="153" spans="2:26" s="60" customFormat="1" x14ac:dyDescent="0.3">
      <c r="B153" s="62">
        <v>43765</v>
      </c>
      <c r="C153" s="81">
        <v>1.3</v>
      </c>
      <c r="D153" s="81">
        <v>3.5</v>
      </c>
      <c r="E153" s="39">
        <f t="shared" si="18"/>
        <v>3.3800000000000003</v>
      </c>
      <c r="F153" s="39">
        <v>1.3</v>
      </c>
      <c r="G153" s="47"/>
      <c r="H153" s="62">
        <v>43765</v>
      </c>
      <c r="I153" s="70">
        <v>0.4</v>
      </c>
      <c r="J153" s="99">
        <f t="shared" si="20"/>
        <v>5.75</v>
      </c>
      <c r="K153" s="63">
        <f t="shared" si="19"/>
        <v>0.65</v>
      </c>
      <c r="M153" s="62">
        <v>43765</v>
      </c>
      <c r="N153" s="69">
        <v>0</v>
      </c>
      <c r="O153" s="63">
        <f t="shared" si="21"/>
        <v>4.2</v>
      </c>
      <c r="P153" s="106">
        <f t="shared" si="22"/>
        <v>0.43333333333333335</v>
      </c>
      <c r="Q153" s="66"/>
      <c r="R153" s="62">
        <v>43765</v>
      </c>
      <c r="S153" s="3">
        <v>6.8</v>
      </c>
      <c r="T153" s="3">
        <f t="shared" si="23"/>
        <v>15.949999999999998</v>
      </c>
      <c r="U153" s="67">
        <f t="shared" si="24"/>
        <v>4.9400000000000004</v>
      </c>
      <c r="V153" s="40"/>
      <c r="W153" s="62">
        <v>43765</v>
      </c>
      <c r="X153" s="69">
        <v>8.9</v>
      </c>
      <c r="Y153" s="99">
        <f t="shared" si="26"/>
        <v>4.7</v>
      </c>
      <c r="Z153" s="99">
        <f t="shared" si="25"/>
        <v>3.9520000000000004</v>
      </c>
    </row>
    <row r="154" spans="2:26" s="60" customFormat="1" x14ac:dyDescent="0.3">
      <c r="B154" s="62">
        <v>43766</v>
      </c>
      <c r="C154" s="81">
        <v>0</v>
      </c>
      <c r="D154" s="81">
        <v>4.9000000000000004</v>
      </c>
      <c r="E154" s="39">
        <f t="shared" si="18"/>
        <v>0</v>
      </c>
      <c r="F154" s="39">
        <v>0</v>
      </c>
      <c r="G154" s="47"/>
      <c r="H154" s="62">
        <v>43766</v>
      </c>
      <c r="I154" s="70">
        <v>3.5</v>
      </c>
      <c r="J154" s="99">
        <f t="shared" si="20"/>
        <v>1.95</v>
      </c>
      <c r="K154" s="63">
        <f t="shared" si="19"/>
        <v>0.65</v>
      </c>
      <c r="M154" s="62">
        <v>43766</v>
      </c>
      <c r="N154" s="69">
        <v>0.6</v>
      </c>
      <c r="O154" s="63">
        <f t="shared" si="21"/>
        <v>0.66666666666666663</v>
      </c>
      <c r="P154" s="106">
        <f t="shared" si="22"/>
        <v>0.43333333333333335</v>
      </c>
      <c r="Q154" s="66"/>
      <c r="R154" s="62">
        <v>43766</v>
      </c>
      <c r="S154" s="3">
        <v>3.5</v>
      </c>
      <c r="T154" s="3">
        <f t="shared" si="23"/>
        <v>5.7249999999999996</v>
      </c>
      <c r="U154" s="67">
        <f t="shared" si="24"/>
        <v>0.32500000000000001</v>
      </c>
      <c r="V154" s="40"/>
      <c r="W154" s="62">
        <v>43766</v>
      </c>
      <c r="X154" s="69">
        <v>3.2</v>
      </c>
      <c r="Y154" s="99">
        <f t="shared" si="26"/>
        <v>5.2</v>
      </c>
      <c r="Z154" s="99">
        <f t="shared" si="25"/>
        <v>3.9520000000000004</v>
      </c>
    </row>
    <row r="155" spans="2:26" s="60" customFormat="1" x14ac:dyDescent="0.3">
      <c r="B155" s="62">
        <v>43767</v>
      </c>
      <c r="C155" s="81">
        <v>5.9799999999999995</v>
      </c>
      <c r="D155" s="81">
        <v>7.3</v>
      </c>
      <c r="E155" s="39">
        <f t="shared" si="18"/>
        <v>15.548</v>
      </c>
      <c r="F155" s="39">
        <v>5.9799999999999995</v>
      </c>
      <c r="G155" s="47"/>
      <c r="H155" s="62">
        <v>43767</v>
      </c>
      <c r="I155" s="70">
        <v>0</v>
      </c>
      <c r="J155" s="99">
        <f t="shared" si="20"/>
        <v>1.75</v>
      </c>
      <c r="K155" s="63">
        <f t="shared" si="19"/>
        <v>2.9899999999999998</v>
      </c>
      <c r="M155" s="62">
        <v>43767</v>
      </c>
      <c r="N155" s="69">
        <v>0</v>
      </c>
      <c r="O155" s="63">
        <f t="shared" si="21"/>
        <v>0.19999999999999998</v>
      </c>
      <c r="P155" s="106">
        <f t="shared" si="22"/>
        <v>2.4266666666666663</v>
      </c>
      <c r="Q155" s="66"/>
      <c r="R155" s="62">
        <v>43767</v>
      </c>
      <c r="S155" s="3">
        <v>0</v>
      </c>
      <c r="T155" s="3">
        <f t="shared" si="23"/>
        <v>2.9249999999999998</v>
      </c>
      <c r="U155" s="67">
        <f t="shared" si="24"/>
        <v>1.8199999999999998</v>
      </c>
      <c r="V155" s="40"/>
      <c r="W155" s="62">
        <v>43767</v>
      </c>
      <c r="X155" s="69">
        <v>1.2</v>
      </c>
      <c r="Y155" s="99">
        <f t="shared" si="26"/>
        <v>5.3599999999999994</v>
      </c>
      <c r="Z155" s="99">
        <f t="shared" si="25"/>
        <v>1.456</v>
      </c>
    </row>
    <row r="156" spans="2:26" s="60" customFormat="1" x14ac:dyDescent="0.3">
      <c r="B156" s="62">
        <v>43768</v>
      </c>
      <c r="C156" s="81">
        <v>0.78</v>
      </c>
      <c r="D156" s="81">
        <v>7.8</v>
      </c>
      <c r="E156" s="39">
        <f t="shared" si="18"/>
        <v>2.028</v>
      </c>
      <c r="F156" s="39">
        <v>0.78</v>
      </c>
      <c r="G156" s="47"/>
      <c r="H156" s="62">
        <v>43768</v>
      </c>
      <c r="I156" s="70">
        <v>7.3</v>
      </c>
      <c r="J156" s="99">
        <f t="shared" si="20"/>
        <v>3.65</v>
      </c>
      <c r="K156" s="63">
        <f t="shared" si="19"/>
        <v>3.38</v>
      </c>
      <c r="M156" s="62">
        <v>43768</v>
      </c>
      <c r="N156" s="69">
        <v>7.3</v>
      </c>
      <c r="O156" s="63">
        <f t="shared" si="21"/>
        <v>2.6333333333333333</v>
      </c>
      <c r="P156" s="106">
        <f t="shared" si="22"/>
        <v>2.2533333333333334</v>
      </c>
      <c r="Q156" s="66"/>
      <c r="R156" s="62">
        <v>43768</v>
      </c>
      <c r="S156" s="3">
        <v>1.1000000000000001</v>
      </c>
      <c r="T156" s="3">
        <f t="shared" si="23"/>
        <v>2.85</v>
      </c>
      <c r="U156" s="67">
        <f t="shared" si="24"/>
        <v>2.0149999999999997</v>
      </c>
      <c r="V156" s="40"/>
      <c r="W156" s="62">
        <v>43768</v>
      </c>
      <c r="X156" s="69">
        <v>7.3</v>
      </c>
      <c r="Y156" s="99">
        <f t="shared" si="26"/>
        <v>5.36</v>
      </c>
      <c r="Z156" s="99">
        <f t="shared" si="25"/>
        <v>1.6119999999999997</v>
      </c>
    </row>
    <row r="157" spans="2:26" s="60" customFormat="1" x14ac:dyDescent="0.3">
      <c r="B157" s="62">
        <v>43769</v>
      </c>
      <c r="C157" s="81">
        <v>0</v>
      </c>
      <c r="D157" s="81">
        <v>4.4000000000000004</v>
      </c>
      <c r="E157" s="39">
        <f t="shared" si="18"/>
        <v>0</v>
      </c>
      <c r="F157" s="39">
        <v>0</v>
      </c>
      <c r="G157" s="47"/>
      <c r="H157" s="62">
        <v>43769</v>
      </c>
      <c r="I157" s="70">
        <v>6.2</v>
      </c>
      <c r="J157" s="99">
        <f t="shared" si="20"/>
        <v>6.75</v>
      </c>
      <c r="K157" s="63">
        <f t="shared" si="19"/>
        <v>0.39</v>
      </c>
      <c r="M157" s="62">
        <v>43769</v>
      </c>
      <c r="N157" s="69">
        <v>6.2</v>
      </c>
      <c r="O157" s="63">
        <f t="shared" si="21"/>
        <v>4.5</v>
      </c>
      <c r="P157" s="106">
        <f t="shared" si="22"/>
        <v>2.2533333333333334</v>
      </c>
      <c r="Q157" s="66"/>
      <c r="R157" s="62">
        <v>43769</v>
      </c>
      <c r="S157" s="3">
        <v>0.6</v>
      </c>
      <c r="T157" s="3">
        <f t="shared" si="23"/>
        <v>1.2999999999999998</v>
      </c>
      <c r="U157" s="67">
        <f t="shared" si="24"/>
        <v>1.69</v>
      </c>
      <c r="V157" s="40"/>
      <c r="W157" s="62">
        <v>43769</v>
      </c>
      <c r="X157" s="69">
        <v>6.2</v>
      </c>
      <c r="Y157" s="99">
        <f t="shared" si="26"/>
        <v>5.36</v>
      </c>
      <c r="Z157" s="99">
        <f t="shared" si="25"/>
        <v>1.6119999999999997</v>
      </c>
    </row>
    <row r="158" spans="2:26" s="60" customFormat="1" x14ac:dyDescent="0.3">
      <c r="B158" s="62">
        <v>43770</v>
      </c>
      <c r="C158" s="81">
        <v>0</v>
      </c>
      <c r="D158" s="81">
        <v>0</v>
      </c>
      <c r="E158" s="39">
        <f t="shared" si="18"/>
        <v>0</v>
      </c>
      <c r="F158" s="39">
        <v>0</v>
      </c>
      <c r="G158" s="47"/>
      <c r="H158" s="62">
        <v>43770</v>
      </c>
      <c r="I158" s="70">
        <v>4.4000000000000004</v>
      </c>
      <c r="J158" s="99">
        <f t="shared" si="20"/>
        <v>5.3000000000000007</v>
      </c>
      <c r="K158" s="63">
        <f t="shared" si="19"/>
        <v>0</v>
      </c>
      <c r="M158" s="62">
        <v>43770</v>
      </c>
      <c r="N158" s="69">
        <v>8.9</v>
      </c>
      <c r="O158" s="63">
        <f t="shared" si="21"/>
        <v>7.4666666666666659</v>
      </c>
      <c r="P158" s="106">
        <f t="shared" si="22"/>
        <v>0.26</v>
      </c>
      <c r="Q158" s="66"/>
      <c r="R158" s="62">
        <v>43770</v>
      </c>
      <c r="S158" s="3">
        <v>4.4000000000000004</v>
      </c>
      <c r="T158" s="3">
        <f t="shared" si="23"/>
        <v>1.5250000000000001</v>
      </c>
      <c r="U158" s="67">
        <f t="shared" si="24"/>
        <v>1.69</v>
      </c>
      <c r="V158" s="40"/>
      <c r="W158" s="62">
        <v>43770</v>
      </c>
      <c r="X158" s="69">
        <v>8.9</v>
      </c>
      <c r="Y158" s="99">
        <f t="shared" si="26"/>
        <v>5.3599999999999994</v>
      </c>
      <c r="Z158" s="99">
        <f t="shared" si="25"/>
        <v>1.3519999999999999</v>
      </c>
    </row>
    <row r="159" spans="2:26" s="60" customFormat="1" x14ac:dyDescent="0.3">
      <c r="B159" s="62">
        <v>43771</v>
      </c>
      <c r="C159" s="81">
        <v>0</v>
      </c>
      <c r="D159" s="81">
        <v>0</v>
      </c>
      <c r="E159" s="39">
        <f t="shared" si="18"/>
        <v>0</v>
      </c>
      <c r="F159" s="39">
        <v>0</v>
      </c>
      <c r="G159" s="47"/>
      <c r="H159" s="62">
        <v>43771</v>
      </c>
      <c r="I159" s="70">
        <v>2.9</v>
      </c>
      <c r="J159" s="99">
        <f t="shared" si="20"/>
        <v>3.6500000000000004</v>
      </c>
      <c r="K159" s="63">
        <f t="shared" si="19"/>
        <v>0</v>
      </c>
      <c r="M159" s="62">
        <v>43771</v>
      </c>
      <c r="N159" s="69">
        <v>0</v>
      </c>
      <c r="O159" s="63">
        <f t="shared" si="21"/>
        <v>5.0333333333333341</v>
      </c>
      <c r="P159" s="106">
        <f t="shared" si="22"/>
        <v>0</v>
      </c>
      <c r="Q159" s="66"/>
      <c r="R159" s="62">
        <v>43771</v>
      </c>
      <c r="S159" s="3">
        <v>2.9</v>
      </c>
      <c r="T159" s="3">
        <f t="shared" si="23"/>
        <v>2.25</v>
      </c>
      <c r="U159" s="67">
        <f t="shared" si="24"/>
        <v>0.19500000000000001</v>
      </c>
      <c r="V159" s="40"/>
      <c r="W159" s="62">
        <v>43771</v>
      </c>
      <c r="X159" s="69">
        <v>3.2</v>
      </c>
      <c r="Y159" s="99">
        <f t="shared" si="26"/>
        <v>5.36</v>
      </c>
      <c r="Z159" s="99">
        <f t="shared" si="25"/>
        <v>1.3519999999999999</v>
      </c>
    </row>
    <row r="160" spans="2:26" s="60" customFormat="1" x14ac:dyDescent="0.3">
      <c r="B160" s="62">
        <v>43772</v>
      </c>
      <c r="C160" s="81">
        <v>0</v>
      </c>
      <c r="D160" s="81">
        <v>0</v>
      </c>
      <c r="E160" s="39">
        <f t="shared" si="18"/>
        <v>0</v>
      </c>
      <c r="F160" s="39">
        <v>0</v>
      </c>
      <c r="G160" s="47"/>
      <c r="H160" s="62">
        <v>43772</v>
      </c>
      <c r="I160" s="70">
        <v>0</v>
      </c>
      <c r="J160" s="99">
        <f t="shared" si="20"/>
        <v>1.45</v>
      </c>
      <c r="K160" s="63">
        <f t="shared" si="19"/>
        <v>0</v>
      </c>
      <c r="M160" s="62">
        <v>43772</v>
      </c>
      <c r="N160" s="69">
        <v>0</v>
      </c>
      <c r="O160" s="63">
        <f t="shared" si="21"/>
        <v>2.9666666666666668</v>
      </c>
      <c r="P160" s="106">
        <f t="shared" si="22"/>
        <v>0</v>
      </c>
      <c r="Q160" s="66"/>
      <c r="R160" s="62">
        <v>43772</v>
      </c>
      <c r="S160" s="3">
        <v>0.7</v>
      </c>
      <c r="T160" s="3">
        <f t="shared" si="23"/>
        <v>2.15</v>
      </c>
      <c r="U160" s="67">
        <f t="shared" si="24"/>
        <v>0</v>
      </c>
      <c r="V160" s="40"/>
      <c r="W160" s="62">
        <v>43772</v>
      </c>
      <c r="X160" s="69">
        <v>1.2</v>
      </c>
      <c r="Y160" s="99">
        <f t="shared" si="26"/>
        <v>5.3599999999999994</v>
      </c>
      <c r="Z160" s="99">
        <f t="shared" si="25"/>
        <v>0.156</v>
      </c>
    </row>
    <row r="161" spans="2:26" s="60" customFormat="1" x14ac:dyDescent="0.3">
      <c r="B161" s="62">
        <v>43773</v>
      </c>
      <c r="C161" s="81">
        <v>0</v>
      </c>
      <c r="D161" s="98">
        <v>0</v>
      </c>
      <c r="E161" s="39">
        <f t="shared" si="18"/>
        <v>0</v>
      </c>
      <c r="F161" s="39">
        <v>0</v>
      </c>
      <c r="G161" s="47"/>
      <c r="H161" s="62">
        <v>43773</v>
      </c>
      <c r="I161" s="70">
        <v>0</v>
      </c>
      <c r="J161" s="99">
        <f t="shared" si="20"/>
        <v>0</v>
      </c>
      <c r="K161" s="63">
        <f t="shared" si="19"/>
        <v>0</v>
      </c>
      <c r="M161" s="62">
        <v>43773</v>
      </c>
      <c r="N161" s="69">
        <v>0</v>
      </c>
      <c r="O161" s="63">
        <f t="shared" si="21"/>
        <v>0</v>
      </c>
      <c r="P161" s="106">
        <f t="shared" si="22"/>
        <v>0</v>
      </c>
      <c r="Q161" s="66"/>
      <c r="R161" s="62">
        <v>43773</v>
      </c>
      <c r="S161" s="3">
        <v>0.9</v>
      </c>
      <c r="T161" s="3">
        <f t="shared" si="23"/>
        <v>2.2250000000000001</v>
      </c>
      <c r="U161" s="67">
        <f t="shared" si="24"/>
        <v>0</v>
      </c>
      <c r="V161" s="40"/>
      <c r="W161" s="62">
        <v>43773</v>
      </c>
      <c r="X161" s="69">
        <v>0</v>
      </c>
      <c r="Y161" s="99">
        <f t="shared" si="26"/>
        <v>3.9</v>
      </c>
      <c r="Z161" s="99">
        <f t="shared" si="25"/>
        <v>0</v>
      </c>
    </row>
    <row r="162" spans="2:26" s="60" customFormat="1" x14ac:dyDescent="0.3">
      <c r="B162" s="62">
        <v>43774</v>
      </c>
      <c r="C162" s="81">
        <v>0</v>
      </c>
      <c r="D162" s="98">
        <v>0</v>
      </c>
      <c r="E162" s="39">
        <f t="shared" si="18"/>
        <v>0</v>
      </c>
      <c r="F162" s="39">
        <v>0</v>
      </c>
      <c r="G162" s="47"/>
      <c r="H162" s="62">
        <v>43774</v>
      </c>
      <c r="I162" s="70">
        <v>0</v>
      </c>
      <c r="J162" s="99">
        <f t="shared" si="20"/>
        <v>0</v>
      </c>
      <c r="K162" s="63">
        <f t="shared" si="19"/>
        <v>0</v>
      </c>
      <c r="M162" s="62">
        <v>43774</v>
      </c>
      <c r="N162" s="69">
        <v>0</v>
      </c>
      <c r="O162" s="63">
        <f t="shared" si="21"/>
        <v>0</v>
      </c>
      <c r="P162" s="106">
        <f t="shared" si="22"/>
        <v>0</v>
      </c>
      <c r="Q162" s="66"/>
      <c r="R162" s="62">
        <v>43774</v>
      </c>
      <c r="S162" s="3">
        <v>12.1</v>
      </c>
      <c r="T162" s="3">
        <f t="shared" si="23"/>
        <v>4.1500000000000004</v>
      </c>
      <c r="U162" s="67">
        <f t="shared" si="24"/>
        <v>0</v>
      </c>
      <c r="V162" s="40"/>
      <c r="W162" s="62">
        <v>43774</v>
      </c>
      <c r="X162" s="69">
        <v>0.6</v>
      </c>
      <c r="Y162" s="99">
        <f t="shared" si="26"/>
        <v>2.7800000000000002</v>
      </c>
      <c r="Z162" s="99">
        <f t="shared" si="25"/>
        <v>0</v>
      </c>
    </row>
    <row r="163" spans="2:26" s="60" customFormat="1" x14ac:dyDescent="0.3">
      <c r="B163" s="62">
        <v>43775</v>
      </c>
      <c r="C163" s="81">
        <v>0</v>
      </c>
      <c r="D163" s="98">
        <v>0</v>
      </c>
      <c r="E163" s="39">
        <f t="shared" si="18"/>
        <v>0</v>
      </c>
      <c r="F163" s="39">
        <v>0</v>
      </c>
      <c r="G163" s="47"/>
      <c r="H163" s="62">
        <v>43775</v>
      </c>
      <c r="I163" s="70">
        <v>0</v>
      </c>
      <c r="J163" s="99">
        <f t="shared" si="20"/>
        <v>0</v>
      </c>
      <c r="K163" s="63">
        <f t="shared" si="19"/>
        <v>0</v>
      </c>
      <c r="M163" s="62">
        <v>43775</v>
      </c>
      <c r="N163" s="69">
        <v>0</v>
      </c>
      <c r="O163" s="63">
        <f t="shared" si="21"/>
        <v>0</v>
      </c>
      <c r="P163" s="106">
        <f t="shared" si="22"/>
        <v>0</v>
      </c>
      <c r="Q163" s="66"/>
      <c r="R163" s="62">
        <v>43775</v>
      </c>
      <c r="S163" s="3">
        <v>0.3</v>
      </c>
      <c r="T163" s="3">
        <f t="shared" si="23"/>
        <v>3.5</v>
      </c>
      <c r="U163" s="67">
        <f t="shared" si="24"/>
        <v>0</v>
      </c>
      <c r="V163" s="40"/>
      <c r="W163" s="62">
        <v>43775</v>
      </c>
      <c r="X163" s="69">
        <v>0</v>
      </c>
      <c r="Y163" s="99">
        <f t="shared" si="26"/>
        <v>1</v>
      </c>
      <c r="Z163" s="99">
        <f t="shared" si="25"/>
        <v>0</v>
      </c>
    </row>
    <row r="164" spans="2:26" s="60" customFormat="1" x14ac:dyDescent="0.3">
      <c r="B164" s="62">
        <v>43776</v>
      </c>
      <c r="C164" s="81">
        <v>0</v>
      </c>
      <c r="D164" s="81">
        <v>0</v>
      </c>
      <c r="E164" s="39">
        <f t="shared" si="18"/>
        <v>0</v>
      </c>
      <c r="F164" s="39">
        <v>0</v>
      </c>
      <c r="G164" s="47"/>
      <c r="H164" s="62">
        <v>43776</v>
      </c>
      <c r="I164" s="70">
        <v>0</v>
      </c>
      <c r="J164" s="99">
        <f t="shared" si="20"/>
        <v>0</v>
      </c>
      <c r="K164" s="63">
        <f t="shared" si="19"/>
        <v>0</v>
      </c>
      <c r="M164" s="62">
        <v>43776</v>
      </c>
      <c r="N164" s="69">
        <v>0</v>
      </c>
      <c r="O164" s="63">
        <f t="shared" si="21"/>
        <v>0</v>
      </c>
      <c r="P164" s="106">
        <f t="shared" si="22"/>
        <v>0</v>
      </c>
      <c r="Q164" s="66"/>
      <c r="R164" s="62">
        <v>43776</v>
      </c>
      <c r="S164" s="3">
        <v>1.6</v>
      </c>
      <c r="T164" s="3">
        <f t="shared" si="23"/>
        <v>3.7250000000000001</v>
      </c>
      <c r="U164" s="67">
        <f t="shared" si="24"/>
        <v>0</v>
      </c>
      <c r="V164" s="40"/>
      <c r="W164" s="62">
        <v>43776</v>
      </c>
      <c r="X164" s="69">
        <v>12.9</v>
      </c>
      <c r="Y164" s="99">
        <f t="shared" si="26"/>
        <v>2.94</v>
      </c>
      <c r="Z164" s="99">
        <f t="shared" si="25"/>
        <v>0</v>
      </c>
    </row>
    <row r="165" spans="2:26" s="60" customFormat="1" x14ac:dyDescent="0.3">
      <c r="B165" s="62">
        <v>43777</v>
      </c>
      <c r="C165" s="81">
        <v>0</v>
      </c>
      <c r="D165" s="81">
        <v>0</v>
      </c>
      <c r="E165" s="39">
        <f t="shared" si="18"/>
        <v>0</v>
      </c>
      <c r="F165" s="39">
        <v>0</v>
      </c>
      <c r="G165" s="47"/>
      <c r="H165" s="62">
        <v>43777</v>
      </c>
      <c r="I165" s="70">
        <v>0.3</v>
      </c>
      <c r="J165" s="99">
        <f t="shared" si="20"/>
        <v>0.15</v>
      </c>
      <c r="K165" s="63">
        <f t="shared" si="19"/>
        <v>0</v>
      </c>
      <c r="M165" s="62">
        <v>43777</v>
      </c>
      <c r="N165" s="69">
        <v>0</v>
      </c>
      <c r="O165" s="63">
        <f t="shared" si="21"/>
        <v>0</v>
      </c>
      <c r="P165" s="106">
        <f t="shared" si="22"/>
        <v>0</v>
      </c>
      <c r="Q165" s="66"/>
      <c r="R165" s="62">
        <v>43777</v>
      </c>
      <c r="S165" s="3">
        <v>0</v>
      </c>
      <c r="T165" s="3">
        <f t="shared" si="23"/>
        <v>3.5</v>
      </c>
      <c r="U165" s="67">
        <f t="shared" si="24"/>
        <v>0</v>
      </c>
      <c r="V165" s="40"/>
      <c r="W165" s="62">
        <v>43777</v>
      </c>
      <c r="X165" s="69">
        <v>0</v>
      </c>
      <c r="Y165" s="99">
        <f t="shared" si="26"/>
        <v>2.7</v>
      </c>
      <c r="Z165" s="99">
        <f t="shared" si="25"/>
        <v>0</v>
      </c>
    </row>
    <row r="166" spans="2:26" s="60" customFormat="1" x14ac:dyDescent="0.3">
      <c r="B166" s="62">
        <v>43778</v>
      </c>
      <c r="C166" s="81">
        <v>0</v>
      </c>
      <c r="D166" s="81">
        <v>0</v>
      </c>
      <c r="E166" s="39">
        <f t="shared" si="18"/>
        <v>0</v>
      </c>
      <c r="F166" s="39">
        <v>0</v>
      </c>
      <c r="G166" s="47"/>
      <c r="H166" s="62">
        <v>43778</v>
      </c>
      <c r="I166" s="70">
        <v>0</v>
      </c>
      <c r="J166" s="99">
        <f t="shared" si="20"/>
        <v>0.15</v>
      </c>
      <c r="K166" s="63">
        <f t="shared" si="19"/>
        <v>0</v>
      </c>
      <c r="M166" s="62">
        <v>43778</v>
      </c>
      <c r="N166" s="69">
        <v>0</v>
      </c>
      <c r="O166" s="63">
        <f t="shared" si="21"/>
        <v>0</v>
      </c>
      <c r="P166" s="106">
        <f t="shared" si="22"/>
        <v>0</v>
      </c>
      <c r="Q166" s="66"/>
      <c r="R166" s="62">
        <v>43778</v>
      </c>
      <c r="S166" s="3">
        <v>0</v>
      </c>
      <c r="T166" s="3">
        <f t="shared" si="23"/>
        <v>0.47500000000000003</v>
      </c>
      <c r="U166" s="67">
        <f t="shared" si="24"/>
        <v>0</v>
      </c>
      <c r="V166" s="40"/>
      <c r="W166" s="62">
        <v>43778</v>
      </c>
      <c r="X166" s="99">
        <v>0</v>
      </c>
      <c r="Y166" s="99">
        <f t="shared" si="26"/>
        <v>2.7</v>
      </c>
      <c r="Z166" s="99">
        <f t="shared" si="25"/>
        <v>0</v>
      </c>
    </row>
    <row r="167" spans="2:26" s="60" customFormat="1" x14ac:dyDescent="0.3">
      <c r="B167" s="62">
        <v>43779</v>
      </c>
      <c r="C167" s="81">
        <v>0</v>
      </c>
      <c r="D167" s="81">
        <v>0</v>
      </c>
      <c r="E167" s="39">
        <f t="shared" si="18"/>
        <v>0</v>
      </c>
      <c r="F167" s="39">
        <v>0</v>
      </c>
      <c r="G167" s="47"/>
      <c r="H167" s="62">
        <v>43779</v>
      </c>
      <c r="I167" s="70">
        <v>0</v>
      </c>
      <c r="J167" s="99">
        <f t="shared" si="20"/>
        <v>0</v>
      </c>
      <c r="K167" s="63">
        <f t="shared" si="19"/>
        <v>0</v>
      </c>
      <c r="M167" s="62">
        <v>43779</v>
      </c>
      <c r="N167" s="69">
        <v>0</v>
      </c>
      <c r="O167" s="63">
        <f t="shared" si="21"/>
        <v>0</v>
      </c>
      <c r="P167" s="106">
        <f t="shared" si="22"/>
        <v>0</v>
      </c>
      <c r="Q167" s="66"/>
      <c r="R167" s="62">
        <v>43779</v>
      </c>
      <c r="S167" s="3">
        <v>0</v>
      </c>
      <c r="T167" s="3">
        <f t="shared" si="23"/>
        <v>0.4</v>
      </c>
      <c r="U167" s="67">
        <f t="shared" si="24"/>
        <v>0</v>
      </c>
      <c r="V167" s="40"/>
      <c r="W167" s="62">
        <v>43779</v>
      </c>
      <c r="X167" s="99">
        <v>0</v>
      </c>
      <c r="Y167" s="99">
        <f t="shared" si="26"/>
        <v>2.58</v>
      </c>
      <c r="Z167" s="99">
        <f t="shared" si="25"/>
        <v>0</v>
      </c>
    </row>
    <row r="168" spans="2:26" s="60" customFormat="1" x14ac:dyDescent="0.3">
      <c r="B168" s="62">
        <v>43780</v>
      </c>
      <c r="C168" s="81">
        <v>0</v>
      </c>
      <c r="D168" s="81">
        <v>0</v>
      </c>
      <c r="E168" s="39">
        <f t="shared" si="18"/>
        <v>0</v>
      </c>
      <c r="F168" s="39">
        <v>0</v>
      </c>
      <c r="G168" s="47"/>
      <c r="H168" s="62">
        <v>43780</v>
      </c>
      <c r="I168" s="70">
        <v>0</v>
      </c>
      <c r="J168" s="99">
        <f t="shared" si="20"/>
        <v>0</v>
      </c>
      <c r="K168" s="63">
        <f t="shared" si="19"/>
        <v>0</v>
      </c>
      <c r="M168" s="62">
        <v>43780</v>
      </c>
      <c r="N168" s="69">
        <v>0</v>
      </c>
      <c r="O168" s="63">
        <f t="shared" si="21"/>
        <v>0</v>
      </c>
      <c r="P168" s="106">
        <f t="shared" si="22"/>
        <v>0</v>
      </c>
      <c r="Q168" s="66"/>
      <c r="R168" s="62">
        <v>43780</v>
      </c>
      <c r="S168" s="3">
        <v>0</v>
      </c>
      <c r="T168" s="3">
        <f t="shared" si="23"/>
        <v>0</v>
      </c>
      <c r="U168" s="67">
        <f t="shared" si="24"/>
        <v>0</v>
      </c>
      <c r="V168" s="40"/>
      <c r="W168" s="62">
        <v>43780</v>
      </c>
      <c r="X168" s="99">
        <v>0</v>
      </c>
      <c r="Y168" s="99">
        <f t="shared" si="26"/>
        <v>2.58</v>
      </c>
      <c r="Z168" s="99">
        <f t="shared" si="25"/>
        <v>0</v>
      </c>
    </row>
    <row r="169" spans="2:26" s="60" customFormat="1" x14ac:dyDescent="0.3">
      <c r="B169" s="62">
        <v>43781</v>
      </c>
      <c r="C169" s="81">
        <v>0</v>
      </c>
      <c r="D169" s="81">
        <v>0</v>
      </c>
      <c r="E169" s="39">
        <f t="shared" si="18"/>
        <v>0</v>
      </c>
      <c r="F169" s="39">
        <v>0</v>
      </c>
      <c r="G169" s="47"/>
      <c r="H169" s="62">
        <v>43781</v>
      </c>
      <c r="I169" s="70">
        <v>0</v>
      </c>
      <c r="J169" s="99">
        <f t="shared" si="20"/>
        <v>0</v>
      </c>
      <c r="K169" s="63">
        <f t="shared" si="19"/>
        <v>0</v>
      </c>
      <c r="M169" s="62">
        <v>43781</v>
      </c>
      <c r="N169" s="69">
        <v>0</v>
      </c>
      <c r="O169" s="63">
        <f t="shared" si="21"/>
        <v>0</v>
      </c>
      <c r="P169" s="106">
        <f t="shared" si="22"/>
        <v>0</v>
      </c>
      <c r="Q169" s="66"/>
      <c r="R169" s="62">
        <v>43781</v>
      </c>
      <c r="S169" s="3">
        <v>0</v>
      </c>
      <c r="T169" s="3">
        <f t="shared" si="23"/>
        <v>0</v>
      </c>
      <c r="U169" s="67">
        <f t="shared" si="24"/>
        <v>0</v>
      </c>
      <c r="V169" s="40"/>
      <c r="W169" s="62">
        <v>43781</v>
      </c>
      <c r="X169" s="99">
        <v>0</v>
      </c>
      <c r="Y169" s="99">
        <f t="shared" si="26"/>
        <v>0</v>
      </c>
      <c r="Z169" s="99">
        <f t="shared" si="25"/>
        <v>0</v>
      </c>
    </row>
    <row r="170" spans="2:26" s="60" customFormat="1" x14ac:dyDescent="0.3">
      <c r="B170" s="62">
        <v>43782</v>
      </c>
      <c r="C170" s="81">
        <v>0</v>
      </c>
      <c r="D170" s="81">
        <v>0</v>
      </c>
      <c r="E170" s="39">
        <f t="shared" si="18"/>
        <v>0</v>
      </c>
      <c r="F170" s="39">
        <v>0</v>
      </c>
      <c r="G170" s="47"/>
      <c r="H170" s="62">
        <v>43782</v>
      </c>
      <c r="I170" s="70">
        <v>0</v>
      </c>
      <c r="J170" s="99">
        <f t="shared" si="20"/>
        <v>0</v>
      </c>
      <c r="K170" s="63">
        <f t="shared" si="19"/>
        <v>0</v>
      </c>
      <c r="M170" s="62">
        <v>43782</v>
      </c>
      <c r="N170" s="69">
        <v>0</v>
      </c>
      <c r="O170" s="63">
        <f t="shared" si="21"/>
        <v>0</v>
      </c>
      <c r="P170" s="106">
        <f t="shared" si="22"/>
        <v>0</v>
      </c>
      <c r="Q170" s="66"/>
      <c r="R170" s="62">
        <v>43782</v>
      </c>
      <c r="S170" s="3">
        <v>0</v>
      </c>
      <c r="T170" s="3">
        <f t="shared" si="23"/>
        <v>0</v>
      </c>
      <c r="U170" s="67">
        <f t="shared" si="24"/>
        <v>0</v>
      </c>
      <c r="V170" s="40"/>
      <c r="W170" s="62">
        <v>43782</v>
      </c>
      <c r="X170" s="99">
        <v>0</v>
      </c>
      <c r="Y170" s="99">
        <f t="shared" si="26"/>
        <v>0</v>
      </c>
      <c r="Z170" s="99">
        <f t="shared" si="25"/>
        <v>0</v>
      </c>
    </row>
    <row r="171" spans="2:26" s="60" customFormat="1" x14ac:dyDescent="0.3">
      <c r="B171" s="62">
        <v>43783</v>
      </c>
      <c r="C171" s="81">
        <v>0</v>
      </c>
      <c r="D171" s="81">
        <v>0</v>
      </c>
      <c r="E171" s="39">
        <f t="shared" si="18"/>
        <v>0</v>
      </c>
      <c r="F171" s="39">
        <v>0</v>
      </c>
      <c r="G171" s="47"/>
      <c r="H171" s="62">
        <v>43783</v>
      </c>
      <c r="I171" s="70">
        <v>0</v>
      </c>
      <c r="J171" s="99">
        <f t="shared" si="20"/>
        <v>0</v>
      </c>
      <c r="K171" s="63">
        <f t="shared" si="19"/>
        <v>0</v>
      </c>
      <c r="M171" s="62">
        <v>43783</v>
      </c>
      <c r="N171" s="69">
        <v>0</v>
      </c>
      <c r="O171" s="63">
        <f t="shared" si="21"/>
        <v>0</v>
      </c>
      <c r="P171" s="106">
        <f t="shared" si="22"/>
        <v>0</v>
      </c>
      <c r="Q171" s="66"/>
      <c r="R171" s="62">
        <v>43783</v>
      </c>
      <c r="S171" s="3">
        <v>0</v>
      </c>
      <c r="T171" s="3">
        <f t="shared" si="23"/>
        <v>0</v>
      </c>
      <c r="U171" s="67">
        <f t="shared" si="24"/>
        <v>0</v>
      </c>
      <c r="V171" s="40"/>
      <c r="W171" s="62">
        <v>43783</v>
      </c>
      <c r="X171" s="99">
        <v>0</v>
      </c>
      <c r="Y171" s="99">
        <f t="shared" si="26"/>
        <v>0</v>
      </c>
      <c r="Z171" s="99">
        <f t="shared" si="25"/>
        <v>0</v>
      </c>
    </row>
    <row r="172" spans="2:26" s="60" customFormat="1" x14ac:dyDescent="0.3">
      <c r="B172" s="62">
        <v>43784</v>
      </c>
      <c r="C172" s="81">
        <v>0</v>
      </c>
      <c r="D172" s="81">
        <v>0</v>
      </c>
      <c r="E172" s="39">
        <f t="shared" si="18"/>
        <v>0</v>
      </c>
      <c r="F172" s="39">
        <v>0</v>
      </c>
      <c r="G172" s="47"/>
      <c r="H172" s="62">
        <v>43784</v>
      </c>
      <c r="I172" s="70">
        <v>0</v>
      </c>
      <c r="J172" s="99">
        <f t="shared" si="20"/>
        <v>0</v>
      </c>
      <c r="K172" s="63">
        <f t="shared" si="19"/>
        <v>0</v>
      </c>
      <c r="M172" s="62">
        <v>43784</v>
      </c>
      <c r="N172" s="69">
        <v>0</v>
      </c>
      <c r="O172" s="63">
        <f t="shared" si="21"/>
        <v>0</v>
      </c>
      <c r="P172" s="106">
        <f t="shared" si="22"/>
        <v>0</v>
      </c>
      <c r="Q172" s="66"/>
      <c r="R172" s="62">
        <v>43784</v>
      </c>
      <c r="S172" s="3">
        <v>0</v>
      </c>
      <c r="T172" s="3">
        <f t="shared" si="23"/>
        <v>0</v>
      </c>
      <c r="U172" s="67">
        <f t="shared" si="24"/>
        <v>0</v>
      </c>
      <c r="V172" s="40"/>
      <c r="W172" s="62">
        <v>43784</v>
      </c>
      <c r="X172" s="99">
        <v>0</v>
      </c>
      <c r="Y172" s="99">
        <f t="shared" si="26"/>
        <v>0</v>
      </c>
      <c r="Z172" s="99">
        <f t="shared" si="25"/>
        <v>0</v>
      </c>
    </row>
    <row r="173" spans="2:26" s="60" customFormat="1" x14ac:dyDescent="0.3">
      <c r="B173" s="62">
        <v>43785</v>
      </c>
      <c r="C173" s="81">
        <v>0</v>
      </c>
      <c r="D173" s="81">
        <v>0</v>
      </c>
      <c r="E173" s="39">
        <f t="shared" si="18"/>
        <v>0</v>
      </c>
      <c r="F173" s="39">
        <v>0</v>
      </c>
      <c r="G173" s="47"/>
      <c r="H173" s="62">
        <v>43785</v>
      </c>
      <c r="I173" s="70">
        <v>0</v>
      </c>
      <c r="J173" s="99">
        <f t="shared" si="20"/>
        <v>0</v>
      </c>
      <c r="K173" s="63">
        <f t="shared" si="19"/>
        <v>0</v>
      </c>
      <c r="M173" s="62">
        <v>43785</v>
      </c>
      <c r="N173" s="69">
        <v>0</v>
      </c>
      <c r="O173" s="63">
        <f t="shared" si="21"/>
        <v>0</v>
      </c>
      <c r="P173" s="106">
        <f t="shared" si="22"/>
        <v>0</v>
      </c>
      <c r="Q173" s="66"/>
      <c r="R173" s="62">
        <v>43785</v>
      </c>
      <c r="S173" s="3">
        <v>0</v>
      </c>
      <c r="T173" s="3">
        <f t="shared" si="23"/>
        <v>0</v>
      </c>
      <c r="U173" s="67">
        <f t="shared" si="24"/>
        <v>0</v>
      </c>
      <c r="V173" s="40"/>
      <c r="W173" s="62">
        <v>43785</v>
      </c>
      <c r="X173" s="99">
        <v>0</v>
      </c>
      <c r="Y173" s="99">
        <f t="shared" si="26"/>
        <v>0</v>
      </c>
      <c r="Z173" s="99">
        <f t="shared" si="25"/>
        <v>0</v>
      </c>
    </row>
    <row r="174" spans="2:26" s="60" customFormat="1" x14ac:dyDescent="0.3">
      <c r="B174" s="62">
        <v>43786</v>
      </c>
      <c r="C174" s="81">
        <v>0</v>
      </c>
      <c r="D174" s="81">
        <v>0</v>
      </c>
      <c r="E174" s="39">
        <f t="shared" si="18"/>
        <v>0</v>
      </c>
      <c r="F174" s="39">
        <v>0</v>
      </c>
      <c r="G174" s="47"/>
      <c r="H174" s="62">
        <v>43786</v>
      </c>
      <c r="I174" s="70">
        <v>0</v>
      </c>
      <c r="J174" s="99">
        <f t="shared" si="20"/>
        <v>0</v>
      </c>
      <c r="K174" s="63">
        <f t="shared" si="19"/>
        <v>0</v>
      </c>
      <c r="M174" s="62">
        <v>43786</v>
      </c>
      <c r="N174" s="69">
        <v>0</v>
      </c>
      <c r="O174" s="63">
        <f t="shared" si="21"/>
        <v>0</v>
      </c>
      <c r="P174" s="106">
        <f t="shared" si="22"/>
        <v>0</v>
      </c>
      <c r="Q174" s="66"/>
      <c r="R174" s="62">
        <v>43786</v>
      </c>
      <c r="S174" s="3">
        <v>0</v>
      </c>
      <c r="T174" s="3">
        <f t="shared" si="23"/>
        <v>0</v>
      </c>
      <c r="U174" s="67">
        <f t="shared" si="24"/>
        <v>0</v>
      </c>
      <c r="V174" s="40"/>
      <c r="W174" s="62">
        <v>43786</v>
      </c>
      <c r="X174" s="99">
        <v>0</v>
      </c>
      <c r="Y174" s="99">
        <f t="shared" si="26"/>
        <v>0</v>
      </c>
      <c r="Z174" s="99">
        <f t="shared" si="25"/>
        <v>0</v>
      </c>
    </row>
    <row r="175" spans="2:26" s="60" customFormat="1" x14ac:dyDescent="0.3">
      <c r="B175" s="62">
        <v>43787</v>
      </c>
      <c r="C175" s="81">
        <v>0</v>
      </c>
      <c r="D175" s="81">
        <v>0</v>
      </c>
      <c r="E175" s="39">
        <f t="shared" si="18"/>
        <v>0</v>
      </c>
      <c r="F175" s="39">
        <v>0</v>
      </c>
      <c r="G175" s="47"/>
      <c r="H175" s="62">
        <v>43787</v>
      </c>
      <c r="I175" s="70">
        <v>0.4</v>
      </c>
      <c r="J175" s="99">
        <f t="shared" si="20"/>
        <v>0.2</v>
      </c>
      <c r="K175" s="63">
        <f t="shared" si="19"/>
        <v>0</v>
      </c>
      <c r="M175" s="62">
        <v>43787</v>
      </c>
      <c r="N175" s="69">
        <v>0</v>
      </c>
      <c r="O175" s="63">
        <f t="shared" si="21"/>
        <v>0</v>
      </c>
      <c r="P175" s="106">
        <f t="shared" si="22"/>
        <v>0</v>
      </c>
      <c r="Q175" s="66"/>
      <c r="R175" s="62">
        <v>43787</v>
      </c>
      <c r="S175" s="3">
        <v>0</v>
      </c>
      <c r="T175" s="3">
        <f t="shared" si="23"/>
        <v>0</v>
      </c>
      <c r="U175" s="67">
        <f t="shared" si="24"/>
        <v>0</v>
      </c>
      <c r="V175" s="40"/>
      <c r="W175" s="62">
        <v>43787</v>
      </c>
      <c r="X175" s="99">
        <v>0</v>
      </c>
      <c r="Y175" s="99">
        <f t="shared" si="26"/>
        <v>0</v>
      </c>
      <c r="Z175" s="99">
        <f t="shared" si="25"/>
        <v>0</v>
      </c>
    </row>
    <row r="176" spans="2:26" s="60" customFormat="1" x14ac:dyDescent="0.3">
      <c r="B176" s="62">
        <v>43788</v>
      </c>
      <c r="C176" s="81">
        <v>0</v>
      </c>
      <c r="D176" s="81">
        <v>0</v>
      </c>
      <c r="E176" s="39">
        <f t="shared" si="18"/>
        <v>0</v>
      </c>
      <c r="F176" s="39">
        <v>0</v>
      </c>
      <c r="G176" s="47"/>
      <c r="H176" s="62">
        <v>43788</v>
      </c>
      <c r="I176" s="70">
        <v>0</v>
      </c>
      <c r="J176" s="99">
        <f t="shared" si="20"/>
        <v>0.2</v>
      </c>
      <c r="K176" s="63">
        <f t="shared" si="19"/>
        <v>0</v>
      </c>
      <c r="M176" s="62">
        <v>43788</v>
      </c>
      <c r="N176" s="69">
        <v>0</v>
      </c>
      <c r="O176" s="63">
        <f t="shared" si="21"/>
        <v>0</v>
      </c>
      <c r="P176" s="106">
        <f t="shared" si="22"/>
        <v>0</v>
      </c>
      <c r="Q176" s="66"/>
      <c r="R176" s="62">
        <v>43788</v>
      </c>
      <c r="S176" s="3">
        <v>0</v>
      </c>
      <c r="T176" s="3">
        <f t="shared" si="23"/>
        <v>0</v>
      </c>
      <c r="U176" s="67">
        <f t="shared" si="24"/>
        <v>0</v>
      </c>
      <c r="V176" s="40"/>
      <c r="W176" s="62">
        <v>43788</v>
      </c>
      <c r="X176" s="99">
        <v>0</v>
      </c>
      <c r="Y176" s="99">
        <f t="shared" si="26"/>
        <v>0</v>
      </c>
      <c r="Z176" s="99">
        <f t="shared" si="25"/>
        <v>0</v>
      </c>
    </row>
    <row r="177" spans="2:26" s="60" customFormat="1" x14ac:dyDescent="0.3">
      <c r="B177" s="62">
        <v>43789</v>
      </c>
      <c r="C177" s="81">
        <v>0</v>
      </c>
      <c r="D177" s="81">
        <v>0</v>
      </c>
      <c r="E177" s="39">
        <f t="shared" si="18"/>
        <v>0</v>
      </c>
      <c r="F177" s="39">
        <v>0</v>
      </c>
      <c r="G177" s="47"/>
      <c r="H177" s="62">
        <v>43789</v>
      </c>
      <c r="I177" s="70">
        <v>0</v>
      </c>
      <c r="J177" s="99">
        <f t="shared" si="20"/>
        <v>0</v>
      </c>
      <c r="K177" s="63">
        <f t="shared" si="19"/>
        <v>0</v>
      </c>
      <c r="M177" s="62">
        <v>43789</v>
      </c>
      <c r="N177" s="69">
        <v>0</v>
      </c>
      <c r="O177" s="63">
        <f t="shared" si="21"/>
        <v>0</v>
      </c>
      <c r="P177" s="106">
        <f t="shared" si="22"/>
        <v>0</v>
      </c>
      <c r="Q177" s="66"/>
      <c r="R177" s="62">
        <v>43789</v>
      </c>
      <c r="S177" s="3">
        <v>0</v>
      </c>
      <c r="T177" s="3">
        <f t="shared" si="23"/>
        <v>0</v>
      </c>
      <c r="U177" s="67">
        <f t="shared" si="24"/>
        <v>0</v>
      </c>
      <c r="V177" s="40"/>
      <c r="W177" s="62">
        <v>43789</v>
      </c>
      <c r="X177" s="99">
        <v>0</v>
      </c>
      <c r="Y177" s="99">
        <f t="shared" si="26"/>
        <v>0</v>
      </c>
      <c r="Z177" s="99">
        <f t="shared" si="25"/>
        <v>0</v>
      </c>
    </row>
    <row r="178" spans="2:26" s="60" customFormat="1" x14ac:dyDescent="0.3">
      <c r="B178" s="62">
        <v>43790</v>
      </c>
      <c r="C178" s="81">
        <v>0</v>
      </c>
      <c r="D178" s="81">
        <v>0</v>
      </c>
      <c r="E178" s="39">
        <f t="shared" si="18"/>
        <v>0</v>
      </c>
      <c r="F178" s="39">
        <v>0</v>
      </c>
      <c r="G178" s="47"/>
      <c r="H178" s="62">
        <v>43790</v>
      </c>
      <c r="I178" s="70">
        <v>0</v>
      </c>
      <c r="J178" s="99">
        <f t="shared" si="20"/>
        <v>0</v>
      </c>
      <c r="K178" s="63">
        <f t="shared" si="19"/>
        <v>0</v>
      </c>
      <c r="M178" s="62">
        <v>43790</v>
      </c>
      <c r="N178" s="69">
        <v>0</v>
      </c>
      <c r="O178" s="63">
        <f t="shared" si="21"/>
        <v>0</v>
      </c>
      <c r="P178" s="106">
        <f t="shared" si="22"/>
        <v>0</v>
      </c>
      <c r="Q178" s="66"/>
      <c r="R178" s="62">
        <v>43790</v>
      </c>
      <c r="S178" s="3">
        <v>0</v>
      </c>
      <c r="T178" s="3">
        <f t="shared" si="23"/>
        <v>0</v>
      </c>
      <c r="U178" s="67">
        <f t="shared" si="24"/>
        <v>0</v>
      </c>
      <c r="V178" s="40"/>
      <c r="W178" s="62">
        <v>43790</v>
      </c>
      <c r="X178" s="99">
        <v>0</v>
      </c>
      <c r="Y178" s="99">
        <f t="shared" si="26"/>
        <v>0</v>
      </c>
      <c r="Z178" s="99">
        <f t="shared" si="25"/>
        <v>0</v>
      </c>
    </row>
    <row r="179" spans="2:26" s="60" customFormat="1" x14ac:dyDescent="0.3">
      <c r="B179" s="62">
        <v>43791</v>
      </c>
      <c r="C179" s="81">
        <v>0</v>
      </c>
      <c r="D179" s="81">
        <v>0</v>
      </c>
      <c r="E179" s="39">
        <f t="shared" si="18"/>
        <v>0</v>
      </c>
      <c r="F179" s="39">
        <v>0</v>
      </c>
      <c r="G179" s="47"/>
      <c r="H179" s="62">
        <v>43791</v>
      </c>
      <c r="I179" s="70">
        <v>0</v>
      </c>
      <c r="J179" s="99">
        <f t="shared" si="20"/>
        <v>0</v>
      </c>
      <c r="K179" s="63">
        <f t="shared" si="19"/>
        <v>0</v>
      </c>
      <c r="M179" s="62">
        <v>43791</v>
      </c>
      <c r="N179" s="69">
        <v>0</v>
      </c>
      <c r="O179" s="63">
        <f t="shared" si="21"/>
        <v>0</v>
      </c>
      <c r="P179" s="106">
        <f t="shared" si="22"/>
        <v>0</v>
      </c>
      <c r="Q179" s="66"/>
      <c r="R179" s="62">
        <v>43791</v>
      </c>
      <c r="S179" s="3">
        <v>0</v>
      </c>
      <c r="T179" s="3">
        <f t="shared" si="23"/>
        <v>0</v>
      </c>
      <c r="U179" s="67">
        <f t="shared" si="24"/>
        <v>0</v>
      </c>
      <c r="V179" s="40"/>
      <c r="W179" s="62">
        <v>43791</v>
      </c>
      <c r="X179" s="99">
        <v>0</v>
      </c>
      <c r="Y179" s="99">
        <f t="shared" si="26"/>
        <v>0</v>
      </c>
      <c r="Z179" s="99">
        <f t="shared" si="25"/>
        <v>0</v>
      </c>
    </row>
    <row r="180" spans="2:26" s="60" customFormat="1" x14ac:dyDescent="0.3">
      <c r="B180" s="62">
        <v>43792</v>
      </c>
      <c r="C180" s="81">
        <v>0</v>
      </c>
      <c r="D180" s="81">
        <v>0</v>
      </c>
      <c r="E180" s="39">
        <f t="shared" si="18"/>
        <v>0</v>
      </c>
      <c r="F180" s="39">
        <v>0</v>
      </c>
      <c r="G180" s="47"/>
      <c r="H180" s="62">
        <v>43792</v>
      </c>
      <c r="I180" s="70">
        <v>0</v>
      </c>
      <c r="J180" s="99">
        <f t="shared" si="20"/>
        <v>0</v>
      </c>
      <c r="K180" s="63">
        <f t="shared" si="19"/>
        <v>0</v>
      </c>
      <c r="M180" s="62">
        <v>43792</v>
      </c>
      <c r="N180" s="69">
        <v>0</v>
      </c>
      <c r="O180" s="63">
        <f t="shared" si="21"/>
        <v>0</v>
      </c>
      <c r="P180" s="106">
        <f t="shared" si="22"/>
        <v>0</v>
      </c>
      <c r="Q180" s="66"/>
      <c r="R180" s="62">
        <v>43792</v>
      </c>
      <c r="S180" s="3">
        <v>0</v>
      </c>
      <c r="T180" s="3">
        <f t="shared" si="23"/>
        <v>0</v>
      </c>
      <c r="U180" s="67">
        <f t="shared" si="24"/>
        <v>0</v>
      </c>
      <c r="V180" s="40"/>
      <c r="W180" s="62">
        <v>43792</v>
      </c>
      <c r="X180" s="99">
        <v>0</v>
      </c>
      <c r="Y180" s="99">
        <f t="shared" si="26"/>
        <v>0</v>
      </c>
      <c r="Z180" s="99">
        <f t="shared" si="25"/>
        <v>0</v>
      </c>
    </row>
    <row r="181" spans="2:26" s="60" customFormat="1" x14ac:dyDescent="0.3">
      <c r="B181" s="62">
        <v>43793</v>
      </c>
      <c r="C181" s="81">
        <v>0</v>
      </c>
      <c r="D181" s="81">
        <v>0</v>
      </c>
      <c r="E181" s="39">
        <f t="shared" si="18"/>
        <v>0</v>
      </c>
      <c r="F181" s="39">
        <v>0</v>
      </c>
      <c r="G181" s="47"/>
      <c r="H181" s="62">
        <v>43793</v>
      </c>
      <c r="I181" s="70">
        <v>0</v>
      </c>
      <c r="J181" s="99">
        <f t="shared" si="20"/>
        <v>0</v>
      </c>
      <c r="K181" s="63">
        <f t="shared" si="19"/>
        <v>0</v>
      </c>
      <c r="M181" s="62">
        <v>43793</v>
      </c>
      <c r="N181" s="69">
        <v>0</v>
      </c>
      <c r="O181" s="63">
        <f t="shared" si="21"/>
        <v>0</v>
      </c>
      <c r="P181" s="106">
        <f t="shared" si="22"/>
        <v>0</v>
      </c>
      <c r="Q181" s="66"/>
      <c r="R181" s="62">
        <v>43793</v>
      </c>
      <c r="S181" s="3">
        <v>0</v>
      </c>
      <c r="T181" s="3">
        <f t="shared" si="23"/>
        <v>0</v>
      </c>
      <c r="U181" s="67">
        <f t="shared" si="24"/>
        <v>0</v>
      </c>
      <c r="V181" s="40"/>
      <c r="W181" s="62">
        <v>43793</v>
      </c>
      <c r="X181" s="69">
        <v>0</v>
      </c>
      <c r="Y181" s="99">
        <f t="shared" si="26"/>
        <v>0</v>
      </c>
      <c r="Z181" s="99">
        <f t="shared" si="25"/>
        <v>0</v>
      </c>
    </row>
    <row r="182" spans="2:26" s="60" customFormat="1" x14ac:dyDescent="0.3">
      <c r="B182" s="62">
        <v>43794</v>
      </c>
      <c r="C182" s="81">
        <v>0</v>
      </c>
      <c r="D182" s="81">
        <v>0</v>
      </c>
      <c r="E182" s="39">
        <f t="shared" si="18"/>
        <v>0</v>
      </c>
      <c r="F182" s="39">
        <v>0</v>
      </c>
      <c r="G182" s="47"/>
      <c r="H182" s="62">
        <v>43794</v>
      </c>
      <c r="I182" s="70">
        <v>0</v>
      </c>
      <c r="J182" s="99">
        <f t="shared" si="20"/>
        <v>0</v>
      </c>
      <c r="K182" s="63">
        <f t="shared" si="19"/>
        <v>0</v>
      </c>
      <c r="M182" s="62">
        <v>43794</v>
      </c>
      <c r="N182" s="69">
        <v>0</v>
      </c>
      <c r="O182" s="63">
        <f t="shared" si="21"/>
        <v>0</v>
      </c>
      <c r="P182" s="106">
        <f t="shared" si="22"/>
        <v>0</v>
      </c>
      <c r="Q182" s="66"/>
      <c r="R182" s="62">
        <v>43794</v>
      </c>
      <c r="S182" s="3">
        <v>0</v>
      </c>
      <c r="T182" s="3">
        <f t="shared" si="23"/>
        <v>0</v>
      </c>
      <c r="U182" s="67">
        <f t="shared" si="24"/>
        <v>0</v>
      </c>
      <c r="V182" s="40"/>
      <c r="W182" s="62">
        <v>43794</v>
      </c>
      <c r="X182" s="69">
        <v>0</v>
      </c>
      <c r="Y182" s="99">
        <f t="shared" si="26"/>
        <v>0</v>
      </c>
      <c r="Z182" s="99">
        <f t="shared" si="25"/>
        <v>0</v>
      </c>
    </row>
    <row r="183" spans="2:26" s="60" customFormat="1" x14ac:dyDescent="0.3">
      <c r="B183" s="62">
        <v>43795</v>
      </c>
      <c r="C183" s="81">
        <v>0</v>
      </c>
      <c r="D183" s="81">
        <v>0</v>
      </c>
      <c r="E183" s="39">
        <f t="shared" si="18"/>
        <v>0</v>
      </c>
      <c r="F183" s="39">
        <v>0</v>
      </c>
      <c r="G183" s="47"/>
      <c r="H183" s="62">
        <v>43795</v>
      </c>
      <c r="I183" s="70">
        <v>0</v>
      </c>
      <c r="J183" s="99">
        <f t="shared" si="20"/>
        <v>0</v>
      </c>
      <c r="K183" s="63">
        <f t="shared" si="19"/>
        <v>0</v>
      </c>
      <c r="M183" s="62">
        <v>43795</v>
      </c>
      <c r="N183" s="69">
        <v>0</v>
      </c>
      <c r="O183" s="63">
        <f t="shared" si="21"/>
        <v>0</v>
      </c>
      <c r="P183" s="106">
        <f t="shared" si="22"/>
        <v>0</v>
      </c>
      <c r="Q183" s="66"/>
      <c r="R183" s="62">
        <v>43795</v>
      </c>
      <c r="S183" s="3">
        <v>0</v>
      </c>
      <c r="T183" s="3">
        <f t="shared" si="23"/>
        <v>0</v>
      </c>
      <c r="U183" s="67">
        <f t="shared" si="24"/>
        <v>0</v>
      </c>
      <c r="V183" s="40"/>
      <c r="W183" s="62">
        <v>43795</v>
      </c>
      <c r="X183" s="69">
        <v>0</v>
      </c>
      <c r="Y183" s="99">
        <f t="shared" si="26"/>
        <v>0</v>
      </c>
      <c r="Z183" s="99">
        <f t="shared" si="25"/>
        <v>0</v>
      </c>
    </row>
    <row r="184" spans="2:26" s="60" customFormat="1" x14ac:dyDescent="0.3">
      <c r="B184" s="62">
        <v>43796</v>
      </c>
      <c r="C184" s="81">
        <v>0</v>
      </c>
      <c r="D184" s="81">
        <v>0</v>
      </c>
      <c r="E184" s="39">
        <f t="shared" si="18"/>
        <v>0</v>
      </c>
      <c r="F184" s="39">
        <v>0</v>
      </c>
      <c r="G184" s="47"/>
      <c r="H184" s="62">
        <v>43796</v>
      </c>
      <c r="I184" s="70">
        <v>0</v>
      </c>
      <c r="J184" s="99">
        <f t="shared" si="20"/>
        <v>0</v>
      </c>
      <c r="K184" s="63">
        <f t="shared" si="19"/>
        <v>0</v>
      </c>
      <c r="M184" s="62">
        <v>43796</v>
      </c>
      <c r="N184" s="69">
        <v>0</v>
      </c>
      <c r="O184" s="63">
        <f t="shared" si="21"/>
        <v>0</v>
      </c>
      <c r="P184" s="106">
        <f t="shared" si="22"/>
        <v>0</v>
      </c>
      <c r="Q184" s="66"/>
      <c r="R184" s="62">
        <v>43796</v>
      </c>
      <c r="S184" s="3">
        <v>0</v>
      </c>
      <c r="T184" s="3">
        <f t="shared" si="23"/>
        <v>0</v>
      </c>
      <c r="U184" s="67">
        <f t="shared" si="24"/>
        <v>0</v>
      </c>
      <c r="V184" s="40"/>
      <c r="W184" s="62">
        <v>43796</v>
      </c>
      <c r="X184" s="69">
        <v>0</v>
      </c>
      <c r="Y184" s="99">
        <f t="shared" si="26"/>
        <v>0</v>
      </c>
      <c r="Z184" s="99">
        <f t="shared" si="25"/>
        <v>0</v>
      </c>
    </row>
    <row r="185" spans="2:26" s="60" customFormat="1" x14ac:dyDescent="0.3">
      <c r="B185" s="62">
        <v>43797</v>
      </c>
      <c r="C185" s="81">
        <v>0</v>
      </c>
      <c r="D185" s="81">
        <v>0</v>
      </c>
      <c r="E185" s="39">
        <f t="shared" si="18"/>
        <v>0</v>
      </c>
      <c r="F185" s="39">
        <v>0</v>
      </c>
      <c r="G185" s="47"/>
      <c r="H185" s="62">
        <v>43797</v>
      </c>
      <c r="I185" s="70">
        <v>0</v>
      </c>
      <c r="J185" s="99">
        <f t="shared" si="20"/>
        <v>0</v>
      </c>
      <c r="K185" s="63">
        <f t="shared" si="19"/>
        <v>0</v>
      </c>
      <c r="M185" s="62">
        <v>43797</v>
      </c>
      <c r="N185" s="69">
        <v>0</v>
      </c>
      <c r="O185" s="63">
        <f t="shared" si="21"/>
        <v>0</v>
      </c>
      <c r="P185" s="106">
        <f t="shared" si="22"/>
        <v>0</v>
      </c>
      <c r="Q185" s="66"/>
      <c r="R185" s="62">
        <v>43797</v>
      </c>
      <c r="S185" s="3">
        <v>0</v>
      </c>
      <c r="T185" s="3">
        <f t="shared" si="23"/>
        <v>0</v>
      </c>
      <c r="U185" s="67">
        <f t="shared" si="24"/>
        <v>0</v>
      </c>
      <c r="V185" s="40"/>
      <c r="W185" s="62">
        <v>43797</v>
      </c>
      <c r="X185" s="69">
        <v>0</v>
      </c>
      <c r="Y185" s="99">
        <f t="shared" si="26"/>
        <v>0</v>
      </c>
      <c r="Z185" s="99">
        <f t="shared" si="25"/>
        <v>0</v>
      </c>
    </row>
    <row r="186" spans="2:26" s="60" customFormat="1" x14ac:dyDescent="0.3">
      <c r="B186" s="62">
        <v>43798</v>
      </c>
      <c r="C186" s="81">
        <v>0</v>
      </c>
      <c r="D186" s="81">
        <v>0</v>
      </c>
      <c r="E186" s="39">
        <f t="shared" si="18"/>
        <v>0</v>
      </c>
      <c r="F186" s="39">
        <v>0</v>
      </c>
      <c r="G186" s="47"/>
      <c r="H186" s="62">
        <v>43798</v>
      </c>
      <c r="I186" s="70">
        <v>0</v>
      </c>
      <c r="J186" s="99">
        <f t="shared" si="20"/>
        <v>0</v>
      </c>
      <c r="K186" s="63">
        <f t="shared" si="19"/>
        <v>0</v>
      </c>
      <c r="M186" s="62">
        <v>43798</v>
      </c>
      <c r="N186" s="69">
        <v>0</v>
      </c>
      <c r="O186" s="63">
        <f t="shared" si="21"/>
        <v>0</v>
      </c>
      <c r="P186" s="106">
        <f t="shared" si="22"/>
        <v>0</v>
      </c>
      <c r="Q186" s="66"/>
      <c r="R186" s="62">
        <v>43798</v>
      </c>
      <c r="S186" s="3">
        <v>0</v>
      </c>
      <c r="T186" s="3">
        <f t="shared" si="23"/>
        <v>0</v>
      </c>
      <c r="U186" s="67">
        <f t="shared" si="24"/>
        <v>0</v>
      </c>
      <c r="V186" s="40"/>
      <c r="W186" s="62">
        <v>43798</v>
      </c>
      <c r="X186" s="69">
        <v>0</v>
      </c>
      <c r="Y186" s="99">
        <f t="shared" si="26"/>
        <v>0</v>
      </c>
      <c r="Z186" s="99">
        <f t="shared" si="25"/>
        <v>0</v>
      </c>
    </row>
    <row r="187" spans="2:26" s="60" customFormat="1" x14ac:dyDescent="0.3">
      <c r="B187" s="62">
        <v>43799</v>
      </c>
      <c r="C187" s="81">
        <v>0</v>
      </c>
      <c r="D187" s="81">
        <v>0</v>
      </c>
      <c r="E187" s="39">
        <f t="shared" si="18"/>
        <v>0</v>
      </c>
      <c r="F187" s="39">
        <v>0</v>
      </c>
      <c r="G187" s="47"/>
      <c r="H187" s="62">
        <v>43799</v>
      </c>
      <c r="I187" s="70">
        <v>0</v>
      </c>
      <c r="J187" s="99">
        <f t="shared" si="20"/>
        <v>0</v>
      </c>
      <c r="K187" s="63">
        <f t="shared" si="19"/>
        <v>0</v>
      </c>
      <c r="M187" s="62">
        <v>43799</v>
      </c>
      <c r="N187" s="69">
        <v>0</v>
      </c>
      <c r="O187" s="63">
        <f t="shared" si="21"/>
        <v>0</v>
      </c>
      <c r="P187" s="106">
        <f t="shared" si="22"/>
        <v>0</v>
      </c>
      <c r="Q187" s="66"/>
      <c r="R187" s="62">
        <v>43799</v>
      </c>
      <c r="S187" s="3">
        <v>0</v>
      </c>
      <c r="T187" s="3">
        <f t="shared" si="23"/>
        <v>0</v>
      </c>
      <c r="U187" s="67">
        <f t="shared" si="24"/>
        <v>0</v>
      </c>
      <c r="V187" s="40"/>
      <c r="W187" s="62">
        <v>43799</v>
      </c>
      <c r="X187" s="69">
        <v>0</v>
      </c>
      <c r="Y187" s="99">
        <f t="shared" si="26"/>
        <v>0</v>
      </c>
      <c r="Z187" s="99">
        <f t="shared" si="25"/>
        <v>0</v>
      </c>
    </row>
    <row r="188" spans="2:26" s="60" customFormat="1" x14ac:dyDescent="0.3">
      <c r="B188" s="62">
        <v>43800</v>
      </c>
      <c r="C188" s="81">
        <v>0</v>
      </c>
      <c r="D188" s="81">
        <v>12.1</v>
      </c>
      <c r="E188" s="39">
        <f t="shared" si="18"/>
        <v>0</v>
      </c>
      <c r="F188" s="39">
        <v>0</v>
      </c>
      <c r="G188" s="47"/>
      <c r="H188" s="62">
        <v>43800</v>
      </c>
      <c r="I188" s="70">
        <v>0</v>
      </c>
      <c r="J188" s="99">
        <f t="shared" si="20"/>
        <v>0</v>
      </c>
      <c r="K188" s="63">
        <f t="shared" si="19"/>
        <v>0</v>
      </c>
      <c r="M188" s="62">
        <v>43800</v>
      </c>
      <c r="N188" s="69">
        <v>0</v>
      </c>
      <c r="O188" s="63">
        <f t="shared" si="21"/>
        <v>0</v>
      </c>
      <c r="P188" s="106">
        <f t="shared" si="22"/>
        <v>0</v>
      </c>
      <c r="Q188" s="66"/>
      <c r="R188" s="62">
        <v>43800</v>
      </c>
      <c r="S188" s="3">
        <v>0</v>
      </c>
      <c r="T188" s="3">
        <f t="shared" si="23"/>
        <v>0</v>
      </c>
      <c r="U188" s="67">
        <f t="shared" si="24"/>
        <v>0</v>
      </c>
      <c r="V188" s="40"/>
      <c r="W188" s="62">
        <v>43800</v>
      </c>
      <c r="X188" s="69">
        <v>0</v>
      </c>
      <c r="Y188" s="99">
        <f t="shared" si="26"/>
        <v>0</v>
      </c>
      <c r="Z188" s="99">
        <f t="shared" si="25"/>
        <v>0</v>
      </c>
    </row>
    <row r="189" spans="2:26" s="60" customFormat="1" x14ac:dyDescent="0.3">
      <c r="B189" s="62">
        <v>43801</v>
      </c>
      <c r="C189" s="81">
        <v>5.2</v>
      </c>
      <c r="D189" s="81">
        <v>0</v>
      </c>
      <c r="E189" s="39">
        <f t="shared" si="18"/>
        <v>13.520000000000001</v>
      </c>
      <c r="F189" s="39">
        <v>5.2</v>
      </c>
      <c r="G189" s="47"/>
      <c r="H189" s="62">
        <v>43801</v>
      </c>
      <c r="I189" s="70">
        <v>0</v>
      </c>
      <c r="J189" s="99">
        <f t="shared" si="20"/>
        <v>0</v>
      </c>
      <c r="K189" s="63">
        <f t="shared" si="19"/>
        <v>2.6</v>
      </c>
      <c r="M189" s="62">
        <v>43801</v>
      </c>
      <c r="N189" s="69">
        <v>12.1</v>
      </c>
      <c r="O189" s="63">
        <f t="shared" si="21"/>
        <v>4.0333333333333332</v>
      </c>
      <c r="P189" s="106">
        <f t="shared" si="22"/>
        <v>1.7333333333333334</v>
      </c>
      <c r="Q189" s="66"/>
      <c r="R189" s="62">
        <v>43801</v>
      </c>
      <c r="S189" s="3">
        <v>0</v>
      </c>
      <c r="T189" s="3">
        <f t="shared" si="23"/>
        <v>0</v>
      </c>
      <c r="U189" s="67">
        <f t="shared" si="24"/>
        <v>1.3</v>
      </c>
      <c r="V189" s="40"/>
      <c r="W189" s="62">
        <v>43801</v>
      </c>
      <c r="X189" s="69">
        <v>0</v>
      </c>
      <c r="Y189" s="99">
        <f t="shared" si="26"/>
        <v>0</v>
      </c>
      <c r="Z189" s="99">
        <f t="shared" si="25"/>
        <v>1.04</v>
      </c>
    </row>
    <row r="190" spans="2:26" s="60" customFormat="1" x14ac:dyDescent="0.3">
      <c r="B190" s="62">
        <v>43802</v>
      </c>
      <c r="C190" s="81">
        <v>1.3</v>
      </c>
      <c r="D190" s="81">
        <v>0</v>
      </c>
      <c r="E190" s="39">
        <f t="shared" si="18"/>
        <v>3.3800000000000003</v>
      </c>
      <c r="F190" s="39">
        <v>1.3</v>
      </c>
      <c r="G190" s="47"/>
      <c r="H190" s="62">
        <v>43802</v>
      </c>
      <c r="I190" s="70">
        <v>0</v>
      </c>
      <c r="J190" s="99">
        <f t="shared" si="20"/>
        <v>0</v>
      </c>
      <c r="K190" s="63">
        <f t="shared" si="19"/>
        <v>3.25</v>
      </c>
      <c r="M190" s="62">
        <v>43802</v>
      </c>
      <c r="N190" s="69">
        <v>0.3</v>
      </c>
      <c r="O190" s="63">
        <f t="shared" si="21"/>
        <v>4.1333333333333337</v>
      </c>
      <c r="P190" s="106">
        <f t="shared" si="22"/>
        <v>2.1666666666666665</v>
      </c>
      <c r="Q190" s="66"/>
      <c r="R190" s="62">
        <v>43802</v>
      </c>
      <c r="S190" s="3">
        <v>0</v>
      </c>
      <c r="T190" s="3">
        <f t="shared" si="23"/>
        <v>0</v>
      </c>
      <c r="U190" s="67">
        <f t="shared" si="24"/>
        <v>1.625</v>
      </c>
      <c r="V190" s="40"/>
      <c r="W190" s="62">
        <v>43802</v>
      </c>
      <c r="X190" s="69">
        <v>0</v>
      </c>
      <c r="Y190" s="99">
        <f t="shared" si="26"/>
        <v>0</v>
      </c>
      <c r="Z190" s="99">
        <f t="shared" si="25"/>
        <v>1.3</v>
      </c>
    </row>
    <row r="191" spans="2:26" s="60" customFormat="1" x14ac:dyDescent="0.3">
      <c r="B191" s="62">
        <v>43803</v>
      </c>
      <c r="C191" s="81">
        <v>0</v>
      </c>
      <c r="D191" s="81">
        <v>5.0999999999999996</v>
      </c>
      <c r="E191" s="39">
        <f t="shared" si="18"/>
        <v>0</v>
      </c>
      <c r="F191" s="39">
        <v>0</v>
      </c>
      <c r="G191" s="47"/>
      <c r="H191" s="62">
        <v>43803</v>
      </c>
      <c r="I191" s="70">
        <v>0</v>
      </c>
      <c r="J191" s="99">
        <f t="shared" si="20"/>
        <v>0</v>
      </c>
      <c r="K191" s="63">
        <f t="shared" si="19"/>
        <v>0.65</v>
      </c>
      <c r="M191" s="62">
        <v>43803</v>
      </c>
      <c r="N191" s="69">
        <v>1.6</v>
      </c>
      <c r="O191" s="63">
        <f t="shared" si="21"/>
        <v>4.666666666666667</v>
      </c>
      <c r="P191" s="106">
        <f t="shared" si="22"/>
        <v>2.1666666666666665</v>
      </c>
      <c r="Q191" s="66"/>
      <c r="R191" s="62">
        <v>43803</v>
      </c>
      <c r="S191" s="3">
        <v>0</v>
      </c>
      <c r="T191" s="3">
        <f t="shared" si="23"/>
        <v>0</v>
      </c>
      <c r="U191" s="67">
        <f t="shared" si="24"/>
        <v>1.625</v>
      </c>
      <c r="V191" s="40"/>
      <c r="W191" s="62">
        <v>43803</v>
      </c>
      <c r="X191" s="69">
        <v>0</v>
      </c>
      <c r="Y191" s="99">
        <f t="shared" si="26"/>
        <v>0</v>
      </c>
      <c r="Z191" s="99">
        <f t="shared" si="25"/>
        <v>1.3</v>
      </c>
    </row>
    <row r="192" spans="2:26" s="60" customFormat="1" x14ac:dyDescent="0.3">
      <c r="B192" s="62">
        <v>43804</v>
      </c>
      <c r="C192" s="81">
        <v>0</v>
      </c>
      <c r="D192" s="81">
        <v>0</v>
      </c>
      <c r="E192" s="39">
        <f t="shared" si="18"/>
        <v>0</v>
      </c>
      <c r="F192" s="39">
        <v>0</v>
      </c>
      <c r="G192" s="47"/>
      <c r="H192" s="62">
        <v>43804</v>
      </c>
      <c r="I192" s="70">
        <v>5.0999999999999996</v>
      </c>
      <c r="J192" s="99">
        <f t="shared" si="20"/>
        <v>2.5499999999999998</v>
      </c>
      <c r="K192" s="63">
        <f t="shared" si="19"/>
        <v>0</v>
      </c>
      <c r="M192" s="62">
        <v>43804</v>
      </c>
      <c r="N192" s="69">
        <v>5.0999999999999996</v>
      </c>
      <c r="O192" s="63">
        <f t="shared" si="21"/>
        <v>2.3333333333333335</v>
      </c>
      <c r="P192" s="106">
        <f t="shared" si="22"/>
        <v>0.43333333333333335</v>
      </c>
      <c r="Q192" s="66"/>
      <c r="R192" s="62">
        <v>43804</v>
      </c>
      <c r="S192" s="3">
        <v>0</v>
      </c>
      <c r="T192" s="3">
        <f t="shared" si="23"/>
        <v>0</v>
      </c>
      <c r="U192" s="67">
        <f t="shared" si="24"/>
        <v>1.625</v>
      </c>
      <c r="V192" s="40"/>
      <c r="W192" s="62">
        <v>43804</v>
      </c>
      <c r="X192" s="69">
        <v>0</v>
      </c>
      <c r="Y192" s="99">
        <f t="shared" si="26"/>
        <v>0</v>
      </c>
      <c r="Z192" s="99">
        <f t="shared" si="25"/>
        <v>1.3</v>
      </c>
    </row>
    <row r="193" spans="2:26" s="60" customFormat="1" x14ac:dyDescent="0.3">
      <c r="B193" s="62">
        <v>43805</v>
      </c>
      <c r="C193" s="81">
        <v>0</v>
      </c>
      <c r="D193" s="81">
        <v>0</v>
      </c>
      <c r="E193" s="39">
        <f t="shared" si="18"/>
        <v>0</v>
      </c>
      <c r="F193" s="39">
        <v>0</v>
      </c>
      <c r="G193" s="47"/>
      <c r="H193" s="62">
        <v>43805</v>
      </c>
      <c r="I193" s="70">
        <v>0</v>
      </c>
      <c r="J193" s="99">
        <f t="shared" si="20"/>
        <v>2.5499999999999998</v>
      </c>
      <c r="K193" s="63">
        <f t="shared" si="19"/>
        <v>0</v>
      </c>
      <c r="M193" s="62">
        <v>43805</v>
      </c>
      <c r="N193" s="69">
        <v>0</v>
      </c>
      <c r="O193" s="63">
        <f t="shared" si="21"/>
        <v>2.2333333333333329</v>
      </c>
      <c r="P193" s="106">
        <f t="shared" si="22"/>
        <v>0</v>
      </c>
      <c r="Q193" s="66"/>
      <c r="R193" s="62">
        <v>43805</v>
      </c>
      <c r="S193" s="3">
        <v>0</v>
      </c>
      <c r="T193" s="3">
        <f t="shared" si="23"/>
        <v>0</v>
      </c>
      <c r="U193" s="67">
        <f t="shared" si="24"/>
        <v>0.32500000000000001</v>
      </c>
      <c r="V193" s="40"/>
      <c r="W193" s="62">
        <v>43805</v>
      </c>
      <c r="X193" s="69">
        <v>0</v>
      </c>
      <c r="Y193" s="99">
        <f t="shared" si="26"/>
        <v>0</v>
      </c>
      <c r="Z193" s="99">
        <f t="shared" si="25"/>
        <v>1.3</v>
      </c>
    </row>
    <row r="194" spans="2:26" s="60" customFormat="1" x14ac:dyDescent="0.3">
      <c r="B194" s="62">
        <v>43806</v>
      </c>
      <c r="C194" s="81">
        <v>0</v>
      </c>
      <c r="D194" s="81">
        <v>0</v>
      </c>
      <c r="E194" s="39">
        <f t="shared" si="18"/>
        <v>0</v>
      </c>
      <c r="F194" s="39">
        <v>0</v>
      </c>
      <c r="G194" s="47"/>
      <c r="H194" s="62">
        <v>43806</v>
      </c>
      <c r="I194" s="70">
        <v>0</v>
      </c>
      <c r="J194" s="99">
        <f t="shared" si="20"/>
        <v>0</v>
      </c>
      <c r="K194" s="63">
        <f t="shared" si="19"/>
        <v>0</v>
      </c>
      <c r="M194" s="62">
        <v>43806</v>
      </c>
      <c r="N194" s="69">
        <v>0</v>
      </c>
      <c r="O194" s="63">
        <f t="shared" si="21"/>
        <v>1.7</v>
      </c>
      <c r="P194" s="106">
        <f t="shared" si="22"/>
        <v>0</v>
      </c>
      <c r="Q194" s="66"/>
      <c r="R194" s="62">
        <v>43806</v>
      </c>
      <c r="S194" s="3">
        <v>0</v>
      </c>
      <c r="T194" s="3">
        <f t="shared" si="23"/>
        <v>0</v>
      </c>
      <c r="U194" s="67">
        <f t="shared" si="24"/>
        <v>0</v>
      </c>
      <c r="V194" s="40"/>
      <c r="W194" s="62">
        <v>43806</v>
      </c>
      <c r="X194" s="69">
        <v>0</v>
      </c>
      <c r="Y194" s="99">
        <f t="shared" si="26"/>
        <v>0</v>
      </c>
      <c r="Z194" s="99">
        <f t="shared" si="25"/>
        <v>0.26</v>
      </c>
    </row>
    <row r="195" spans="2:26" s="60" customFormat="1" x14ac:dyDescent="0.3">
      <c r="B195" s="62">
        <v>43807</v>
      </c>
      <c r="C195" s="81">
        <v>0</v>
      </c>
      <c r="D195" s="81">
        <v>5.0999999999999996</v>
      </c>
      <c r="E195" s="39">
        <f t="shared" si="18"/>
        <v>0</v>
      </c>
      <c r="F195" s="39">
        <v>0</v>
      </c>
      <c r="G195" s="47"/>
      <c r="H195" s="62">
        <v>43807</v>
      </c>
      <c r="I195" s="70">
        <v>0</v>
      </c>
      <c r="J195" s="99">
        <f t="shared" si="20"/>
        <v>0</v>
      </c>
      <c r="K195" s="63">
        <f t="shared" si="19"/>
        <v>0</v>
      </c>
      <c r="M195" s="62">
        <v>43807</v>
      </c>
      <c r="N195" s="69">
        <v>0</v>
      </c>
      <c r="O195" s="63">
        <f t="shared" si="21"/>
        <v>0</v>
      </c>
      <c r="P195" s="106">
        <f t="shared" si="22"/>
        <v>0</v>
      </c>
      <c r="Q195" s="66"/>
      <c r="R195" s="62">
        <v>43807</v>
      </c>
      <c r="S195" s="3">
        <v>0</v>
      </c>
      <c r="T195" s="3">
        <f t="shared" si="23"/>
        <v>0</v>
      </c>
      <c r="U195" s="67">
        <f t="shared" si="24"/>
        <v>0</v>
      </c>
      <c r="V195" s="40"/>
      <c r="W195" s="62">
        <v>43807</v>
      </c>
      <c r="X195" s="69">
        <v>0</v>
      </c>
      <c r="Y195" s="99">
        <f t="shared" si="26"/>
        <v>0</v>
      </c>
      <c r="Z195" s="99">
        <f t="shared" si="25"/>
        <v>0</v>
      </c>
    </row>
    <row r="196" spans="2:26" s="60" customFormat="1" x14ac:dyDescent="0.3">
      <c r="B196" s="62">
        <v>43808</v>
      </c>
      <c r="C196" s="81">
        <v>0</v>
      </c>
      <c r="D196" s="81">
        <v>0</v>
      </c>
      <c r="E196" s="39">
        <f t="shared" si="18"/>
        <v>0</v>
      </c>
      <c r="F196" s="39">
        <v>0</v>
      </c>
      <c r="G196" s="47"/>
      <c r="H196" s="62">
        <v>43808</v>
      </c>
      <c r="I196" s="70">
        <v>5.0999999999999996</v>
      </c>
      <c r="J196" s="99">
        <f t="shared" si="20"/>
        <v>2.5499999999999998</v>
      </c>
      <c r="K196" s="63">
        <f t="shared" si="19"/>
        <v>0</v>
      </c>
      <c r="M196" s="62">
        <v>43808</v>
      </c>
      <c r="N196" s="69">
        <v>0</v>
      </c>
      <c r="O196" s="63">
        <f t="shared" si="21"/>
        <v>0</v>
      </c>
      <c r="P196" s="106">
        <f t="shared" si="22"/>
        <v>0</v>
      </c>
      <c r="Q196" s="66"/>
      <c r="R196" s="62">
        <v>43808</v>
      </c>
      <c r="S196" s="3">
        <v>0</v>
      </c>
      <c r="T196" s="3">
        <f t="shared" si="23"/>
        <v>0</v>
      </c>
      <c r="U196" s="67">
        <f t="shared" si="24"/>
        <v>0</v>
      </c>
      <c r="V196" s="40"/>
      <c r="W196" s="62">
        <v>43808</v>
      </c>
      <c r="X196" s="69">
        <v>5.0999999999999996</v>
      </c>
      <c r="Y196" s="99">
        <f t="shared" si="26"/>
        <v>1.02</v>
      </c>
      <c r="Z196" s="99">
        <f t="shared" si="25"/>
        <v>0</v>
      </c>
    </row>
    <row r="197" spans="2:26" s="60" customFormat="1" x14ac:dyDescent="0.3">
      <c r="B197" s="62">
        <v>43809</v>
      </c>
      <c r="C197" s="81">
        <v>0</v>
      </c>
      <c r="D197" s="81">
        <v>0</v>
      </c>
      <c r="E197" s="39">
        <f t="shared" si="18"/>
        <v>0</v>
      </c>
      <c r="F197" s="39">
        <v>0</v>
      </c>
      <c r="G197" s="47"/>
      <c r="H197" s="62">
        <v>43809</v>
      </c>
      <c r="I197" s="70">
        <v>0</v>
      </c>
      <c r="J197" s="99">
        <f t="shared" si="20"/>
        <v>2.5499999999999998</v>
      </c>
      <c r="K197" s="63">
        <f t="shared" si="19"/>
        <v>0</v>
      </c>
      <c r="M197" s="62">
        <v>43809</v>
      </c>
      <c r="N197" s="69">
        <v>0</v>
      </c>
      <c r="O197" s="63">
        <f t="shared" si="21"/>
        <v>0</v>
      </c>
      <c r="P197" s="106">
        <f t="shared" si="22"/>
        <v>0</v>
      </c>
      <c r="Q197" s="66"/>
      <c r="R197" s="62">
        <v>43809</v>
      </c>
      <c r="S197" s="3">
        <v>0</v>
      </c>
      <c r="T197" s="3">
        <f t="shared" si="23"/>
        <v>0</v>
      </c>
      <c r="U197" s="67">
        <f t="shared" si="24"/>
        <v>0</v>
      </c>
      <c r="V197" s="40"/>
      <c r="W197" s="62">
        <v>43809</v>
      </c>
      <c r="X197" s="69">
        <v>0</v>
      </c>
      <c r="Y197" s="99">
        <f t="shared" si="26"/>
        <v>1.02</v>
      </c>
      <c r="Z197" s="99">
        <f t="shared" si="25"/>
        <v>0</v>
      </c>
    </row>
    <row r="198" spans="2:26" s="60" customFormat="1" x14ac:dyDescent="0.3">
      <c r="B198" s="62">
        <v>43810</v>
      </c>
      <c r="C198" s="81">
        <v>0</v>
      </c>
      <c r="D198" s="81">
        <v>0</v>
      </c>
      <c r="E198" s="39">
        <f t="shared" si="18"/>
        <v>0</v>
      </c>
      <c r="F198" s="39">
        <v>0</v>
      </c>
      <c r="G198" s="47"/>
      <c r="H198" s="62">
        <v>43810</v>
      </c>
      <c r="I198" s="70">
        <v>0</v>
      </c>
      <c r="J198" s="99">
        <f t="shared" si="20"/>
        <v>0</v>
      </c>
      <c r="K198" s="63">
        <f t="shared" si="19"/>
        <v>0</v>
      </c>
      <c r="M198" s="62">
        <v>43810</v>
      </c>
      <c r="N198" s="69">
        <v>0</v>
      </c>
      <c r="O198" s="63">
        <f t="shared" si="21"/>
        <v>0</v>
      </c>
      <c r="P198" s="106">
        <f t="shared" si="22"/>
        <v>0</v>
      </c>
      <c r="Q198" s="66"/>
      <c r="R198" s="62">
        <v>43810</v>
      </c>
      <c r="S198" s="3">
        <v>0</v>
      </c>
      <c r="T198" s="3">
        <f t="shared" si="23"/>
        <v>0</v>
      </c>
      <c r="U198" s="67">
        <f t="shared" si="24"/>
        <v>0</v>
      </c>
      <c r="V198" s="40"/>
      <c r="W198" s="62">
        <v>43810</v>
      </c>
      <c r="X198" s="69">
        <v>0.6</v>
      </c>
      <c r="Y198" s="99">
        <f t="shared" si="26"/>
        <v>1.1399999999999999</v>
      </c>
      <c r="Z198" s="99">
        <f t="shared" si="25"/>
        <v>0</v>
      </c>
    </row>
    <row r="199" spans="2:26" s="60" customFormat="1" x14ac:dyDescent="0.3">
      <c r="B199" s="62">
        <v>43811</v>
      </c>
      <c r="C199" s="81">
        <v>0</v>
      </c>
      <c r="D199" s="81">
        <v>0</v>
      </c>
      <c r="E199" s="39">
        <f t="shared" ref="E199:E262" si="27">2.6*C199</f>
        <v>0</v>
      </c>
      <c r="F199" s="39">
        <v>0</v>
      </c>
      <c r="G199" s="47"/>
      <c r="H199" s="62">
        <v>43811</v>
      </c>
      <c r="I199" s="70">
        <v>0</v>
      </c>
      <c r="J199" s="99">
        <f t="shared" si="20"/>
        <v>0</v>
      </c>
      <c r="K199" s="63">
        <f t="shared" si="19"/>
        <v>0</v>
      </c>
      <c r="M199" s="62">
        <v>43811</v>
      </c>
      <c r="N199" s="69">
        <v>0</v>
      </c>
      <c r="O199" s="63">
        <f t="shared" si="21"/>
        <v>0</v>
      </c>
      <c r="P199" s="106">
        <f t="shared" si="22"/>
        <v>0</v>
      </c>
      <c r="Q199" s="66"/>
      <c r="R199" s="62">
        <v>43811</v>
      </c>
      <c r="S199" s="3">
        <v>0</v>
      </c>
      <c r="T199" s="3">
        <f t="shared" si="23"/>
        <v>0</v>
      </c>
      <c r="U199" s="67">
        <f t="shared" si="24"/>
        <v>0</v>
      </c>
      <c r="V199" s="40"/>
      <c r="W199" s="62">
        <v>43811</v>
      </c>
      <c r="X199" s="69">
        <v>0</v>
      </c>
      <c r="Y199" s="99">
        <f t="shared" si="26"/>
        <v>1.1399999999999999</v>
      </c>
      <c r="Z199" s="99">
        <f t="shared" si="25"/>
        <v>0</v>
      </c>
    </row>
    <row r="200" spans="2:26" s="60" customFormat="1" x14ac:dyDescent="0.3">
      <c r="B200" s="62">
        <v>43812</v>
      </c>
      <c r="C200" s="81">
        <v>0</v>
      </c>
      <c r="D200" s="81">
        <v>0.2</v>
      </c>
      <c r="E200" s="39">
        <f t="shared" si="27"/>
        <v>0</v>
      </c>
      <c r="F200" s="39">
        <v>0</v>
      </c>
      <c r="G200" s="47"/>
      <c r="H200" s="62">
        <v>43812</v>
      </c>
      <c r="I200" s="70">
        <v>0</v>
      </c>
      <c r="J200" s="99">
        <f t="shared" si="20"/>
        <v>0</v>
      </c>
      <c r="K200" s="63">
        <f t="shared" ref="K200:K263" si="28">AVERAGE(C199:C200)</f>
        <v>0</v>
      </c>
      <c r="M200" s="62">
        <v>43812</v>
      </c>
      <c r="N200" s="69">
        <v>0</v>
      </c>
      <c r="O200" s="63">
        <f t="shared" si="21"/>
        <v>0</v>
      </c>
      <c r="P200" s="106">
        <f t="shared" si="22"/>
        <v>0</v>
      </c>
      <c r="Q200" s="66"/>
      <c r="R200" s="62">
        <v>43812</v>
      </c>
      <c r="S200" s="3">
        <v>0</v>
      </c>
      <c r="T200" s="3">
        <f t="shared" si="23"/>
        <v>0</v>
      </c>
      <c r="U200" s="67">
        <f t="shared" si="24"/>
        <v>0</v>
      </c>
      <c r="V200" s="40"/>
      <c r="W200" s="62">
        <v>43812</v>
      </c>
      <c r="X200" s="69">
        <v>0</v>
      </c>
      <c r="Y200" s="99">
        <f t="shared" si="26"/>
        <v>1.1399999999999999</v>
      </c>
      <c r="Z200" s="99">
        <f t="shared" si="25"/>
        <v>0</v>
      </c>
    </row>
    <row r="201" spans="2:26" s="60" customFormat="1" x14ac:dyDescent="0.3">
      <c r="B201" s="62">
        <v>43813</v>
      </c>
      <c r="C201" s="81">
        <v>0</v>
      </c>
      <c r="D201" s="81">
        <v>0</v>
      </c>
      <c r="E201" s="39">
        <f t="shared" si="27"/>
        <v>0</v>
      </c>
      <c r="F201" s="39">
        <v>0</v>
      </c>
      <c r="G201" s="47"/>
      <c r="H201" s="62">
        <v>43813</v>
      </c>
      <c r="I201" s="70">
        <v>0</v>
      </c>
      <c r="J201" s="99">
        <f t="shared" ref="J201:J264" si="29">AVERAGE(I200:I201)</f>
        <v>0</v>
      </c>
      <c r="K201" s="63">
        <f t="shared" si="28"/>
        <v>0</v>
      </c>
      <c r="M201" s="62">
        <v>43813</v>
      </c>
      <c r="N201" s="69">
        <v>0</v>
      </c>
      <c r="O201" s="63">
        <f t="shared" ref="O201:O264" si="30">AVERAGE(N199:N201)</f>
        <v>0</v>
      </c>
      <c r="P201" s="106">
        <f t="shared" ref="P201:P264" si="31">AVERAGE(C199:C201)</f>
        <v>0</v>
      </c>
      <c r="Q201" s="66"/>
      <c r="R201" s="62">
        <v>43813</v>
      </c>
      <c r="S201" s="3">
        <v>0</v>
      </c>
      <c r="T201" s="3">
        <f t="shared" si="23"/>
        <v>0</v>
      </c>
      <c r="U201" s="67">
        <f t="shared" si="24"/>
        <v>0</v>
      </c>
      <c r="V201" s="40"/>
      <c r="W201" s="62">
        <v>43813</v>
      </c>
      <c r="X201" s="69">
        <v>0.2</v>
      </c>
      <c r="Y201" s="99">
        <f t="shared" si="26"/>
        <v>0.16</v>
      </c>
      <c r="Z201" s="99">
        <f t="shared" si="25"/>
        <v>0</v>
      </c>
    </row>
    <row r="202" spans="2:26" s="60" customFormat="1" x14ac:dyDescent="0.3">
      <c r="B202" s="62">
        <v>43814</v>
      </c>
      <c r="C202" s="81">
        <v>0</v>
      </c>
      <c r="D202" s="81">
        <v>0</v>
      </c>
      <c r="E202" s="39">
        <f t="shared" si="27"/>
        <v>0</v>
      </c>
      <c r="F202" s="39">
        <v>0</v>
      </c>
      <c r="G202" s="47"/>
      <c r="H202" s="62">
        <v>43814</v>
      </c>
      <c r="I202" s="70">
        <v>0</v>
      </c>
      <c r="J202" s="99">
        <f t="shared" si="29"/>
        <v>0</v>
      </c>
      <c r="K202" s="63">
        <f t="shared" si="28"/>
        <v>0</v>
      </c>
      <c r="M202" s="62">
        <v>43814</v>
      </c>
      <c r="N202" s="69">
        <v>0</v>
      </c>
      <c r="O202" s="63">
        <f t="shared" si="30"/>
        <v>0</v>
      </c>
      <c r="P202" s="106">
        <f t="shared" si="31"/>
        <v>0</v>
      </c>
      <c r="Q202" s="66"/>
      <c r="R202" s="62">
        <v>43814</v>
      </c>
      <c r="S202" s="3">
        <v>0</v>
      </c>
      <c r="T202" s="3">
        <f t="shared" ref="T202:T265" si="32">AVERAGE(S199:S202)</f>
        <v>0</v>
      </c>
      <c r="U202" s="67">
        <f t="shared" ref="U202:U265" si="33">AVERAGE(C199:C202)</f>
        <v>0</v>
      </c>
      <c r="V202" s="40"/>
      <c r="W202" s="62">
        <v>43814</v>
      </c>
      <c r="X202" s="69">
        <v>0</v>
      </c>
      <c r="Y202" s="99">
        <f t="shared" si="26"/>
        <v>0.16</v>
      </c>
      <c r="Z202" s="99">
        <f t="shared" ref="Z202:Z265" si="34">AVERAGE(C198:C202)</f>
        <v>0</v>
      </c>
    </row>
    <row r="203" spans="2:26" s="60" customFormat="1" x14ac:dyDescent="0.3">
      <c r="B203" s="62">
        <v>43815</v>
      </c>
      <c r="C203" s="81">
        <v>0</v>
      </c>
      <c r="D203" s="81">
        <v>0</v>
      </c>
      <c r="E203" s="39">
        <f t="shared" si="27"/>
        <v>0</v>
      </c>
      <c r="F203" s="39">
        <v>0</v>
      </c>
      <c r="G203" s="47"/>
      <c r="H203" s="62">
        <v>43815</v>
      </c>
      <c r="I203" s="70">
        <v>0</v>
      </c>
      <c r="J203" s="99">
        <f t="shared" si="29"/>
        <v>0</v>
      </c>
      <c r="K203" s="63">
        <f t="shared" si="28"/>
        <v>0</v>
      </c>
      <c r="M203" s="62">
        <v>43815</v>
      </c>
      <c r="N203" s="69">
        <v>0</v>
      </c>
      <c r="O203" s="63">
        <f t="shared" si="30"/>
        <v>0</v>
      </c>
      <c r="P203" s="106">
        <f t="shared" si="31"/>
        <v>0</v>
      </c>
      <c r="Q203" s="66"/>
      <c r="R203" s="62">
        <v>43815</v>
      </c>
      <c r="S203" s="3">
        <v>0</v>
      </c>
      <c r="T203" s="3">
        <f t="shared" si="32"/>
        <v>0</v>
      </c>
      <c r="U203" s="67">
        <f t="shared" si="33"/>
        <v>0</v>
      </c>
      <c r="V203" s="40"/>
      <c r="W203" s="62">
        <v>43815</v>
      </c>
      <c r="X203" s="69">
        <v>0</v>
      </c>
      <c r="Y203" s="99">
        <f t="shared" ref="Y203:Y266" si="35">AVERAGE(X199:X203)</f>
        <v>0.04</v>
      </c>
      <c r="Z203" s="99">
        <f t="shared" si="34"/>
        <v>0</v>
      </c>
    </row>
    <row r="204" spans="2:26" s="60" customFormat="1" x14ac:dyDescent="0.3">
      <c r="B204" s="62">
        <v>43816</v>
      </c>
      <c r="C204" s="81">
        <v>0</v>
      </c>
      <c r="D204" s="81">
        <v>0</v>
      </c>
      <c r="E204" s="39">
        <f t="shared" si="27"/>
        <v>0</v>
      </c>
      <c r="F204" s="39">
        <v>0</v>
      </c>
      <c r="G204" s="47"/>
      <c r="H204" s="62">
        <v>43816</v>
      </c>
      <c r="I204" s="70">
        <v>0</v>
      </c>
      <c r="J204" s="99">
        <f t="shared" si="29"/>
        <v>0</v>
      </c>
      <c r="K204" s="63">
        <f t="shared" si="28"/>
        <v>0</v>
      </c>
      <c r="M204" s="62">
        <v>43816</v>
      </c>
      <c r="N204" s="69">
        <v>0</v>
      </c>
      <c r="O204" s="63">
        <f t="shared" si="30"/>
        <v>0</v>
      </c>
      <c r="P204" s="106">
        <f t="shared" si="31"/>
        <v>0</v>
      </c>
      <c r="Q204" s="66"/>
      <c r="R204" s="62">
        <v>43816</v>
      </c>
      <c r="S204" s="3">
        <v>0</v>
      </c>
      <c r="T204" s="3">
        <f t="shared" si="32"/>
        <v>0</v>
      </c>
      <c r="U204" s="67">
        <f t="shared" si="33"/>
        <v>0</v>
      </c>
      <c r="V204" s="40"/>
      <c r="W204" s="62">
        <v>43816</v>
      </c>
      <c r="X204" s="69">
        <v>0</v>
      </c>
      <c r="Y204" s="99">
        <f t="shared" si="35"/>
        <v>0.04</v>
      </c>
      <c r="Z204" s="99">
        <f t="shared" si="34"/>
        <v>0</v>
      </c>
    </row>
    <row r="205" spans="2:26" s="60" customFormat="1" x14ac:dyDescent="0.3">
      <c r="B205" s="62">
        <v>43817</v>
      </c>
      <c r="C205" s="81">
        <v>0</v>
      </c>
      <c r="D205" s="81">
        <v>5.0999999999999996</v>
      </c>
      <c r="E205" s="39">
        <f t="shared" si="27"/>
        <v>0</v>
      </c>
      <c r="F205" s="39">
        <v>0</v>
      </c>
      <c r="G205" s="47"/>
      <c r="H205" s="62">
        <v>43817</v>
      </c>
      <c r="I205" s="70">
        <v>0</v>
      </c>
      <c r="J205" s="99">
        <f t="shared" si="29"/>
        <v>0</v>
      </c>
      <c r="K205" s="63">
        <f t="shared" si="28"/>
        <v>0</v>
      </c>
      <c r="M205" s="62">
        <v>43817</v>
      </c>
      <c r="N205" s="69">
        <v>0</v>
      </c>
      <c r="O205" s="63">
        <f t="shared" si="30"/>
        <v>0</v>
      </c>
      <c r="P205" s="106">
        <f t="shared" si="31"/>
        <v>0</v>
      </c>
      <c r="Q205" s="66"/>
      <c r="R205" s="62">
        <v>43817</v>
      </c>
      <c r="S205" s="3">
        <v>0</v>
      </c>
      <c r="T205" s="3">
        <f t="shared" si="32"/>
        <v>0</v>
      </c>
      <c r="U205" s="67">
        <f t="shared" si="33"/>
        <v>0</v>
      </c>
      <c r="V205" s="40"/>
      <c r="W205" s="62">
        <v>43817</v>
      </c>
      <c r="X205" s="69">
        <v>0</v>
      </c>
      <c r="Y205" s="99">
        <f t="shared" si="35"/>
        <v>0.04</v>
      </c>
      <c r="Z205" s="99">
        <f t="shared" si="34"/>
        <v>0</v>
      </c>
    </row>
    <row r="206" spans="2:26" s="60" customFormat="1" x14ac:dyDescent="0.3">
      <c r="B206" s="62">
        <v>43818</v>
      </c>
      <c r="C206" s="81">
        <v>0</v>
      </c>
      <c r="D206" s="81">
        <v>0</v>
      </c>
      <c r="E206" s="39">
        <f t="shared" si="27"/>
        <v>0</v>
      </c>
      <c r="F206" s="39">
        <v>0</v>
      </c>
      <c r="G206" s="47"/>
      <c r="H206" s="62">
        <v>43818</v>
      </c>
      <c r="I206" s="70">
        <v>5.0999999999999996</v>
      </c>
      <c r="J206" s="99">
        <f t="shared" si="29"/>
        <v>2.5499999999999998</v>
      </c>
      <c r="K206" s="63">
        <f t="shared" si="28"/>
        <v>0</v>
      </c>
      <c r="M206" s="62">
        <v>43818</v>
      </c>
      <c r="N206" s="69">
        <v>0</v>
      </c>
      <c r="O206" s="63">
        <f t="shared" si="30"/>
        <v>0</v>
      </c>
      <c r="P206" s="106">
        <f t="shared" si="31"/>
        <v>0</v>
      </c>
      <c r="Q206" s="66"/>
      <c r="R206" s="62">
        <v>43818</v>
      </c>
      <c r="S206" s="3">
        <v>5.0999999999999996</v>
      </c>
      <c r="T206" s="3">
        <f t="shared" si="32"/>
        <v>1.2749999999999999</v>
      </c>
      <c r="U206" s="67">
        <f t="shared" si="33"/>
        <v>0</v>
      </c>
      <c r="V206" s="40"/>
      <c r="W206" s="62">
        <v>43818</v>
      </c>
      <c r="X206" s="69">
        <v>5.0999999999999996</v>
      </c>
      <c r="Y206" s="99">
        <f t="shared" si="35"/>
        <v>1.02</v>
      </c>
      <c r="Z206" s="99">
        <f t="shared" si="34"/>
        <v>0</v>
      </c>
    </row>
    <row r="207" spans="2:26" s="60" customFormat="1" x14ac:dyDescent="0.3">
      <c r="B207" s="62">
        <v>43819</v>
      </c>
      <c r="C207" s="81">
        <v>0</v>
      </c>
      <c r="D207" s="81">
        <v>0</v>
      </c>
      <c r="E207" s="39">
        <f t="shared" si="27"/>
        <v>0</v>
      </c>
      <c r="F207" s="39">
        <v>0</v>
      </c>
      <c r="G207" s="47"/>
      <c r="H207" s="62">
        <v>43819</v>
      </c>
      <c r="I207" s="70">
        <v>0</v>
      </c>
      <c r="J207" s="99">
        <f t="shared" si="29"/>
        <v>2.5499999999999998</v>
      </c>
      <c r="K207" s="63">
        <f t="shared" si="28"/>
        <v>0</v>
      </c>
      <c r="M207" s="62">
        <v>43819</v>
      </c>
      <c r="N207" s="69">
        <v>0</v>
      </c>
      <c r="O207" s="63">
        <f t="shared" si="30"/>
        <v>0</v>
      </c>
      <c r="P207" s="106">
        <f t="shared" si="31"/>
        <v>0</v>
      </c>
      <c r="Q207" s="66"/>
      <c r="R207" s="62">
        <v>43819</v>
      </c>
      <c r="S207" s="3">
        <v>0</v>
      </c>
      <c r="T207" s="3">
        <f t="shared" si="32"/>
        <v>1.2749999999999999</v>
      </c>
      <c r="U207" s="67">
        <f t="shared" si="33"/>
        <v>0</v>
      </c>
      <c r="V207" s="40"/>
      <c r="W207" s="62">
        <v>43819</v>
      </c>
      <c r="X207" s="69">
        <v>0</v>
      </c>
      <c r="Y207" s="99">
        <f t="shared" si="35"/>
        <v>1.02</v>
      </c>
      <c r="Z207" s="99">
        <f t="shared" si="34"/>
        <v>0</v>
      </c>
    </row>
    <row r="208" spans="2:26" s="60" customFormat="1" x14ac:dyDescent="0.3">
      <c r="B208" s="62">
        <v>43820</v>
      </c>
      <c r="C208" s="81">
        <v>0</v>
      </c>
      <c r="D208" s="81">
        <v>0</v>
      </c>
      <c r="E208" s="39">
        <f t="shared" si="27"/>
        <v>0</v>
      </c>
      <c r="F208" s="39">
        <v>0</v>
      </c>
      <c r="G208" s="47"/>
      <c r="H208" s="62">
        <v>43820</v>
      </c>
      <c r="I208" s="70">
        <v>0</v>
      </c>
      <c r="J208" s="99">
        <f t="shared" si="29"/>
        <v>0</v>
      </c>
      <c r="K208" s="63">
        <f t="shared" si="28"/>
        <v>0</v>
      </c>
      <c r="M208" s="62">
        <v>43820</v>
      </c>
      <c r="N208" s="69">
        <v>0</v>
      </c>
      <c r="O208" s="63">
        <f t="shared" si="30"/>
        <v>0</v>
      </c>
      <c r="P208" s="106">
        <f t="shared" si="31"/>
        <v>0</v>
      </c>
      <c r="Q208" s="66"/>
      <c r="R208" s="62">
        <v>43820</v>
      </c>
      <c r="S208" s="3">
        <v>0.6</v>
      </c>
      <c r="T208" s="3">
        <f t="shared" si="32"/>
        <v>1.4249999999999998</v>
      </c>
      <c r="U208" s="67">
        <f t="shared" si="33"/>
        <v>0</v>
      </c>
      <c r="V208" s="40"/>
      <c r="W208" s="62">
        <v>43820</v>
      </c>
      <c r="X208" s="69">
        <v>0.6</v>
      </c>
      <c r="Y208" s="99">
        <f t="shared" si="35"/>
        <v>1.1399999999999999</v>
      </c>
      <c r="Z208" s="99">
        <f t="shared" si="34"/>
        <v>0</v>
      </c>
    </row>
    <row r="209" spans="2:26" s="60" customFormat="1" x14ac:dyDescent="0.3">
      <c r="B209" s="62">
        <v>43821</v>
      </c>
      <c r="C209" s="81">
        <v>0</v>
      </c>
      <c r="D209" s="81">
        <v>0</v>
      </c>
      <c r="E209" s="39">
        <f t="shared" si="27"/>
        <v>0</v>
      </c>
      <c r="F209" s="39">
        <v>0</v>
      </c>
      <c r="G209" s="47"/>
      <c r="H209" s="62">
        <v>43821</v>
      </c>
      <c r="I209" s="70">
        <v>0.4</v>
      </c>
      <c r="J209" s="99">
        <f t="shared" si="29"/>
        <v>0.2</v>
      </c>
      <c r="K209" s="63">
        <f t="shared" si="28"/>
        <v>0</v>
      </c>
      <c r="M209" s="62">
        <v>43821</v>
      </c>
      <c r="N209" s="69">
        <v>0</v>
      </c>
      <c r="O209" s="63">
        <f t="shared" si="30"/>
        <v>0</v>
      </c>
      <c r="P209" s="106">
        <f t="shared" si="31"/>
        <v>0</v>
      </c>
      <c r="Q209" s="66"/>
      <c r="R209" s="62">
        <v>43821</v>
      </c>
      <c r="S209" s="3">
        <v>0</v>
      </c>
      <c r="T209" s="3">
        <f t="shared" si="32"/>
        <v>1.4249999999999998</v>
      </c>
      <c r="U209" s="67">
        <f t="shared" si="33"/>
        <v>0</v>
      </c>
      <c r="V209" s="40"/>
      <c r="W209" s="62">
        <v>43821</v>
      </c>
      <c r="X209" s="69">
        <v>0</v>
      </c>
      <c r="Y209" s="99">
        <f t="shared" si="35"/>
        <v>1.1399999999999999</v>
      </c>
      <c r="Z209" s="99">
        <f t="shared" si="34"/>
        <v>0</v>
      </c>
    </row>
    <row r="210" spans="2:26" s="60" customFormat="1" x14ac:dyDescent="0.3">
      <c r="B210" s="62">
        <v>43822</v>
      </c>
      <c r="C210" s="81">
        <v>0</v>
      </c>
      <c r="D210" s="81">
        <v>2.5</v>
      </c>
      <c r="E210" s="39">
        <f t="shared" si="27"/>
        <v>0</v>
      </c>
      <c r="F210" s="39">
        <v>0</v>
      </c>
      <c r="G210" s="47"/>
      <c r="H210" s="62">
        <v>43822</v>
      </c>
      <c r="I210" s="70">
        <v>0</v>
      </c>
      <c r="J210" s="99">
        <f t="shared" si="29"/>
        <v>0.2</v>
      </c>
      <c r="K210" s="63">
        <f t="shared" si="28"/>
        <v>0</v>
      </c>
      <c r="M210" s="62">
        <v>43822</v>
      </c>
      <c r="N210" s="69">
        <v>0</v>
      </c>
      <c r="O210" s="63">
        <f t="shared" si="30"/>
        <v>0</v>
      </c>
      <c r="P210" s="106">
        <f t="shared" si="31"/>
        <v>0</v>
      </c>
      <c r="Q210" s="66"/>
      <c r="R210" s="62">
        <v>43822</v>
      </c>
      <c r="S210" s="3">
        <v>0</v>
      </c>
      <c r="T210" s="3">
        <f t="shared" si="32"/>
        <v>0.15</v>
      </c>
      <c r="U210" s="67">
        <f t="shared" si="33"/>
        <v>0</v>
      </c>
      <c r="V210" s="40"/>
      <c r="W210" s="62">
        <v>43822</v>
      </c>
      <c r="X210" s="69">
        <v>0</v>
      </c>
      <c r="Y210" s="99">
        <f t="shared" si="35"/>
        <v>1.1399999999999999</v>
      </c>
      <c r="Z210" s="99">
        <f t="shared" si="34"/>
        <v>0</v>
      </c>
    </row>
    <row r="211" spans="2:26" s="60" customFormat="1" x14ac:dyDescent="0.3">
      <c r="B211" s="62">
        <v>43823</v>
      </c>
      <c r="C211" s="81">
        <v>0</v>
      </c>
      <c r="D211" s="81">
        <v>0</v>
      </c>
      <c r="E211" s="39">
        <f t="shared" si="27"/>
        <v>0</v>
      </c>
      <c r="F211" s="39">
        <v>0</v>
      </c>
      <c r="G211" s="47"/>
      <c r="H211" s="62">
        <v>43823</v>
      </c>
      <c r="I211" s="70">
        <v>0</v>
      </c>
      <c r="J211" s="99">
        <f t="shared" si="29"/>
        <v>0</v>
      </c>
      <c r="K211" s="63">
        <f t="shared" si="28"/>
        <v>0</v>
      </c>
      <c r="M211" s="62">
        <v>43823</v>
      </c>
      <c r="N211" s="69">
        <v>0</v>
      </c>
      <c r="O211" s="63">
        <f t="shared" si="30"/>
        <v>0</v>
      </c>
      <c r="P211" s="106">
        <f t="shared" si="31"/>
        <v>0</v>
      </c>
      <c r="Q211" s="66"/>
      <c r="R211" s="62">
        <v>43823</v>
      </c>
      <c r="S211" s="3">
        <v>0</v>
      </c>
      <c r="T211" s="3">
        <f t="shared" si="32"/>
        <v>0.15</v>
      </c>
      <c r="U211" s="67">
        <f t="shared" si="33"/>
        <v>0</v>
      </c>
      <c r="V211" s="40"/>
      <c r="W211" s="62">
        <v>43823</v>
      </c>
      <c r="X211" s="69">
        <v>2.5</v>
      </c>
      <c r="Y211" s="99">
        <f t="shared" si="35"/>
        <v>0.62</v>
      </c>
      <c r="Z211" s="99">
        <f t="shared" si="34"/>
        <v>0</v>
      </c>
    </row>
    <row r="212" spans="2:26" s="60" customFormat="1" x14ac:dyDescent="0.3">
      <c r="B212" s="62">
        <v>43824</v>
      </c>
      <c r="C212" s="81">
        <v>0</v>
      </c>
      <c r="D212" s="81">
        <v>0</v>
      </c>
      <c r="E212" s="39">
        <f t="shared" si="27"/>
        <v>0</v>
      </c>
      <c r="F212" s="39">
        <v>0</v>
      </c>
      <c r="G212" s="47"/>
      <c r="H212" s="62">
        <v>43824</v>
      </c>
      <c r="I212" s="70">
        <v>0</v>
      </c>
      <c r="J212" s="99">
        <f t="shared" si="29"/>
        <v>0</v>
      </c>
      <c r="K212" s="63">
        <f t="shared" si="28"/>
        <v>0</v>
      </c>
      <c r="M212" s="62">
        <v>43824</v>
      </c>
      <c r="N212" s="69">
        <v>0</v>
      </c>
      <c r="O212" s="63">
        <f t="shared" si="30"/>
        <v>0</v>
      </c>
      <c r="P212" s="106">
        <f t="shared" si="31"/>
        <v>0</v>
      </c>
      <c r="Q212" s="66"/>
      <c r="R212" s="62">
        <v>43824</v>
      </c>
      <c r="S212" s="3">
        <v>0</v>
      </c>
      <c r="T212" s="3">
        <f t="shared" si="32"/>
        <v>0</v>
      </c>
      <c r="U212" s="67">
        <f t="shared" si="33"/>
        <v>0</v>
      </c>
      <c r="V212" s="40"/>
      <c r="W212" s="62">
        <v>43824</v>
      </c>
      <c r="X212" s="69">
        <v>0</v>
      </c>
      <c r="Y212" s="99">
        <f t="shared" si="35"/>
        <v>0.62</v>
      </c>
      <c r="Z212" s="99">
        <f t="shared" si="34"/>
        <v>0</v>
      </c>
    </row>
    <row r="213" spans="2:26" s="60" customFormat="1" x14ac:dyDescent="0.3">
      <c r="B213" s="62">
        <v>43825</v>
      </c>
      <c r="C213" s="81">
        <v>0</v>
      </c>
      <c r="D213" s="81">
        <v>2.5</v>
      </c>
      <c r="E213" s="39">
        <f t="shared" si="27"/>
        <v>0</v>
      </c>
      <c r="F213" s="39">
        <v>0</v>
      </c>
      <c r="G213" s="47"/>
      <c r="H213" s="62">
        <v>43825</v>
      </c>
      <c r="I213" s="70">
        <v>0.4</v>
      </c>
      <c r="J213" s="99">
        <f t="shared" si="29"/>
        <v>0.2</v>
      </c>
      <c r="K213" s="63">
        <f t="shared" si="28"/>
        <v>0</v>
      </c>
      <c r="M213" s="62">
        <v>43825</v>
      </c>
      <c r="N213" s="69">
        <v>0</v>
      </c>
      <c r="O213" s="63">
        <f t="shared" si="30"/>
        <v>0</v>
      </c>
      <c r="P213" s="106">
        <f t="shared" si="31"/>
        <v>0</v>
      </c>
      <c r="Q213" s="66"/>
      <c r="R213" s="62">
        <v>43825</v>
      </c>
      <c r="S213" s="3">
        <v>0</v>
      </c>
      <c r="T213" s="3">
        <f t="shared" si="32"/>
        <v>0</v>
      </c>
      <c r="U213" s="67">
        <f t="shared" si="33"/>
        <v>0</v>
      </c>
      <c r="V213" s="40"/>
      <c r="W213" s="62">
        <v>43825</v>
      </c>
      <c r="X213" s="69">
        <v>0.2</v>
      </c>
      <c r="Y213" s="99">
        <f t="shared" si="35"/>
        <v>0.54</v>
      </c>
      <c r="Z213" s="99">
        <f t="shared" si="34"/>
        <v>0</v>
      </c>
    </row>
    <row r="214" spans="2:26" s="60" customFormat="1" x14ac:dyDescent="0.3">
      <c r="B214" s="62">
        <v>43826</v>
      </c>
      <c r="C214" s="81">
        <v>0</v>
      </c>
      <c r="D214" s="81">
        <v>0</v>
      </c>
      <c r="E214" s="39">
        <f t="shared" si="27"/>
        <v>0</v>
      </c>
      <c r="F214" s="39">
        <v>0</v>
      </c>
      <c r="G214" s="47"/>
      <c r="H214" s="62">
        <v>43826</v>
      </c>
      <c r="I214" s="70">
        <v>0</v>
      </c>
      <c r="J214" s="99">
        <f t="shared" si="29"/>
        <v>0.2</v>
      </c>
      <c r="K214" s="63">
        <f t="shared" si="28"/>
        <v>0</v>
      </c>
      <c r="M214" s="62">
        <v>43826</v>
      </c>
      <c r="N214" s="69">
        <v>0</v>
      </c>
      <c r="O214" s="63">
        <f t="shared" si="30"/>
        <v>0</v>
      </c>
      <c r="P214" s="106">
        <f t="shared" si="31"/>
        <v>0</v>
      </c>
      <c r="Q214" s="66"/>
      <c r="R214" s="62">
        <v>43826</v>
      </c>
      <c r="S214" s="3">
        <v>2.5</v>
      </c>
      <c r="T214" s="3">
        <f t="shared" si="32"/>
        <v>0.625</v>
      </c>
      <c r="U214" s="67">
        <f t="shared" si="33"/>
        <v>0</v>
      </c>
      <c r="V214" s="40"/>
      <c r="W214" s="62">
        <v>43826</v>
      </c>
      <c r="X214" s="69">
        <v>0</v>
      </c>
      <c r="Y214" s="99">
        <f t="shared" si="35"/>
        <v>0.54</v>
      </c>
      <c r="Z214" s="99">
        <f t="shared" si="34"/>
        <v>0</v>
      </c>
    </row>
    <row r="215" spans="2:26" s="60" customFormat="1" x14ac:dyDescent="0.3">
      <c r="B215" s="62">
        <v>43827</v>
      </c>
      <c r="C215" s="81">
        <v>0</v>
      </c>
      <c r="D215" s="81">
        <v>0.6</v>
      </c>
      <c r="E215" s="39">
        <f t="shared" si="27"/>
        <v>0</v>
      </c>
      <c r="F215" s="39">
        <v>0</v>
      </c>
      <c r="G215" s="47"/>
      <c r="H215" s="62">
        <v>43827</v>
      </c>
      <c r="I215" s="70">
        <v>0</v>
      </c>
      <c r="J215" s="99">
        <f t="shared" si="29"/>
        <v>0</v>
      </c>
      <c r="K215" s="63">
        <f t="shared" si="28"/>
        <v>0</v>
      </c>
      <c r="M215" s="62">
        <v>43827</v>
      </c>
      <c r="N215" s="69">
        <v>0</v>
      </c>
      <c r="O215" s="63">
        <f t="shared" si="30"/>
        <v>0</v>
      </c>
      <c r="P215" s="106">
        <f t="shared" si="31"/>
        <v>0</v>
      </c>
      <c r="Q215" s="66"/>
      <c r="R215" s="62">
        <v>43827</v>
      </c>
      <c r="S215" s="3">
        <v>0</v>
      </c>
      <c r="T215" s="3">
        <f t="shared" si="32"/>
        <v>0.625</v>
      </c>
      <c r="U215" s="67">
        <f t="shared" si="33"/>
        <v>0</v>
      </c>
      <c r="V215" s="40"/>
      <c r="W215" s="62">
        <v>43827</v>
      </c>
      <c r="X215" s="69">
        <v>2.4</v>
      </c>
      <c r="Y215" s="99">
        <f t="shared" si="35"/>
        <v>1.02</v>
      </c>
      <c r="Z215" s="99">
        <f t="shared" si="34"/>
        <v>0</v>
      </c>
    </row>
    <row r="216" spans="2:26" s="60" customFormat="1" x14ac:dyDescent="0.3">
      <c r="B216" s="62">
        <v>43828</v>
      </c>
      <c r="C216" s="81">
        <v>0</v>
      </c>
      <c r="D216" s="81">
        <v>0.6</v>
      </c>
      <c r="E216" s="39">
        <f t="shared" si="27"/>
        <v>0</v>
      </c>
      <c r="F216" s="39">
        <v>0</v>
      </c>
      <c r="G216" s="47"/>
      <c r="H216" s="62">
        <v>43828</v>
      </c>
      <c r="I216" s="70">
        <v>0</v>
      </c>
      <c r="J216" s="99">
        <f t="shared" si="29"/>
        <v>0</v>
      </c>
      <c r="K216" s="63">
        <f t="shared" si="28"/>
        <v>0</v>
      </c>
      <c r="M216" s="62">
        <v>43828</v>
      </c>
      <c r="N216" s="69">
        <v>0</v>
      </c>
      <c r="O216" s="63">
        <f t="shared" si="30"/>
        <v>0</v>
      </c>
      <c r="P216" s="106">
        <f t="shared" si="31"/>
        <v>0</v>
      </c>
      <c r="Q216" s="66"/>
      <c r="R216" s="62">
        <v>43828</v>
      </c>
      <c r="S216" s="3">
        <v>0.2</v>
      </c>
      <c r="T216" s="3">
        <f t="shared" si="32"/>
        <v>0.67500000000000004</v>
      </c>
      <c r="U216" s="67">
        <f t="shared" si="33"/>
        <v>0</v>
      </c>
      <c r="V216" s="40"/>
      <c r="W216" s="62">
        <v>43828</v>
      </c>
      <c r="X216" s="69">
        <v>0.6</v>
      </c>
      <c r="Y216" s="99">
        <f t="shared" si="35"/>
        <v>0.64</v>
      </c>
      <c r="Z216" s="99">
        <f t="shared" si="34"/>
        <v>0</v>
      </c>
    </row>
    <row r="217" spans="2:26" s="60" customFormat="1" x14ac:dyDescent="0.3">
      <c r="B217" s="62">
        <v>43829</v>
      </c>
      <c r="C217" s="81">
        <v>0</v>
      </c>
      <c r="D217" s="81">
        <v>0</v>
      </c>
      <c r="E217" s="39">
        <f t="shared" si="27"/>
        <v>0</v>
      </c>
      <c r="F217" s="39">
        <v>0</v>
      </c>
      <c r="G217" s="47"/>
      <c r="H217" s="62">
        <v>43829</v>
      </c>
      <c r="I217" s="70">
        <v>0</v>
      </c>
      <c r="J217" s="99">
        <f t="shared" si="29"/>
        <v>0</v>
      </c>
      <c r="K217" s="63">
        <f t="shared" si="28"/>
        <v>0</v>
      </c>
      <c r="M217" s="62">
        <v>43829</v>
      </c>
      <c r="N217" s="69">
        <v>0</v>
      </c>
      <c r="O217" s="63">
        <f t="shared" si="30"/>
        <v>0</v>
      </c>
      <c r="P217" s="106">
        <f t="shared" si="31"/>
        <v>0</v>
      </c>
      <c r="Q217" s="66"/>
      <c r="R217" s="62">
        <v>43829</v>
      </c>
      <c r="S217" s="3">
        <v>0</v>
      </c>
      <c r="T217" s="3">
        <f t="shared" si="32"/>
        <v>0.67500000000000004</v>
      </c>
      <c r="U217" s="67">
        <f t="shared" si="33"/>
        <v>0</v>
      </c>
      <c r="V217" s="40"/>
      <c r="W217" s="62">
        <v>43829</v>
      </c>
      <c r="X217" s="69">
        <v>0</v>
      </c>
      <c r="Y217" s="99">
        <f t="shared" si="35"/>
        <v>0.64</v>
      </c>
      <c r="Z217" s="99">
        <f t="shared" si="34"/>
        <v>0</v>
      </c>
    </row>
    <row r="218" spans="2:26" s="60" customFormat="1" x14ac:dyDescent="0.3">
      <c r="B218" s="62">
        <v>43830</v>
      </c>
      <c r="C218" s="81">
        <v>0</v>
      </c>
      <c r="D218" s="81">
        <v>2.5</v>
      </c>
      <c r="E218" s="39">
        <f t="shared" si="27"/>
        <v>0</v>
      </c>
      <c r="F218" s="39">
        <v>0</v>
      </c>
      <c r="G218" s="47"/>
      <c r="H218" s="62">
        <v>43830</v>
      </c>
      <c r="I218" s="70">
        <v>0</v>
      </c>
      <c r="J218" s="99">
        <f t="shared" si="29"/>
        <v>0</v>
      </c>
      <c r="K218" s="63">
        <f t="shared" si="28"/>
        <v>0</v>
      </c>
      <c r="M218" s="62">
        <v>43830</v>
      </c>
      <c r="N218" s="69">
        <v>0</v>
      </c>
      <c r="O218" s="63">
        <f t="shared" si="30"/>
        <v>0</v>
      </c>
      <c r="P218" s="106">
        <f t="shared" si="31"/>
        <v>0</v>
      </c>
      <c r="Q218" s="66"/>
      <c r="R218" s="62">
        <v>43830</v>
      </c>
      <c r="S218" s="3">
        <v>0</v>
      </c>
      <c r="T218" s="3">
        <f t="shared" si="32"/>
        <v>0.05</v>
      </c>
      <c r="U218" s="67">
        <f t="shared" si="33"/>
        <v>0</v>
      </c>
      <c r="V218" s="40"/>
      <c r="W218" s="62">
        <v>43830</v>
      </c>
      <c r="X218" s="69">
        <v>0</v>
      </c>
      <c r="Y218" s="99">
        <f t="shared" si="35"/>
        <v>0.6</v>
      </c>
      <c r="Z218" s="99">
        <f t="shared" si="34"/>
        <v>0</v>
      </c>
    </row>
    <row r="219" spans="2:26" x14ac:dyDescent="0.3">
      <c r="B219" s="62">
        <v>43831</v>
      </c>
      <c r="C219" s="81">
        <v>0</v>
      </c>
      <c r="D219" s="82">
        <v>0</v>
      </c>
      <c r="E219" s="39">
        <f t="shared" si="27"/>
        <v>0</v>
      </c>
      <c r="F219" s="94">
        <v>0</v>
      </c>
      <c r="G219" s="94"/>
      <c r="H219" s="62">
        <v>43831</v>
      </c>
      <c r="I219" s="61">
        <v>0.4</v>
      </c>
      <c r="J219" s="99">
        <f t="shared" si="29"/>
        <v>0.2</v>
      </c>
      <c r="K219" s="63">
        <f t="shared" si="28"/>
        <v>0</v>
      </c>
      <c r="M219" s="5">
        <v>43831</v>
      </c>
      <c r="N219" s="69">
        <v>2.5</v>
      </c>
      <c r="O219" s="63">
        <f t="shared" si="30"/>
        <v>0.83333333333333337</v>
      </c>
      <c r="P219" s="106">
        <f t="shared" si="31"/>
        <v>0</v>
      </c>
      <c r="Q219" s="65"/>
      <c r="R219" s="62">
        <v>43831</v>
      </c>
      <c r="S219" s="3">
        <v>0.4</v>
      </c>
      <c r="T219" s="3">
        <f t="shared" si="32"/>
        <v>0.15000000000000002</v>
      </c>
      <c r="U219" s="67">
        <f t="shared" si="33"/>
        <v>0</v>
      </c>
      <c r="W219" s="5">
        <v>43831</v>
      </c>
      <c r="X219" s="69">
        <v>0</v>
      </c>
      <c r="Y219" s="99">
        <f t="shared" si="35"/>
        <v>0.6</v>
      </c>
      <c r="Z219" s="99">
        <f t="shared" si="34"/>
        <v>0</v>
      </c>
    </row>
    <row r="220" spans="2:26" x14ac:dyDescent="0.3">
      <c r="B220" s="62">
        <v>43832</v>
      </c>
      <c r="C220" s="81">
        <v>0</v>
      </c>
      <c r="D220" s="82">
        <v>4</v>
      </c>
      <c r="E220" s="39">
        <f t="shared" si="27"/>
        <v>0</v>
      </c>
      <c r="F220" s="94">
        <v>0</v>
      </c>
      <c r="G220" s="94"/>
      <c r="H220" s="62">
        <v>43832</v>
      </c>
      <c r="I220" s="61">
        <v>4</v>
      </c>
      <c r="J220" s="99">
        <f t="shared" si="29"/>
        <v>2.2000000000000002</v>
      </c>
      <c r="K220" s="63">
        <f t="shared" si="28"/>
        <v>0</v>
      </c>
      <c r="M220" s="5">
        <v>43832</v>
      </c>
      <c r="N220" s="69">
        <v>4</v>
      </c>
      <c r="O220" s="63">
        <f t="shared" si="30"/>
        <v>2.1666666666666665</v>
      </c>
      <c r="P220" s="106">
        <f t="shared" si="31"/>
        <v>0</v>
      </c>
      <c r="Q220" s="65"/>
      <c r="R220" s="62">
        <v>43832</v>
      </c>
      <c r="S220" s="3">
        <v>4</v>
      </c>
      <c r="T220" s="3">
        <f t="shared" si="32"/>
        <v>1.1000000000000001</v>
      </c>
      <c r="U220" s="67">
        <f t="shared" si="33"/>
        <v>0</v>
      </c>
      <c r="W220" s="5">
        <v>43832</v>
      </c>
      <c r="X220" s="69">
        <v>4</v>
      </c>
      <c r="Y220" s="99">
        <f t="shared" si="35"/>
        <v>0.91999999999999993</v>
      </c>
      <c r="Z220" s="99">
        <f t="shared" si="34"/>
        <v>0</v>
      </c>
    </row>
    <row r="221" spans="2:26" x14ac:dyDescent="0.3">
      <c r="B221" s="62">
        <v>43833</v>
      </c>
      <c r="C221" s="81">
        <v>1.3</v>
      </c>
      <c r="D221" s="82">
        <v>2</v>
      </c>
      <c r="E221" s="39">
        <f t="shared" si="27"/>
        <v>3.3800000000000003</v>
      </c>
      <c r="F221" s="94">
        <v>1.3</v>
      </c>
      <c r="G221" s="94"/>
      <c r="H221" s="62">
        <v>43833</v>
      </c>
      <c r="I221" s="61">
        <v>5</v>
      </c>
      <c r="J221" s="99">
        <f t="shared" si="29"/>
        <v>4.5</v>
      </c>
      <c r="K221" s="63">
        <f t="shared" si="28"/>
        <v>0.65</v>
      </c>
      <c r="M221" s="5">
        <v>43833</v>
      </c>
      <c r="N221" s="69">
        <v>5</v>
      </c>
      <c r="O221" s="63">
        <f t="shared" si="30"/>
        <v>3.8333333333333335</v>
      </c>
      <c r="P221" s="106">
        <f t="shared" si="31"/>
        <v>0.43333333333333335</v>
      </c>
      <c r="Q221" s="65"/>
      <c r="R221" s="62">
        <v>43833</v>
      </c>
      <c r="S221" s="3">
        <v>5</v>
      </c>
      <c r="T221" s="3">
        <f t="shared" si="32"/>
        <v>2.35</v>
      </c>
      <c r="U221" s="67">
        <f t="shared" si="33"/>
        <v>0.32500000000000001</v>
      </c>
      <c r="W221" s="5">
        <v>43833</v>
      </c>
      <c r="X221" s="42">
        <v>5</v>
      </c>
      <c r="Y221" s="99">
        <f t="shared" si="35"/>
        <v>1.8</v>
      </c>
      <c r="Z221" s="99">
        <f t="shared" si="34"/>
        <v>0.26</v>
      </c>
    </row>
    <row r="222" spans="2:26" x14ac:dyDescent="0.3">
      <c r="B222" s="62">
        <v>43834</v>
      </c>
      <c r="C222" s="81">
        <v>0</v>
      </c>
      <c r="D222" s="82">
        <v>1</v>
      </c>
      <c r="E222" s="39">
        <f t="shared" si="27"/>
        <v>0</v>
      </c>
      <c r="F222" s="94">
        <v>0</v>
      </c>
      <c r="G222" s="94"/>
      <c r="H222" s="62">
        <v>43834</v>
      </c>
      <c r="I222" s="61">
        <v>1</v>
      </c>
      <c r="J222" s="99">
        <f t="shared" si="29"/>
        <v>3</v>
      </c>
      <c r="K222" s="63">
        <f t="shared" si="28"/>
        <v>0.65</v>
      </c>
      <c r="M222" s="5">
        <v>43834</v>
      </c>
      <c r="N222" s="69">
        <v>1</v>
      </c>
      <c r="O222" s="63">
        <f t="shared" si="30"/>
        <v>3.3333333333333335</v>
      </c>
      <c r="P222" s="106">
        <f t="shared" si="31"/>
        <v>0.43333333333333335</v>
      </c>
      <c r="Q222" s="72"/>
      <c r="R222" s="62">
        <v>43834</v>
      </c>
      <c r="S222" s="3">
        <v>1</v>
      </c>
      <c r="T222" s="3">
        <f t="shared" si="32"/>
        <v>2.6</v>
      </c>
      <c r="U222" s="67">
        <f t="shared" si="33"/>
        <v>0.32500000000000001</v>
      </c>
      <c r="W222" s="5">
        <v>43834</v>
      </c>
      <c r="X222" s="42">
        <v>1</v>
      </c>
      <c r="Y222" s="99">
        <f t="shared" si="35"/>
        <v>2</v>
      </c>
      <c r="Z222" s="99">
        <f t="shared" si="34"/>
        <v>0.26</v>
      </c>
    </row>
    <row r="223" spans="2:26" x14ac:dyDescent="0.3">
      <c r="B223" s="62">
        <v>43835</v>
      </c>
      <c r="C223" s="81">
        <v>0</v>
      </c>
      <c r="D223" s="82">
        <v>1</v>
      </c>
      <c r="E223" s="39">
        <f t="shared" si="27"/>
        <v>0</v>
      </c>
      <c r="F223" s="94">
        <v>0</v>
      </c>
      <c r="G223" s="94"/>
      <c r="H223" s="62">
        <v>43835</v>
      </c>
      <c r="I223" s="61">
        <v>0</v>
      </c>
      <c r="J223" s="99">
        <f t="shared" si="29"/>
        <v>0.5</v>
      </c>
      <c r="K223" s="63">
        <f t="shared" si="28"/>
        <v>0</v>
      </c>
      <c r="M223" s="5">
        <v>43835</v>
      </c>
      <c r="N223" s="69">
        <v>0</v>
      </c>
      <c r="O223" s="63">
        <f t="shared" si="30"/>
        <v>2</v>
      </c>
      <c r="P223" s="106">
        <f t="shared" si="31"/>
        <v>0.43333333333333335</v>
      </c>
      <c r="Q223" s="72"/>
      <c r="R223" s="62">
        <v>43835</v>
      </c>
      <c r="S223" s="3">
        <v>0</v>
      </c>
      <c r="T223" s="3">
        <f t="shared" si="32"/>
        <v>2.5</v>
      </c>
      <c r="U223" s="67">
        <f t="shared" si="33"/>
        <v>0.32500000000000001</v>
      </c>
      <c r="W223" s="5">
        <v>43835</v>
      </c>
      <c r="X223" s="42">
        <v>0</v>
      </c>
      <c r="Y223" s="99">
        <f t="shared" si="35"/>
        <v>2</v>
      </c>
      <c r="Z223" s="99">
        <f t="shared" si="34"/>
        <v>0.26</v>
      </c>
    </row>
    <row r="224" spans="2:26" x14ac:dyDescent="0.3">
      <c r="B224" s="62">
        <v>43836</v>
      </c>
      <c r="C224" s="81">
        <v>0</v>
      </c>
      <c r="D224" s="82">
        <v>0</v>
      </c>
      <c r="E224" s="39">
        <f t="shared" si="27"/>
        <v>0</v>
      </c>
      <c r="F224" s="94">
        <v>0</v>
      </c>
      <c r="G224" s="94"/>
      <c r="H224" s="62">
        <v>43836</v>
      </c>
      <c r="I224" s="61">
        <v>0</v>
      </c>
      <c r="J224" s="99">
        <f t="shared" si="29"/>
        <v>0</v>
      </c>
      <c r="K224" s="63">
        <f t="shared" si="28"/>
        <v>0</v>
      </c>
      <c r="M224" s="5">
        <v>43836</v>
      </c>
      <c r="N224" s="69">
        <v>0</v>
      </c>
      <c r="O224" s="63">
        <f t="shared" si="30"/>
        <v>0.33333333333333331</v>
      </c>
      <c r="P224" s="106">
        <f t="shared" si="31"/>
        <v>0</v>
      </c>
      <c r="Q224" s="72"/>
      <c r="R224" s="62">
        <v>43836</v>
      </c>
      <c r="S224" s="3">
        <v>0</v>
      </c>
      <c r="T224" s="3">
        <f t="shared" si="32"/>
        <v>1.5</v>
      </c>
      <c r="U224" s="67">
        <f t="shared" si="33"/>
        <v>0.32500000000000001</v>
      </c>
      <c r="W224" s="5">
        <v>43836</v>
      </c>
      <c r="X224" s="42">
        <v>0</v>
      </c>
      <c r="Y224" s="99">
        <f t="shared" si="35"/>
        <v>2</v>
      </c>
      <c r="Z224" s="99">
        <f t="shared" si="34"/>
        <v>0.26</v>
      </c>
    </row>
    <row r="225" spans="2:26" x14ac:dyDescent="0.3">
      <c r="B225" s="62">
        <v>43837</v>
      </c>
      <c r="C225" s="81">
        <v>0</v>
      </c>
      <c r="D225" s="82">
        <v>1</v>
      </c>
      <c r="E225" s="39">
        <f t="shared" si="27"/>
        <v>0</v>
      </c>
      <c r="F225" s="94">
        <v>0</v>
      </c>
      <c r="G225" s="94"/>
      <c r="H225" s="62">
        <v>43837</v>
      </c>
      <c r="I225" s="61">
        <v>0</v>
      </c>
      <c r="J225" s="99">
        <f t="shared" si="29"/>
        <v>0</v>
      </c>
      <c r="K225" s="63">
        <f t="shared" si="28"/>
        <v>0</v>
      </c>
      <c r="M225" s="5">
        <v>43837</v>
      </c>
      <c r="N225" s="69">
        <v>0</v>
      </c>
      <c r="O225" s="63">
        <f t="shared" si="30"/>
        <v>0</v>
      </c>
      <c r="P225" s="106">
        <f t="shared" si="31"/>
        <v>0</v>
      </c>
      <c r="Q225" s="72"/>
      <c r="R225" s="62">
        <v>43837</v>
      </c>
      <c r="S225" s="3">
        <v>0</v>
      </c>
      <c r="T225" s="3">
        <f t="shared" si="32"/>
        <v>0.25</v>
      </c>
      <c r="U225" s="67">
        <f t="shared" si="33"/>
        <v>0</v>
      </c>
      <c r="W225" s="5">
        <v>43837</v>
      </c>
      <c r="X225" s="42">
        <v>1</v>
      </c>
      <c r="Y225" s="99">
        <f t="shared" si="35"/>
        <v>1.4</v>
      </c>
      <c r="Z225" s="99">
        <f t="shared" si="34"/>
        <v>0.26</v>
      </c>
    </row>
    <row r="226" spans="2:26" x14ac:dyDescent="0.3">
      <c r="B226" s="62">
        <v>43838</v>
      </c>
      <c r="C226" s="81">
        <v>0</v>
      </c>
      <c r="D226" s="82">
        <v>0</v>
      </c>
      <c r="E226" s="39">
        <f t="shared" si="27"/>
        <v>0</v>
      </c>
      <c r="F226" s="94">
        <v>0</v>
      </c>
      <c r="G226" s="94"/>
      <c r="H226" s="62">
        <v>43838</v>
      </c>
      <c r="I226" s="61">
        <v>0</v>
      </c>
      <c r="J226" s="99">
        <f t="shared" si="29"/>
        <v>0</v>
      </c>
      <c r="K226" s="63">
        <f t="shared" si="28"/>
        <v>0</v>
      </c>
      <c r="M226" s="5">
        <v>43838</v>
      </c>
      <c r="N226" s="69">
        <v>0</v>
      </c>
      <c r="O226" s="63">
        <f t="shared" si="30"/>
        <v>0</v>
      </c>
      <c r="P226" s="106">
        <f t="shared" si="31"/>
        <v>0</v>
      </c>
      <c r="Q226" s="72"/>
      <c r="R226" s="62">
        <v>43838</v>
      </c>
      <c r="S226" s="3">
        <v>0</v>
      </c>
      <c r="T226" s="3">
        <f t="shared" si="32"/>
        <v>0</v>
      </c>
      <c r="U226" s="67">
        <f t="shared" si="33"/>
        <v>0</v>
      </c>
      <c r="W226" s="5">
        <v>43838</v>
      </c>
      <c r="X226" s="42">
        <v>1</v>
      </c>
      <c r="Y226" s="99">
        <f t="shared" si="35"/>
        <v>0.6</v>
      </c>
      <c r="Z226" s="99">
        <f t="shared" si="34"/>
        <v>0</v>
      </c>
    </row>
    <row r="227" spans="2:26" x14ac:dyDescent="0.3">
      <c r="B227" s="62">
        <v>43839</v>
      </c>
      <c r="C227" s="81">
        <v>0</v>
      </c>
      <c r="D227" s="82">
        <v>0</v>
      </c>
      <c r="E227" s="39">
        <f t="shared" si="27"/>
        <v>0</v>
      </c>
      <c r="F227" s="94">
        <v>0</v>
      </c>
      <c r="G227" s="94"/>
      <c r="H227" s="62">
        <v>43839</v>
      </c>
      <c r="I227" s="61">
        <v>0</v>
      </c>
      <c r="J227" s="99">
        <f t="shared" si="29"/>
        <v>0</v>
      </c>
      <c r="K227" s="63">
        <f t="shared" si="28"/>
        <v>0</v>
      </c>
      <c r="M227" s="5">
        <v>43839</v>
      </c>
      <c r="N227" s="69">
        <v>0</v>
      </c>
      <c r="O227" s="63">
        <f t="shared" si="30"/>
        <v>0</v>
      </c>
      <c r="P227" s="106">
        <f t="shared" si="31"/>
        <v>0</v>
      </c>
      <c r="Q227" s="72"/>
      <c r="R227" s="62">
        <v>43839</v>
      </c>
      <c r="S227" s="3">
        <v>0</v>
      </c>
      <c r="T227" s="3">
        <f t="shared" si="32"/>
        <v>0</v>
      </c>
      <c r="U227" s="67">
        <f t="shared" si="33"/>
        <v>0</v>
      </c>
      <c r="W227" s="5">
        <v>43839</v>
      </c>
      <c r="X227" s="42">
        <v>0</v>
      </c>
      <c r="Y227" s="99">
        <f t="shared" si="35"/>
        <v>0.4</v>
      </c>
      <c r="Z227" s="99">
        <f t="shared" si="34"/>
        <v>0</v>
      </c>
    </row>
    <row r="228" spans="2:26" x14ac:dyDescent="0.3">
      <c r="B228" s="62">
        <v>43840</v>
      </c>
      <c r="C228" s="81">
        <v>0</v>
      </c>
      <c r="D228" s="82">
        <v>1</v>
      </c>
      <c r="E228" s="39">
        <f t="shared" si="27"/>
        <v>0</v>
      </c>
      <c r="F228" s="94">
        <v>0</v>
      </c>
      <c r="G228" s="94"/>
      <c r="H228" s="62">
        <v>43840</v>
      </c>
      <c r="I228" s="61">
        <v>1</v>
      </c>
      <c r="J228" s="99">
        <f t="shared" si="29"/>
        <v>0.5</v>
      </c>
      <c r="K228" s="63">
        <f t="shared" si="28"/>
        <v>0</v>
      </c>
      <c r="M228" s="5">
        <v>43840</v>
      </c>
      <c r="N228" s="69">
        <v>2</v>
      </c>
      <c r="O228" s="63">
        <f t="shared" si="30"/>
        <v>0.66666666666666663</v>
      </c>
      <c r="P228" s="106">
        <f t="shared" si="31"/>
        <v>0</v>
      </c>
      <c r="Q228" s="72"/>
      <c r="R228" s="62">
        <v>43840</v>
      </c>
      <c r="S228" s="3">
        <v>1</v>
      </c>
      <c r="T228" s="3">
        <f t="shared" si="32"/>
        <v>0.25</v>
      </c>
      <c r="U228" s="67">
        <f t="shared" si="33"/>
        <v>0</v>
      </c>
      <c r="W228" s="5">
        <v>43840</v>
      </c>
      <c r="X228" s="42">
        <v>0</v>
      </c>
      <c r="Y228" s="99">
        <f t="shared" si="35"/>
        <v>0.4</v>
      </c>
      <c r="Z228" s="99">
        <f t="shared" si="34"/>
        <v>0</v>
      </c>
    </row>
    <row r="229" spans="2:26" x14ac:dyDescent="0.3">
      <c r="B229" s="62">
        <v>43841</v>
      </c>
      <c r="C229" s="81">
        <v>0</v>
      </c>
      <c r="D229" s="82">
        <v>0</v>
      </c>
      <c r="E229" s="39">
        <f t="shared" si="27"/>
        <v>0</v>
      </c>
      <c r="F229" s="94">
        <v>0</v>
      </c>
      <c r="G229" s="94"/>
      <c r="H229" s="62">
        <v>43841</v>
      </c>
      <c r="I229" s="61">
        <v>0</v>
      </c>
      <c r="J229" s="99">
        <f t="shared" si="29"/>
        <v>0.5</v>
      </c>
      <c r="K229" s="63">
        <f t="shared" si="28"/>
        <v>0</v>
      </c>
      <c r="M229" s="5">
        <v>43841</v>
      </c>
      <c r="N229" s="69">
        <v>0</v>
      </c>
      <c r="O229" s="63">
        <f t="shared" si="30"/>
        <v>0.66666666666666663</v>
      </c>
      <c r="P229" s="106">
        <f t="shared" si="31"/>
        <v>0</v>
      </c>
      <c r="Q229" s="72"/>
      <c r="R229" s="62">
        <v>43841</v>
      </c>
      <c r="S229" s="3">
        <v>0</v>
      </c>
      <c r="T229" s="3">
        <f t="shared" si="32"/>
        <v>0.25</v>
      </c>
      <c r="U229" s="67">
        <f t="shared" si="33"/>
        <v>0</v>
      </c>
      <c r="W229" s="5">
        <v>43841</v>
      </c>
      <c r="X229" s="42">
        <v>0</v>
      </c>
      <c r="Y229" s="99">
        <f t="shared" si="35"/>
        <v>0.4</v>
      </c>
      <c r="Z229" s="99">
        <f t="shared" si="34"/>
        <v>0</v>
      </c>
    </row>
    <row r="230" spans="2:26" x14ac:dyDescent="0.3">
      <c r="B230" s="62">
        <v>43842</v>
      </c>
      <c r="C230" s="81">
        <v>0</v>
      </c>
      <c r="D230" s="82">
        <v>0</v>
      </c>
      <c r="E230" s="39">
        <f t="shared" si="27"/>
        <v>0</v>
      </c>
      <c r="F230" s="94">
        <v>0</v>
      </c>
      <c r="G230" s="94"/>
      <c r="H230" s="62">
        <v>43842</v>
      </c>
      <c r="I230" s="61">
        <v>0</v>
      </c>
      <c r="J230" s="99">
        <f t="shared" si="29"/>
        <v>0</v>
      </c>
      <c r="K230" s="63">
        <f t="shared" si="28"/>
        <v>0</v>
      </c>
      <c r="M230" s="5">
        <v>43842</v>
      </c>
      <c r="N230" s="69">
        <v>0</v>
      </c>
      <c r="O230" s="63">
        <f t="shared" si="30"/>
        <v>0.66666666666666663</v>
      </c>
      <c r="P230" s="106">
        <f t="shared" si="31"/>
        <v>0</v>
      </c>
      <c r="Q230" s="72"/>
      <c r="R230" s="62">
        <v>43842</v>
      </c>
      <c r="S230" s="3">
        <v>0</v>
      </c>
      <c r="T230" s="3">
        <f t="shared" si="32"/>
        <v>0.25</v>
      </c>
      <c r="U230" s="67">
        <f t="shared" si="33"/>
        <v>0</v>
      </c>
      <c r="W230" s="5">
        <v>43842</v>
      </c>
      <c r="X230" s="42">
        <v>0</v>
      </c>
      <c r="Y230" s="99">
        <f t="shared" si="35"/>
        <v>0.2</v>
      </c>
      <c r="Z230" s="99">
        <f t="shared" si="34"/>
        <v>0</v>
      </c>
    </row>
    <row r="231" spans="2:26" x14ac:dyDescent="0.3">
      <c r="B231" s="62">
        <v>43843</v>
      </c>
      <c r="C231" s="81">
        <v>0</v>
      </c>
      <c r="D231" s="82">
        <v>0</v>
      </c>
      <c r="E231" s="39">
        <f t="shared" si="27"/>
        <v>0</v>
      </c>
      <c r="F231" s="94">
        <v>0</v>
      </c>
      <c r="G231" s="94"/>
      <c r="H231" s="62">
        <v>43843</v>
      </c>
      <c r="I231" s="61">
        <v>0</v>
      </c>
      <c r="J231" s="99">
        <f t="shared" si="29"/>
        <v>0</v>
      </c>
      <c r="K231" s="63">
        <f t="shared" si="28"/>
        <v>0</v>
      </c>
      <c r="M231" s="5">
        <v>43843</v>
      </c>
      <c r="N231" s="69">
        <v>0</v>
      </c>
      <c r="O231" s="63">
        <f t="shared" si="30"/>
        <v>0</v>
      </c>
      <c r="P231" s="106">
        <f t="shared" si="31"/>
        <v>0</v>
      </c>
      <c r="Q231" s="72"/>
      <c r="R231" s="62">
        <v>43843</v>
      </c>
      <c r="S231" s="3">
        <v>0</v>
      </c>
      <c r="T231" s="3">
        <f t="shared" si="32"/>
        <v>0.25</v>
      </c>
      <c r="U231" s="67">
        <f t="shared" si="33"/>
        <v>0</v>
      </c>
      <c r="W231" s="5">
        <v>43843</v>
      </c>
      <c r="X231" s="42">
        <v>0</v>
      </c>
      <c r="Y231" s="99">
        <f t="shared" si="35"/>
        <v>0</v>
      </c>
      <c r="Z231" s="99">
        <f t="shared" si="34"/>
        <v>0</v>
      </c>
    </row>
    <row r="232" spans="2:26" x14ac:dyDescent="0.3">
      <c r="B232" s="62">
        <v>43844</v>
      </c>
      <c r="C232" s="81">
        <v>0</v>
      </c>
      <c r="D232" s="82">
        <v>0</v>
      </c>
      <c r="E232" s="39">
        <f t="shared" si="27"/>
        <v>0</v>
      </c>
      <c r="F232" s="94">
        <v>0</v>
      </c>
      <c r="G232" s="94"/>
      <c r="H232" s="62">
        <v>43844</v>
      </c>
      <c r="I232" s="61">
        <v>0</v>
      </c>
      <c r="J232" s="99">
        <f t="shared" si="29"/>
        <v>0</v>
      </c>
      <c r="K232" s="63">
        <f t="shared" si="28"/>
        <v>0</v>
      </c>
      <c r="M232" s="5">
        <v>43844</v>
      </c>
      <c r="N232" s="69">
        <v>0</v>
      </c>
      <c r="O232" s="63">
        <f t="shared" si="30"/>
        <v>0</v>
      </c>
      <c r="P232" s="106">
        <f t="shared" si="31"/>
        <v>0</v>
      </c>
      <c r="Q232" s="72"/>
      <c r="R232" s="62">
        <v>43844</v>
      </c>
      <c r="S232" s="3">
        <v>0</v>
      </c>
      <c r="T232" s="3">
        <f t="shared" si="32"/>
        <v>0</v>
      </c>
      <c r="U232" s="67">
        <f t="shared" si="33"/>
        <v>0</v>
      </c>
      <c r="W232" s="5">
        <v>43844</v>
      </c>
      <c r="X232" s="42">
        <v>0</v>
      </c>
      <c r="Y232" s="99">
        <f t="shared" si="35"/>
        <v>0</v>
      </c>
      <c r="Z232" s="99">
        <f t="shared" si="34"/>
        <v>0</v>
      </c>
    </row>
    <row r="233" spans="2:26" x14ac:dyDescent="0.3">
      <c r="B233" s="62">
        <v>43845</v>
      </c>
      <c r="C233" s="81">
        <v>0</v>
      </c>
      <c r="D233" s="82">
        <v>0</v>
      </c>
      <c r="E233" s="39">
        <f t="shared" si="27"/>
        <v>0</v>
      </c>
      <c r="F233" s="94">
        <v>0</v>
      </c>
      <c r="G233" s="94"/>
      <c r="H233" s="62">
        <v>43845</v>
      </c>
      <c r="I233" s="61">
        <v>0</v>
      </c>
      <c r="J233" s="99">
        <f t="shared" si="29"/>
        <v>0</v>
      </c>
      <c r="K233" s="63">
        <f t="shared" si="28"/>
        <v>0</v>
      </c>
      <c r="M233" s="5">
        <v>43845</v>
      </c>
      <c r="N233" s="69">
        <v>0</v>
      </c>
      <c r="O233" s="63">
        <f t="shared" si="30"/>
        <v>0</v>
      </c>
      <c r="P233" s="106">
        <f t="shared" si="31"/>
        <v>0</v>
      </c>
      <c r="Q233" s="72"/>
      <c r="R233" s="62">
        <v>43845</v>
      </c>
      <c r="S233" s="3">
        <v>0</v>
      </c>
      <c r="T233" s="3">
        <f t="shared" si="32"/>
        <v>0</v>
      </c>
      <c r="U233" s="67">
        <f t="shared" si="33"/>
        <v>0</v>
      </c>
      <c r="W233" s="5">
        <v>43845</v>
      </c>
      <c r="X233" s="42">
        <v>0</v>
      </c>
      <c r="Y233" s="99">
        <f t="shared" si="35"/>
        <v>0</v>
      </c>
      <c r="Z233" s="99">
        <f t="shared" si="34"/>
        <v>0</v>
      </c>
    </row>
    <row r="234" spans="2:26" x14ac:dyDescent="0.3">
      <c r="B234" s="62">
        <v>43846</v>
      </c>
      <c r="C234" s="81">
        <v>0</v>
      </c>
      <c r="D234" s="82">
        <v>0</v>
      </c>
      <c r="E234" s="39">
        <f t="shared" si="27"/>
        <v>0</v>
      </c>
      <c r="F234" s="94">
        <v>0</v>
      </c>
      <c r="G234" s="94"/>
      <c r="H234" s="62">
        <v>43846</v>
      </c>
      <c r="I234" s="61">
        <v>0</v>
      </c>
      <c r="J234" s="99">
        <f t="shared" si="29"/>
        <v>0</v>
      </c>
      <c r="K234" s="63">
        <f t="shared" si="28"/>
        <v>0</v>
      </c>
      <c r="M234" s="5">
        <v>43846</v>
      </c>
      <c r="N234" s="69">
        <v>0</v>
      </c>
      <c r="O234" s="63">
        <f t="shared" si="30"/>
        <v>0</v>
      </c>
      <c r="P234" s="106">
        <f t="shared" si="31"/>
        <v>0</v>
      </c>
      <c r="Q234" s="72"/>
      <c r="R234" s="62">
        <v>43846</v>
      </c>
      <c r="S234" s="3">
        <v>0</v>
      </c>
      <c r="T234" s="3">
        <f t="shared" si="32"/>
        <v>0</v>
      </c>
      <c r="U234" s="67">
        <f t="shared" si="33"/>
        <v>0</v>
      </c>
      <c r="W234" s="5">
        <v>43846</v>
      </c>
      <c r="X234" s="42">
        <v>0</v>
      </c>
      <c r="Y234" s="99">
        <f t="shared" si="35"/>
        <v>0</v>
      </c>
      <c r="Z234" s="99">
        <f t="shared" si="34"/>
        <v>0</v>
      </c>
    </row>
    <row r="235" spans="2:26" x14ac:dyDescent="0.3">
      <c r="B235" s="62">
        <v>43847</v>
      </c>
      <c r="C235" s="81">
        <v>0</v>
      </c>
      <c r="D235" s="82">
        <v>0</v>
      </c>
      <c r="E235" s="39">
        <f t="shared" si="27"/>
        <v>0</v>
      </c>
      <c r="F235" s="94">
        <v>0</v>
      </c>
      <c r="G235" s="94"/>
      <c r="H235" s="62">
        <v>43847</v>
      </c>
      <c r="I235" s="61">
        <v>0</v>
      </c>
      <c r="J235" s="99">
        <f t="shared" si="29"/>
        <v>0</v>
      </c>
      <c r="K235" s="63">
        <f t="shared" si="28"/>
        <v>0</v>
      </c>
      <c r="M235" s="5">
        <v>43847</v>
      </c>
      <c r="N235" s="69">
        <v>0</v>
      </c>
      <c r="O235" s="63">
        <f t="shared" si="30"/>
        <v>0</v>
      </c>
      <c r="P235" s="106">
        <f t="shared" si="31"/>
        <v>0</v>
      </c>
      <c r="Q235" s="72"/>
      <c r="R235" s="62">
        <v>43847</v>
      </c>
      <c r="S235" s="3">
        <v>0</v>
      </c>
      <c r="T235" s="3">
        <f t="shared" si="32"/>
        <v>0</v>
      </c>
      <c r="U235" s="67">
        <f t="shared" si="33"/>
        <v>0</v>
      </c>
      <c r="W235" s="5">
        <v>43847</v>
      </c>
      <c r="X235" s="42">
        <v>0</v>
      </c>
      <c r="Y235" s="99">
        <f t="shared" si="35"/>
        <v>0</v>
      </c>
      <c r="Z235" s="99">
        <f t="shared" si="34"/>
        <v>0</v>
      </c>
    </row>
    <row r="236" spans="2:26" x14ac:dyDescent="0.3">
      <c r="B236" s="62">
        <v>43848</v>
      </c>
      <c r="C236" s="81">
        <v>0</v>
      </c>
      <c r="D236" s="82">
        <v>0</v>
      </c>
      <c r="E236" s="39">
        <f t="shared" si="27"/>
        <v>0</v>
      </c>
      <c r="F236" s="94">
        <v>0</v>
      </c>
      <c r="G236" s="94"/>
      <c r="H236" s="62">
        <v>43848</v>
      </c>
      <c r="I236" s="61">
        <v>0</v>
      </c>
      <c r="J236" s="99">
        <f t="shared" si="29"/>
        <v>0</v>
      </c>
      <c r="K236" s="63">
        <f t="shared" si="28"/>
        <v>0</v>
      </c>
      <c r="M236" s="5">
        <v>43848</v>
      </c>
      <c r="N236" s="69">
        <v>0</v>
      </c>
      <c r="O236" s="63">
        <f t="shared" si="30"/>
        <v>0</v>
      </c>
      <c r="P236" s="106">
        <f t="shared" si="31"/>
        <v>0</v>
      </c>
      <c r="Q236" s="72"/>
      <c r="R236" s="62">
        <v>43848</v>
      </c>
      <c r="S236" s="3">
        <v>0</v>
      </c>
      <c r="T236" s="3">
        <f t="shared" si="32"/>
        <v>0</v>
      </c>
      <c r="U236" s="67">
        <f t="shared" si="33"/>
        <v>0</v>
      </c>
      <c r="W236" s="5">
        <v>43848</v>
      </c>
      <c r="X236" s="42">
        <v>0</v>
      </c>
      <c r="Y236" s="99">
        <f t="shared" si="35"/>
        <v>0</v>
      </c>
      <c r="Z236" s="99">
        <f t="shared" si="34"/>
        <v>0</v>
      </c>
    </row>
    <row r="237" spans="2:26" x14ac:dyDescent="0.3">
      <c r="B237" s="62">
        <v>43849</v>
      </c>
      <c r="C237" s="81">
        <v>0</v>
      </c>
      <c r="D237" s="82">
        <v>0</v>
      </c>
      <c r="E237" s="39">
        <f t="shared" si="27"/>
        <v>0</v>
      </c>
      <c r="F237" s="94">
        <v>0</v>
      </c>
      <c r="G237" s="94"/>
      <c r="H237" s="62">
        <v>43849</v>
      </c>
      <c r="I237" s="61">
        <v>0</v>
      </c>
      <c r="J237" s="99">
        <f t="shared" si="29"/>
        <v>0</v>
      </c>
      <c r="K237" s="63">
        <f t="shared" si="28"/>
        <v>0</v>
      </c>
      <c r="M237" s="5">
        <v>43849</v>
      </c>
      <c r="N237" s="69">
        <v>0</v>
      </c>
      <c r="O237" s="63">
        <f t="shared" si="30"/>
        <v>0</v>
      </c>
      <c r="P237" s="106">
        <f t="shared" si="31"/>
        <v>0</v>
      </c>
      <c r="Q237" s="72"/>
      <c r="R237" s="62">
        <v>43849</v>
      </c>
      <c r="S237" s="3">
        <v>0</v>
      </c>
      <c r="T237" s="3">
        <f t="shared" si="32"/>
        <v>0</v>
      </c>
      <c r="U237" s="67">
        <f t="shared" si="33"/>
        <v>0</v>
      </c>
      <c r="W237" s="5">
        <v>43849</v>
      </c>
      <c r="X237" s="42">
        <v>0</v>
      </c>
      <c r="Y237" s="99">
        <f t="shared" si="35"/>
        <v>0</v>
      </c>
      <c r="Z237" s="99">
        <f t="shared" si="34"/>
        <v>0</v>
      </c>
    </row>
    <row r="238" spans="2:26" x14ac:dyDescent="0.3">
      <c r="B238" s="62">
        <v>43850</v>
      </c>
      <c r="C238" s="81">
        <v>0</v>
      </c>
      <c r="D238" s="82">
        <v>0</v>
      </c>
      <c r="E238" s="39">
        <f t="shared" si="27"/>
        <v>0</v>
      </c>
      <c r="F238" s="94">
        <v>0</v>
      </c>
      <c r="G238" s="94"/>
      <c r="H238" s="62">
        <v>43850</v>
      </c>
      <c r="I238" s="61">
        <v>0</v>
      </c>
      <c r="J238" s="99">
        <f t="shared" si="29"/>
        <v>0</v>
      </c>
      <c r="K238" s="63">
        <f t="shared" si="28"/>
        <v>0</v>
      </c>
      <c r="M238" s="5">
        <v>43850</v>
      </c>
      <c r="N238" s="69">
        <v>0</v>
      </c>
      <c r="O238" s="63">
        <f t="shared" si="30"/>
        <v>0</v>
      </c>
      <c r="P238" s="106">
        <f t="shared" si="31"/>
        <v>0</v>
      </c>
      <c r="Q238" s="72"/>
      <c r="R238" s="62">
        <v>43850</v>
      </c>
      <c r="S238" s="3">
        <v>0</v>
      </c>
      <c r="T238" s="3">
        <f t="shared" si="32"/>
        <v>0</v>
      </c>
      <c r="U238" s="67">
        <f t="shared" si="33"/>
        <v>0</v>
      </c>
      <c r="W238" s="5">
        <v>43850</v>
      </c>
      <c r="X238" s="42">
        <v>0</v>
      </c>
      <c r="Y238" s="99">
        <f t="shared" si="35"/>
        <v>0</v>
      </c>
      <c r="Z238" s="99">
        <f t="shared" si="34"/>
        <v>0</v>
      </c>
    </row>
    <row r="239" spans="2:26" x14ac:dyDescent="0.3">
      <c r="B239" s="62">
        <v>43851</v>
      </c>
      <c r="C239" s="81">
        <v>0</v>
      </c>
      <c r="D239" s="82">
        <v>0</v>
      </c>
      <c r="E239" s="39">
        <f t="shared" si="27"/>
        <v>0</v>
      </c>
      <c r="F239" s="94">
        <v>0</v>
      </c>
      <c r="G239" s="94"/>
      <c r="H239" s="62">
        <v>43851</v>
      </c>
      <c r="I239" s="61">
        <v>0</v>
      </c>
      <c r="J239" s="99">
        <f t="shared" si="29"/>
        <v>0</v>
      </c>
      <c r="K239" s="63">
        <f t="shared" si="28"/>
        <v>0</v>
      </c>
      <c r="M239" s="5">
        <v>43851</v>
      </c>
      <c r="N239" s="69">
        <v>0</v>
      </c>
      <c r="O239" s="63">
        <f t="shared" si="30"/>
        <v>0</v>
      </c>
      <c r="P239" s="106">
        <f t="shared" si="31"/>
        <v>0</v>
      </c>
      <c r="Q239" s="72"/>
      <c r="R239" s="62">
        <v>43851</v>
      </c>
      <c r="S239" s="3">
        <v>0</v>
      </c>
      <c r="T239" s="3">
        <f t="shared" si="32"/>
        <v>0</v>
      </c>
      <c r="U239" s="67">
        <f t="shared" si="33"/>
        <v>0</v>
      </c>
      <c r="W239" s="5">
        <v>43851</v>
      </c>
      <c r="X239" s="42">
        <v>0</v>
      </c>
      <c r="Y239" s="99">
        <f t="shared" si="35"/>
        <v>0</v>
      </c>
      <c r="Z239" s="99">
        <f t="shared" si="34"/>
        <v>0</v>
      </c>
    </row>
    <row r="240" spans="2:26" x14ac:dyDescent="0.3">
      <c r="B240" s="62">
        <v>43852</v>
      </c>
      <c r="C240" s="81">
        <v>0</v>
      </c>
      <c r="D240" s="82">
        <v>0</v>
      </c>
      <c r="E240" s="39">
        <f t="shared" si="27"/>
        <v>0</v>
      </c>
      <c r="F240" s="94">
        <v>0</v>
      </c>
      <c r="G240" s="94"/>
      <c r="H240" s="62">
        <v>43852</v>
      </c>
      <c r="I240" s="61">
        <v>0</v>
      </c>
      <c r="J240" s="99">
        <f t="shared" si="29"/>
        <v>0</v>
      </c>
      <c r="K240" s="63">
        <f t="shared" si="28"/>
        <v>0</v>
      </c>
      <c r="M240" s="5">
        <v>43852</v>
      </c>
      <c r="N240" s="69">
        <v>0</v>
      </c>
      <c r="O240" s="63">
        <f t="shared" si="30"/>
        <v>0</v>
      </c>
      <c r="P240" s="106">
        <f t="shared" si="31"/>
        <v>0</v>
      </c>
      <c r="Q240" s="72"/>
      <c r="R240" s="62">
        <v>43852</v>
      </c>
      <c r="S240" s="3">
        <v>0</v>
      </c>
      <c r="T240" s="3">
        <f t="shared" si="32"/>
        <v>0</v>
      </c>
      <c r="U240" s="67">
        <f t="shared" si="33"/>
        <v>0</v>
      </c>
      <c r="W240" s="5">
        <v>43852</v>
      </c>
      <c r="X240" s="42">
        <v>0</v>
      </c>
      <c r="Y240" s="99">
        <f t="shared" si="35"/>
        <v>0</v>
      </c>
      <c r="Z240" s="99">
        <f t="shared" si="34"/>
        <v>0</v>
      </c>
    </row>
    <row r="241" spans="2:26" x14ac:dyDescent="0.3">
      <c r="B241" s="62">
        <v>43853</v>
      </c>
      <c r="C241" s="81">
        <v>0</v>
      </c>
      <c r="D241" s="82">
        <v>0</v>
      </c>
      <c r="E241" s="39">
        <f t="shared" si="27"/>
        <v>0</v>
      </c>
      <c r="F241" s="94">
        <v>0</v>
      </c>
      <c r="G241" s="94"/>
      <c r="H241" s="62">
        <v>43853</v>
      </c>
      <c r="I241" s="61">
        <v>0</v>
      </c>
      <c r="J241" s="99">
        <f t="shared" si="29"/>
        <v>0</v>
      </c>
      <c r="K241" s="63">
        <f t="shared" si="28"/>
        <v>0</v>
      </c>
      <c r="M241" s="5">
        <v>43853</v>
      </c>
      <c r="N241" s="69">
        <v>0</v>
      </c>
      <c r="O241" s="63">
        <f t="shared" si="30"/>
        <v>0</v>
      </c>
      <c r="P241" s="106">
        <f t="shared" si="31"/>
        <v>0</v>
      </c>
      <c r="Q241" s="72"/>
      <c r="R241" s="62">
        <v>43853</v>
      </c>
      <c r="S241" s="3">
        <v>0</v>
      </c>
      <c r="T241" s="3">
        <f t="shared" si="32"/>
        <v>0</v>
      </c>
      <c r="U241" s="67">
        <f t="shared" si="33"/>
        <v>0</v>
      </c>
      <c r="W241" s="5">
        <v>43853</v>
      </c>
      <c r="X241" s="42">
        <v>0</v>
      </c>
      <c r="Y241" s="99">
        <f t="shared" si="35"/>
        <v>0</v>
      </c>
      <c r="Z241" s="99">
        <f t="shared" si="34"/>
        <v>0</v>
      </c>
    </row>
    <row r="242" spans="2:26" x14ac:dyDescent="0.3">
      <c r="B242" s="62">
        <v>43854</v>
      </c>
      <c r="C242" s="81">
        <v>0</v>
      </c>
      <c r="D242" s="82">
        <v>0</v>
      </c>
      <c r="E242" s="39">
        <f t="shared" si="27"/>
        <v>0</v>
      </c>
      <c r="F242" s="94">
        <v>0</v>
      </c>
      <c r="G242" s="94"/>
      <c r="H242" s="62">
        <v>43854</v>
      </c>
      <c r="I242" s="61">
        <v>0</v>
      </c>
      <c r="J242" s="99">
        <f t="shared" si="29"/>
        <v>0</v>
      </c>
      <c r="K242" s="63">
        <f t="shared" si="28"/>
        <v>0</v>
      </c>
      <c r="M242" s="5">
        <v>43854</v>
      </c>
      <c r="N242" s="69">
        <v>0</v>
      </c>
      <c r="O242" s="63">
        <f t="shared" si="30"/>
        <v>0</v>
      </c>
      <c r="P242" s="106">
        <f t="shared" si="31"/>
        <v>0</v>
      </c>
      <c r="Q242" s="72"/>
      <c r="R242" s="62">
        <v>43854</v>
      </c>
      <c r="S242" s="3">
        <v>0</v>
      </c>
      <c r="T242" s="3">
        <f t="shared" si="32"/>
        <v>0</v>
      </c>
      <c r="U242" s="67">
        <f t="shared" si="33"/>
        <v>0</v>
      </c>
      <c r="W242" s="5">
        <v>43854</v>
      </c>
      <c r="X242" s="42">
        <v>0</v>
      </c>
      <c r="Y242" s="99">
        <f t="shared" si="35"/>
        <v>0</v>
      </c>
      <c r="Z242" s="99">
        <f t="shared" si="34"/>
        <v>0</v>
      </c>
    </row>
    <row r="243" spans="2:26" x14ac:dyDescent="0.3">
      <c r="B243" s="62">
        <v>43855</v>
      </c>
      <c r="C243" s="81">
        <v>0</v>
      </c>
      <c r="D243" s="82">
        <v>0</v>
      </c>
      <c r="E243" s="39">
        <f t="shared" si="27"/>
        <v>0</v>
      </c>
      <c r="F243" s="94">
        <v>0</v>
      </c>
      <c r="G243" s="94"/>
      <c r="H243" s="62">
        <v>43855</v>
      </c>
      <c r="I243" s="61">
        <v>0</v>
      </c>
      <c r="J243" s="99">
        <f t="shared" si="29"/>
        <v>0</v>
      </c>
      <c r="K243" s="63">
        <f t="shared" si="28"/>
        <v>0</v>
      </c>
      <c r="M243" s="5">
        <v>43855</v>
      </c>
      <c r="N243" s="69">
        <v>0</v>
      </c>
      <c r="O243" s="63">
        <f t="shared" si="30"/>
        <v>0</v>
      </c>
      <c r="P243" s="106">
        <f t="shared" si="31"/>
        <v>0</v>
      </c>
      <c r="Q243" s="72"/>
      <c r="R243" s="62">
        <v>43855</v>
      </c>
      <c r="S243" s="3">
        <v>0</v>
      </c>
      <c r="T243" s="3">
        <f t="shared" si="32"/>
        <v>0</v>
      </c>
      <c r="U243" s="67">
        <f t="shared" si="33"/>
        <v>0</v>
      </c>
      <c r="W243" s="5">
        <v>43855</v>
      </c>
      <c r="X243" s="42">
        <v>0</v>
      </c>
      <c r="Y243" s="99">
        <f t="shared" si="35"/>
        <v>0</v>
      </c>
      <c r="Z243" s="99">
        <f t="shared" si="34"/>
        <v>0</v>
      </c>
    </row>
    <row r="244" spans="2:26" x14ac:dyDescent="0.3">
      <c r="B244" s="62">
        <v>43856</v>
      </c>
      <c r="C244" s="81">
        <v>0</v>
      </c>
      <c r="D244" s="82">
        <v>0</v>
      </c>
      <c r="E244" s="39">
        <f t="shared" si="27"/>
        <v>0</v>
      </c>
      <c r="F244" s="94">
        <v>0</v>
      </c>
      <c r="G244" s="94"/>
      <c r="H244" s="62">
        <v>43856</v>
      </c>
      <c r="I244" s="61">
        <v>0</v>
      </c>
      <c r="J244" s="99">
        <f t="shared" si="29"/>
        <v>0</v>
      </c>
      <c r="K244" s="63">
        <f t="shared" si="28"/>
        <v>0</v>
      </c>
      <c r="M244" s="5">
        <v>43856</v>
      </c>
      <c r="N244" s="69">
        <v>0</v>
      </c>
      <c r="O244" s="63">
        <f t="shared" si="30"/>
        <v>0</v>
      </c>
      <c r="P244" s="106">
        <f t="shared" si="31"/>
        <v>0</v>
      </c>
      <c r="Q244" s="72"/>
      <c r="R244" s="62">
        <v>43856</v>
      </c>
      <c r="S244" s="3">
        <v>0</v>
      </c>
      <c r="T244" s="3">
        <f t="shared" si="32"/>
        <v>0</v>
      </c>
      <c r="U244" s="67">
        <f t="shared" si="33"/>
        <v>0</v>
      </c>
      <c r="W244" s="5">
        <v>43856</v>
      </c>
      <c r="X244" s="42">
        <v>0</v>
      </c>
      <c r="Y244" s="99">
        <f t="shared" si="35"/>
        <v>0</v>
      </c>
      <c r="Z244" s="99">
        <f t="shared" si="34"/>
        <v>0</v>
      </c>
    </row>
    <row r="245" spans="2:26" x14ac:dyDescent="0.3">
      <c r="B245" s="62">
        <v>43857</v>
      </c>
      <c r="C245" s="81">
        <v>0</v>
      </c>
      <c r="D245" s="82">
        <v>0</v>
      </c>
      <c r="E245" s="39">
        <f t="shared" si="27"/>
        <v>0</v>
      </c>
      <c r="F245" s="94">
        <v>0</v>
      </c>
      <c r="G245" s="94"/>
      <c r="H245" s="62">
        <v>43857</v>
      </c>
      <c r="I245" s="61">
        <v>0</v>
      </c>
      <c r="J245" s="99">
        <f t="shared" si="29"/>
        <v>0</v>
      </c>
      <c r="K245" s="63">
        <f t="shared" si="28"/>
        <v>0</v>
      </c>
      <c r="M245" s="5">
        <v>43857</v>
      </c>
      <c r="N245" s="69">
        <v>0</v>
      </c>
      <c r="O245" s="63">
        <f t="shared" si="30"/>
        <v>0</v>
      </c>
      <c r="P245" s="106">
        <f t="shared" si="31"/>
        <v>0</v>
      </c>
      <c r="Q245" s="72"/>
      <c r="R245" s="62">
        <v>43857</v>
      </c>
      <c r="S245" s="3">
        <v>0</v>
      </c>
      <c r="T245" s="3">
        <f t="shared" si="32"/>
        <v>0</v>
      </c>
      <c r="U245" s="67">
        <f t="shared" si="33"/>
        <v>0</v>
      </c>
      <c r="W245" s="5">
        <v>43857</v>
      </c>
      <c r="X245" s="42">
        <v>0</v>
      </c>
      <c r="Y245" s="99">
        <f t="shared" si="35"/>
        <v>0</v>
      </c>
      <c r="Z245" s="99">
        <f t="shared" si="34"/>
        <v>0</v>
      </c>
    </row>
    <row r="246" spans="2:26" x14ac:dyDescent="0.3">
      <c r="B246" s="62">
        <v>43858</v>
      </c>
      <c r="C246" s="81">
        <v>0</v>
      </c>
      <c r="D246" s="82">
        <v>0</v>
      </c>
      <c r="E246" s="39">
        <f t="shared" si="27"/>
        <v>0</v>
      </c>
      <c r="F246" s="94">
        <v>0</v>
      </c>
      <c r="G246" s="94"/>
      <c r="H246" s="62">
        <v>43858</v>
      </c>
      <c r="I246" s="61">
        <v>0</v>
      </c>
      <c r="J246" s="99">
        <f t="shared" si="29"/>
        <v>0</v>
      </c>
      <c r="K246" s="63">
        <f t="shared" si="28"/>
        <v>0</v>
      </c>
      <c r="M246" s="5">
        <v>43858</v>
      </c>
      <c r="N246" s="69">
        <v>0</v>
      </c>
      <c r="O246" s="63">
        <f t="shared" si="30"/>
        <v>0</v>
      </c>
      <c r="P246" s="106">
        <f t="shared" si="31"/>
        <v>0</v>
      </c>
      <c r="Q246" s="72"/>
      <c r="R246" s="62">
        <v>43858</v>
      </c>
      <c r="S246" s="3">
        <v>0</v>
      </c>
      <c r="T246" s="3">
        <f t="shared" si="32"/>
        <v>0</v>
      </c>
      <c r="U246" s="67">
        <f t="shared" si="33"/>
        <v>0</v>
      </c>
      <c r="W246" s="5">
        <v>43858</v>
      </c>
      <c r="X246" s="42">
        <v>0</v>
      </c>
      <c r="Y246" s="99">
        <f t="shared" si="35"/>
        <v>0</v>
      </c>
      <c r="Z246" s="99">
        <f t="shared" si="34"/>
        <v>0</v>
      </c>
    </row>
    <row r="247" spans="2:26" x14ac:dyDescent="0.3">
      <c r="B247" s="62">
        <v>43859</v>
      </c>
      <c r="C247" s="81">
        <v>0</v>
      </c>
      <c r="D247" s="82">
        <v>0</v>
      </c>
      <c r="E247" s="39">
        <f t="shared" si="27"/>
        <v>0</v>
      </c>
      <c r="F247" s="94">
        <v>0</v>
      </c>
      <c r="G247" s="94"/>
      <c r="H247" s="62">
        <v>43859</v>
      </c>
      <c r="I247" s="61">
        <v>0</v>
      </c>
      <c r="J247" s="99">
        <f t="shared" si="29"/>
        <v>0</v>
      </c>
      <c r="K247" s="63">
        <f t="shared" si="28"/>
        <v>0</v>
      </c>
      <c r="M247" s="5">
        <v>43859</v>
      </c>
      <c r="N247" s="69">
        <v>0</v>
      </c>
      <c r="O247" s="63">
        <f t="shared" si="30"/>
        <v>0</v>
      </c>
      <c r="P247" s="106">
        <f t="shared" si="31"/>
        <v>0</v>
      </c>
      <c r="Q247" s="72"/>
      <c r="R247" s="62">
        <v>43859</v>
      </c>
      <c r="S247" s="3">
        <v>0</v>
      </c>
      <c r="T247" s="3">
        <f t="shared" si="32"/>
        <v>0</v>
      </c>
      <c r="U247" s="67">
        <f t="shared" si="33"/>
        <v>0</v>
      </c>
      <c r="W247" s="5">
        <v>43859</v>
      </c>
      <c r="X247" s="42">
        <v>0</v>
      </c>
      <c r="Y247" s="99">
        <f t="shared" si="35"/>
        <v>0</v>
      </c>
      <c r="Z247" s="99">
        <f t="shared" si="34"/>
        <v>0</v>
      </c>
    </row>
    <row r="248" spans="2:26" x14ac:dyDescent="0.3">
      <c r="B248" s="62">
        <v>43860</v>
      </c>
      <c r="C248" s="81">
        <v>0</v>
      </c>
      <c r="D248" s="82">
        <v>0</v>
      </c>
      <c r="E248" s="39">
        <f t="shared" si="27"/>
        <v>0</v>
      </c>
      <c r="F248" s="94">
        <v>0</v>
      </c>
      <c r="G248" s="94"/>
      <c r="H248" s="62">
        <v>43860</v>
      </c>
      <c r="I248" s="61">
        <v>0</v>
      </c>
      <c r="J248" s="99">
        <f t="shared" si="29"/>
        <v>0</v>
      </c>
      <c r="K248" s="63">
        <f t="shared" si="28"/>
        <v>0</v>
      </c>
      <c r="M248" s="5">
        <v>43860</v>
      </c>
      <c r="N248" s="69">
        <v>0</v>
      </c>
      <c r="O248" s="63">
        <f t="shared" si="30"/>
        <v>0</v>
      </c>
      <c r="P248" s="106">
        <f t="shared" si="31"/>
        <v>0</v>
      </c>
      <c r="Q248" s="72"/>
      <c r="R248" s="62">
        <v>43860</v>
      </c>
      <c r="S248" s="3">
        <v>0</v>
      </c>
      <c r="T248" s="3">
        <f t="shared" si="32"/>
        <v>0</v>
      </c>
      <c r="U248" s="67">
        <f t="shared" si="33"/>
        <v>0</v>
      </c>
      <c r="W248" s="5">
        <v>43860</v>
      </c>
      <c r="X248" s="42">
        <v>0</v>
      </c>
      <c r="Y248" s="99">
        <f t="shared" si="35"/>
        <v>0</v>
      </c>
      <c r="Z248" s="99">
        <f t="shared" si="34"/>
        <v>0</v>
      </c>
    </row>
    <row r="249" spans="2:26" x14ac:dyDescent="0.3">
      <c r="B249" s="62">
        <v>43861</v>
      </c>
      <c r="C249" s="81">
        <v>0</v>
      </c>
      <c r="D249" s="82">
        <v>0</v>
      </c>
      <c r="E249" s="39">
        <f t="shared" si="27"/>
        <v>0</v>
      </c>
      <c r="F249" s="94">
        <v>0</v>
      </c>
      <c r="G249" s="94"/>
      <c r="H249" s="62">
        <v>43861</v>
      </c>
      <c r="I249" s="61">
        <v>0</v>
      </c>
      <c r="J249" s="99">
        <f t="shared" si="29"/>
        <v>0</v>
      </c>
      <c r="K249" s="63">
        <f t="shared" si="28"/>
        <v>0</v>
      </c>
      <c r="M249" s="5">
        <v>43861</v>
      </c>
      <c r="N249" s="69">
        <v>0</v>
      </c>
      <c r="O249" s="63">
        <f t="shared" si="30"/>
        <v>0</v>
      </c>
      <c r="P249" s="106">
        <f t="shared" si="31"/>
        <v>0</v>
      </c>
      <c r="Q249" s="72"/>
      <c r="R249" s="62">
        <v>43861</v>
      </c>
      <c r="S249" s="3">
        <v>0</v>
      </c>
      <c r="T249" s="3">
        <f t="shared" si="32"/>
        <v>0</v>
      </c>
      <c r="U249" s="67">
        <f t="shared" si="33"/>
        <v>0</v>
      </c>
      <c r="W249" s="5">
        <v>43861</v>
      </c>
      <c r="X249" s="42">
        <v>0</v>
      </c>
      <c r="Y249" s="99">
        <f t="shared" si="35"/>
        <v>0</v>
      </c>
      <c r="Z249" s="99">
        <f t="shared" si="34"/>
        <v>0</v>
      </c>
    </row>
    <row r="250" spans="2:26" x14ac:dyDescent="0.3">
      <c r="B250" s="62">
        <v>43862</v>
      </c>
      <c r="C250" s="81">
        <v>0</v>
      </c>
      <c r="D250" s="82">
        <v>0</v>
      </c>
      <c r="E250" s="39">
        <f t="shared" si="27"/>
        <v>0</v>
      </c>
      <c r="F250" s="94">
        <v>0</v>
      </c>
      <c r="G250" s="94"/>
      <c r="H250" s="62">
        <v>43862</v>
      </c>
      <c r="I250" s="61">
        <v>0</v>
      </c>
      <c r="J250" s="99">
        <f t="shared" si="29"/>
        <v>0</v>
      </c>
      <c r="K250" s="63">
        <f t="shared" si="28"/>
        <v>0</v>
      </c>
      <c r="M250" s="5">
        <v>43862</v>
      </c>
      <c r="N250" s="69">
        <v>0</v>
      </c>
      <c r="O250" s="63">
        <f t="shared" si="30"/>
        <v>0</v>
      </c>
      <c r="P250" s="106">
        <f t="shared" si="31"/>
        <v>0</v>
      </c>
      <c r="Q250" s="72"/>
      <c r="R250" s="62">
        <v>43862</v>
      </c>
      <c r="S250" s="3">
        <v>0</v>
      </c>
      <c r="T250" s="3">
        <f t="shared" si="32"/>
        <v>0</v>
      </c>
      <c r="U250" s="67">
        <f t="shared" si="33"/>
        <v>0</v>
      </c>
      <c r="W250" s="5">
        <v>43862</v>
      </c>
      <c r="X250" s="42">
        <v>0</v>
      </c>
      <c r="Y250" s="99">
        <f t="shared" si="35"/>
        <v>0</v>
      </c>
      <c r="Z250" s="99">
        <f t="shared" si="34"/>
        <v>0</v>
      </c>
    </row>
    <row r="251" spans="2:26" x14ac:dyDescent="0.3">
      <c r="B251" s="62">
        <v>43863</v>
      </c>
      <c r="C251" s="81">
        <v>0</v>
      </c>
      <c r="D251" s="82">
        <v>0</v>
      </c>
      <c r="E251" s="39">
        <f t="shared" si="27"/>
        <v>0</v>
      </c>
      <c r="F251" s="94">
        <v>0</v>
      </c>
      <c r="G251" s="94"/>
      <c r="H251" s="62">
        <v>43863</v>
      </c>
      <c r="I251" s="61">
        <v>0</v>
      </c>
      <c r="J251" s="99">
        <f t="shared" si="29"/>
        <v>0</v>
      </c>
      <c r="K251" s="63">
        <f t="shared" si="28"/>
        <v>0</v>
      </c>
      <c r="M251" s="5">
        <v>43863</v>
      </c>
      <c r="N251" s="69">
        <v>0</v>
      </c>
      <c r="O251" s="63">
        <f t="shared" si="30"/>
        <v>0</v>
      </c>
      <c r="P251" s="106">
        <f t="shared" si="31"/>
        <v>0</v>
      </c>
      <c r="Q251" s="72"/>
      <c r="R251" s="62">
        <v>43863</v>
      </c>
      <c r="S251" s="3">
        <v>0</v>
      </c>
      <c r="T251" s="3">
        <f t="shared" si="32"/>
        <v>0</v>
      </c>
      <c r="U251" s="67">
        <f t="shared" si="33"/>
        <v>0</v>
      </c>
      <c r="W251" s="5">
        <v>43863</v>
      </c>
      <c r="X251" s="42">
        <v>0</v>
      </c>
      <c r="Y251" s="99">
        <f t="shared" si="35"/>
        <v>0</v>
      </c>
      <c r="Z251" s="99">
        <f t="shared" si="34"/>
        <v>0</v>
      </c>
    </row>
    <row r="252" spans="2:26" x14ac:dyDescent="0.3">
      <c r="B252" s="62">
        <v>43864</v>
      </c>
      <c r="C252" s="81">
        <v>0</v>
      </c>
      <c r="D252" s="82">
        <v>0</v>
      </c>
      <c r="E252" s="39">
        <f t="shared" si="27"/>
        <v>0</v>
      </c>
      <c r="F252" s="94">
        <v>0</v>
      </c>
      <c r="G252" s="94"/>
      <c r="H252" s="62">
        <v>43864</v>
      </c>
      <c r="I252" s="61">
        <v>0</v>
      </c>
      <c r="J252" s="99">
        <f t="shared" si="29"/>
        <v>0</v>
      </c>
      <c r="K252" s="63">
        <f t="shared" si="28"/>
        <v>0</v>
      </c>
      <c r="M252" s="5">
        <v>43864</v>
      </c>
      <c r="N252" s="69">
        <v>0</v>
      </c>
      <c r="O252" s="63">
        <f t="shared" si="30"/>
        <v>0</v>
      </c>
      <c r="P252" s="106">
        <f t="shared" si="31"/>
        <v>0</v>
      </c>
      <c r="Q252" s="72"/>
      <c r="R252" s="62">
        <v>43864</v>
      </c>
      <c r="S252" s="3">
        <v>0</v>
      </c>
      <c r="T252" s="3">
        <f t="shared" si="32"/>
        <v>0</v>
      </c>
      <c r="U252" s="67">
        <f t="shared" si="33"/>
        <v>0</v>
      </c>
      <c r="W252" s="5">
        <v>43864</v>
      </c>
      <c r="X252" s="42">
        <v>0</v>
      </c>
      <c r="Y252" s="99">
        <f t="shared" si="35"/>
        <v>0</v>
      </c>
      <c r="Z252" s="99">
        <f t="shared" si="34"/>
        <v>0</v>
      </c>
    </row>
    <row r="253" spans="2:26" x14ac:dyDescent="0.3">
      <c r="B253" s="62">
        <v>43865</v>
      </c>
      <c r="C253" s="81">
        <v>0</v>
      </c>
      <c r="D253" s="82">
        <v>0</v>
      </c>
      <c r="E253" s="39">
        <f t="shared" si="27"/>
        <v>0</v>
      </c>
      <c r="F253" s="94">
        <v>0</v>
      </c>
      <c r="G253" s="94"/>
      <c r="H253" s="62">
        <v>43865</v>
      </c>
      <c r="I253" s="61">
        <v>0</v>
      </c>
      <c r="J253" s="99">
        <f t="shared" si="29"/>
        <v>0</v>
      </c>
      <c r="K253" s="63">
        <f t="shared" si="28"/>
        <v>0</v>
      </c>
      <c r="M253" s="5">
        <v>43865</v>
      </c>
      <c r="N253" s="69">
        <v>0</v>
      </c>
      <c r="O253" s="63">
        <f t="shared" si="30"/>
        <v>0</v>
      </c>
      <c r="P253" s="106">
        <f t="shared" si="31"/>
        <v>0</v>
      </c>
      <c r="Q253" s="72"/>
      <c r="R253" s="62">
        <v>43865</v>
      </c>
      <c r="S253" s="3">
        <v>0</v>
      </c>
      <c r="T253" s="3">
        <f t="shared" si="32"/>
        <v>0</v>
      </c>
      <c r="U253" s="67">
        <f t="shared" si="33"/>
        <v>0</v>
      </c>
      <c r="W253" s="5">
        <v>43865</v>
      </c>
      <c r="X253" s="42">
        <v>0</v>
      </c>
      <c r="Y253" s="99">
        <f t="shared" si="35"/>
        <v>0</v>
      </c>
      <c r="Z253" s="99">
        <f t="shared" si="34"/>
        <v>0</v>
      </c>
    </row>
    <row r="254" spans="2:26" x14ac:dyDescent="0.3">
      <c r="B254" s="62">
        <v>43866</v>
      </c>
      <c r="C254" s="81">
        <v>0</v>
      </c>
      <c r="D254" s="82">
        <v>0</v>
      </c>
      <c r="E254" s="39">
        <f t="shared" si="27"/>
        <v>0</v>
      </c>
      <c r="F254" s="94">
        <v>0</v>
      </c>
      <c r="G254" s="94"/>
      <c r="H254" s="62">
        <v>43866</v>
      </c>
      <c r="I254" s="61">
        <v>0</v>
      </c>
      <c r="J254" s="99">
        <f t="shared" si="29"/>
        <v>0</v>
      </c>
      <c r="K254" s="63">
        <f t="shared" si="28"/>
        <v>0</v>
      </c>
      <c r="M254" s="5">
        <v>43866</v>
      </c>
      <c r="N254" s="69">
        <v>1</v>
      </c>
      <c r="O254" s="63">
        <f t="shared" si="30"/>
        <v>0.33333333333333331</v>
      </c>
      <c r="P254" s="106">
        <f t="shared" si="31"/>
        <v>0</v>
      </c>
      <c r="Q254" s="72"/>
      <c r="R254" s="62">
        <v>43866</v>
      </c>
      <c r="S254" s="3">
        <v>0</v>
      </c>
      <c r="T254" s="3">
        <f t="shared" si="32"/>
        <v>0</v>
      </c>
      <c r="U254" s="67">
        <f t="shared" si="33"/>
        <v>0</v>
      </c>
      <c r="W254" s="5">
        <v>43866</v>
      </c>
      <c r="X254" s="42">
        <v>0</v>
      </c>
      <c r="Y254" s="99">
        <f t="shared" si="35"/>
        <v>0</v>
      </c>
      <c r="Z254" s="99">
        <f t="shared" si="34"/>
        <v>0</v>
      </c>
    </row>
    <row r="255" spans="2:26" x14ac:dyDescent="0.3">
      <c r="B255" s="62">
        <v>43867</v>
      </c>
      <c r="C255" s="81">
        <v>0</v>
      </c>
      <c r="D255" s="82">
        <v>0</v>
      </c>
      <c r="E255" s="39">
        <f t="shared" si="27"/>
        <v>0</v>
      </c>
      <c r="F255" s="94">
        <v>0</v>
      </c>
      <c r="G255" s="94"/>
      <c r="H255" s="62">
        <v>43867</v>
      </c>
      <c r="I255" s="61">
        <v>0</v>
      </c>
      <c r="J255" s="99">
        <f t="shared" si="29"/>
        <v>0</v>
      </c>
      <c r="K255" s="63">
        <f t="shared" si="28"/>
        <v>0</v>
      </c>
      <c r="M255" s="5">
        <v>43867</v>
      </c>
      <c r="N255" s="69">
        <v>0</v>
      </c>
      <c r="O255" s="63">
        <f t="shared" si="30"/>
        <v>0.33333333333333331</v>
      </c>
      <c r="P255" s="106">
        <f t="shared" si="31"/>
        <v>0</v>
      </c>
      <c r="Q255" s="72"/>
      <c r="R255" s="62">
        <v>43867</v>
      </c>
      <c r="S255" s="3">
        <v>0</v>
      </c>
      <c r="T255" s="3">
        <f t="shared" si="32"/>
        <v>0</v>
      </c>
      <c r="U255" s="67">
        <f t="shared" si="33"/>
        <v>0</v>
      </c>
      <c r="W255" s="5">
        <v>43867</v>
      </c>
      <c r="X255" s="42">
        <v>0</v>
      </c>
      <c r="Y255" s="99">
        <f t="shared" si="35"/>
        <v>0</v>
      </c>
      <c r="Z255" s="99">
        <f t="shared" si="34"/>
        <v>0</v>
      </c>
    </row>
    <row r="256" spans="2:26" x14ac:dyDescent="0.3">
      <c r="B256" s="62">
        <v>43868</v>
      </c>
      <c r="C256" s="81">
        <v>0</v>
      </c>
      <c r="D256" s="82">
        <v>0</v>
      </c>
      <c r="E256" s="39">
        <f t="shared" si="27"/>
        <v>0</v>
      </c>
      <c r="F256" s="94">
        <v>0</v>
      </c>
      <c r="G256" s="94"/>
      <c r="H256" s="62">
        <v>43868</v>
      </c>
      <c r="I256" s="61">
        <v>0</v>
      </c>
      <c r="J256" s="99">
        <f t="shared" si="29"/>
        <v>0</v>
      </c>
      <c r="K256" s="63">
        <f t="shared" si="28"/>
        <v>0</v>
      </c>
      <c r="M256" s="5">
        <v>43868</v>
      </c>
      <c r="N256" s="69">
        <v>0</v>
      </c>
      <c r="O256" s="63">
        <f t="shared" si="30"/>
        <v>0.33333333333333331</v>
      </c>
      <c r="P256" s="106">
        <f t="shared" si="31"/>
        <v>0</v>
      </c>
      <c r="Q256" s="72"/>
      <c r="R256" s="62">
        <v>43868</v>
      </c>
      <c r="S256" s="3">
        <v>0</v>
      </c>
      <c r="T256" s="3">
        <f t="shared" si="32"/>
        <v>0</v>
      </c>
      <c r="U256" s="67">
        <f t="shared" si="33"/>
        <v>0</v>
      </c>
      <c r="W256" s="5">
        <v>43868</v>
      </c>
      <c r="X256" s="42">
        <v>0</v>
      </c>
      <c r="Y256" s="99">
        <f t="shared" si="35"/>
        <v>0</v>
      </c>
      <c r="Z256" s="99">
        <f t="shared" si="34"/>
        <v>0</v>
      </c>
    </row>
    <row r="257" spans="2:26" x14ac:dyDescent="0.3">
      <c r="B257" s="62">
        <v>43869</v>
      </c>
      <c r="C257" s="81">
        <v>0</v>
      </c>
      <c r="D257" s="82">
        <v>0</v>
      </c>
      <c r="E257" s="39">
        <f t="shared" si="27"/>
        <v>0</v>
      </c>
      <c r="F257" s="94">
        <v>0</v>
      </c>
      <c r="G257" s="94"/>
      <c r="H257" s="62">
        <v>43869</v>
      </c>
      <c r="I257" s="61">
        <v>0</v>
      </c>
      <c r="J257" s="99">
        <f t="shared" si="29"/>
        <v>0</v>
      </c>
      <c r="K257" s="63">
        <f t="shared" si="28"/>
        <v>0</v>
      </c>
      <c r="M257" s="5">
        <v>43869</v>
      </c>
      <c r="N257" s="42">
        <v>0</v>
      </c>
      <c r="O257" s="63">
        <f t="shared" si="30"/>
        <v>0</v>
      </c>
      <c r="P257" s="106">
        <f t="shared" si="31"/>
        <v>0</v>
      </c>
      <c r="Q257" s="72"/>
      <c r="R257" s="62">
        <v>43869</v>
      </c>
      <c r="S257" s="3">
        <v>0</v>
      </c>
      <c r="T257" s="3">
        <f t="shared" si="32"/>
        <v>0</v>
      </c>
      <c r="U257" s="67">
        <f t="shared" si="33"/>
        <v>0</v>
      </c>
      <c r="W257" s="5">
        <v>43869</v>
      </c>
      <c r="X257" s="42">
        <v>0</v>
      </c>
      <c r="Y257" s="99">
        <f t="shared" si="35"/>
        <v>0</v>
      </c>
      <c r="Z257" s="99">
        <f t="shared" si="34"/>
        <v>0</v>
      </c>
    </row>
    <row r="258" spans="2:26" x14ac:dyDescent="0.3">
      <c r="B258" s="62">
        <v>43870</v>
      </c>
      <c r="C258" s="81">
        <v>0</v>
      </c>
      <c r="D258" s="82">
        <v>4</v>
      </c>
      <c r="E258" s="39">
        <f t="shared" si="27"/>
        <v>0</v>
      </c>
      <c r="F258" s="94">
        <v>0</v>
      </c>
      <c r="G258" s="94"/>
      <c r="H258" s="62">
        <v>43870</v>
      </c>
      <c r="I258" s="61">
        <v>4</v>
      </c>
      <c r="J258" s="99">
        <f t="shared" si="29"/>
        <v>2</v>
      </c>
      <c r="K258" s="63">
        <f t="shared" si="28"/>
        <v>0</v>
      </c>
      <c r="M258" s="5">
        <v>43870</v>
      </c>
      <c r="N258" s="42">
        <v>2</v>
      </c>
      <c r="O258" s="63">
        <f t="shared" si="30"/>
        <v>0.66666666666666663</v>
      </c>
      <c r="P258" s="106">
        <f t="shared" si="31"/>
        <v>0</v>
      </c>
      <c r="Q258" s="72"/>
      <c r="R258" s="62">
        <v>43870</v>
      </c>
      <c r="S258" s="3">
        <v>2</v>
      </c>
      <c r="T258" s="3">
        <f t="shared" si="32"/>
        <v>0.5</v>
      </c>
      <c r="U258" s="67">
        <f t="shared" si="33"/>
        <v>0</v>
      </c>
      <c r="W258" s="5">
        <v>43870</v>
      </c>
      <c r="X258" s="42">
        <v>2</v>
      </c>
      <c r="Y258" s="99">
        <f t="shared" si="35"/>
        <v>0.4</v>
      </c>
      <c r="Z258" s="99">
        <f t="shared" si="34"/>
        <v>0</v>
      </c>
    </row>
    <row r="259" spans="2:26" x14ac:dyDescent="0.3">
      <c r="B259" s="62">
        <v>43871</v>
      </c>
      <c r="C259" s="81">
        <v>0</v>
      </c>
      <c r="D259" s="82">
        <v>6</v>
      </c>
      <c r="E259" s="39">
        <f t="shared" si="27"/>
        <v>0</v>
      </c>
      <c r="F259" s="94">
        <v>0</v>
      </c>
      <c r="G259" s="94"/>
      <c r="H259" s="62">
        <v>43871</v>
      </c>
      <c r="I259" s="61">
        <v>1</v>
      </c>
      <c r="J259" s="99">
        <f t="shared" si="29"/>
        <v>2.5</v>
      </c>
      <c r="K259" s="63">
        <f t="shared" si="28"/>
        <v>0</v>
      </c>
      <c r="M259" s="5">
        <v>43871</v>
      </c>
      <c r="N259" s="42">
        <v>6</v>
      </c>
      <c r="O259" s="63">
        <f t="shared" si="30"/>
        <v>2.6666666666666665</v>
      </c>
      <c r="P259" s="106">
        <f t="shared" si="31"/>
        <v>0</v>
      </c>
      <c r="Q259" s="72"/>
      <c r="R259" s="62">
        <v>43871</v>
      </c>
      <c r="S259" s="3">
        <v>1</v>
      </c>
      <c r="T259" s="3">
        <f t="shared" si="32"/>
        <v>0.75</v>
      </c>
      <c r="U259" s="67">
        <f t="shared" si="33"/>
        <v>0</v>
      </c>
      <c r="W259" s="5">
        <v>43871</v>
      </c>
      <c r="X259" s="42">
        <v>1</v>
      </c>
      <c r="Y259" s="99">
        <f t="shared" si="35"/>
        <v>0.6</v>
      </c>
      <c r="Z259" s="99">
        <f t="shared" si="34"/>
        <v>0</v>
      </c>
    </row>
    <row r="260" spans="2:26" x14ac:dyDescent="0.3">
      <c r="B260" s="62">
        <v>43872</v>
      </c>
      <c r="C260" s="81">
        <v>0</v>
      </c>
      <c r="D260" s="82">
        <v>0</v>
      </c>
      <c r="E260" s="39">
        <f t="shared" si="27"/>
        <v>0</v>
      </c>
      <c r="F260" s="94">
        <v>0</v>
      </c>
      <c r="G260" s="94"/>
      <c r="H260" s="62">
        <v>43872</v>
      </c>
      <c r="I260" s="61">
        <v>0</v>
      </c>
      <c r="J260" s="99">
        <f t="shared" si="29"/>
        <v>0.5</v>
      </c>
      <c r="K260" s="63">
        <f t="shared" si="28"/>
        <v>0</v>
      </c>
      <c r="M260" s="5">
        <v>43872</v>
      </c>
      <c r="N260" s="42">
        <v>0</v>
      </c>
      <c r="O260" s="63">
        <f t="shared" si="30"/>
        <v>2.6666666666666665</v>
      </c>
      <c r="P260" s="106">
        <f t="shared" si="31"/>
        <v>0</v>
      </c>
      <c r="Q260" s="72"/>
      <c r="R260" s="62">
        <v>43872</v>
      </c>
      <c r="S260" s="3">
        <v>0</v>
      </c>
      <c r="T260" s="3">
        <f t="shared" si="32"/>
        <v>0.75</v>
      </c>
      <c r="U260" s="67">
        <f t="shared" si="33"/>
        <v>0</v>
      </c>
      <c r="W260" s="5">
        <v>43872</v>
      </c>
      <c r="X260" s="42">
        <v>0</v>
      </c>
      <c r="Y260" s="99">
        <f t="shared" si="35"/>
        <v>0.6</v>
      </c>
      <c r="Z260" s="99">
        <f t="shared" si="34"/>
        <v>0</v>
      </c>
    </row>
    <row r="261" spans="2:26" x14ac:dyDescent="0.3">
      <c r="B261" s="62">
        <v>43873</v>
      </c>
      <c r="C261" s="81">
        <v>0</v>
      </c>
      <c r="D261" s="82">
        <v>0</v>
      </c>
      <c r="E261" s="39">
        <f t="shared" si="27"/>
        <v>0</v>
      </c>
      <c r="F261" s="94">
        <v>0</v>
      </c>
      <c r="G261" s="94"/>
      <c r="H261" s="62">
        <v>43873</v>
      </c>
      <c r="I261" s="61">
        <v>0</v>
      </c>
      <c r="J261" s="99">
        <f t="shared" si="29"/>
        <v>0</v>
      </c>
      <c r="K261" s="63">
        <f t="shared" si="28"/>
        <v>0</v>
      </c>
      <c r="M261" s="5">
        <v>43873</v>
      </c>
      <c r="N261" s="42">
        <v>0</v>
      </c>
      <c r="O261" s="63">
        <f t="shared" si="30"/>
        <v>2</v>
      </c>
      <c r="P261" s="106">
        <f t="shared" si="31"/>
        <v>0</v>
      </c>
      <c r="Q261" s="72"/>
      <c r="R261" s="62">
        <v>43873</v>
      </c>
      <c r="S261" s="3">
        <v>0</v>
      </c>
      <c r="T261" s="3">
        <f t="shared" si="32"/>
        <v>0.75</v>
      </c>
      <c r="U261" s="67">
        <f t="shared" si="33"/>
        <v>0</v>
      </c>
      <c r="W261" s="5">
        <v>43873</v>
      </c>
      <c r="X261" s="42">
        <v>0</v>
      </c>
      <c r="Y261" s="99">
        <f t="shared" si="35"/>
        <v>0.6</v>
      </c>
      <c r="Z261" s="99">
        <f t="shared" si="34"/>
        <v>0</v>
      </c>
    </row>
    <row r="262" spans="2:26" x14ac:dyDescent="0.3">
      <c r="B262" s="62">
        <v>43874</v>
      </c>
      <c r="C262" s="81">
        <v>0</v>
      </c>
      <c r="D262" s="82">
        <v>1</v>
      </c>
      <c r="E262" s="39">
        <f t="shared" si="27"/>
        <v>0</v>
      </c>
      <c r="F262" s="94">
        <v>0</v>
      </c>
      <c r="G262" s="94"/>
      <c r="H262" s="62">
        <v>43874</v>
      </c>
      <c r="I262" s="61">
        <v>1</v>
      </c>
      <c r="J262" s="99">
        <f t="shared" si="29"/>
        <v>0.5</v>
      </c>
      <c r="K262" s="63">
        <f t="shared" si="28"/>
        <v>0</v>
      </c>
      <c r="M262" s="5">
        <v>43874</v>
      </c>
      <c r="N262" s="42">
        <v>1</v>
      </c>
      <c r="O262" s="63">
        <f t="shared" si="30"/>
        <v>0.33333333333333331</v>
      </c>
      <c r="P262" s="106">
        <f t="shared" si="31"/>
        <v>0</v>
      </c>
      <c r="Q262" s="72"/>
      <c r="R262" s="62">
        <v>43874</v>
      </c>
      <c r="S262" s="3">
        <v>0</v>
      </c>
      <c r="T262" s="3">
        <f t="shared" si="32"/>
        <v>0.25</v>
      </c>
      <c r="U262" s="67">
        <f t="shared" si="33"/>
        <v>0</v>
      </c>
      <c r="W262" s="5">
        <v>43874</v>
      </c>
      <c r="X262" s="42">
        <v>0</v>
      </c>
      <c r="Y262" s="99">
        <f t="shared" si="35"/>
        <v>0.6</v>
      </c>
      <c r="Z262" s="99">
        <f t="shared" si="34"/>
        <v>0</v>
      </c>
    </row>
    <row r="263" spans="2:26" x14ac:dyDescent="0.3">
      <c r="B263" s="62">
        <v>43875</v>
      </c>
      <c r="C263" s="81">
        <v>0</v>
      </c>
      <c r="D263" s="82">
        <v>0</v>
      </c>
      <c r="E263" s="39">
        <f t="shared" ref="E263:E326" si="36">2.6*C263</f>
        <v>0</v>
      </c>
      <c r="F263" s="94">
        <v>0</v>
      </c>
      <c r="G263" s="94"/>
      <c r="H263" s="62">
        <v>43875</v>
      </c>
      <c r="I263" s="61">
        <v>0</v>
      </c>
      <c r="J263" s="99">
        <f t="shared" si="29"/>
        <v>0.5</v>
      </c>
      <c r="K263" s="63">
        <f t="shared" si="28"/>
        <v>0</v>
      </c>
      <c r="M263" s="5">
        <v>43875</v>
      </c>
      <c r="N263" s="42">
        <v>0</v>
      </c>
      <c r="O263" s="63">
        <f t="shared" si="30"/>
        <v>0.33333333333333331</v>
      </c>
      <c r="P263" s="106">
        <f t="shared" si="31"/>
        <v>0</v>
      </c>
      <c r="Q263" s="72"/>
      <c r="R263" s="62">
        <v>43875</v>
      </c>
      <c r="S263" s="3">
        <v>0</v>
      </c>
      <c r="T263" s="3">
        <f t="shared" si="32"/>
        <v>0</v>
      </c>
      <c r="U263" s="67">
        <f t="shared" si="33"/>
        <v>0</v>
      </c>
      <c r="W263" s="5">
        <v>43875</v>
      </c>
      <c r="X263" s="42">
        <v>0</v>
      </c>
      <c r="Y263" s="99">
        <f t="shared" si="35"/>
        <v>0.2</v>
      </c>
      <c r="Z263" s="99">
        <f t="shared" si="34"/>
        <v>0</v>
      </c>
    </row>
    <row r="264" spans="2:26" x14ac:dyDescent="0.3">
      <c r="B264" s="62">
        <v>43876</v>
      </c>
      <c r="C264" s="81">
        <v>0</v>
      </c>
      <c r="D264" s="82">
        <v>0</v>
      </c>
      <c r="E264" s="39">
        <f t="shared" si="36"/>
        <v>0</v>
      </c>
      <c r="F264" s="94">
        <v>0</v>
      </c>
      <c r="G264" s="94"/>
      <c r="H264" s="62">
        <v>43876</v>
      </c>
      <c r="I264" s="61">
        <v>0</v>
      </c>
      <c r="J264" s="99">
        <f t="shared" si="29"/>
        <v>0</v>
      </c>
      <c r="K264" s="63">
        <f t="shared" ref="K264:K327" si="37">AVERAGE(C263:C264)</f>
        <v>0</v>
      </c>
      <c r="M264" s="5">
        <v>43876</v>
      </c>
      <c r="N264" s="42">
        <v>0</v>
      </c>
      <c r="O264" s="63">
        <f t="shared" si="30"/>
        <v>0.33333333333333331</v>
      </c>
      <c r="P264" s="106">
        <f t="shared" si="31"/>
        <v>0</v>
      </c>
      <c r="Q264" s="72"/>
      <c r="R264" s="62">
        <v>43876</v>
      </c>
      <c r="S264" s="3">
        <v>0</v>
      </c>
      <c r="T264" s="3">
        <f t="shared" si="32"/>
        <v>0</v>
      </c>
      <c r="U264" s="67">
        <f t="shared" si="33"/>
        <v>0</v>
      </c>
      <c r="W264" s="5">
        <v>43876</v>
      </c>
      <c r="X264" s="42">
        <v>0</v>
      </c>
      <c r="Y264" s="99">
        <f t="shared" si="35"/>
        <v>0</v>
      </c>
      <c r="Z264" s="99">
        <f t="shared" si="34"/>
        <v>0</v>
      </c>
    </row>
    <row r="265" spans="2:26" x14ac:dyDescent="0.3">
      <c r="B265" s="62">
        <v>43877</v>
      </c>
      <c r="C265" s="81">
        <v>0</v>
      </c>
      <c r="D265" s="82">
        <v>0</v>
      </c>
      <c r="E265" s="39">
        <f t="shared" si="36"/>
        <v>0</v>
      </c>
      <c r="F265" s="94">
        <v>0</v>
      </c>
      <c r="G265" s="94"/>
      <c r="H265" s="62">
        <v>43877</v>
      </c>
      <c r="I265" s="61">
        <v>0</v>
      </c>
      <c r="J265" s="99">
        <f t="shared" ref="J265:J328" si="38">AVERAGE(I264:I265)</f>
        <v>0</v>
      </c>
      <c r="K265" s="63">
        <f t="shared" si="37"/>
        <v>0</v>
      </c>
      <c r="M265" s="5">
        <v>43877</v>
      </c>
      <c r="N265" s="42">
        <v>0</v>
      </c>
      <c r="O265" s="63">
        <f t="shared" ref="O265:O328" si="39">AVERAGE(N263:N265)</f>
        <v>0</v>
      </c>
      <c r="P265" s="106">
        <f t="shared" ref="P265:P328" si="40">AVERAGE(C263:C265)</f>
        <v>0</v>
      </c>
      <c r="Q265" s="72"/>
      <c r="R265" s="62">
        <v>43877</v>
      </c>
      <c r="S265" s="3">
        <v>0</v>
      </c>
      <c r="T265" s="3">
        <f t="shared" si="32"/>
        <v>0</v>
      </c>
      <c r="U265" s="67">
        <f t="shared" si="33"/>
        <v>0</v>
      </c>
      <c r="W265" s="5">
        <v>43877</v>
      </c>
      <c r="X265" s="42">
        <v>0</v>
      </c>
      <c r="Y265" s="99">
        <f t="shared" si="35"/>
        <v>0</v>
      </c>
      <c r="Z265" s="99">
        <f t="shared" si="34"/>
        <v>0</v>
      </c>
    </row>
    <row r="266" spans="2:26" x14ac:dyDescent="0.3">
      <c r="B266" s="62">
        <v>43878</v>
      </c>
      <c r="C266" s="81">
        <v>0</v>
      </c>
      <c r="D266" s="82">
        <v>0</v>
      </c>
      <c r="E266" s="39">
        <f t="shared" si="36"/>
        <v>0</v>
      </c>
      <c r="F266" s="94">
        <v>0</v>
      </c>
      <c r="G266" s="94"/>
      <c r="H266" s="62">
        <v>43878</v>
      </c>
      <c r="I266" s="61">
        <v>0</v>
      </c>
      <c r="J266" s="99">
        <f t="shared" si="38"/>
        <v>0</v>
      </c>
      <c r="K266" s="63">
        <f t="shared" si="37"/>
        <v>0</v>
      </c>
      <c r="M266" s="5">
        <v>43878</v>
      </c>
      <c r="N266" s="42">
        <v>0</v>
      </c>
      <c r="O266" s="63">
        <f t="shared" si="39"/>
        <v>0</v>
      </c>
      <c r="P266" s="106">
        <f t="shared" si="40"/>
        <v>0</v>
      </c>
      <c r="Q266" s="72"/>
      <c r="R266" s="62">
        <v>43878</v>
      </c>
      <c r="S266" s="3">
        <v>0</v>
      </c>
      <c r="T266" s="3">
        <f t="shared" ref="T266:T329" si="41">AVERAGE(S263:S266)</f>
        <v>0</v>
      </c>
      <c r="U266" s="67">
        <f t="shared" ref="U266:U329" si="42">AVERAGE(C263:C266)</f>
        <v>0</v>
      </c>
      <c r="W266" s="5">
        <v>43878</v>
      </c>
      <c r="X266" s="42">
        <v>0</v>
      </c>
      <c r="Y266" s="99">
        <f t="shared" si="35"/>
        <v>0</v>
      </c>
      <c r="Z266" s="99">
        <f t="shared" ref="Z266:Z329" si="43">AVERAGE(C262:C266)</f>
        <v>0</v>
      </c>
    </row>
    <row r="267" spans="2:26" x14ac:dyDescent="0.3">
      <c r="B267" s="62">
        <v>43879</v>
      </c>
      <c r="C267" s="81">
        <v>0</v>
      </c>
      <c r="D267" s="82">
        <v>0</v>
      </c>
      <c r="E267" s="39">
        <f t="shared" si="36"/>
        <v>0</v>
      </c>
      <c r="F267" s="94">
        <v>0</v>
      </c>
      <c r="G267" s="94"/>
      <c r="H267" s="62">
        <v>43879</v>
      </c>
      <c r="I267" s="61">
        <v>0</v>
      </c>
      <c r="J267" s="99">
        <f t="shared" si="38"/>
        <v>0</v>
      </c>
      <c r="K267" s="63">
        <f t="shared" si="37"/>
        <v>0</v>
      </c>
      <c r="M267" s="5">
        <v>43879</v>
      </c>
      <c r="N267" s="42">
        <v>0</v>
      </c>
      <c r="O267" s="63">
        <f t="shared" si="39"/>
        <v>0</v>
      </c>
      <c r="P267" s="106">
        <f t="shared" si="40"/>
        <v>0</v>
      </c>
      <c r="Q267" s="72"/>
      <c r="R267" s="62">
        <v>43879</v>
      </c>
      <c r="S267" s="3">
        <v>0</v>
      </c>
      <c r="T267" s="3">
        <f t="shared" si="41"/>
        <v>0</v>
      </c>
      <c r="U267" s="67">
        <f t="shared" si="42"/>
        <v>0</v>
      </c>
      <c r="W267" s="5">
        <v>43879</v>
      </c>
      <c r="X267" s="42">
        <v>0</v>
      </c>
      <c r="Y267" s="99">
        <f t="shared" ref="Y267:Y330" si="44">AVERAGE(X263:X267)</f>
        <v>0</v>
      </c>
      <c r="Z267" s="99">
        <f t="shared" si="43"/>
        <v>0</v>
      </c>
    </row>
    <row r="268" spans="2:26" x14ac:dyDescent="0.3">
      <c r="B268" s="62">
        <v>43880</v>
      </c>
      <c r="C268" s="81">
        <v>0</v>
      </c>
      <c r="D268" s="82">
        <v>0</v>
      </c>
      <c r="E268" s="39">
        <f t="shared" si="36"/>
        <v>0</v>
      </c>
      <c r="F268" s="94">
        <v>0</v>
      </c>
      <c r="G268" s="94"/>
      <c r="H268" s="62">
        <v>43880</v>
      </c>
      <c r="I268" s="61">
        <v>0</v>
      </c>
      <c r="J268" s="99">
        <f t="shared" si="38"/>
        <v>0</v>
      </c>
      <c r="K268" s="63">
        <f t="shared" si="37"/>
        <v>0</v>
      </c>
      <c r="M268" s="5">
        <v>43880</v>
      </c>
      <c r="N268" s="42">
        <v>0</v>
      </c>
      <c r="O268" s="63">
        <f t="shared" si="39"/>
        <v>0</v>
      </c>
      <c r="P268" s="106">
        <f t="shared" si="40"/>
        <v>0</v>
      </c>
      <c r="Q268" s="72"/>
      <c r="R268" s="62">
        <v>43880</v>
      </c>
      <c r="S268" s="3">
        <v>0</v>
      </c>
      <c r="T268" s="3">
        <f t="shared" si="41"/>
        <v>0</v>
      </c>
      <c r="U268" s="67">
        <f t="shared" si="42"/>
        <v>0</v>
      </c>
      <c r="W268" s="5">
        <v>43880</v>
      </c>
      <c r="X268" s="42">
        <v>0</v>
      </c>
      <c r="Y268" s="99">
        <f t="shared" si="44"/>
        <v>0</v>
      </c>
      <c r="Z268" s="99">
        <f t="shared" si="43"/>
        <v>0</v>
      </c>
    </row>
    <row r="269" spans="2:26" x14ac:dyDescent="0.3">
      <c r="B269" s="62">
        <v>43881</v>
      </c>
      <c r="C269" s="81">
        <v>0</v>
      </c>
      <c r="D269" s="82">
        <v>0</v>
      </c>
      <c r="E269" s="39">
        <f t="shared" si="36"/>
        <v>0</v>
      </c>
      <c r="F269" s="94">
        <v>0</v>
      </c>
      <c r="G269" s="94"/>
      <c r="H269" s="62">
        <v>43881</v>
      </c>
      <c r="I269" s="61">
        <v>0</v>
      </c>
      <c r="J269" s="99">
        <f t="shared" si="38"/>
        <v>0</v>
      </c>
      <c r="K269" s="63">
        <f t="shared" si="37"/>
        <v>0</v>
      </c>
      <c r="M269" s="5">
        <v>43881</v>
      </c>
      <c r="N269" s="42">
        <v>0</v>
      </c>
      <c r="O269" s="63">
        <f t="shared" si="39"/>
        <v>0</v>
      </c>
      <c r="P269" s="106">
        <f t="shared" si="40"/>
        <v>0</v>
      </c>
      <c r="Q269" s="72"/>
      <c r="R269" s="62">
        <v>43881</v>
      </c>
      <c r="S269" s="3">
        <v>0</v>
      </c>
      <c r="T269" s="3">
        <f t="shared" si="41"/>
        <v>0</v>
      </c>
      <c r="U269" s="67">
        <f t="shared" si="42"/>
        <v>0</v>
      </c>
      <c r="W269" s="5">
        <v>43881</v>
      </c>
      <c r="X269" s="42">
        <v>0</v>
      </c>
      <c r="Y269" s="99">
        <f t="shared" si="44"/>
        <v>0</v>
      </c>
      <c r="Z269" s="99">
        <f t="shared" si="43"/>
        <v>0</v>
      </c>
    </row>
    <row r="270" spans="2:26" x14ac:dyDescent="0.3">
      <c r="B270" s="62">
        <v>43882</v>
      </c>
      <c r="C270" s="81">
        <v>0</v>
      </c>
      <c r="D270" s="82">
        <v>0</v>
      </c>
      <c r="E270" s="39">
        <f t="shared" si="36"/>
        <v>0</v>
      </c>
      <c r="F270" s="94">
        <v>0</v>
      </c>
      <c r="G270" s="94"/>
      <c r="H270" s="62">
        <v>43882</v>
      </c>
      <c r="I270" s="61">
        <v>0</v>
      </c>
      <c r="J270" s="99">
        <f t="shared" si="38"/>
        <v>0</v>
      </c>
      <c r="K270" s="63">
        <f t="shared" si="37"/>
        <v>0</v>
      </c>
      <c r="M270" s="5">
        <v>43882</v>
      </c>
      <c r="N270" s="42">
        <v>0</v>
      </c>
      <c r="O270" s="63">
        <f t="shared" si="39"/>
        <v>0</v>
      </c>
      <c r="P270" s="106">
        <f t="shared" si="40"/>
        <v>0</v>
      </c>
      <c r="Q270" s="72"/>
      <c r="R270" s="62">
        <v>43882</v>
      </c>
      <c r="S270" s="3">
        <v>0</v>
      </c>
      <c r="T270" s="3">
        <f t="shared" si="41"/>
        <v>0</v>
      </c>
      <c r="U270" s="67">
        <f t="shared" si="42"/>
        <v>0</v>
      </c>
      <c r="W270" s="5">
        <v>43882</v>
      </c>
      <c r="X270" s="42">
        <v>0</v>
      </c>
      <c r="Y270" s="99">
        <f t="shared" si="44"/>
        <v>0</v>
      </c>
      <c r="Z270" s="99">
        <f t="shared" si="43"/>
        <v>0</v>
      </c>
    </row>
    <row r="271" spans="2:26" x14ac:dyDescent="0.3">
      <c r="B271" s="62">
        <v>43883</v>
      </c>
      <c r="C271" s="81">
        <v>0</v>
      </c>
      <c r="D271" s="82">
        <v>0</v>
      </c>
      <c r="E271" s="39">
        <f t="shared" si="36"/>
        <v>0</v>
      </c>
      <c r="F271" s="94">
        <v>0</v>
      </c>
      <c r="G271" s="94"/>
      <c r="H271" s="62">
        <v>43883</v>
      </c>
      <c r="I271" s="61">
        <v>0</v>
      </c>
      <c r="J271" s="99">
        <f t="shared" si="38"/>
        <v>0</v>
      </c>
      <c r="K271" s="63">
        <f t="shared" si="37"/>
        <v>0</v>
      </c>
      <c r="M271" s="5">
        <v>43883</v>
      </c>
      <c r="N271" s="42">
        <v>0</v>
      </c>
      <c r="O271" s="63">
        <f t="shared" si="39"/>
        <v>0</v>
      </c>
      <c r="P271" s="106">
        <f t="shared" si="40"/>
        <v>0</v>
      </c>
      <c r="Q271" s="72"/>
      <c r="R271" s="62">
        <v>43883</v>
      </c>
      <c r="S271" s="3">
        <v>0</v>
      </c>
      <c r="T271" s="3">
        <f t="shared" si="41"/>
        <v>0</v>
      </c>
      <c r="U271" s="67">
        <f t="shared" si="42"/>
        <v>0</v>
      </c>
      <c r="W271" s="5">
        <v>43883</v>
      </c>
      <c r="X271" s="42">
        <v>0</v>
      </c>
      <c r="Y271" s="99">
        <f t="shared" si="44"/>
        <v>0</v>
      </c>
      <c r="Z271" s="99">
        <f t="shared" si="43"/>
        <v>0</v>
      </c>
    </row>
    <row r="272" spans="2:26" x14ac:dyDescent="0.3">
      <c r="B272" s="62">
        <v>43884</v>
      </c>
      <c r="C272" s="81">
        <v>0</v>
      </c>
      <c r="D272" s="82">
        <v>0</v>
      </c>
      <c r="E272" s="39">
        <f t="shared" si="36"/>
        <v>0</v>
      </c>
      <c r="F272" s="94">
        <v>0</v>
      </c>
      <c r="G272" s="94"/>
      <c r="H272" s="62">
        <v>43884</v>
      </c>
      <c r="I272" s="61">
        <v>0</v>
      </c>
      <c r="J272" s="99">
        <f t="shared" si="38"/>
        <v>0</v>
      </c>
      <c r="K272" s="63">
        <f t="shared" si="37"/>
        <v>0</v>
      </c>
      <c r="M272" s="5">
        <v>43884</v>
      </c>
      <c r="N272" s="42">
        <v>0</v>
      </c>
      <c r="O272" s="63">
        <f t="shared" si="39"/>
        <v>0</v>
      </c>
      <c r="P272" s="106">
        <f t="shared" si="40"/>
        <v>0</v>
      </c>
      <c r="Q272" s="72"/>
      <c r="R272" s="62">
        <v>43884</v>
      </c>
      <c r="S272" s="3">
        <v>0</v>
      </c>
      <c r="T272" s="3">
        <f t="shared" si="41"/>
        <v>0</v>
      </c>
      <c r="U272" s="67">
        <f t="shared" si="42"/>
        <v>0</v>
      </c>
      <c r="W272" s="5">
        <v>43884</v>
      </c>
      <c r="X272" s="42">
        <v>0</v>
      </c>
      <c r="Y272" s="99">
        <f t="shared" si="44"/>
        <v>0</v>
      </c>
      <c r="Z272" s="99">
        <f t="shared" si="43"/>
        <v>0</v>
      </c>
    </row>
    <row r="273" spans="2:26" x14ac:dyDescent="0.3">
      <c r="B273" s="62">
        <v>43885</v>
      </c>
      <c r="C273" s="81">
        <v>0</v>
      </c>
      <c r="D273" s="82">
        <v>0</v>
      </c>
      <c r="E273" s="39">
        <f t="shared" si="36"/>
        <v>0</v>
      </c>
      <c r="F273" s="94">
        <v>0</v>
      </c>
      <c r="G273" s="94"/>
      <c r="H273" s="62">
        <v>43885</v>
      </c>
      <c r="I273" s="61">
        <v>0</v>
      </c>
      <c r="J273" s="99">
        <f t="shared" si="38"/>
        <v>0</v>
      </c>
      <c r="K273" s="63">
        <f t="shared" si="37"/>
        <v>0</v>
      </c>
      <c r="M273" s="5">
        <v>43885</v>
      </c>
      <c r="N273" s="42">
        <v>0</v>
      </c>
      <c r="O273" s="63">
        <f t="shared" si="39"/>
        <v>0</v>
      </c>
      <c r="P273" s="106">
        <f t="shared" si="40"/>
        <v>0</v>
      </c>
      <c r="Q273" s="72"/>
      <c r="R273" s="62">
        <v>43885</v>
      </c>
      <c r="S273" s="3">
        <v>0</v>
      </c>
      <c r="T273" s="3">
        <f t="shared" si="41"/>
        <v>0</v>
      </c>
      <c r="U273" s="67">
        <f t="shared" si="42"/>
        <v>0</v>
      </c>
      <c r="W273" s="5">
        <v>43885</v>
      </c>
      <c r="X273" s="42">
        <v>0</v>
      </c>
      <c r="Y273" s="99">
        <f t="shared" si="44"/>
        <v>0</v>
      </c>
      <c r="Z273" s="99">
        <f t="shared" si="43"/>
        <v>0</v>
      </c>
    </row>
    <row r="274" spans="2:26" x14ac:dyDescent="0.3">
      <c r="B274" s="62">
        <v>43886</v>
      </c>
      <c r="C274" s="81">
        <v>0</v>
      </c>
      <c r="D274" s="82">
        <v>0</v>
      </c>
      <c r="E274" s="39">
        <f t="shared" si="36"/>
        <v>0</v>
      </c>
      <c r="F274" s="94">
        <v>0</v>
      </c>
      <c r="G274" s="94"/>
      <c r="H274" s="62">
        <v>43886</v>
      </c>
      <c r="I274" s="61">
        <v>0</v>
      </c>
      <c r="J274" s="99">
        <f t="shared" si="38"/>
        <v>0</v>
      </c>
      <c r="K274" s="63">
        <f t="shared" si="37"/>
        <v>0</v>
      </c>
      <c r="M274" s="5">
        <v>43886</v>
      </c>
      <c r="N274" s="42">
        <v>0</v>
      </c>
      <c r="O274" s="63">
        <f t="shared" si="39"/>
        <v>0</v>
      </c>
      <c r="P274" s="106">
        <f t="shared" si="40"/>
        <v>0</v>
      </c>
      <c r="Q274" s="72"/>
      <c r="R274" s="62">
        <v>43886</v>
      </c>
      <c r="S274" s="3">
        <v>0</v>
      </c>
      <c r="T274" s="3">
        <f t="shared" si="41"/>
        <v>0</v>
      </c>
      <c r="U274" s="67">
        <f t="shared" si="42"/>
        <v>0</v>
      </c>
      <c r="W274" s="5">
        <v>43886</v>
      </c>
      <c r="X274" s="42">
        <v>0</v>
      </c>
      <c r="Y274" s="99">
        <f t="shared" si="44"/>
        <v>0</v>
      </c>
      <c r="Z274" s="99">
        <f t="shared" si="43"/>
        <v>0</v>
      </c>
    </row>
    <row r="275" spans="2:26" x14ac:dyDescent="0.3">
      <c r="B275" s="62">
        <v>43887</v>
      </c>
      <c r="C275" s="81">
        <v>0</v>
      </c>
      <c r="D275" s="82">
        <v>0</v>
      </c>
      <c r="E275" s="39">
        <f t="shared" si="36"/>
        <v>0</v>
      </c>
      <c r="F275" s="94">
        <v>0</v>
      </c>
      <c r="G275" s="94"/>
      <c r="H275" s="62">
        <v>43887</v>
      </c>
      <c r="I275" s="61">
        <v>0</v>
      </c>
      <c r="J275" s="99">
        <f t="shared" si="38"/>
        <v>0</v>
      </c>
      <c r="K275" s="63">
        <f t="shared" si="37"/>
        <v>0</v>
      </c>
      <c r="M275" s="5">
        <v>43887</v>
      </c>
      <c r="N275" s="42">
        <v>0</v>
      </c>
      <c r="O275" s="63">
        <f t="shared" si="39"/>
        <v>0</v>
      </c>
      <c r="P275" s="106">
        <f t="shared" si="40"/>
        <v>0</v>
      </c>
      <c r="Q275" s="72"/>
      <c r="R275" s="62">
        <v>43887</v>
      </c>
      <c r="S275" s="3">
        <v>0</v>
      </c>
      <c r="T275" s="3">
        <f t="shared" si="41"/>
        <v>0</v>
      </c>
      <c r="U275" s="67">
        <f t="shared" si="42"/>
        <v>0</v>
      </c>
      <c r="W275" s="5">
        <v>43887</v>
      </c>
      <c r="X275" s="42">
        <v>0</v>
      </c>
      <c r="Y275" s="99">
        <f t="shared" si="44"/>
        <v>0</v>
      </c>
      <c r="Z275" s="99">
        <f t="shared" si="43"/>
        <v>0</v>
      </c>
    </row>
    <row r="276" spans="2:26" x14ac:dyDescent="0.3">
      <c r="B276" s="62">
        <v>43888</v>
      </c>
      <c r="C276" s="81">
        <v>0</v>
      </c>
      <c r="D276" s="82">
        <v>0</v>
      </c>
      <c r="E276" s="39">
        <f t="shared" si="36"/>
        <v>0</v>
      </c>
      <c r="F276" s="94">
        <v>0</v>
      </c>
      <c r="G276" s="94"/>
      <c r="H276" s="62">
        <v>43888</v>
      </c>
      <c r="I276" s="61">
        <v>0</v>
      </c>
      <c r="J276" s="99">
        <f t="shared" si="38"/>
        <v>0</v>
      </c>
      <c r="K276" s="63">
        <f t="shared" si="37"/>
        <v>0</v>
      </c>
      <c r="M276" s="5">
        <v>43888</v>
      </c>
      <c r="N276" s="42">
        <v>0</v>
      </c>
      <c r="O276" s="63">
        <f t="shared" si="39"/>
        <v>0</v>
      </c>
      <c r="P276" s="106">
        <f t="shared" si="40"/>
        <v>0</v>
      </c>
      <c r="Q276" s="72"/>
      <c r="R276" s="62">
        <v>43888</v>
      </c>
      <c r="S276" s="3">
        <v>0</v>
      </c>
      <c r="T276" s="3">
        <f t="shared" si="41"/>
        <v>0</v>
      </c>
      <c r="U276" s="67">
        <f t="shared" si="42"/>
        <v>0</v>
      </c>
      <c r="W276" s="5">
        <v>43888</v>
      </c>
      <c r="X276" s="42">
        <v>0</v>
      </c>
      <c r="Y276" s="99">
        <f t="shared" si="44"/>
        <v>0</v>
      </c>
      <c r="Z276" s="99">
        <f t="shared" si="43"/>
        <v>0</v>
      </c>
    </row>
    <row r="277" spans="2:26" x14ac:dyDescent="0.3">
      <c r="B277" s="62">
        <v>43889</v>
      </c>
      <c r="C277" s="81">
        <v>0</v>
      </c>
      <c r="D277" s="82">
        <v>0</v>
      </c>
      <c r="E277" s="39">
        <f t="shared" si="36"/>
        <v>0</v>
      </c>
      <c r="F277" s="94">
        <v>0</v>
      </c>
      <c r="G277" s="94"/>
      <c r="H277" s="62">
        <v>43889</v>
      </c>
      <c r="I277" s="61">
        <v>0</v>
      </c>
      <c r="J277" s="99">
        <f t="shared" si="38"/>
        <v>0</v>
      </c>
      <c r="K277" s="63">
        <f t="shared" si="37"/>
        <v>0</v>
      </c>
      <c r="M277" s="5">
        <v>43889</v>
      </c>
      <c r="N277" s="42">
        <v>0</v>
      </c>
      <c r="O277" s="63">
        <f t="shared" si="39"/>
        <v>0</v>
      </c>
      <c r="P277" s="106">
        <f t="shared" si="40"/>
        <v>0</v>
      </c>
      <c r="Q277" s="72"/>
      <c r="R277" s="62">
        <v>43889</v>
      </c>
      <c r="S277" s="3">
        <v>0</v>
      </c>
      <c r="T277" s="3">
        <f t="shared" si="41"/>
        <v>0</v>
      </c>
      <c r="U277" s="67">
        <f t="shared" si="42"/>
        <v>0</v>
      </c>
      <c r="W277" s="5">
        <v>43889</v>
      </c>
      <c r="X277" s="42">
        <v>0</v>
      </c>
      <c r="Y277" s="99">
        <f t="shared" si="44"/>
        <v>0</v>
      </c>
      <c r="Z277" s="99">
        <f t="shared" si="43"/>
        <v>0</v>
      </c>
    </row>
    <row r="278" spans="2:26" x14ac:dyDescent="0.3">
      <c r="B278" s="62">
        <v>43890</v>
      </c>
      <c r="C278" s="81">
        <v>0</v>
      </c>
      <c r="D278" s="82">
        <v>0</v>
      </c>
      <c r="E278" s="39">
        <f t="shared" si="36"/>
        <v>0</v>
      </c>
      <c r="F278" s="94">
        <v>0</v>
      </c>
      <c r="G278" s="94"/>
      <c r="H278" s="62">
        <v>43890</v>
      </c>
      <c r="I278" s="61">
        <v>0</v>
      </c>
      <c r="J278" s="99">
        <f t="shared" si="38"/>
        <v>0</v>
      </c>
      <c r="K278" s="63">
        <f t="shared" si="37"/>
        <v>0</v>
      </c>
      <c r="M278" s="5">
        <v>43890</v>
      </c>
      <c r="N278" s="42">
        <v>0</v>
      </c>
      <c r="O278" s="63">
        <f t="shared" si="39"/>
        <v>0</v>
      </c>
      <c r="P278" s="106">
        <f t="shared" si="40"/>
        <v>0</v>
      </c>
      <c r="Q278" s="72"/>
      <c r="R278" s="62">
        <v>43890</v>
      </c>
      <c r="S278" s="3">
        <v>0</v>
      </c>
      <c r="T278" s="3">
        <f t="shared" si="41"/>
        <v>0</v>
      </c>
      <c r="U278" s="67">
        <f t="shared" si="42"/>
        <v>0</v>
      </c>
      <c r="W278" s="5">
        <v>43890</v>
      </c>
      <c r="X278" s="42">
        <v>0</v>
      </c>
      <c r="Y278" s="99">
        <f t="shared" si="44"/>
        <v>0</v>
      </c>
      <c r="Z278" s="99">
        <f t="shared" si="43"/>
        <v>0</v>
      </c>
    </row>
    <row r="279" spans="2:26" x14ac:dyDescent="0.3">
      <c r="B279" s="62">
        <v>43891</v>
      </c>
      <c r="C279" s="81">
        <v>0</v>
      </c>
      <c r="D279" s="82">
        <v>0</v>
      </c>
      <c r="E279" s="39">
        <f t="shared" si="36"/>
        <v>0</v>
      </c>
      <c r="F279" s="94">
        <v>0</v>
      </c>
      <c r="G279" s="94"/>
      <c r="H279" s="62">
        <v>43891</v>
      </c>
      <c r="I279" s="61">
        <v>0</v>
      </c>
      <c r="J279" s="99">
        <f t="shared" si="38"/>
        <v>0</v>
      </c>
      <c r="K279" s="63">
        <f t="shared" si="37"/>
        <v>0</v>
      </c>
      <c r="M279" s="5">
        <v>43891</v>
      </c>
      <c r="N279" s="42">
        <v>0</v>
      </c>
      <c r="O279" s="63">
        <f t="shared" si="39"/>
        <v>0</v>
      </c>
      <c r="P279" s="106">
        <f t="shared" si="40"/>
        <v>0</v>
      </c>
      <c r="Q279" s="72"/>
      <c r="R279" s="62">
        <v>43891</v>
      </c>
      <c r="S279" s="3">
        <v>0</v>
      </c>
      <c r="T279" s="3">
        <f t="shared" si="41"/>
        <v>0</v>
      </c>
      <c r="U279" s="67">
        <f t="shared" si="42"/>
        <v>0</v>
      </c>
      <c r="W279" s="5">
        <v>43891</v>
      </c>
      <c r="X279" s="42">
        <v>0</v>
      </c>
      <c r="Y279" s="99">
        <f t="shared" si="44"/>
        <v>0</v>
      </c>
      <c r="Z279" s="99">
        <f t="shared" si="43"/>
        <v>0</v>
      </c>
    </row>
    <row r="280" spans="2:26" x14ac:dyDescent="0.3">
      <c r="B280" s="62">
        <v>43892</v>
      </c>
      <c r="C280" s="81">
        <v>0</v>
      </c>
      <c r="D280" s="82">
        <v>3</v>
      </c>
      <c r="E280" s="39">
        <f t="shared" si="36"/>
        <v>0</v>
      </c>
      <c r="F280" s="94">
        <v>0</v>
      </c>
      <c r="G280" s="94"/>
      <c r="H280" s="62">
        <v>43892</v>
      </c>
      <c r="I280" s="61">
        <v>3</v>
      </c>
      <c r="J280" s="99">
        <f t="shared" si="38"/>
        <v>1.5</v>
      </c>
      <c r="K280" s="63">
        <f t="shared" si="37"/>
        <v>0</v>
      </c>
      <c r="M280" s="5">
        <v>43892</v>
      </c>
      <c r="N280" s="42">
        <v>3</v>
      </c>
      <c r="O280" s="63">
        <f t="shared" si="39"/>
        <v>1</v>
      </c>
      <c r="P280" s="106">
        <f t="shared" si="40"/>
        <v>0</v>
      </c>
      <c r="Q280" s="72"/>
      <c r="R280" s="62">
        <v>43892</v>
      </c>
      <c r="S280" s="3">
        <v>3</v>
      </c>
      <c r="T280" s="3">
        <f t="shared" si="41"/>
        <v>0.75</v>
      </c>
      <c r="U280" s="67">
        <f t="shared" si="42"/>
        <v>0</v>
      </c>
      <c r="W280" s="5">
        <v>43892</v>
      </c>
      <c r="X280" s="42">
        <v>3</v>
      </c>
      <c r="Y280" s="99">
        <f t="shared" si="44"/>
        <v>0.6</v>
      </c>
      <c r="Z280" s="99">
        <f t="shared" si="43"/>
        <v>0</v>
      </c>
    </row>
    <row r="281" spans="2:26" x14ac:dyDescent="0.3">
      <c r="B281" s="62">
        <v>43893</v>
      </c>
      <c r="C281" s="81">
        <v>0</v>
      </c>
      <c r="D281" s="96">
        <v>0</v>
      </c>
      <c r="E281" s="39">
        <f t="shared" si="36"/>
        <v>0</v>
      </c>
      <c r="F281" s="95">
        <v>0</v>
      </c>
      <c r="G281" s="95"/>
      <c r="H281" s="62">
        <v>43893</v>
      </c>
      <c r="I281" s="61">
        <v>0</v>
      </c>
      <c r="J281" s="99">
        <f t="shared" si="38"/>
        <v>1.5</v>
      </c>
      <c r="K281" s="63">
        <f t="shared" si="37"/>
        <v>0</v>
      </c>
      <c r="M281" s="5">
        <v>43893</v>
      </c>
      <c r="N281" s="42">
        <v>0</v>
      </c>
      <c r="O281" s="63">
        <f t="shared" si="39"/>
        <v>1</v>
      </c>
      <c r="P281" s="106">
        <f t="shared" si="40"/>
        <v>0</v>
      </c>
      <c r="Q281" s="72"/>
      <c r="R281" s="62">
        <v>43893</v>
      </c>
      <c r="S281" s="3">
        <v>0</v>
      </c>
      <c r="T281" s="3">
        <f t="shared" si="41"/>
        <v>0.75</v>
      </c>
      <c r="U281" s="67">
        <f t="shared" si="42"/>
        <v>0</v>
      </c>
      <c r="W281" s="5">
        <v>43893</v>
      </c>
      <c r="X281" s="42">
        <v>0</v>
      </c>
      <c r="Y281" s="99">
        <f t="shared" si="44"/>
        <v>0.6</v>
      </c>
      <c r="Z281" s="99">
        <f t="shared" si="43"/>
        <v>0</v>
      </c>
    </row>
    <row r="282" spans="2:26" x14ac:dyDescent="0.3">
      <c r="B282" s="62">
        <v>43894</v>
      </c>
      <c r="C282" s="81">
        <v>0</v>
      </c>
      <c r="D282" s="96">
        <v>0</v>
      </c>
      <c r="E282" s="39">
        <f t="shared" si="36"/>
        <v>0</v>
      </c>
      <c r="F282" s="95">
        <v>0</v>
      </c>
      <c r="G282" s="95"/>
      <c r="H282" s="62">
        <v>43894</v>
      </c>
      <c r="I282" s="61">
        <v>0</v>
      </c>
      <c r="J282" s="99">
        <f t="shared" si="38"/>
        <v>0</v>
      </c>
      <c r="K282" s="63">
        <f t="shared" si="37"/>
        <v>0</v>
      </c>
      <c r="M282" s="5">
        <v>43894</v>
      </c>
      <c r="N282" s="42">
        <v>0</v>
      </c>
      <c r="O282" s="63">
        <f t="shared" si="39"/>
        <v>1</v>
      </c>
      <c r="P282" s="106">
        <f t="shared" si="40"/>
        <v>0</v>
      </c>
      <c r="Q282" s="72"/>
      <c r="R282" s="62">
        <v>43894</v>
      </c>
      <c r="S282" s="3">
        <v>0</v>
      </c>
      <c r="T282" s="3">
        <f t="shared" si="41"/>
        <v>0.75</v>
      </c>
      <c r="U282" s="67">
        <f t="shared" si="42"/>
        <v>0</v>
      </c>
      <c r="W282" s="5">
        <v>43894</v>
      </c>
      <c r="X282" s="42">
        <v>0</v>
      </c>
      <c r="Y282" s="99">
        <f t="shared" si="44"/>
        <v>0.6</v>
      </c>
      <c r="Z282" s="99">
        <f t="shared" si="43"/>
        <v>0</v>
      </c>
    </row>
    <row r="283" spans="2:26" x14ac:dyDescent="0.3">
      <c r="B283" s="62">
        <v>43895</v>
      </c>
      <c r="C283" s="81">
        <v>0</v>
      </c>
      <c r="D283" s="96">
        <v>0</v>
      </c>
      <c r="E283" s="39">
        <f t="shared" si="36"/>
        <v>0</v>
      </c>
      <c r="F283" s="95">
        <v>0</v>
      </c>
      <c r="G283" s="95"/>
      <c r="H283" s="62">
        <v>43895</v>
      </c>
      <c r="I283" s="61">
        <v>0</v>
      </c>
      <c r="J283" s="99">
        <f t="shared" si="38"/>
        <v>0</v>
      </c>
      <c r="K283" s="63">
        <f t="shared" si="37"/>
        <v>0</v>
      </c>
      <c r="M283" s="5">
        <v>43895</v>
      </c>
      <c r="N283" s="42">
        <v>0</v>
      </c>
      <c r="O283" s="63">
        <f t="shared" si="39"/>
        <v>0</v>
      </c>
      <c r="P283" s="106">
        <f t="shared" si="40"/>
        <v>0</v>
      </c>
      <c r="Q283" s="72"/>
      <c r="R283" s="62">
        <v>43895</v>
      </c>
      <c r="S283" s="3">
        <v>0</v>
      </c>
      <c r="T283" s="3">
        <f t="shared" si="41"/>
        <v>0.75</v>
      </c>
      <c r="U283" s="67">
        <f t="shared" si="42"/>
        <v>0</v>
      </c>
      <c r="W283" s="5">
        <v>43895</v>
      </c>
      <c r="X283" s="42">
        <v>0</v>
      </c>
      <c r="Y283" s="99">
        <f t="shared" si="44"/>
        <v>0.6</v>
      </c>
      <c r="Z283" s="99">
        <f t="shared" si="43"/>
        <v>0</v>
      </c>
    </row>
    <row r="284" spans="2:26" x14ac:dyDescent="0.3">
      <c r="B284" s="62">
        <v>43896</v>
      </c>
      <c r="C284" s="81">
        <v>0</v>
      </c>
      <c r="D284" s="96">
        <v>0</v>
      </c>
      <c r="E284" s="39">
        <f t="shared" si="36"/>
        <v>0</v>
      </c>
      <c r="F284" s="95">
        <v>0</v>
      </c>
      <c r="G284" s="95"/>
      <c r="H284" s="62">
        <v>43896</v>
      </c>
      <c r="I284" s="61">
        <v>0</v>
      </c>
      <c r="J284" s="99">
        <f t="shared" si="38"/>
        <v>0</v>
      </c>
      <c r="K284" s="63">
        <f t="shared" si="37"/>
        <v>0</v>
      </c>
      <c r="M284" s="5">
        <v>43896</v>
      </c>
      <c r="N284" s="42">
        <v>0</v>
      </c>
      <c r="O284" s="63">
        <f t="shared" si="39"/>
        <v>0</v>
      </c>
      <c r="P284" s="106">
        <f t="shared" si="40"/>
        <v>0</v>
      </c>
      <c r="Q284" s="72"/>
      <c r="R284" s="62">
        <v>43896</v>
      </c>
      <c r="S284" s="3">
        <v>0</v>
      </c>
      <c r="T284" s="3">
        <f t="shared" si="41"/>
        <v>0</v>
      </c>
      <c r="U284" s="67">
        <f t="shared" si="42"/>
        <v>0</v>
      </c>
      <c r="W284" s="5">
        <v>43896</v>
      </c>
      <c r="X284" s="42">
        <v>0</v>
      </c>
      <c r="Y284" s="99">
        <f t="shared" si="44"/>
        <v>0.6</v>
      </c>
      <c r="Z284" s="99">
        <f t="shared" si="43"/>
        <v>0</v>
      </c>
    </row>
    <row r="285" spans="2:26" x14ac:dyDescent="0.3">
      <c r="B285" s="62">
        <v>43897</v>
      </c>
      <c r="C285" s="81">
        <v>0</v>
      </c>
      <c r="D285" s="96">
        <v>0</v>
      </c>
      <c r="E285" s="39">
        <f t="shared" si="36"/>
        <v>0</v>
      </c>
      <c r="F285" s="95">
        <v>0</v>
      </c>
      <c r="G285" s="95"/>
      <c r="H285" s="62">
        <v>43897</v>
      </c>
      <c r="I285" s="61">
        <v>0</v>
      </c>
      <c r="J285" s="99">
        <f t="shared" si="38"/>
        <v>0</v>
      </c>
      <c r="K285" s="63">
        <f t="shared" si="37"/>
        <v>0</v>
      </c>
      <c r="M285" s="5">
        <v>43897</v>
      </c>
      <c r="N285" s="42">
        <v>0</v>
      </c>
      <c r="O285" s="63">
        <f t="shared" si="39"/>
        <v>0</v>
      </c>
      <c r="P285" s="106">
        <f t="shared" si="40"/>
        <v>0</v>
      </c>
      <c r="Q285" s="72"/>
      <c r="R285" s="62">
        <v>43897</v>
      </c>
      <c r="S285" s="3">
        <v>0</v>
      </c>
      <c r="T285" s="3">
        <f t="shared" si="41"/>
        <v>0</v>
      </c>
      <c r="U285" s="67">
        <f t="shared" si="42"/>
        <v>0</v>
      </c>
      <c r="W285" s="5">
        <v>43897</v>
      </c>
      <c r="X285" s="42">
        <v>0</v>
      </c>
      <c r="Y285" s="99">
        <f t="shared" si="44"/>
        <v>0</v>
      </c>
      <c r="Z285" s="99">
        <f t="shared" si="43"/>
        <v>0</v>
      </c>
    </row>
    <row r="286" spans="2:26" x14ac:dyDescent="0.3">
      <c r="B286" s="62">
        <v>43898</v>
      </c>
      <c r="C286" s="81">
        <v>0</v>
      </c>
      <c r="D286" s="82">
        <v>0</v>
      </c>
      <c r="E286" s="39">
        <f t="shared" si="36"/>
        <v>0</v>
      </c>
      <c r="F286" s="94">
        <v>0</v>
      </c>
      <c r="G286" s="94"/>
      <c r="H286" s="62">
        <v>43898</v>
      </c>
      <c r="I286" s="61">
        <v>0</v>
      </c>
      <c r="J286" s="99">
        <f t="shared" si="38"/>
        <v>0</v>
      </c>
      <c r="K286" s="63">
        <f t="shared" si="37"/>
        <v>0</v>
      </c>
      <c r="M286" s="5">
        <v>43898</v>
      </c>
      <c r="N286" s="42">
        <v>0</v>
      </c>
      <c r="O286" s="63">
        <f t="shared" si="39"/>
        <v>0</v>
      </c>
      <c r="P286" s="106">
        <f t="shared" si="40"/>
        <v>0</v>
      </c>
      <c r="Q286" s="72"/>
      <c r="R286" s="62">
        <v>43898</v>
      </c>
      <c r="S286" s="3">
        <v>0</v>
      </c>
      <c r="T286" s="3">
        <f t="shared" si="41"/>
        <v>0</v>
      </c>
      <c r="U286" s="67">
        <f t="shared" si="42"/>
        <v>0</v>
      </c>
      <c r="W286" s="5">
        <v>43898</v>
      </c>
      <c r="X286" s="42">
        <v>0</v>
      </c>
      <c r="Y286" s="99">
        <f t="shared" si="44"/>
        <v>0</v>
      </c>
      <c r="Z286" s="99">
        <f t="shared" si="43"/>
        <v>0</v>
      </c>
    </row>
    <row r="287" spans="2:26" x14ac:dyDescent="0.3">
      <c r="B287" s="62">
        <v>43899</v>
      </c>
      <c r="C287" s="81">
        <v>0</v>
      </c>
      <c r="D287" s="82">
        <v>3</v>
      </c>
      <c r="E287" s="39">
        <f t="shared" si="36"/>
        <v>0</v>
      </c>
      <c r="F287" s="94">
        <v>0</v>
      </c>
      <c r="G287" s="94"/>
      <c r="H287" s="62">
        <v>43899</v>
      </c>
      <c r="I287" s="61">
        <v>0</v>
      </c>
      <c r="J287" s="99">
        <f t="shared" si="38"/>
        <v>0</v>
      </c>
      <c r="K287" s="63">
        <f t="shared" si="37"/>
        <v>0</v>
      </c>
      <c r="M287" s="5">
        <v>43899</v>
      </c>
      <c r="N287" s="42">
        <v>0</v>
      </c>
      <c r="O287" s="63">
        <f t="shared" si="39"/>
        <v>0</v>
      </c>
      <c r="P287" s="106">
        <f t="shared" si="40"/>
        <v>0</v>
      </c>
      <c r="Q287" s="72"/>
      <c r="R287" s="62">
        <v>43899</v>
      </c>
      <c r="S287" s="3">
        <v>1</v>
      </c>
      <c r="T287" s="3">
        <f t="shared" si="41"/>
        <v>0.25</v>
      </c>
      <c r="U287" s="67">
        <f t="shared" si="42"/>
        <v>0</v>
      </c>
      <c r="W287" s="5">
        <v>43899</v>
      </c>
      <c r="X287" s="42">
        <v>1</v>
      </c>
      <c r="Y287" s="99">
        <f t="shared" si="44"/>
        <v>0.2</v>
      </c>
      <c r="Z287" s="99">
        <f t="shared" si="43"/>
        <v>0</v>
      </c>
    </row>
    <row r="288" spans="2:26" x14ac:dyDescent="0.3">
      <c r="B288" s="62">
        <v>43900</v>
      </c>
      <c r="C288" s="81">
        <v>0</v>
      </c>
      <c r="D288" s="82">
        <v>0</v>
      </c>
      <c r="E288" s="39">
        <f t="shared" si="36"/>
        <v>0</v>
      </c>
      <c r="F288" s="94">
        <v>0</v>
      </c>
      <c r="G288" s="94"/>
      <c r="H288" s="62">
        <v>43900</v>
      </c>
      <c r="I288" s="61">
        <v>0</v>
      </c>
      <c r="J288" s="99">
        <f t="shared" si="38"/>
        <v>0</v>
      </c>
      <c r="K288" s="63">
        <f t="shared" si="37"/>
        <v>0</v>
      </c>
      <c r="M288" s="5">
        <v>43900</v>
      </c>
      <c r="N288" s="42">
        <v>1</v>
      </c>
      <c r="O288" s="63">
        <f t="shared" si="39"/>
        <v>0.33333333333333331</v>
      </c>
      <c r="P288" s="106">
        <f t="shared" si="40"/>
        <v>0</v>
      </c>
      <c r="Q288" s="72"/>
      <c r="R288" s="62">
        <v>43900</v>
      </c>
      <c r="S288" s="3">
        <v>0</v>
      </c>
      <c r="T288" s="3">
        <f t="shared" si="41"/>
        <v>0.25</v>
      </c>
      <c r="U288" s="67">
        <f t="shared" si="42"/>
        <v>0</v>
      </c>
      <c r="W288" s="5">
        <v>43900</v>
      </c>
      <c r="X288" s="42">
        <v>0</v>
      </c>
      <c r="Y288" s="99">
        <f t="shared" si="44"/>
        <v>0.2</v>
      </c>
      <c r="Z288" s="99">
        <f t="shared" si="43"/>
        <v>0</v>
      </c>
    </row>
    <row r="289" spans="2:26" x14ac:dyDescent="0.3">
      <c r="B289" s="62">
        <v>43901</v>
      </c>
      <c r="C289" s="81">
        <v>0</v>
      </c>
      <c r="D289" s="82">
        <v>1</v>
      </c>
      <c r="E289" s="39">
        <f t="shared" si="36"/>
        <v>0</v>
      </c>
      <c r="F289" s="94">
        <v>0</v>
      </c>
      <c r="G289" s="94"/>
      <c r="H289" s="62">
        <v>43901</v>
      </c>
      <c r="I289" s="61">
        <v>2</v>
      </c>
      <c r="J289" s="99">
        <f t="shared" si="38"/>
        <v>1</v>
      </c>
      <c r="K289" s="63">
        <f t="shared" si="37"/>
        <v>0</v>
      </c>
      <c r="M289" s="5">
        <v>43901</v>
      </c>
      <c r="N289" s="42">
        <v>1</v>
      </c>
      <c r="O289" s="63">
        <f t="shared" si="39"/>
        <v>0.66666666666666663</v>
      </c>
      <c r="P289" s="106">
        <f t="shared" si="40"/>
        <v>0</v>
      </c>
      <c r="Q289" s="72"/>
      <c r="R289" s="62">
        <v>43901</v>
      </c>
      <c r="S289" s="3">
        <v>2</v>
      </c>
      <c r="T289" s="3">
        <f t="shared" si="41"/>
        <v>0.75</v>
      </c>
      <c r="U289" s="67">
        <f t="shared" si="42"/>
        <v>0</v>
      </c>
      <c r="W289" s="5">
        <v>43901</v>
      </c>
      <c r="X289" s="42">
        <v>0</v>
      </c>
      <c r="Y289" s="99">
        <f t="shared" si="44"/>
        <v>0.2</v>
      </c>
      <c r="Z289" s="99">
        <f t="shared" si="43"/>
        <v>0</v>
      </c>
    </row>
    <row r="290" spans="2:26" x14ac:dyDescent="0.3">
      <c r="B290" s="62">
        <v>43902</v>
      </c>
      <c r="C290" s="81">
        <v>0</v>
      </c>
      <c r="D290" s="82">
        <v>0</v>
      </c>
      <c r="E290" s="39">
        <f t="shared" si="36"/>
        <v>0</v>
      </c>
      <c r="F290" s="94">
        <v>0</v>
      </c>
      <c r="G290" s="94"/>
      <c r="H290" s="62">
        <v>43902</v>
      </c>
      <c r="I290" s="61">
        <v>0</v>
      </c>
      <c r="J290" s="99">
        <f t="shared" si="38"/>
        <v>1</v>
      </c>
      <c r="K290" s="63">
        <f t="shared" si="37"/>
        <v>0</v>
      </c>
      <c r="M290" s="5">
        <v>43902</v>
      </c>
      <c r="N290" s="42">
        <v>1</v>
      </c>
      <c r="O290" s="63">
        <f t="shared" si="39"/>
        <v>1</v>
      </c>
      <c r="P290" s="106">
        <f t="shared" si="40"/>
        <v>0</v>
      </c>
      <c r="Q290" s="72"/>
      <c r="R290" s="62">
        <v>43902</v>
      </c>
      <c r="S290" s="3">
        <v>1</v>
      </c>
      <c r="T290" s="3">
        <f t="shared" si="41"/>
        <v>1</v>
      </c>
      <c r="U290" s="67">
        <f t="shared" si="42"/>
        <v>0</v>
      </c>
      <c r="W290" s="5">
        <v>43902</v>
      </c>
      <c r="X290" s="42">
        <v>0</v>
      </c>
      <c r="Y290" s="99">
        <f t="shared" si="44"/>
        <v>0.2</v>
      </c>
      <c r="Z290" s="99">
        <f t="shared" si="43"/>
        <v>0</v>
      </c>
    </row>
    <row r="291" spans="2:26" x14ac:dyDescent="0.3">
      <c r="B291" s="62">
        <v>43903</v>
      </c>
      <c r="C291" s="81">
        <v>0</v>
      </c>
      <c r="D291" s="82">
        <v>0</v>
      </c>
      <c r="E291" s="39">
        <f t="shared" si="36"/>
        <v>0</v>
      </c>
      <c r="F291" s="94">
        <v>0</v>
      </c>
      <c r="G291" s="94"/>
      <c r="H291" s="62">
        <v>43903</v>
      </c>
      <c r="I291" s="61">
        <v>0</v>
      </c>
      <c r="J291" s="99">
        <f t="shared" si="38"/>
        <v>0</v>
      </c>
      <c r="K291" s="63">
        <f t="shared" si="37"/>
        <v>0</v>
      </c>
      <c r="M291" s="5">
        <v>43903</v>
      </c>
      <c r="N291" s="42">
        <v>0</v>
      </c>
      <c r="O291" s="63">
        <f t="shared" si="39"/>
        <v>0.66666666666666663</v>
      </c>
      <c r="P291" s="106">
        <f t="shared" si="40"/>
        <v>0</v>
      </c>
      <c r="Q291" s="72"/>
      <c r="R291" s="62">
        <v>43903</v>
      </c>
      <c r="S291" s="3">
        <v>0</v>
      </c>
      <c r="T291" s="3">
        <f t="shared" si="41"/>
        <v>0.75</v>
      </c>
      <c r="U291" s="67">
        <f t="shared" si="42"/>
        <v>0</v>
      </c>
      <c r="W291" s="5">
        <v>43903</v>
      </c>
      <c r="X291" s="42">
        <v>0</v>
      </c>
      <c r="Y291" s="99">
        <f t="shared" si="44"/>
        <v>0.2</v>
      </c>
      <c r="Z291" s="99">
        <f t="shared" si="43"/>
        <v>0</v>
      </c>
    </row>
    <row r="292" spans="2:26" x14ac:dyDescent="0.3">
      <c r="B292" s="62">
        <v>43904</v>
      </c>
      <c r="C292" s="81">
        <v>0</v>
      </c>
      <c r="D292" s="82">
        <v>0</v>
      </c>
      <c r="E292" s="39">
        <f t="shared" si="36"/>
        <v>0</v>
      </c>
      <c r="F292" s="94">
        <v>0</v>
      </c>
      <c r="G292" s="94"/>
      <c r="H292" s="62">
        <v>43904</v>
      </c>
      <c r="I292" s="61">
        <v>0</v>
      </c>
      <c r="J292" s="99">
        <f t="shared" si="38"/>
        <v>0</v>
      </c>
      <c r="K292" s="63">
        <f t="shared" si="37"/>
        <v>0</v>
      </c>
      <c r="M292" s="5">
        <v>43904</v>
      </c>
      <c r="N292" s="42">
        <v>0</v>
      </c>
      <c r="O292" s="63">
        <f t="shared" si="39"/>
        <v>0.33333333333333331</v>
      </c>
      <c r="P292" s="106">
        <f t="shared" si="40"/>
        <v>0</v>
      </c>
      <c r="Q292" s="72"/>
      <c r="R292" s="62">
        <v>43904</v>
      </c>
      <c r="S292" s="3">
        <v>0</v>
      </c>
      <c r="T292" s="3">
        <f t="shared" si="41"/>
        <v>0.75</v>
      </c>
      <c r="U292" s="67">
        <f t="shared" si="42"/>
        <v>0</v>
      </c>
      <c r="W292" s="5">
        <v>43904</v>
      </c>
      <c r="X292" s="42">
        <v>0</v>
      </c>
      <c r="Y292" s="99">
        <f t="shared" si="44"/>
        <v>0</v>
      </c>
      <c r="Z292" s="99">
        <f t="shared" si="43"/>
        <v>0</v>
      </c>
    </row>
    <row r="293" spans="2:26" x14ac:dyDescent="0.3">
      <c r="B293" s="62">
        <v>43905</v>
      </c>
      <c r="C293" s="81">
        <v>0</v>
      </c>
      <c r="D293" s="82">
        <v>0</v>
      </c>
      <c r="E293" s="39">
        <f t="shared" si="36"/>
        <v>0</v>
      </c>
      <c r="F293" s="94">
        <v>0</v>
      </c>
      <c r="G293" s="94"/>
      <c r="H293" s="62">
        <v>43905</v>
      </c>
      <c r="I293" s="61">
        <v>0</v>
      </c>
      <c r="J293" s="99">
        <f t="shared" si="38"/>
        <v>0</v>
      </c>
      <c r="K293" s="63">
        <f t="shared" si="37"/>
        <v>0</v>
      </c>
      <c r="M293" s="5">
        <v>43905</v>
      </c>
      <c r="N293" s="42">
        <v>0</v>
      </c>
      <c r="O293" s="63">
        <f t="shared" si="39"/>
        <v>0</v>
      </c>
      <c r="P293" s="106">
        <f t="shared" si="40"/>
        <v>0</v>
      </c>
      <c r="Q293" s="72"/>
      <c r="R293" s="62">
        <v>43905</v>
      </c>
      <c r="S293" s="3">
        <v>0</v>
      </c>
      <c r="T293" s="3">
        <f t="shared" si="41"/>
        <v>0.25</v>
      </c>
      <c r="U293" s="67">
        <f t="shared" si="42"/>
        <v>0</v>
      </c>
      <c r="W293" s="5">
        <v>43905</v>
      </c>
      <c r="X293" s="42">
        <v>0</v>
      </c>
      <c r="Y293" s="99">
        <f t="shared" si="44"/>
        <v>0</v>
      </c>
      <c r="Z293" s="99">
        <f t="shared" si="43"/>
        <v>0</v>
      </c>
    </row>
    <row r="294" spans="2:26" x14ac:dyDescent="0.3">
      <c r="B294" s="62">
        <v>43906</v>
      </c>
      <c r="C294" s="81">
        <v>0</v>
      </c>
      <c r="D294" s="82">
        <v>0</v>
      </c>
      <c r="E294" s="39">
        <f t="shared" si="36"/>
        <v>0</v>
      </c>
      <c r="F294" s="94">
        <v>0</v>
      </c>
      <c r="G294" s="94"/>
      <c r="H294" s="62">
        <v>43906</v>
      </c>
      <c r="I294" s="61">
        <v>0</v>
      </c>
      <c r="J294" s="99">
        <f t="shared" si="38"/>
        <v>0</v>
      </c>
      <c r="K294" s="63">
        <f t="shared" si="37"/>
        <v>0</v>
      </c>
      <c r="M294" s="5">
        <v>43906</v>
      </c>
      <c r="N294" s="42">
        <v>0</v>
      </c>
      <c r="O294" s="63">
        <f t="shared" si="39"/>
        <v>0</v>
      </c>
      <c r="P294" s="106">
        <f t="shared" si="40"/>
        <v>0</v>
      </c>
      <c r="Q294" s="72"/>
      <c r="R294" s="62">
        <v>43906</v>
      </c>
      <c r="S294" s="3">
        <v>0</v>
      </c>
      <c r="T294" s="3">
        <f t="shared" si="41"/>
        <v>0</v>
      </c>
      <c r="U294" s="67">
        <f t="shared" si="42"/>
        <v>0</v>
      </c>
      <c r="W294" s="5">
        <v>43906</v>
      </c>
      <c r="X294" s="42">
        <v>0</v>
      </c>
      <c r="Y294" s="99">
        <f t="shared" si="44"/>
        <v>0</v>
      </c>
      <c r="Z294" s="99">
        <f t="shared" si="43"/>
        <v>0</v>
      </c>
    </row>
    <row r="295" spans="2:26" x14ac:dyDescent="0.3">
      <c r="B295" s="62">
        <v>43907</v>
      </c>
      <c r="C295" s="81">
        <v>0</v>
      </c>
      <c r="D295" s="82">
        <v>0</v>
      </c>
      <c r="E295" s="39">
        <f t="shared" si="36"/>
        <v>0</v>
      </c>
      <c r="F295" s="94">
        <v>0</v>
      </c>
      <c r="G295" s="94"/>
      <c r="H295" s="62">
        <v>43907</v>
      </c>
      <c r="I295" s="61">
        <v>0</v>
      </c>
      <c r="J295" s="99">
        <f t="shared" si="38"/>
        <v>0</v>
      </c>
      <c r="K295" s="63">
        <f t="shared" si="37"/>
        <v>0</v>
      </c>
      <c r="M295" s="5">
        <v>43907</v>
      </c>
      <c r="N295" s="42">
        <v>0</v>
      </c>
      <c r="O295" s="63">
        <f t="shared" si="39"/>
        <v>0</v>
      </c>
      <c r="P295" s="106">
        <f t="shared" si="40"/>
        <v>0</v>
      </c>
      <c r="Q295" s="72"/>
      <c r="R295" s="62">
        <v>43907</v>
      </c>
      <c r="S295" s="3">
        <v>0</v>
      </c>
      <c r="T295" s="3">
        <f t="shared" si="41"/>
        <v>0</v>
      </c>
      <c r="U295" s="67">
        <f t="shared" si="42"/>
        <v>0</v>
      </c>
      <c r="W295" s="5">
        <v>43907</v>
      </c>
      <c r="X295" s="42">
        <v>0</v>
      </c>
      <c r="Y295" s="99">
        <f t="shared" si="44"/>
        <v>0</v>
      </c>
      <c r="Z295" s="99">
        <f t="shared" si="43"/>
        <v>0</v>
      </c>
    </row>
    <row r="296" spans="2:26" x14ac:dyDescent="0.3">
      <c r="B296" s="62">
        <v>43908</v>
      </c>
      <c r="C296" s="81">
        <v>0</v>
      </c>
      <c r="D296" s="82">
        <v>0</v>
      </c>
      <c r="E296" s="39">
        <f t="shared" si="36"/>
        <v>0</v>
      </c>
      <c r="F296" s="94">
        <v>0</v>
      </c>
      <c r="G296" s="94"/>
      <c r="H296" s="62">
        <v>43908</v>
      </c>
      <c r="I296" s="61">
        <v>0</v>
      </c>
      <c r="J296" s="99">
        <f t="shared" si="38"/>
        <v>0</v>
      </c>
      <c r="K296" s="63">
        <f t="shared" si="37"/>
        <v>0</v>
      </c>
      <c r="M296" s="5">
        <v>43908</v>
      </c>
      <c r="N296" s="42">
        <v>0</v>
      </c>
      <c r="O296" s="63">
        <f t="shared" si="39"/>
        <v>0</v>
      </c>
      <c r="P296" s="106">
        <f t="shared" si="40"/>
        <v>0</v>
      </c>
      <c r="Q296" s="72"/>
      <c r="R296" s="62">
        <v>43908</v>
      </c>
      <c r="S296" s="3">
        <v>0</v>
      </c>
      <c r="T296" s="3">
        <f t="shared" si="41"/>
        <v>0</v>
      </c>
      <c r="U296" s="67">
        <f t="shared" si="42"/>
        <v>0</v>
      </c>
      <c r="W296" s="5">
        <v>43908</v>
      </c>
      <c r="X296" s="42">
        <v>0</v>
      </c>
      <c r="Y296" s="99">
        <f t="shared" si="44"/>
        <v>0</v>
      </c>
      <c r="Z296" s="99">
        <f t="shared" si="43"/>
        <v>0</v>
      </c>
    </row>
    <row r="297" spans="2:26" x14ac:dyDescent="0.3">
      <c r="B297" s="62">
        <v>43909</v>
      </c>
      <c r="C297" s="81">
        <v>5.9799999999999995</v>
      </c>
      <c r="D297" s="82">
        <v>0</v>
      </c>
      <c r="E297" s="39">
        <f t="shared" si="36"/>
        <v>15.548</v>
      </c>
      <c r="F297" s="94">
        <v>5.9799999999999995</v>
      </c>
      <c r="G297" s="94"/>
      <c r="H297" s="62">
        <v>43909</v>
      </c>
      <c r="I297" s="61">
        <v>2</v>
      </c>
      <c r="J297" s="99">
        <f t="shared" si="38"/>
        <v>1</v>
      </c>
      <c r="K297" s="63">
        <f t="shared" si="37"/>
        <v>2.9899999999999998</v>
      </c>
      <c r="M297" s="5">
        <v>43909</v>
      </c>
      <c r="N297" s="42">
        <v>0</v>
      </c>
      <c r="O297" s="63">
        <f t="shared" si="39"/>
        <v>0</v>
      </c>
      <c r="P297" s="106">
        <f t="shared" si="40"/>
        <v>1.9933333333333332</v>
      </c>
      <c r="Q297" s="72"/>
      <c r="R297" s="62">
        <v>43909</v>
      </c>
      <c r="S297" s="3">
        <v>0</v>
      </c>
      <c r="T297" s="3">
        <f t="shared" si="41"/>
        <v>0</v>
      </c>
      <c r="U297" s="67">
        <f t="shared" si="42"/>
        <v>1.4949999999999999</v>
      </c>
      <c r="W297" s="5">
        <v>43909</v>
      </c>
      <c r="X297" s="42">
        <v>0</v>
      </c>
      <c r="Y297" s="99">
        <f t="shared" si="44"/>
        <v>0</v>
      </c>
      <c r="Z297" s="99">
        <f t="shared" si="43"/>
        <v>1.196</v>
      </c>
    </row>
    <row r="298" spans="2:26" x14ac:dyDescent="0.3">
      <c r="B298" s="62">
        <v>43910</v>
      </c>
      <c r="C298" s="81">
        <v>0</v>
      </c>
      <c r="D298" s="82">
        <v>2</v>
      </c>
      <c r="E298" s="39">
        <f t="shared" si="36"/>
        <v>0</v>
      </c>
      <c r="F298" s="94">
        <v>0</v>
      </c>
      <c r="G298" s="94"/>
      <c r="H298" s="62">
        <v>43910</v>
      </c>
      <c r="I298" s="61">
        <v>0</v>
      </c>
      <c r="J298" s="99">
        <f t="shared" si="38"/>
        <v>1</v>
      </c>
      <c r="K298" s="63">
        <f t="shared" si="37"/>
        <v>2.9899999999999998</v>
      </c>
      <c r="M298" s="5">
        <v>43910</v>
      </c>
      <c r="N298" s="42">
        <v>2</v>
      </c>
      <c r="O298" s="63">
        <f t="shared" si="39"/>
        <v>0.66666666666666663</v>
      </c>
      <c r="P298" s="106">
        <f t="shared" si="40"/>
        <v>1.9933333333333332</v>
      </c>
      <c r="Q298" s="72"/>
      <c r="R298" s="62">
        <v>43910</v>
      </c>
      <c r="S298" s="3">
        <v>0</v>
      </c>
      <c r="T298" s="3">
        <f t="shared" si="41"/>
        <v>0</v>
      </c>
      <c r="U298" s="67">
        <f t="shared" si="42"/>
        <v>1.4949999999999999</v>
      </c>
      <c r="W298" s="5">
        <v>43910</v>
      </c>
      <c r="X298" s="42">
        <v>0</v>
      </c>
      <c r="Y298" s="99">
        <f t="shared" si="44"/>
        <v>0</v>
      </c>
      <c r="Z298" s="99">
        <f t="shared" si="43"/>
        <v>1.196</v>
      </c>
    </row>
    <row r="299" spans="2:26" x14ac:dyDescent="0.3">
      <c r="B299" s="62">
        <v>43911</v>
      </c>
      <c r="C299" s="81">
        <v>0</v>
      </c>
      <c r="D299" s="82">
        <v>1</v>
      </c>
      <c r="E299" s="39">
        <f t="shared" si="36"/>
        <v>0</v>
      </c>
      <c r="F299" s="94">
        <v>0</v>
      </c>
      <c r="G299" s="94"/>
      <c r="H299" s="62">
        <v>43911</v>
      </c>
      <c r="I299" s="61">
        <v>0</v>
      </c>
      <c r="J299" s="99">
        <f t="shared" si="38"/>
        <v>0</v>
      </c>
      <c r="K299" s="63">
        <f t="shared" si="37"/>
        <v>0</v>
      </c>
      <c r="M299" s="5">
        <v>43911</v>
      </c>
      <c r="N299" s="42">
        <v>0</v>
      </c>
      <c r="O299" s="63">
        <f t="shared" si="39"/>
        <v>0.66666666666666663</v>
      </c>
      <c r="P299" s="106">
        <f t="shared" si="40"/>
        <v>1.9933333333333332</v>
      </c>
      <c r="Q299" s="72"/>
      <c r="R299" s="62">
        <v>43911</v>
      </c>
      <c r="S299" s="3">
        <v>3</v>
      </c>
      <c r="T299" s="3">
        <f t="shared" si="41"/>
        <v>0.75</v>
      </c>
      <c r="U299" s="67">
        <f t="shared" si="42"/>
        <v>1.4949999999999999</v>
      </c>
      <c r="W299" s="5">
        <v>43911</v>
      </c>
      <c r="X299" s="42">
        <v>7</v>
      </c>
      <c r="Y299" s="99">
        <f t="shared" si="44"/>
        <v>1.4</v>
      </c>
      <c r="Z299" s="99">
        <f t="shared" si="43"/>
        <v>1.196</v>
      </c>
    </row>
    <row r="300" spans="2:26" x14ac:dyDescent="0.3">
      <c r="B300" s="62">
        <v>43912</v>
      </c>
      <c r="C300" s="81">
        <v>0</v>
      </c>
      <c r="D300" s="82">
        <v>0</v>
      </c>
      <c r="E300" s="39">
        <f t="shared" si="36"/>
        <v>0</v>
      </c>
      <c r="F300" s="94">
        <v>0</v>
      </c>
      <c r="G300" s="94"/>
      <c r="H300" s="62">
        <v>43912</v>
      </c>
      <c r="I300" s="61">
        <v>0</v>
      </c>
      <c r="J300" s="99">
        <f t="shared" si="38"/>
        <v>0</v>
      </c>
      <c r="K300" s="63">
        <f t="shared" si="37"/>
        <v>0</v>
      </c>
      <c r="M300" s="5">
        <v>43912</v>
      </c>
      <c r="N300" s="42">
        <v>0</v>
      </c>
      <c r="O300" s="63">
        <f t="shared" si="39"/>
        <v>0.66666666666666663</v>
      </c>
      <c r="P300" s="106">
        <f t="shared" si="40"/>
        <v>0</v>
      </c>
      <c r="Q300" s="72"/>
      <c r="R300" s="62">
        <v>43912</v>
      </c>
      <c r="S300" s="3">
        <v>0</v>
      </c>
      <c r="T300" s="3">
        <f t="shared" si="41"/>
        <v>0.75</v>
      </c>
      <c r="U300" s="67">
        <f t="shared" si="42"/>
        <v>1.4949999999999999</v>
      </c>
      <c r="W300" s="5">
        <v>43912</v>
      </c>
      <c r="X300" s="42">
        <v>0</v>
      </c>
      <c r="Y300" s="99">
        <f t="shared" si="44"/>
        <v>1.4</v>
      </c>
      <c r="Z300" s="99">
        <f t="shared" si="43"/>
        <v>1.196</v>
      </c>
    </row>
    <row r="301" spans="2:26" x14ac:dyDescent="0.3">
      <c r="B301" s="62">
        <v>43913</v>
      </c>
      <c r="C301" s="81">
        <v>0</v>
      </c>
      <c r="D301" s="82">
        <v>0</v>
      </c>
      <c r="E301" s="39">
        <f t="shared" si="36"/>
        <v>0</v>
      </c>
      <c r="F301" s="94">
        <v>0</v>
      </c>
      <c r="G301" s="94"/>
      <c r="H301" s="62">
        <v>43913</v>
      </c>
      <c r="I301" s="61">
        <v>0</v>
      </c>
      <c r="J301" s="99">
        <f t="shared" si="38"/>
        <v>0</v>
      </c>
      <c r="K301" s="63">
        <f t="shared" si="37"/>
        <v>0</v>
      </c>
      <c r="M301" s="5">
        <v>43913</v>
      </c>
      <c r="N301" s="42">
        <v>0</v>
      </c>
      <c r="O301" s="63">
        <f t="shared" si="39"/>
        <v>0</v>
      </c>
      <c r="P301" s="106">
        <f t="shared" si="40"/>
        <v>0</v>
      </c>
      <c r="Q301" s="72"/>
      <c r="R301" s="62">
        <v>43913</v>
      </c>
      <c r="S301" s="3">
        <v>0</v>
      </c>
      <c r="T301" s="3">
        <f t="shared" si="41"/>
        <v>0.75</v>
      </c>
      <c r="U301" s="67">
        <f t="shared" si="42"/>
        <v>0</v>
      </c>
      <c r="W301" s="5">
        <v>43913</v>
      </c>
      <c r="X301" s="42">
        <v>0</v>
      </c>
      <c r="Y301" s="99">
        <f t="shared" si="44"/>
        <v>1.4</v>
      </c>
      <c r="Z301" s="99">
        <f t="shared" si="43"/>
        <v>1.196</v>
      </c>
    </row>
    <row r="302" spans="2:26" x14ac:dyDescent="0.3">
      <c r="B302" s="62">
        <v>43914</v>
      </c>
      <c r="C302" s="81">
        <v>0</v>
      </c>
      <c r="D302" s="82">
        <v>0</v>
      </c>
      <c r="E302" s="39">
        <f t="shared" si="36"/>
        <v>0</v>
      </c>
      <c r="F302" s="94">
        <v>0</v>
      </c>
      <c r="G302" s="94"/>
      <c r="H302" s="62">
        <v>43914</v>
      </c>
      <c r="I302" s="61">
        <v>0</v>
      </c>
      <c r="J302" s="99">
        <f t="shared" si="38"/>
        <v>0</v>
      </c>
      <c r="K302" s="63">
        <f t="shared" si="37"/>
        <v>0</v>
      </c>
      <c r="M302" s="5">
        <v>43914</v>
      </c>
      <c r="N302" s="42">
        <v>0</v>
      </c>
      <c r="O302" s="63">
        <f t="shared" si="39"/>
        <v>0</v>
      </c>
      <c r="P302" s="106">
        <f t="shared" si="40"/>
        <v>0</v>
      </c>
      <c r="Q302" s="72"/>
      <c r="R302" s="62">
        <v>43914</v>
      </c>
      <c r="S302" s="3">
        <v>0</v>
      </c>
      <c r="T302" s="3">
        <f t="shared" si="41"/>
        <v>0.75</v>
      </c>
      <c r="U302" s="67">
        <f t="shared" si="42"/>
        <v>0</v>
      </c>
      <c r="W302" s="5">
        <v>43914</v>
      </c>
      <c r="X302" s="42">
        <v>0</v>
      </c>
      <c r="Y302" s="99">
        <f t="shared" si="44"/>
        <v>1.4</v>
      </c>
      <c r="Z302" s="99">
        <f t="shared" si="43"/>
        <v>0</v>
      </c>
    </row>
    <row r="303" spans="2:26" x14ac:dyDescent="0.3">
      <c r="B303" s="62">
        <v>43915</v>
      </c>
      <c r="C303" s="81">
        <v>0</v>
      </c>
      <c r="D303" s="82">
        <v>0</v>
      </c>
      <c r="E303" s="39">
        <f t="shared" si="36"/>
        <v>0</v>
      </c>
      <c r="F303" s="94">
        <v>0</v>
      </c>
      <c r="G303" s="94"/>
      <c r="H303" s="62">
        <v>43915</v>
      </c>
      <c r="I303" s="61">
        <v>0</v>
      </c>
      <c r="J303" s="99">
        <f t="shared" si="38"/>
        <v>0</v>
      </c>
      <c r="K303" s="63">
        <f t="shared" si="37"/>
        <v>0</v>
      </c>
      <c r="M303" s="5">
        <v>43915</v>
      </c>
      <c r="N303" s="42">
        <v>0</v>
      </c>
      <c r="O303" s="63">
        <f t="shared" si="39"/>
        <v>0</v>
      </c>
      <c r="P303" s="106">
        <f t="shared" si="40"/>
        <v>0</v>
      </c>
      <c r="Q303" s="72"/>
      <c r="R303" s="62">
        <v>43915</v>
      </c>
      <c r="S303" s="3">
        <v>0</v>
      </c>
      <c r="T303" s="3">
        <f t="shared" si="41"/>
        <v>0</v>
      </c>
      <c r="U303" s="67">
        <f t="shared" si="42"/>
        <v>0</v>
      </c>
      <c r="W303" s="5">
        <v>43915</v>
      </c>
      <c r="X303" s="42">
        <v>0</v>
      </c>
      <c r="Y303" s="99">
        <f t="shared" si="44"/>
        <v>1.4</v>
      </c>
      <c r="Z303" s="99">
        <f t="shared" si="43"/>
        <v>0</v>
      </c>
    </row>
    <row r="304" spans="2:26" x14ac:dyDescent="0.3">
      <c r="B304" s="62">
        <v>43916</v>
      </c>
      <c r="C304" s="81">
        <v>0</v>
      </c>
      <c r="D304" s="82">
        <v>0</v>
      </c>
      <c r="E304" s="39">
        <f t="shared" si="36"/>
        <v>0</v>
      </c>
      <c r="F304" s="94">
        <v>0</v>
      </c>
      <c r="G304" s="94"/>
      <c r="H304" s="62">
        <v>43916</v>
      </c>
      <c r="I304" s="61">
        <v>0</v>
      </c>
      <c r="J304" s="99">
        <f t="shared" si="38"/>
        <v>0</v>
      </c>
      <c r="K304" s="63">
        <f t="shared" si="37"/>
        <v>0</v>
      </c>
      <c r="M304" s="5">
        <v>43916</v>
      </c>
      <c r="N304" s="42">
        <v>0</v>
      </c>
      <c r="O304" s="63">
        <f t="shared" si="39"/>
        <v>0</v>
      </c>
      <c r="P304" s="106">
        <f t="shared" si="40"/>
        <v>0</v>
      </c>
      <c r="Q304" s="72"/>
      <c r="R304" s="62">
        <v>43916</v>
      </c>
      <c r="S304" s="3">
        <v>0</v>
      </c>
      <c r="T304" s="3">
        <f t="shared" si="41"/>
        <v>0</v>
      </c>
      <c r="U304" s="67">
        <f t="shared" si="42"/>
        <v>0</v>
      </c>
      <c r="W304" s="5">
        <v>43916</v>
      </c>
      <c r="X304" s="42">
        <v>0</v>
      </c>
      <c r="Y304" s="99">
        <f t="shared" si="44"/>
        <v>0</v>
      </c>
      <c r="Z304" s="99">
        <f t="shared" si="43"/>
        <v>0</v>
      </c>
    </row>
    <row r="305" spans="2:26" x14ac:dyDescent="0.3">
      <c r="B305" s="62">
        <v>43917</v>
      </c>
      <c r="C305" s="81">
        <v>0</v>
      </c>
      <c r="D305" s="82">
        <v>0</v>
      </c>
      <c r="E305" s="39">
        <f t="shared" si="36"/>
        <v>0</v>
      </c>
      <c r="F305" s="94">
        <v>0</v>
      </c>
      <c r="G305" s="94"/>
      <c r="H305" s="62">
        <v>43917</v>
      </c>
      <c r="I305" s="61">
        <v>0</v>
      </c>
      <c r="J305" s="99">
        <f t="shared" si="38"/>
        <v>0</v>
      </c>
      <c r="K305" s="63">
        <f t="shared" si="37"/>
        <v>0</v>
      </c>
      <c r="M305" s="5">
        <v>43917</v>
      </c>
      <c r="N305" s="42">
        <v>0</v>
      </c>
      <c r="O305" s="63">
        <f t="shared" si="39"/>
        <v>0</v>
      </c>
      <c r="P305" s="106">
        <f t="shared" si="40"/>
        <v>0</v>
      </c>
      <c r="Q305" s="72"/>
      <c r="R305" s="62">
        <v>43917</v>
      </c>
      <c r="S305" s="3">
        <v>0</v>
      </c>
      <c r="T305" s="3">
        <f t="shared" si="41"/>
        <v>0</v>
      </c>
      <c r="U305" s="67">
        <f t="shared" si="42"/>
        <v>0</v>
      </c>
      <c r="W305" s="5">
        <v>43917</v>
      </c>
      <c r="X305" s="42">
        <v>0</v>
      </c>
      <c r="Y305" s="99">
        <f t="shared" si="44"/>
        <v>0</v>
      </c>
      <c r="Z305" s="99">
        <f t="shared" si="43"/>
        <v>0</v>
      </c>
    </row>
    <row r="306" spans="2:26" x14ac:dyDescent="0.3">
      <c r="B306" s="62">
        <v>43918</v>
      </c>
      <c r="C306" s="81">
        <v>0</v>
      </c>
      <c r="D306" s="82">
        <v>0</v>
      </c>
      <c r="E306" s="39">
        <f t="shared" si="36"/>
        <v>0</v>
      </c>
      <c r="F306" s="94">
        <v>0</v>
      </c>
      <c r="G306" s="94"/>
      <c r="H306" s="62">
        <v>43918</v>
      </c>
      <c r="I306" s="61">
        <v>0</v>
      </c>
      <c r="J306" s="99">
        <f t="shared" si="38"/>
        <v>0</v>
      </c>
      <c r="K306" s="63">
        <f t="shared" si="37"/>
        <v>0</v>
      </c>
      <c r="M306" s="5">
        <v>43918</v>
      </c>
      <c r="N306" s="42">
        <v>0</v>
      </c>
      <c r="O306" s="63">
        <f t="shared" si="39"/>
        <v>0</v>
      </c>
      <c r="P306" s="106">
        <f t="shared" si="40"/>
        <v>0</v>
      </c>
      <c r="Q306" s="72"/>
      <c r="R306" s="62">
        <v>43918</v>
      </c>
      <c r="S306" s="3">
        <v>0</v>
      </c>
      <c r="T306" s="3">
        <f t="shared" si="41"/>
        <v>0</v>
      </c>
      <c r="U306" s="67">
        <f t="shared" si="42"/>
        <v>0</v>
      </c>
      <c r="W306" s="5">
        <v>43918</v>
      </c>
      <c r="X306" s="42">
        <v>0</v>
      </c>
      <c r="Y306" s="99">
        <f t="shared" si="44"/>
        <v>0</v>
      </c>
      <c r="Z306" s="99">
        <f t="shared" si="43"/>
        <v>0</v>
      </c>
    </row>
    <row r="307" spans="2:26" x14ac:dyDescent="0.3">
      <c r="B307" s="62">
        <v>43919</v>
      </c>
      <c r="C307" s="81">
        <v>0</v>
      </c>
      <c r="D307" s="82">
        <v>0</v>
      </c>
      <c r="E307" s="39">
        <f t="shared" si="36"/>
        <v>0</v>
      </c>
      <c r="F307" s="94">
        <v>0</v>
      </c>
      <c r="G307" s="94"/>
      <c r="H307" s="62">
        <v>43919</v>
      </c>
      <c r="I307" s="61">
        <v>0</v>
      </c>
      <c r="J307" s="99">
        <f t="shared" si="38"/>
        <v>0</v>
      </c>
      <c r="K307" s="63">
        <f t="shared" si="37"/>
        <v>0</v>
      </c>
      <c r="M307" s="5">
        <v>43919</v>
      </c>
      <c r="N307" s="42">
        <v>0</v>
      </c>
      <c r="O307" s="63">
        <f t="shared" si="39"/>
        <v>0</v>
      </c>
      <c r="P307" s="106">
        <f t="shared" si="40"/>
        <v>0</v>
      </c>
      <c r="Q307" s="72"/>
      <c r="R307" s="62">
        <v>43919</v>
      </c>
      <c r="S307" s="3">
        <v>0</v>
      </c>
      <c r="T307" s="3">
        <f t="shared" si="41"/>
        <v>0</v>
      </c>
      <c r="U307" s="67">
        <f t="shared" si="42"/>
        <v>0</v>
      </c>
      <c r="W307" s="5">
        <v>43919</v>
      </c>
      <c r="X307" s="42">
        <v>0</v>
      </c>
      <c r="Y307" s="99">
        <f t="shared" si="44"/>
        <v>0</v>
      </c>
      <c r="Z307" s="99">
        <f t="shared" si="43"/>
        <v>0</v>
      </c>
    </row>
    <row r="308" spans="2:26" x14ac:dyDescent="0.3">
      <c r="B308" s="62">
        <v>43920</v>
      </c>
      <c r="C308" s="81">
        <v>0</v>
      </c>
      <c r="D308" s="82">
        <v>0</v>
      </c>
      <c r="E308" s="39">
        <f t="shared" si="36"/>
        <v>0</v>
      </c>
      <c r="F308" s="94">
        <v>0</v>
      </c>
      <c r="G308" s="94"/>
      <c r="H308" s="62">
        <v>43920</v>
      </c>
      <c r="I308" s="61">
        <v>0</v>
      </c>
      <c r="J308" s="99">
        <f t="shared" si="38"/>
        <v>0</v>
      </c>
      <c r="K308" s="63">
        <f t="shared" si="37"/>
        <v>0</v>
      </c>
      <c r="M308" s="5">
        <v>43920</v>
      </c>
      <c r="N308" s="42">
        <v>0</v>
      </c>
      <c r="O308" s="63">
        <f t="shared" si="39"/>
        <v>0</v>
      </c>
      <c r="P308" s="106">
        <f t="shared" si="40"/>
        <v>0</v>
      </c>
      <c r="Q308" s="72"/>
      <c r="R308" s="62">
        <v>43920</v>
      </c>
      <c r="S308" s="3">
        <v>0</v>
      </c>
      <c r="T308" s="3">
        <f t="shared" si="41"/>
        <v>0</v>
      </c>
      <c r="U308" s="67">
        <f t="shared" si="42"/>
        <v>0</v>
      </c>
      <c r="W308" s="5">
        <v>43920</v>
      </c>
      <c r="X308" s="42">
        <v>0</v>
      </c>
      <c r="Y308" s="99">
        <f t="shared" si="44"/>
        <v>0</v>
      </c>
      <c r="Z308" s="99">
        <f t="shared" si="43"/>
        <v>0</v>
      </c>
    </row>
    <row r="309" spans="2:26" x14ac:dyDescent="0.3">
      <c r="B309" s="62">
        <v>43921</v>
      </c>
      <c r="C309" s="81">
        <v>0</v>
      </c>
      <c r="D309" s="82">
        <v>0</v>
      </c>
      <c r="E309" s="39">
        <f t="shared" si="36"/>
        <v>0</v>
      </c>
      <c r="F309" s="94">
        <v>0</v>
      </c>
      <c r="G309" s="94"/>
      <c r="H309" s="62">
        <v>43921</v>
      </c>
      <c r="I309" s="61">
        <v>0</v>
      </c>
      <c r="J309" s="99">
        <f t="shared" si="38"/>
        <v>0</v>
      </c>
      <c r="K309" s="63">
        <f t="shared" si="37"/>
        <v>0</v>
      </c>
      <c r="M309" s="5">
        <v>43921</v>
      </c>
      <c r="N309" s="42">
        <v>1</v>
      </c>
      <c r="O309" s="63">
        <f t="shared" si="39"/>
        <v>0.33333333333333331</v>
      </c>
      <c r="P309" s="106">
        <f t="shared" si="40"/>
        <v>0</v>
      </c>
      <c r="Q309" s="72"/>
      <c r="R309" s="62">
        <v>43921</v>
      </c>
      <c r="S309" s="3">
        <v>1</v>
      </c>
      <c r="T309" s="3">
        <f t="shared" si="41"/>
        <v>0.25</v>
      </c>
      <c r="U309" s="67">
        <f t="shared" si="42"/>
        <v>0</v>
      </c>
      <c r="W309" s="5">
        <v>43921</v>
      </c>
      <c r="X309" s="42">
        <v>0</v>
      </c>
      <c r="Y309" s="99">
        <f t="shared" si="44"/>
        <v>0</v>
      </c>
      <c r="Z309" s="99">
        <f t="shared" si="43"/>
        <v>0</v>
      </c>
    </row>
    <row r="310" spans="2:26" x14ac:dyDescent="0.3">
      <c r="B310" s="62">
        <v>43922</v>
      </c>
      <c r="C310" s="81">
        <v>0</v>
      </c>
      <c r="D310" s="82">
        <v>0</v>
      </c>
      <c r="E310" s="39">
        <f t="shared" si="36"/>
        <v>0</v>
      </c>
      <c r="F310" s="94">
        <v>0</v>
      </c>
      <c r="G310" s="94"/>
      <c r="H310" s="62">
        <v>43922</v>
      </c>
      <c r="I310" s="61">
        <v>0</v>
      </c>
      <c r="J310" s="99">
        <f t="shared" si="38"/>
        <v>0</v>
      </c>
      <c r="K310" s="63">
        <f t="shared" si="37"/>
        <v>0</v>
      </c>
      <c r="M310" s="5">
        <v>43922</v>
      </c>
      <c r="N310" s="42">
        <v>0</v>
      </c>
      <c r="O310" s="63">
        <f t="shared" si="39"/>
        <v>0.33333333333333331</v>
      </c>
      <c r="P310" s="106">
        <f t="shared" si="40"/>
        <v>0</v>
      </c>
      <c r="Q310" s="72"/>
      <c r="R310" s="62">
        <v>43922</v>
      </c>
      <c r="S310" s="3">
        <v>0</v>
      </c>
      <c r="T310" s="3">
        <f t="shared" si="41"/>
        <v>0.25</v>
      </c>
      <c r="U310" s="67">
        <f t="shared" si="42"/>
        <v>0</v>
      </c>
      <c r="W310" s="5">
        <v>43922</v>
      </c>
      <c r="X310" s="42">
        <v>0</v>
      </c>
      <c r="Y310" s="99">
        <f t="shared" si="44"/>
        <v>0</v>
      </c>
      <c r="Z310" s="99">
        <f t="shared" si="43"/>
        <v>0</v>
      </c>
    </row>
    <row r="311" spans="2:26" x14ac:dyDescent="0.3">
      <c r="B311" s="62">
        <v>43923</v>
      </c>
      <c r="C311" s="81">
        <v>0</v>
      </c>
      <c r="D311" s="82">
        <v>0</v>
      </c>
      <c r="E311" s="39">
        <f t="shared" si="36"/>
        <v>0</v>
      </c>
      <c r="F311" s="94">
        <v>0</v>
      </c>
      <c r="G311" s="94"/>
      <c r="H311" s="62">
        <v>43923</v>
      </c>
      <c r="I311" s="61">
        <v>0</v>
      </c>
      <c r="J311" s="99">
        <f t="shared" si="38"/>
        <v>0</v>
      </c>
      <c r="K311" s="63">
        <f t="shared" si="37"/>
        <v>0</v>
      </c>
      <c r="M311" s="5">
        <v>43923</v>
      </c>
      <c r="N311" s="42">
        <v>0</v>
      </c>
      <c r="O311" s="63">
        <f t="shared" si="39"/>
        <v>0.33333333333333331</v>
      </c>
      <c r="P311" s="106">
        <f t="shared" si="40"/>
        <v>0</v>
      </c>
      <c r="Q311" s="72"/>
      <c r="R311" s="62">
        <v>43923</v>
      </c>
      <c r="S311" s="3">
        <v>0</v>
      </c>
      <c r="T311" s="3">
        <f t="shared" si="41"/>
        <v>0.25</v>
      </c>
      <c r="U311" s="67">
        <f t="shared" si="42"/>
        <v>0</v>
      </c>
      <c r="W311" s="5">
        <v>43923</v>
      </c>
      <c r="X311" s="42">
        <v>0</v>
      </c>
      <c r="Y311" s="99">
        <f t="shared" si="44"/>
        <v>0</v>
      </c>
      <c r="Z311" s="99">
        <f t="shared" si="43"/>
        <v>0</v>
      </c>
    </row>
    <row r="312" spans="2:26" x14ac:dyDescent="0.3">
      <c r="B312" s="62">
        <v>43924</v>
      </c>
      <c r="C312" s="81">
        <v>0</v>
      </c>
      <c r="D312" s="82">
        <v>0</v>
      </c>
      <c r="E312" s="39">
        <f t="shared" si="36"/>
        <v>0</v>
      </c>
      <c r="F312" s="94">
        <v>0</v>
      </c>
      <c r="G312" s="94"/>
      <c r="H312" s="62">
        <v>43924</v>
      </c>
      <c r="I312" s="61">
        <v>0</v>
      </c>
      <c r="J312" s="99">
        <f t="shared" si="38"/>
        <v>0</v>
      </c>
      <c r="K312" s="63">
        <f t="shared" si="37"/>
        <v>0</v>
      </c>
      <c r="M312" s="5">
        <v>43924</v>
      </c>
      <c r="N312" s="42">
        <v>0</v>
      </c>
      <c r="O312" s="63">
        <f t="shared" si="39"/>
        <v>0</v>
      </c>
      <c r="P312" s="106">
        <f t="shared" si="40"/>
        <v>0</v>
      </c>
      <c r="Q312" s="72"/>
      <c r="R312" s="62">
        <v>43924</v>
      </c>
      <c r="S312" s="3">
        <v>0</v>
      </c>
      <c r="T312" s="3">
        <f t="shared" si="41"/>
        <v>0.25</v>
      </c>
      <c r="U312" s="67">
        <f t="shared" si="42"/>
        <v>0</v>
      </c>
      <c r="W312" s="5">
        <v>43924</v>
      </c>
      <c r="X312" s="42">
        <v>0</v>
      </c>
      <c r="Y312" s="99">
        <f t="shared" si="44"/>
        <v>0</v>
      </c>
      <c r="Z312" s="99">
        <f t="shared" si="43"/>
        <v>0</v>
      </c>
    </row>
    <row r="313" spans="2:26" x14ac:dyDescent="0.3">
      <c r="B313" s="62">
        <v>43925</v>
      </c>
      <c r="C313" s="81">
        <v>0</v>
      </c>
      <c r="D313" s="82">
        <v>0</v>
      </c>
      <c r="E313" s="39">
        <f t="shared" si="36"/>
        <v>0</v>
      </c>
      <c r="F313" s="94">
        <v>0</v>
      </c>
      <c r="G313" s="94"/>
      <c r="H313" s="62">
        <v>43925</v>
      </c>
      <c r="I313" s="61">
        <v>0</v>
      </c>
      <c r="J313" s="99">
        <f t="shared" si="38"/>
        <v>0</v>
      </c>
      <c r="K313" s="63">
        <f t="shared" si="37"/>
        <v>0</v>
      </c>
      <c r="M313" s="5">
        <v>43925</v>
      </c>
      <c r="N313" s="42">
        <v>1</v>
      </c>
      <c r="O313" s="63">
        <f t="shared" si="39"/>
        <v>0.33333333333333331</v>
      </c>
      <c r="P313" s="106">
        <f t="shared" si="40"/>
        <v>0</v>
      </c>
      <c r="Q313" s="72"/>
      <c r="R313" s="62">
        <v>43925</v>
      </c>
      <c r="S313" s="3">
        <v>0</v>
      </c>
      <c r="T313" s="3">
        <f t="shared" si="41"/>
        <v>0</v>
      </c>
      <c r="U313" s="67">
        <f t="shared" si="42"/>
        <v>0</v>
      </c>
      <c r="W313" s="5">
        <v>43925</v>
      </c>
      <c r="X313" s="42">
        <v>0</v>
      </c>
      <c r="Y313" s="99">
        <f t="shared" si="44"/>
        <v>0</v>
      </c>
      <c r="Z313" s="99">
        <f t="shared" si="43"/>
        <v>0</v>
      </c>
    </row>
    <row r="314" spans="2:26" x14ac:dyDescent="0.3">
      <c r="B314" s="62">
        <v>43926</v>
      </c>
      <c r="C314" s="81">
        <v>0</v>
      </c>
      <c r="D314" s="82">
        <v>0</v>
      </c>
      <c r="E314" s="39">
        <f t="shared" si="36"/>
        <v>0</v>
      </c>
      <c r="F314" s="94">
        <v>0</v>
      </c>
      <c r="G314" s="94"/>
      <c r="H314" s="62">
        <v>43926</v>
      </c>
      <c r="I314" s="61">
        <v>0</v>
      </c>
      <c r="J314" s="99">
        <f t="shared" si="38"/>
        <v>0</v>
      </c>
      <c r="K314" s="63">
        <f t="shared" si="37"/>
        <v>0</v>
      </c>
      <c r="M314" s="5">
        <v>43926</v>
      </c>
      <c r="N314" s="42">
        <v>0</v>
      </c>
      <c r="O314" s="63">
        <f t="shared" si="39"/>
        <v>0.33333333333333331</v>
      </c>
      <c r="P314" s="106">
        <f t="shared" si="40"/>
        <v>0</v>
      </c>
      <c r="Q314" s="72"/>
      <c r="R314" s="62">
        <v>43926</v>
      </c>
      <c r="S314" s="3">
        <v>0</v>
      </c>
      <c r="T314" s="3">
        <f t="shared" si="41"/>
        <v>0</v>
      </c>
      <c r="U314" s="67">
        <f t="shared" si="42"/>
        <v>0</v>
      </c>
      <c r="W314" s="5">
        <v>43926</v>
      </c>
      <c r="X314" s="42">
        <v>0</v>
      </c>
      <c r="Y314" s="99">
        <f t="shared" si="44"/>
        <v>0</v>
      </c>
      <c r="Z314" s="99">
        <f t="shared" si="43"/>
        <v>0</v>
      </c>
    </row>
    <row r="315" spans="2:26" x14ac:dyDescent="0.3">
      <c r="B315" s="62">
        <v>43927</v>
      </c>
      <c r="C315" s="81">
        <v>20.540000000000003</v>
      </c>
      <c r="D315" s="82">
        <v>0</v>
      </c>
      <c r="E315" s="39">
        <f t="shared" si="36"/>
        <v>53.404000000000011</v>
      </c>
      <c r="F315" s="94">
        <v>20.540000000000003</v>
      </c>
      <c r="G315" s="94"/>
      <c r="H315" s="62">
        <v>43927</v>
      </c>
      <c r="I315" s="61">
        <v>0</v>
      </c>
      <c r="J315" s="99">
        <f t="shared" si="38"/>
        <v>0</v>
      </c>
      <c r="K315" s="63">
        <f t="shared" si="37"/>
        <v>10.270000000000001</v>
      </c>
      <c r="M315" s="5">
        <v>43927</v>
      </c>
      <c r="N315" s="42">
        <v>0</v>
      </c>
      <c r="O315" s="63">
        <f t="shared" si="39"/>
        <v>0.33333333333333331</v>
      </c>
      <c r="P315" s="106">
        <f t="shared" si="40"/>
        <v>6.8466666666666676</v>
      </c>
      <c r="Q315" s="72"/>
      <c r="R315" s="62">
        <v>43927</v>
      </c>
      <c r="S315" s="3">
        <v>0</v>
      </c>
      <c r="T315" s="3">
        <f t="shared" si="41"/>
        <v>0</v>
      </c>
      <c r="U315" s="67">
        <f t="shared" si="42"/>
        <v>5.1350000000000007</v>
      </c>
      <c r="W315" s="5">
        <v>43927</v>
      </c>
      <c r="X315" s="42">
        <v>0</v>
      </c>
      <c r="Y315" s="99">
        <f t="shared" si="44"/>
        <v>0</v>
      </c>
      <c r="Z315" s="99">
        <f t="shared" si="43"/>
        <v>4.1080000000000005</v>
      </c>
    </row>
    <row r="316" spans="2:26" x14ac:dyDescent="0.3">
      <c r="B316" s="62">
        <v>43928</v>
      </c>
      <c r="C316" s="81">
        <v>29.64</v>
      </c>
      <c r="D316" s="82">
        <v>6</v>
      </c>
      <c r="E316" s="39">
        <f t="shared" si="36"/>
        <v>77.064000000000007</v>
      </c>
      <c r="F316" s="94">
        <v>29.64</v>
      </c>
      <c r="G316" s="94"/>
      <c r="H316" s="62">
        <v>43928</v>
      </c>
      <c r="I316" s="61">
        <v>1</v>
      </c>
      <c r="J316" s="99">
        <f t="shared" si="38"/>
        <v>0.5</v>
      </c>
      <c r="K316" s="63">
        <f t="shared" si="37"/>
        <v>25.090000000000003</v>
      </c>
      <c r="M316" s="5">
        <v>43928</v>
      </c>
      <c r="N316" s="42">
        <v>6</v>
      </c>
      <c r="O316" s="63">
        <f t="shared" si="39"/>
        <v>2</v>
      </c>
      <c r="P316" s="106">
        <f t="shared" si="40"/>
        <v>16.72666666666667</v>
      </c>
      <c r="Q316" s="72"/>
      <c r="R316" s="62">
        <v>43928</v>
      </c>
      <c r="S316" s="3">
        <v>6</v>
      </c>
      <c r="T316" s="3">
        <f t="shared" si="41"/>
        <v>1.5</v>
      </c>
      <c r="U316" s="67">
        <f t="shared" si="42"/>
        <v>12.545000000000002</v>
      </c>
      <c r="W316" s="5">
        <v>43928</v>
      </c>
      <c r="X316" s="42">
        <v>1</v>
      </c>
      <c r="Y316" s="99">
        <f t="shared" si="44"/>
        <v>0.2</v>
      </c>
      <c r="Z316" s="99">
        <f t="shared" si="43"/>
        <v>10.036000000000001</v>
      </c>
    </row>
    <row r="317" spans="2:26" x14ac:dyDescent="0.3">
      <c r="B317" s="62">
        <v>43929</v>
      </c>
      <c r="C317" s="81">
        <v>1.3</v>
      </c>
      <c r="D317" s="82">
        <v>7</v>
      </c>
      <c r="E317" s="39">
        <f t="shared" si="36"/>
        <v>3.3800000000000003</v>
      </c>
      <c r="F317" s="94">
        <v>1.3</v>
      </c>
      <c r="G317" s="94"/>
      <c r="H317" s="62">
        <v>43929</v>
      </c>
      <c r="I317" s="61">
        <v>7</v>
      </c>
      <c r="J317" s="99">
        <f t="shared" si="38"/>
        <v>4</v>
      </c>
      <c r="K317" s="63">
        <f t="shared" si="37"/>
        <v>15.47</v>
      </c>
      <c r="M317" s="5">
        <v>43929</v>
      </c>
      <c r="N317" s="42">
        <v>1</v>
      </c>
      <c r="O317" s="63">
        <f t="shared" si="39"/>
        <v>2.3333333333333335</v>
      </c>
      <c r="P317" s="106">
        <f t="shared" si="40"/>
        <v>17.16</v>
      </c>
      <c r="Q317" s="72"/>
      <c r="R317" s="62">
        <v>43929</v>
      </c>
      <c r="S317" s="3">
        <v>1</v>
      </c>
      <c r="T317" s="3">
        <f t="shared" si="41"/>
        <v>1.75</v>
      </c>
      <c r="U317" s="67">
        <f t="shared" si="42"/>
        <v>12.870000000000001</v>
      </c>
      <c r="W317" s="5">
        <v>43929</v>
      </c>
      <c r="X317" s="42">
        <v>8</v>
      </c>
      <c r="Y317" s="99">
        <f t="shared" si="44"/>
        <v>1.8</v>
      </c>
      <c r="Z317" s="99">
        <f t="shared" si="43"/>
        <v>10.296000000000001</v>
      </c>
    </row>
    <row r="318" spans="2:26" x14ac:dyDescent="0.3">
      <c r="B318" s="62">
        <v>43930</v>
      </c>
      <c r="C318" s="81">
        <v>0</v>
      </c>
      <c r="D318" s="82">
        <v>1</v>
      </c>
      <c r="E318" s="39">
        <f t="shared" si="36"/>
        <v>0</v>
      </c>
      <c r="F318" s="94">
        <v>0</v>
      </c>
      <c r="G318" s="94"/>
      <c r="H318" s="62">
        <v>43930</v>
      </c>
      <c r="I318" s="61">
        <v>1</v>
      </c>
      <c r="J318" s="99">
        <f t="shared" si="38"/>
        <v>4</v>
      </c>
      <c r="K318" s="63">
        <f t="shared" si="37"/>
        <v>0.65</v>
      </c>
      <c r="M318" s="5">
        <v>43930</v>
      </c>
      <c r="N318" s="42">
        <v>0</v>
      </c>
      <c r="O318" s="63">
        <f t="shared" si="39"/>
        <v>2.3333333333333335</v>
      </c>
      <c r="P318" s="106">
        <f t="shared" si="40"/>
        <v>10.313333333333334</v>
      </c>
      <c r="Q318" s="72"/>
      <c r="R318" s="62">
        <v>43930</v>
      </c>
      <c r="S318" s="3">
        <v>0</v>
      </c>
      <c r="T318" s="3">
        <f t="shared" si="41"/>
        <v>1.75</v>
      </c>
      <c r="U318" s="67">
        <f t="shared" si="42"/>
        <v>12.870000000000001</v>
      </c>
      <c r="W318" s="5">
        <v>43930</v>
      </c>
      <c r="X318" s="42">
        <v>0</v>
      </c>
      <c r="Y318" s="99">
        <f t="shared" si="44"/>
        <v>1.8</v>
      </c>
      <c r="Z318" s="99">
        <f t="shared" si="43"/>
        <v>10.296000000000001</v>
      </c>
    </row>
    <row r="319" spans="2:26" x14ac:dyDescent="0.3">
      <c r="B319" s="62">
        <v>43931</v>
      </c>
      <c r="C319" s="81">
        <v>0</v>
      </c>
      <c r="D319" s="82">
        <v>0</v>
      </c>
      <c r="E319" s="39">
        <f t="shared" si="36"/>
        <v>0</v>
      </c>
      <c r="F319" s="94">
        <v>0</v>
      </c>
      <c r="G319" s="94"/>
      <c r="H319" s="62">
        <v>43931</v>
      </c>
      <c r="I319" s="61">
        <v>0</v>
      </c>
      <c r="J319" s="99">
        <f t="shared" si="38"/>
        <v>0.5</v>
      </c>
      <c r="K319" s="63">
        <f t="shared" si="37"/>
        <v>0</v>
      </c>
      <c r="M319" s="5">
        <v>43931</v>
      </c>
      <c r="N319" s="42">
        <v>0</v>
      </c>
      <c r="O319" s="63">
        <f t="shared" si="39"/>
        <v>0.33333333333333331</v>
      </c>
      <c r="P319" s="106">
        <f t="shared" si="40"/>
        <v>0.43333333333333335</v>
      </c>
      <c r="Q319" s="72"/>
      <c r="R319" s="62">
        <v>43931</v>
      </c>
      <c r="S319" s="3">
        <v>0</v>
      </c>
      <c r="T319" s="3">
        <f t="shared" si="41"/>
        <v>1.75</v>
      </c>
      <c r="U319" s="67">
        <f t="shared" si="42"/>
        <v>7.7350000000000003</v>
      </c>
      <c r="W319" s="5">
        <v>43931</v>
      </c>
      <c r="X319" s="42">
        <v>0</v>
      </c>
      <c r="Y319" s="99">
        <f t="shared" si="44"/>
        <v>1.8</v>
      </c>
      <c r="Z319" s="99">
        <f t="shared" si="43"/>
        <v>10.296000000000001</v>
      </c>
    </row>
    <row r="320" spans="2:26" x14ac:dyDescent="0.3">
      <c r="B320" s="62">
        <v>43932</v>
      </c>
      <c r="C320" s="81">
        <v>0</v>
      </c>
      <c r="D320" s="82">
        <v>0</v>
      </c>
      <c r="E320" s="39">
        <f t="shared" si="36"/>
        <v>0</v>
      </c>
      <c r="F320" s="94">
        <v>0</v>
      </c>
      <c r="G320" s="94"/>
      <c r="H320" s="62">
        <v>43932</v>
      </c>
      <c r="I320" s="61">
        <v>0</v>
      </c>
      <c r="J320" s="99">
        <f t="shared" si="38"/>
        <v>0</v>
      </c>
      <c r="K320" s="63">
        <f t="shared" si="37"/>
        <v>0</v>
      </c>
      <c r="M320" s="5">
        <v>43932</v>
      </c>
      <c r="N320" s="42">
        <v>0</v>
      </c>
      <c r="O320" s="63">
        <f t="shared" si="39"/>
        <v>0</v>
      </c>
      <c r="P320" s="106">
        <f t="shared" si="40"/>
        <v>0</v>
      </c>
      <c r="Q320" s="72"/>
      <c r="R320" s="62">
        <v>43932</v>
      </c>
      <c r="S320" s="3">
        <v>0</v>
      </c>
      <c r="T320" s="3">
        <f t="shared" si="41"/>
        <v>0.25</v>
      </c>
      <c r="U320" s="67">
        <f t="shared" si="42"/>
        <v>0.32500000000000001</v>
      </c>
      <c r="W320" s="5">
        <v>43932</v>
      </c>
      <c r="X320" s="42">
        <v>0</v>
      </c>
      <c r="Y320" s="99">
        <f t="shared" si="44"/>
        <v>1.8</v>
      </c>
      <c r="Z320" s="99">
        <f t="shared" si="43"/>
        <v>6.1880000000000006</v>
      </c>
    </row>
    <row r="321" spans="2:26" x14ac:dyDescent="0.3">
      <c r="B321" s="62">
        <v>43933</v>
      </c>
      <c r="C321" s="81">
        <v>0</v>
      </c>
      <c r="D321" s="82">
        <v>0</v>
      </c>
      <c r="E321" s="39">
        <f t="shared" si="36"/>
        <v>0</v>
      </c>
      <c r="F321" s="94">
        <v>0</v>
      </c>
      <c r="G321" s="94"/>
      <c r="H321" s="62">
        <v>43933</v>
      </c>
      <c r="I321" s="61">
        <v>0</v>
      </c>
      <c r="J321" s="99">
        <f t="shared" si="38"/>
        <v>0</v>
      </c>
      <c r="K321" s="63">
        <f t="shared" si="37"/>
        <v>0</v>
      </c>
      <c r="M321" s="5">
        <v>43933</v>
      </c>
      <c r="N321" s="42">
        <v>0</v>
      </c>
      <c r="O321" s="63">
        <f t="shared" si="39"/>
        <v>0</v>
      </c>
      <c r="P321" s="106">
        <f t="shared" si="40"/>
        <v>0</v>
      </c>
      <c r="Q321" s="72"/>
      <c r="R321" s="62">
        <v>43933</v>
      </c>
      <c r="S321" s="3">
        <v>0</v>
      </c>
      <c r="T321" s="3">
        <f t="shared" si="41"/>
        <v>0</v>
      </c>
      <c r="U321" s="67">
        <f t="shared" si="42"/>
        <v>0</v>
      </c>
      <c r="W321" s="5">
        <v>43933</v>
      </c>
      <c r="X321" s="42">
        <v>0</v>
      </c>
      <c r="Y321" s="99">
        <f t="shared" si="44"/>
        <v>1.6</v>
      </c>
      <c r="Z321" s="99">
        <f t="shared" si="43"/>
        <v>0.26</v>
      </c>
    </row>
    <row r="322" spans="2:26" x14ac:dyDescent="0.3">
      <c r="B322" s="62">
        <v>43934</v>
      </c>
      <c r="C322" s="81">
        <v>0</v>
      </c>
      <c r="D322" s="82">
        <v>0</v>
      </c>
      <c r="E322" s="39">
        <f t="shared" si="36"/>
        <v>0</v>
      </c>
      <c r="F322" s="94">
        <v>0</v>
      </c>
      <c r="G322" s="94"/>
      <c r="H322" s="62">
        <v>43934</v>
      </c>
      <c r="I322" s="61">
        <v>0</v>
      </c>
      <c r="J322" s="99">
        <f t="shared" si="38"/>
        <v>0</v>
      </c>
      <c r="K322" s="63">
        <f t="shared" si="37"/>
        <v>0</v>
      </c>
      <c r="M322" s="5">
        <v>43934</v>
      </c>
      <c r="N322" s="42">
        <v>0</v>
      </c>
      <c r="O322" s="63">
        <f t="shared" si="39"/>
        <v>0</v>
      </c>
      <c r="P322" s="106">
        <f t="shared" si="40"/>
        <v>0</v>
      </c>
      <c r="Q322" s="72"/>
      <c r="R322" s="62">
        <v>43934</v>
      </c>
      <c r="S322" s="3">
        <v>0</v>
      </c>
      <c r="T322" s="3">
        <f t="shared" si="41"/>
        <v>0</v>
      </c>
      <c r="U322" s="67">
        <f t="shared" si="42"/>
        <v>0</v>
      </c>
      <c r="W322" s="5">
        <v>43934</v>
      </c>
      <c r="X322" s="42">
        <v>0</v>
      </c>
      <c r="Y322" s="99">
        <f t="shared" si="44"/>
        <v>0</v>
      </c>
      <c r="Z322" s="99">
        <f t="shared" si="43"/>
        <v>0</v>
      </c>
    </row>
    <row r="323" spans="2:26" x14ac:dyDescent="0.3">
      <c r="B323" s="62">
        <v>43935</v>
      </c>
      <c r="C323" s="81">
        <v>0</v>
      </c>
      <c r="D323" s="82">
        <v>0</v>
      </c>
      <c r="E323" s="39">
        <f t="shared" si="36"/>
        <v>0</v>
      </c>
      <c r="F323" s="94">
        <v>0</v>
      </c>
      <c r="G323" s="94"/>
      <c r="H323" s="62">
        <v>43935</v>
      </c>
      <c r="I323" s="61">
        <v>0</v>
      </c>
      <c r="J323" s="99">
        <f t="shared" si="38"/>
        <v>0</v>
      </c>
      <c r="K323" s="63">
        <f t="shared" si="37"/>
        <v>0</v>
      </c>
      <c r="M323" s="5">
        <v>43935</v>
      </c>
      <c r="N323" s="42">
        <v>0</v>
      </c>
      <c r="O323" s="63">
        <f t="shared" si="39"/>
        <v>0</v>
      </c>
      <c r="P323" s="106">
        <f t="shared" si="40"/>
        <v>0</v>
      </c>
      <c r="Q323" s="72"/>
      <c r="R323" s="62">
        <v>43935</v>
      </c>
      <c r="S323" s="3">
        <v>0</v>
      </c>
      <c r="T323" s="3">
        <f t="shared" si="41"/>
        <v>0</v>
      </c>
      <c r="U323" s="67">
        <f t="shared" si="42"/>
        <v>0</v>
      </c>
      <c r="W323" s="5">
        <v>43935</v>
      </c>
      <c r="X323" s="42">
        <v>0</v>
      </c>
      <c r="Y323" s="99">
        <f t="shared" si="44"/>
        <v>0</v>
      </c>
      <c r="Z323" s="99">
        <f t="shared" si="43"/>
        <v>0</v>
      </c>
    </row>
    <row r="324" spans="2:26" x14ac:dyDescent="0.3">
      <c r="B324" s="62">
        <v>43936</v>
      </c>
      <c r="C324" s="81">
        <v>0</v>
      </c>
      <c r="D324" s="82">
        <v>0</v>
      </c>
      <c r="E324" s="39">
        <f t="shared" si="36"/>
        <v>0</v>
      </c>
      <c r="F324" s="94">
        <v>0</v>
      </c>
      <c r="G324" s="94"/>
      <c r="H324" s="62">
        <v>43936</v>
      </c>
      <c r="I324" s="61">
        <v>0</v>
      </c>
      <c r="J324" s="99">
        <f t="shared" si="38"/>
        <v>0</v>
      </c>
      <c r="K324" s="63">
        <f t="shared" si="37"/>
        <v>0</v>
      </c>
      <c r="M324" s="5">
        <v>43936</v>
      </c>
      <c r="N324" s="42">
        <v>0</v>
      </c>
      <c r="O324" s="63">
        <f t="shared" si="39"/>
        <v>0</v>
      </c>
      <c r="P324" s="106">
        <f t="shared" si="40"/>
        <v>0</v>
      </c>
      <c r="Q324" s="72"/>
      <c r="R324" s="62">
        <v>43936</v>
      </c>
      <c r="S324" s="3">
        <v>0</v>
      </c>
      <c r="T324" s="3">
        <f t="shared" si="41"/>
        <v>0</v>
      </c>
      <c r="U324" s="67">
        <f t="shared" si="42"/>
        <v>0</v>
      </c>
      <c r="W324" s="5">
        <v>43936</v>
      </c>
      <c r="X324" s="42">
        <v>0</v>
      </c>
      <c r="Y324" s="99">
        <f t="shared" si="44"/>
        <v>0</v>
      </c>
      <c r="Z324" s="99">
        <f t="shared" si="43"/>
        <v>0</v>
      </c>
    </row>
    <row r="325" spans="2:26" x14ac:dyDescent="0.3">
      <c r="B325" s="62">
        <v>43937</v>
      </c>
      <c r="C325" s="81">
        <v>0</v>
      </c>
      <c r="D325" s="82">
        <v>0</v>
      </c>
      <c r="E325" s="39">
        <f t="shared" si="36"/>
        <v>0</v>
      </c>
      <c r="F325" s="94">
        <v>0</v>
      </c>
      <c r="G325" s="94"/>
      <c r="H325" s="62">
        <v>43937</v>
      </c>
      <c r="I325" s="61">
        <v>0</v>
      </c>
      <c r="J325" s="99">
        <f t="shared" si="38"/>
        <v>0</v>
      </c>
      <c r="K325" s="63">
        <f t="shared" si="37"/>
        <v>0</v>
      </c>
      <c r="M325" s="5">
        <v>43937</v>
      </c>
      <c r="N325" s="42">
        <v>0</v>
      </c>
      <c r="O325" s="63">
        <f t="shared" si="39"/>
        <v>0</v>
      </c>
      <c r="P325" s="106">
        <f t="shared" si="40"/>
        <v>0</v>
      </c>
      <c r="Q325" s="72"/>
      <c r="R325" s="62">
        <v>43937</v>
      </c>
      <c r="S325" s="3">
        <v>0</v>
      </c>
      <c r="T325" s="3">
        <f t="shared" si="41"/>
        <v>0</v>
      </c>
      <c r="U325" s="67">
        <f t="shared" si="42"/>
        <v>0</v>
      </c>
      <c r="W325" s="5">
        <v>43937</v>
      </c>
      <c r="X325" s="42">
        <v>0</v>
      </c>
      <c r="Y325" s="99">
        <f t="shared" si="44"/>
        <v>0</v>
      </c>
      <c r="Z325" s="99">
        <f t="shared" si="43"/>
        <v>0</v>
      </c>
    </row>
    <row r="326" spans="2:26" x14ac:dyDescent="0.3">
      <c r="B326" s="62">
        <v>43938</v>
      </c>
      <c r="C326" s="81">
        <v>15.08</v>
      </c>
      <c r="D326" s="82">
        <v>0</v>
      </c>
      <c r="E326" s="39">
        <f t="shared" si="36"/>
        <v>39.207999999999998</v>
      </c>
      <c r="F326" s="94">
        <v>15.08</v>
      </c>
      <c r="G326" s="94"/>
      <c r="H326" s="62">
        <v>43938</v>
      </c>
      <c r="I326" s="61">
        <v>0</v>
      </c>
      <c r="J326" s="99">
        <f t="shared" si="38"/>
        <v>0</v>
      </c>
      <c r="K326" s="63">
        <f t="shared" si="37"/>
        <v>7.54</v>
      </c>
      <c r="M326" s="5">
        <v>43938</v>
      </c>
      <c r="N326" s="42">
        <v>0</v>
      </c>
      <c r="O326" s="63">
        <f t="shared" si="39"/>
        <v>0</v>
      </c>
      <c r="P326" s="106">
        <f t="shared" si="40"/>
        <v>5.0266666666666664</v>
      </c>
      <c r="Q326" s="72"/>
      <c r="R326" s="62">
        <v>43938</v>
      </c>
      <c r="S326" s="3">
        <v>0</v>
      </c>
      <c r="T326" s="3">
        <f t="shared" si="41"/>
        <v>0</v>
      </c>
      <c r="U326" s="67">
        <f t="shared" si="42"/>
        <v>3.77</v>
      </c>
      <c r="W326" s="5">
        <v>43938</v>
      </c>
      <c r="X326" s="42">
        <v>0</v>
      </c>
      <c r="Y326" s="99">
        <f t="shared" si="44"/>
        <v>0</v>
      </c>
      <c r="Z326" s="99">
        <f t="shared" si="43"/>
        <v>3.016</v>
      </c>
    </row>
    <row r="327" spans="2:26" x14ac:dyDescent="0.3">
      <c r="B327" s="62">
        <v>43939</v>
      </c>
      <c r="C327" s="81">
        <v>0.78</v>
      </c>
      <c r="D327" s="82">
        <v>0</v>
      </c>
      <c r="E327" s="39">
        <f t="shared" ref="E327:E370" si="45">2.6*C327</f>
        <v>2.028</v>
      </c>
      <c r="F327" s="94">
        <v>0.78</v>
      </c>
      <c r="G327" s="94"/>
      <c r="H327" s="62">
        <v>43939</v>
      </c>
      <c r="I327" s="61">
        <v>0</v>
      </c>
      <c r="J327" s="99">
        <f t="shared" si="38"/>
        <v>0</v>
      </c>
      <c r="K327" s="63">
        <f t="shared" si="37"/>
        <v>7.93</v>
      </c>
      <c r="M327" s="5">
        <v>43939</v>
      </c>
      <c r="N327" s="42">
        <v>0</v>
      </c>
      <c r="O327" s="63">
        <f t="shared" si="39"/>
        <v>0</v>
      </c>
      <c r="P327" s="106">
        <f t="shared" si="40"/>
        <v>5.2866666666666662</v>
      </c>
      <c r="Q327" s="72"/>
      <c r="R327" s="62">
        <v>43939</v>
      </c>
      <c r="S327" s="3">
        <v>0</v>
      </c>
      <c r="T327" s="3">
        <f t="shared" si="41"/>
        <v>0</v>
      </c>
      <c r="U327" s="67">
        <f t="shared" si="42"/>
        <v>3.9649999999999999</v>
      </c>
      <c r="W327" s="5">
        <v>43939</v>
      </c>
      <c r="X327" s="42">
        <v>0</v>
      </c>
      <c r="Y327" s="99">
        <f t="shared" si="44"/>
        <v>0</v>
      </c>
      <c r="Z327" s="99">
        <f t="shared" si="43"/>
        <v>3.1719999999999997</v>
      </c>
    </row>
    <row r="328" spans="2:26" x14ac:dyDescent="0.3">
      <c r="B328" s="62">
        <v>43940</v>
      </c>
      <c r="C328" s="81">
        <v>0</v>
      </c>
      <c r="D328" s="82">
        <v>0</v>
      </c>
      <c r="E328" s="39">
        <f t="shared" si="45"/>
        <v>0</v>
      </c>
      <c r="F328" s="94">
        <v>0</v>
      </c>
      <c r="G328" s="94"/>
      <c r="H328" s="62">
        <v>43940</v>
      </c>
      <c r="I328" s="61">
        <v>0</v>
      </c>
      <c r="J328" s="99">
        <f t="shared" si="38"/>
        <v>0</v>
      </c>
      <c r="K328" s="63">
        <f t="shared" ref="K328:K370" si="46">AVERAGE(C327:C328)</f>
        <v>0.39</v>
      </c>
      <c r="M328" s="5">
        <v>43940</v>
      </c>
      <c r="N328" s="42">
        <v>0</v>
      </c>
      <c r="O328" s="63">
        <f t="shared" si="39"/>
        <v>0</v>
      </c>
      <c r="P328" s="106">
        <f t="shared" si="40"/>
        <v>5.2866666666666662</v>
      </c>
      <c r="Q328" s="72"/>
      <c r="R328" s="62">
        <v>43940</v>
      </c>
      <c r="S328" s="3">
        <v>0</v>
      </c>
      <c r="T328" s="3">
        <f t="shared" si="41"/>
        <v>0</v>
      </c>
      <c r="U328" s="67">
        <f t="shared" si="42"/>
        <v>3.9649999999999999</v>
      </c>
      <c r="W328" s="5">
        <v>43940</v>
      </c>
      <c r="X328" s="42">
        <v>0</v>
      </c>
      <c r="Y328" s="99">
        <f t="shared" si="44"/>
        <v>0</v>
      </c>
      <c r="Z328" s="99">
        <f t="shared" si="43"/>
        <v>3.1719999999999997</v>
      </c>
    </row>
    <row r="329" spans="2:26" x14ac:dyDescent="0.3">
      <c r="B329" s="62">
        <v>43941</v>
      </c>
      <c r="C329" s="81">
        <v>0.78</v>
      </c>
      <c r="D329" s="82">
        <v>0</v>
      </c>
      <c r="E329" s="39">
        <f t="shared" si="45"/>
        <v>2.028</v>
      </c>
      <c r="F329" s="94">
        <v>0.78</v>
      </c>
      <c r="G329" s="94"/>
      <c r="H329" s="62">
        <v>43941</v>
      </c>
      <c r="I329" s="61">
        <v>0</v>
      </c>
      <c r="J329" s="99">
        <f t="shared" ref="J329:J370" si="47">AVERAGE(I328:I329)</f>
        <v>0</v>
      </c>
      <c r="K329" s="63">
        <f t="shared" si="46"/>
        <v>0.39</v>
      </c>
      <c r="M329" s="5">
        <v>43941</v>
      </c>
      <c r="N329" s="42">
        <v>0</v>
      </c>
      <c r="O329" s="63">
        <f t="shared" ref="O329:O370" si="48">AVERAGE(N327:N329)</f>
        <v>0</v>
      </c>
      <c r="P329" s="106">
        <f t="shared" ref="P329:P370" si="49">AVERAGE(C327:C329)</f>
        <v>0.52</v>
      </c>
      <c r="Q329" s="72"/>
      <c r="R329" s="62">
        <v>43941</v>
      </c>
      <c r="S329" s="3">
        <v>0</v>
      </c>
      <c r="T329" s="3">
        <f t="shared" si="41"/>
        <v>0</v>
      </c>
      <c r="U329" s="67">
        <f t="shared" si="42"/>
        <v>4.16</v>
      </c>
      <c r="W329" s="5">
        <v>43941</v>
      </c>
      <c r="X329" s="42">
        <v>2</v>
      </c>
      <c r="Y329" s="99">
        <f t="shared" si="44"/>
        <v>0.4</v>
      </c>
      <c r="Z329" s="99">
        <f t="shared" si="43"/>
        <v>3.3280000000000003</v>
      </c>
    </row>
    <row r="330" spans="2:26" x14ac:dyDescent="0.3">
      <c r="B330" s="62">
        <v>43942</v>
      </c>
      <c r="C330" s="81">
        <v>0</v>
      </c>
      <c r="D330" s="82">
        <v>0</v>
      </c>
      <c r="E330" s="39">
        <f t="shared" si="45"/>
        <v>0</v>
      </c>
      <c r="F330" s="94">
        <v>0</v>
      </c>
      <c r="G330" s="94"/>
      <c r="H330" s="62">
        <v>43942</v>
      </c>
      <c r="I330" s="61">
        <v>0</v>
      </c>
      <c r="J330" s="99">
        <f t="shared" si="47"/>
        <v>0</v>
      </c>
      <c r="K330" s="63">
        <f t="shared" si="46"/>
        <v>0.39</v>
      </c>
      <c r="M330" s="5">
        <v>43942</v>
      </c>
      <c r="N330" s="42">
        <v>0</v>
      </c>
      <c r="O330" s="63">
        <f t="shared" si="48"/>
        <v>0</v>
      </c>
      <c r="P330" s="106">
        <f t="shared" si="49"/>
        <v>0.26</v>
      </c>
      <c r="Q330" s="72"/>
      <c r="R330" s="62">
        <v>43942</v>
      </c>
      <c r="S330" s="3">
        <v>0</v>
      </c>
      <c r="T330" s="3">
        <f t="shared" ref="T330:T370" si="50">AVERAGE(S327:S330)</f>
        <v>0</v>
      </c>
      <c r="U330" s="67">
        <f t="shared" ref="U330:U370" si="51">AVERAGE(C327:C330)</f>
        <v>0.39</v>
      </c>
      <c r="W330" s="5">
        <v>43942</v>
      </c>
      <c r="X330" s="42">
        <v>0</v>
      </c>
      <c r="Y330" s="99">
        <f t="shared" si="44"/>
        <v>0.4</v>
      </c>
      <c r="Z330" s="99">
        <f t="shared" ref="Z330:Z370" si="52">AVERAGE(C326:C330)</f>
        <v>3.3280000000000003</v>
      </c>
    </row>
    <row r="331" spans="2:26" x14ac:dyDescent="0.3">
      <c r="B331" s="62">
        <v>43943</v>
      </c>
      <c r="C331" s="81">
        <v>0</v>
      </c>
      <c r="D331" s="82">
        <v>0</v>
      </c>
      <c r="E331" s="39">
        <f t="shared" si="45"/>
        <v>0</v>
      </c>
      <c r="F331" s="94">
        <v>0</v>
      </c>
      <c r="G331" s="94"/>
      <c r="H331" s="62">
        <v>43943</v>
      </c>
      <c r="I331" s="61">
        <v>0</v>
      </c>
      <c r="J331" s="99">
        <f t="shared" si="47"/>
        <v>0</v>
      </c>
      <c r="K331" s="63">
        <f t="shared" si="46"/>
        <v>0</v>
      </c>
      <c r="M331" s="5">
        <v>43943</v>
      </c>
      <c r="N331" s="42">
        <v>0</v>
      </c>
      <c r="O331" s="63">
        <f t="shared" si="48"/>
        <v>0</v>
      </c>
      <c r="P331" s="106">
        <f t="shared" si="49"/>
        <v>0.26</v>
      </c>
      <c r="Q331" s="72"/>
      <c r="R331" s="62">
        <v>43943</v>
      </c>
      <c r="S331" s="3">
        <v>0</v>
      </c>
      <c r="T331" s="3">
        <f t="shared" si="50"/>
        <v>0</v>
      </c>
      <c r="U331" s="67">
        <f t="shared" si="51"/>
        <v>0.19500000000000001</v>
      </c>
      <c r="W331" s="5">
        <v>43943</v>
      </c>
      <c r="X331" s="42">
        <v>0</v>
      </c>
      <c r="Y331" s="99">
        <f t="shared" ref="Y331:Y370" si="53">AVERAGE(X327:X331)</f>
        <v>0.4</v>
      </c>
      <c r="Z331" s="99">
        <f t="shared" si="52"/>
        <v>0.312</v>
      </c>
    </row>
    <row r="332" spans="2:26" x14ac:dyDescent="0.3">
      <c r="B332" s="62">
        <v>43944</v>
      </c>
      <c r="C332" s="81">
        <v>0</v>
      </c>
      <c r="D332" s="82">
        <v>0</v>
      </c>
      <c r="E332" s="39">
        <f t="shared" si="45"/>
        <v>0</v>
      </c>
      <c r="F332" s="94">
        <v>0</v>
      </c>
      <c r="G332" s="94"/>
      <c r="H332" s="62">
        <v>43944</v>
      </c>
      <c r="I332" s="61">
        <v>0</v>
      </c>
      <c r="J332" s="99">
        <f t="shared" si="47"/>
        <v>0</v>
      </c>
      <c r="K332" s="63">
        <f t="shared" si="46"/>
        <v>0</v>
      </c>
      <c r="M332" s="5">
        <v>43944</v>
      </c>
      <c r="N332" s="42">
        <v>0</v>
      </c>
      <c r="O332" s="63">
        <f t="shared" si="48"/>
        <v>0</v>
      </c>
      <c r="P332" s="106">
        <f t="shared" si="49"/>
        <v>0</v>
      </c>
      <c r="Q332" s="72"/>
      <c r="R332" s="62">
        <v>43944</v>
      </c>
      <c r="S332" s="3">
        <v>0</v>
      </c>
      <c r="T332" s="3">
        <f t="shared" si="50"/>
        <v>0</v>
      </c>
      <c r="U332" s="67">
        <f t="shared" si="51"/>
        <v>0.19500000000000001</v>
      </c>
      <c r="W332" s="5">
        <v>43944</v>
      </c>
      <c r="X332" s="42">
        <v>0</v>
      </c>
      <c r="Y332" s="99">
        <f t="shared" si="53"/>
        <v>0.4</v>
      </c>
      <c r="Z332" s="99">
        <f t="shared" si="52"/>
        <v>0.156</v>
      </c>
    </row>
    <row r="333" spans="2:26" x14ac:dyDescent="0.3">
      <c r="B333" s="62">
        <v>43945</v>
      </c>
      <c r="C333" s="81">
        <v>0</v>
      </c>
      <c r="D333" s="82">
        <v>0</v>
      </c>
      <c r="E333" s="39">
        <f t="shared" si="45"/>
        <v>0</v>
      </c>
      <c r="F333" s="94">
        <v>0</v>
      </c>
      <c r="G333" s="94"/>
      <c r="H333" s="62">
        <v>43945</v>
      </c>
      <c r="I333" s="61">
        <v>0</v>
      </c>
      <c r="J333" s="99">
        <f t="shared" si="47"/>
        <v>0</v>
      </c>
      <c r="K333" s="63">
        <f t="shared" si="46"/>
        <v>0</v>
      </c>
      <c r="M333" s="5">
        <v>43945</v>
      </c>
      <c r="N333" s="42">
        <v>0</v>
      </c>
      <c r="O333" s="63">
        <f t="shared" si="48"/>
        <v>0</v>
      </c>
      <c r="P333" s="106">
        <f t="shared" si="49"/>
        <v>0</v>
      </c>
      <c r="Q333" s="72"/>
      <c r="R333" s="62">
        <v>43945</v>
      </c>
      <c r="S333" s="3">
        <v>0</v>
      </c>
      <c r="T333" s="3">
        <f t="shared" si="50"/>
        <v>0</v>
      </c>
      <c r="U333" s="67">
        <f t="shared" si="51"/>
        <v>0</v>
      </c>
      <c r="W333" s="5">
        <v>43945</v>
      </c>
      <c r="X333" s="42">
        <v>0</v>
      </c>
      <c r="Y333" s="99">
        <f t="shared" si="53"/>
        <v>0.4</v>
      </c>
      <c r="Z333" s="99">
        <f t="shared" si="52"/>
        <v>0.156</v>
      </c>
    </row>
    <row r="334" spans="2:26" x14ac:dyDescent="0.3">
      <c r="B334" s="62">
        <v>43946</v>
      </c>
      <c r="C334" s="81">
        <v>0</v>
      </c>
      <c r="D334" s="82">
        <v>0</v>
      </c>
      <c r="E334" s="39">
        <f t="shared" si="45"/>
        <v>0</v>
      </c>
      <c r="F334" s="94">
        <v>0</v>
      </c>
      <c r="G334" s="94"/>
      <c r="H334" s="62">
        <v>43946</v>
      </c>
      <c r="I334" s="61">
        <v>0</v>
      </c>
      <c r="J334" s="99">
        <f t="shared" si="47"/>
        <v>0</v>
      </c>
      <c r="K334" s="63">
        <f t="shared" si="46"/>
        <v>0</v>
      </c>
      <c r="M334" s="5">
        <v>43946</v>
      </c>
      <c r="N334" s="42">
        <v>0</v>
      </c>
      <c r="O334" s="63">
        <f t="shared" si="48"/>
        <v>0</v>
      </c>
      <c r="P334" s="106">
        <f t="shared" si="49"/>
        <v>0</v>
      </c>
      <c r="Q334" s="72"/>
      <c r="R334" s="62">
        <v>43946</v>
      </c>
      <c r="S334" s="3">
        <v>0</v>
      </c>
      <c r="T334" s="3">
        <f t="shared" si="50"/>
        <v>0</v>
      </c>
      <c r="U334" s="67">
        <f t="shared" si="51"/>
        <v>0</v>
      </c>
      <c r="W334" s="5">
        <v>43946</v>
      </c>
      <c r="X334" s="42">
        <v>0</v>
      </c>
      <c r="Y334" s="99">
        <f t="shared" si="53"/>
        <v>0</v>
      </c>
      <c r="Z334" s="99">
        <f t="shared" si="52"/>
        <v>0</v>
      </c>
    </row>
    <row r="335" spans="2:26" x14ac:dyDescent="0.3">
      <c r="B335" s="62">
        <v>43947</v>
      </c>
      <c r="C335" s="81">
        <v>0</v>
      </c>
      <c r="D335" s="82">
        <v>0</v>
      </c>
      <c r="E335" s="39">
        <f t="shared" si="45"/>
        <v>0</v>
      </c>
      <c r="F335" s="94">
        <v>0</v>
      </c>
      <c r="G335" s="94"/>
      <c r="H335" s="62">
        <v>43947</v>
      </c>
      <c r="I335" s="61">
        <v>0</v>
      </c>
      <c r="J335" s="99">
        <f t="shared" si="47"/>
        <v>0</v>
      </c>
      <c r="K335" s="63">
        <f t="shared" si="46"/>
        <v>0</v>
      </c>
      <c r="M335" s="5">
        <v>43947</v>
      </c>
      <c r="N335" s="42">
        <v>0</v>
      </c>
      <c r="O335" s="63">
        <f t="shared" si="48"/>
        <v>0</v>
      </c>
      <c r="P335" s="106">
        <f t="shared" si="49"/>
        <v>0</v>
      </c>
      <c r="Q335" s="72"/>
      <c r="R335" s="62">
        <v>43947</v>
      </c>
      <c r="S335" s="3">
        <v>1</v>
      </c>
      <c r="T335" s="3">
        <f t="shared" si="50"/>
        <v>0.25</v>
      </c>
      <c r="U335" s="67">
        <f t="shared" si="51"/>
        <v>0</v>
      </c>
      <c r="W335" s="5">
        <v>43947</v>
      </c>
      <c r="X335" s="42">
        <v>0</v>
      </c>
      <c r="Y335" s="99">
        <f t="shared" si="53"/>
        <v>0</v>
      </c>
      <c r="Z335" s="99">
        <f t="shared" si="52"/>
        <v>0</v>
      </c>
    </row>
    <row r="336" spans="2:26" x14ac:dyDescent="0.3">
      <c r="B336" s="62">
        <v>43948</v>
      </c>
      <c r="C336" s="81">
        <v>0</v>
      </c>
      <c r="D336" s="82">
        <v>1</v>
      </c>
      <c r="E336" s="39">
        <f t="shared" si="45"/>
        <v>0</v>
      </c>
      <c r="F336" s="94">
        <v>0</v>
      </c>
      <c r="G336" s="94"/>
      <c r="H336" s="62">
        <v>43948</v>
      </c>
      <c r="I336" s="61">
        <v>0</v>
      </c>
      <c r="J336" s="99">
        <f t="shared" si="47"/>
        <v>0</v>
      </c>
      <c r="K336" s="63">
        <f t="shared" si="46"/>
        <v>0</v>
      </c>
      <c r="M336" s="5">
        <v>43948</v>
      </c>
      <c r="N336" s="42">
        <v>0</v>
      </c>
      <c r="O336" s="63">
        <f t="shared" si="48"/>
        <v>0</v>
      </c>
      <c r="P336" s="106">
        <f t="shared" si="49"/>
        <v>0</v>
      </c>
      <c r="Q336" s="72"/>
      <c r="R336" s="62">
        <v>43948</v>
      </c>
      <c r="S336" s="3">
        <v>1</v>
      </c>
      <c r="T336" s="3">
        <f t="shared" si="50"/>
        <v>0.5</v>
      </c>
      <c r="U336" s="67">
        <f t="shared" si="51"/>
        <v>0</v>
      </c>
      <c r="W336" s="5">
        <v>43948</v>
      </c>
      <c r="X336" s="42">
        <v>0</v>
      </c>
      <c r="Y336" s="99">
        <f t="shared" si="53"/>
        <v>0</v>
      </c>
      <c r="Z336" s="99">
        <f t="shared" si="52"/>
        <v>0</v>
      </c>
    </row>
    <row r="337" spans="2:26" x14ac:dyDescent="0.3">
      <c r="B337" s="62">
        <v>43949</v>
      </c>
      <c r="C337" s="81">
        <v>0</v>
      </c>
      <c r="D337" s="82">
        <v>0</v>
      </c>
      <c r="E337" s="39">
        <f t="shared" si="45"/>
        <v>0</v>
      </c>
      <c r="F337" s="94">
        <v>0</v>
      </c>
      <c r="G337" s="94"/>
      <c r="H337" s="62">
        <v>43949</v>
      </c>
      <c r="I337" s="61">
        <v>0</v>
      </c>
      <c r="J337" s="99">
        <f t="shared" si="47"/>
        <v>0</v>
      </c>
      <c r="K337" s="63">
        <f t="shared" si="46"/>
        <v>0</v>
      </c>
      <c r="M337" s="5">
        <v>43949</v>
      </c>
      <c r="N337" s="42">
        <v>0</v>
      </c>
      <c r="O337" s="63">
        <f t="shared" si="48"/>
        <v>0</v>
      </c>
      <c r="P337" s="106">
        <f t="shared" si="49"/>
        <v>0</v>
      </c>
      <c r="Q337" s="72"/>
      <c r="R337" s="62">
        <v>43949</v>
      </c>
      <c r="S337" s="3">
        <v>1</v>
      </c>
      <c r="T337" s="3">
        <f t="shared" si="50"/>
        <v>0.75</v>
      </c>
      <c r="U337" s="67">
        <f t="shared" si="51"/>
        <v>0</v>
      </c>
      <c r="W337" s="5">
        <v>43949</v>
      </c>
      <c r="X337" s="42">
        <v>0</v>
      </c>
      <c r="Y337" s="99">
        <f t="shared" si="53"/>
        <v>0</v>
      </c>
      <c r="Z337" s="99">
        <f t="shared" si="52"/>
        <v>0</v>
      </c>
    </row>
    <row r="338" spans="2:26" x14ac:dyDescent="0.3">
      <c r="B338" s="62">
        <v>43950</v>
      </c>
      <c r="C338" s="81">
        <v>0</v>
      </c>
      <c r="D338" s="82">
        <v>0</v>
      </c>
      <c r="E338" s="39">
        <f t="shared" si="45"/>
        <v>0</v>
      </c>
      <c r="F338" s="94">
        <v>0</v>
      </c>
      <c r="G338" s="94"/>
      <c r="H338" s="62">
        <v>43950</v>
      </c>
      <c r="I338" s="61">
        <v>2</v>
      </c>
      <c r="J338" s="99">
        <f t="shared" si="47"/>
        <v>1</v>
      </c>
      <c r="K338" s="63">
        <f t="shared" si="46"/>
        <v>0</v>
      </c>
      <c r="M338" s="5">
        <v>43950</v>
      </c>
      <c r="N338" s="42">
        <v>2</v>
      </c>
      <c r="O338" s="63">
        <f t="shared" si="48"/>
        <v>0.66666666666666663</v>
      </c>
      <c r="P338" s="106">
        <f t="shared" si="49"/>
        <v>0</v>
      </c>
      <c r="Q338" s="72"/>
      <c r="R338" s="62">
        <v>43950</v>
      </c>
      <c r="S338" s="3">
        <v>7</v>
      </c>
      <c r="T338" s="3">
        <f t="shared" si="50"/>
        <v>2.5</v>
      </c>
      <c r="U338" s="67">
        <f t="shared" si="51"/>
        <v>0</v>
      </c>
      <c r="W338" s="5">
        <v>43950</v>
      </c>
      <c r="X338" s="42">
        <v>1</v>
      </c>
      <c r="Y338" s="99">
        <f t="shared" si="53"/>
        <v>0.2</v>
      </c>
      <c r="Z338" s="99">
        <f t="shared" si="52"/>
        <v>0</v>
      </c>
    </row>
    <row r="339" spans="2:26" x14ac:dyDescent="0.3">
      <c r="B339" s="62">
        <v>43951</v>
      </c>
      <c r="C339" s="81">
        <v>0</v>
      </c>
      <c r="D339" s="82">
        <v>0</v>
      </c>
      <c r="E339" s="39">
        <f t="shared" si="45"/>
        <v>0</v>
      </c>
      <c r="F339" s="94">
        <v>0</v>
      </c>
      <c r="G339" s="94"/>
      <c r="H339" s="62">
        <v>43951</v>
      </c>
      <c r="I339" s="61">
        <v>0</v>
      </c>
      <c r="J339" s="99">
        <f t="shared" si="47"/>
        <v>1</v>
      </c>
      <c r="K339" s="63">
        <f t="shared" si="46"/>
        <v>0</v>
      </c>
      <c r="M339" s="5">
        <v>43951</v>
      </c>
      <c r="N339" s="42">
        <v>1</v>
      </c>
      <c r="O339" s="63">
        <f t="shared" si="48"/>
        <v>1</v>
      </c>
      <c r="P339" s="106">
        <f t="shared" si="49"/>
        <v>0</v>
      </c>
      <c r="Q339" s="72"/>
      <c r="R339" s="62">
        <v>43951</v>
      </c>
      <c r="S339" s="3">
        <v>0</v>
      </c>
      <c r="T339" s="3">
        <f t="shared" si="50"/>
        <v>2.25</v>
      </c>
      <c r="U339" s="67">
        <f t="shared" si="51"/>
        <v>0</v>
      </c>
      <c r="W339" s="5">
        <v>43951</v>
      </c>
      <c r="X339" s="42">
        <v>0</v>
      </c>
      <c r="Y339" s="99">
        <f t="shared" si="53"/>
        <v>0.2</v>
      </c>
      <c r="Z339" s="99">
        <f t="shared" si="52"/>
        <v>0</v>
      </c>
    </row>
    <row r="340" spans="2:26" x14ac:dyDescent="0.3">
      <c r="B340" s="62">
        <v>43952</v>
      </c>
      <c r="C340" s="81">
        <v>0</v>
      </c>
      <c r="D340" s="82">
        <v>0</v>
      </c>
      <c r="E340" s="39">
        <f t="shared" si="45"/>
        <v>0</v>
      </c>
      <c r="F340" s="94">
        <v>0</v>
      </c>
      <c r="G340" s="94"/>
      <c r="H340" s="62">
        <v>43952</v>
      </c>
      <c r="I340" s="61">
        <v>0</v>
      </c>
      <c r="J340" s="99">
        <f t="shared" si="47"/>
        <v>0</v>
      </c>
      <c r="K340" s="63">
        <f t="shared" si="46"/>
        <v>0</v>
      </c>
      <c r="M340" s="5">
        <v>43952</v>
      </c>
      <c r="N340" s="42">
        <v>0</v>
      </c>
      <c r="O340" s="63">
        <f t="shared" si="48"/>
        <v>1</v>
      </c>
      <c r="P340" s="106">
        <f t="shared" si="49"/>
        <v>0</v>
      </c>
      <c r="Q340" s="72"/>
      <c r="R340" s="62">
        <v>43952</v>
      </c>
      <c r="S340" s="3">
        <v>0</v>
      </c>
      <c r="T340" s="3">
        <f t="shared" si="50"/>
        <v>2</v>
      </c>
      <c r="U340" s="67">
        <f t="shared" si="51"/>
        <v>0</v>
      </c>
      <c r="W340" s="5">
        <v>43952</v>
      </c>
      <c r="X340" s="42">
        <v>0</v>
      </c>
      <c r="Y340" s="99">
        <f t="shared" si="53"/>
        <v>0.2</v>
      </c>
      <c r="Z340" s="99">
        <f t="shared" si="52"/>
        <v>0</v>
      </c>
    </row>
    <row r="341" spans="2:26" x14ac:dyDescent="0.3">
      <c r="B341" s="62">
        <v>43953</v>
      </c>
      <c r="C341" s="81">
        <v>0</v>
      </c>
      <c r="D341" s="82">
        <v>0</v>
      </c>
      <c r="E341" s="39">
        <f t="shared" si="45"/>
        <v>0</v>
      </c>
      <c r="F341" s="94">
        <v>0</v>
      </c>
      <c r="G341" s="94"/>
      <c r="H341" s="62">
        <v>43953</v>
      </c>
      <c r="I341" s="61">
        <v>0</v>
      </c>
      <c r="J341" s="99">
        <f t="shared" si="47"/>
        <v>0</v>
      </c>
      <c r="K341" s="63">
        <f t="shared" si="46"/>
        <v>0</v>
      </c>
      <c r="M341" s="5">
        <v>43953</v>
      </c>
      <c r="N341" s="42">
        <v>1</v>
      </c>
      <c r="O341" s="63">
        <f t="shared" si="48"/>
        <v>0.66666666666666663</v>
      </c>
      <c r="P341" s="106">
        <f t="shared" si="49"/>
        <v>0</v>
      </c>
      <c r="Q341" s="72"/>
      <c r="R341" s="62">
        <v>43953</v>
      </c>
      <c r="S341" s="3">
        <v>1</v>
      </c>
      <c r="T341" s="3">
        <f t="shared" si="50"/>
        <v>2</v>
      </c>
      <c r="U341" s="67">
        <f t="shared" si="51"/>
        <v>0</v>
      </c>
      <c r="W341" s="5">
        <v>43953</v>
      </c>
      <c r="X341" s="42">
        <v>1</v>
      </c>
      <c r="Y341" s="99">
        <f t="shared" si="53"/>
        <v>0.4</v>
      </c>
      <c r="Z341" s="99">
        <f t="shared" si="52"/>
        <v>0</v>
      </c>
    </row>
    <row r="342" spans="2:26" x14ac:dyDescent="0.3">
      <c r="B342" s="62">
        <v>43954</v>
      </c>
      <c r="C342" s="81">
        <v>0</v>
      </c>
      <c r="D342" s="82">
        <v>0</v>
      </c>
      <c r="E342" s="39">
        <f t="shared" si="45"/>
        <v>0</v>
      </c>
      <c r="F342" s="94">
        <v>0</v>
      </c>
      <c r="G342" s="94"/>
      <c r="H342" s="62">
        <v>43954</v>
      </c>
      <c r="I342" s="61">
        <v>0</v>
      </c>
      <c r="J342" s="99">
        <f t="shared" si="47"/>
        <v>0</v>
      </c>
      <c r="K342" s="63">
        <f t="shared" si="46"/>
        <v>0</v>
      </c>
      <c r="M342" s="5">
        <v>43954</v>
      </c>
      <c r="N342" s="42">
        <v>0</v>
      </c>
      <c r="O342" s="63">
        <f t="shared" si="48"/>
        <v>0.33333333333333331</v>
      </c>
      <c r="P342" s="106">
        <f t="shared" si="49"/>
        <v>0</v>
      </c>
      <c r="Q342" s="72"/>
      <c r="R342" s="62">
        <v>43954</v>
      </c>
      <c r="S342" s="3">
        <v>0</v>
      </c>
      <c r="T342" s="3">
        <f t="shared" si="50"/>
        <v>0.25</v>
      </c>
      <c r="U342" s="67">
        <f t="shared" si="51"/>
        <v>0</v>
      </c>
      <c r="W342" s="5">
        <v>43954</v>
      </c>
      <c r="X342" s="42">
        <v>0</v>
      </c>
      <c r="Y342" s="99">
        <f t="shared" si="53"/>
        <v>0.4</v>
      </c>
      <c r="Z342" s="99">
        <f t="shared" si="52"/>
        <v>0</v>
      </c>
    </row>
    <row r="343" spans="2:26" x14ac:dyDescent="0.3">
      <c r="B343" s="62">
        <v>43955</v>
      </c>
      <c r="C343" s="81">
        <v>0</v>
      </c>
      <c r="D343" s="82">
        <v>0</v>
      </c>
      <c r="E343" s="39">
        <f t="shared" si="45"/>
        <v>0</v>
      </c>
      <c r="F343" s="94">
        <v>0</v>
      </c>
      <c r="G343" s="94"/>
      <c r="H343" s="62">
        <v>43955</v>
      </c>
      <c r="I343" s="61">
        <v>0</v>
      </c>
      <c r="J343" s="99">
        <f t="shared" si="47"/>
        <v>0</v>
      </c>
      <c r="K343" s="63">
        <f t="shared" si="46"/>
        <v>0</v>
      </c>
      <c r="M343" s="5">
        <v>43955</v>
      </c>
      <c r="N343" s="42">
        <v>0</v>
      </c>
      <c r="O343" s="63">
        <f t="shared" si="48"/>
        <v>0.33333333333333331</v>
      </c>
      <c r="P343" s="106">
        <f t="shared" si="49"/>
        <v>0</v>
      </c>
      <c r="Q343" s="72"/>
      <c r="R343" s="62">
        <v>43955</v>
      </c>
      <c r="S343" s="3">
        <v>0</v>
      </c>
      <c r="T343" s="3">
        <f t="shared" si="50"/>
        <v>0.25</v>
      </c>
      <c r="U343" s="67">
        <f t="shared" si="51"/>
        <v>0</v>
      </c>
      <c r="W343" s="5">
        <v>43955</v>
      </c>
      <c r="X343" s="42">
        <v>0</v>
      </c>
      <c r="Y343" s="99">
        <f t="shared" si="53"/>
        <v>0.2</v>
      </c>
      <c r="Z343" s="99">
        <f t="shared" si="52"/>
        <v>0</v>
      </c>
    </row>
    <row r="344" spans="2:26" x14ac:dyDescent="0.3">
      <c r="B344" s="62">
        <v>43956</v>
      </c>
      <c r="C344" s="81">
        <v>0</v>
      </c>
      <c r="D344" s="82">
        <v>0</v>
      </c>
      <c r="E344" s="39">
        <f t="shared" si="45"/>
        <v>0</v>
      </c>
      <c r="F344" s="94">
        <v>0</v>
      </c>
      <c r="G344" s="94"/>
      <c r="H344" s="62">
        <v>43956</v>
      </c>
      <c r="I344" s="61">
        <v>0</v>
      </c>
      <c r="J344" s="99">
        <f t="shared" si="47"/>
        <v>0</v>
      </c>
      <c r="K344" s="63">
        <f t="shared" si="46"/>
        <v>0</v>
      </c>
      <c r="M344" s="5">
        <v>43956</v>
      </c>
      <c r="N344" s="42">
        <v>0</v>
      </c>
      <c r="O344" s="63">
        <f t="shared" si="48"/>
        <v>0</v>
      </c>
      <c r="P344" s="106">
        <f t="shared" si="49"/>
        <v>0</v>
      </c>
      <c r="Q344" s="72"/>
      <c r="R344" s="62">
        <v>43956</v>
      </c>
      <c r="S344" s="3">
        <v>0</v>
      </c>
      <c r="T344" s="3">
        <f t="shared" si="50"/>
        <v>0.25</v>
      </c>
      <c r="U344" s="67">
        <f t="shared" si="51"/>
        <v>0</v>
      </c>
      <c r="W344" s="5">
        <v>43956</v>
      </c>
      <c r="X344" s="42">
        <v>0</v>
      </c>
      <c r="Y344" s="99">
        <f t="shared" si="53"/>
        <v>0.2</v>
      </c>
      <c r="Z344" s="99">
        <f t="shared" si="52"/>
        <v>0</v>
      </c>
    </row>
    <row r="345" spans="2:26" x14ac:dyDescent="0.3">
      <c r="B345" s="62">
        <v>43957</v>
      </c>
      <c r="C345" s="81">
        <v>0</v>
      </c>
      <c r="D345" s="82">
        <v>1</v>
      </c>
      <c r="E345" s="39">
        <f t="shared" si="45"/>
        <v>0</v>
      </c>
      <c r="F345" s="94">
        <v>0</v>
      </c>
      <c r="G345" s="94"/>
      <c r="H345" s="62">
        <v>43957</v>
      </c>
      <c r="I345" s="61">
        <v>1</v>
      </c>
      <c r="J345" s="99">
        <f t="shared" si="47"/>
        <v>0.5</v>
      </c>
      <c r="K345" s="63">
        <f t="shared" si="46"/>
        <v>0</v>
      </c>
      <c r="M345" s="5">
        <v>43957</v>
      </c>
      <c r="N345" s="42">
        <v>0</v>
      </c>
      <c r="O345" s="63">
        <f t="shared" si="48"/>
        <v>0</v>
      </c>
      <c r="P345" s="106">
        <f t="shared" si="49"/>
        <v>0</v>
      </c>
      <c r="Q345" s="72"/>
      <c r="R345" s="62">
        <v>43957</v>
      </c>
      <c r="S345" s="3">
        <v>0</v>
      </c>
      <c r="T345" s="3">
        <f t="shared" si="50"/>
        <v>0</v>
      </c>
      <c r="U345" s="67">
        <f t="shared" si="51"/>
        <v>0</v>
      </c>
      <c r="W345" s="5">
        <v>43957</v>
      </c>
      <c r="X345" s="42">
        <v>1</v>
      </c>
      <c r="Y345" s="99">
        <f t="shared" si="53"/>
        <v>0.4</v>
      </c>
      <c r="Z345" s="99">
        <f t="shared" si="52"/>
        <v>0</v>
      </c>
    </row>
    <row r="346" spans="2:26" x14ac:dyDescent="0.3">
      <c r="B346" s="62">
        <v>43958</v>
      </c>
      <c r="C346" s="81">
        <v>0</v>
      </c>
      <c r="D346" s="82">
        <v>0</v>
      </c>
      <c r="E346" s="39">
        <f t="shared" si="45"/>
        <v>0</v>
      </c>
      <c r="F346" s="94">
        <v>0</v>
      </c>
      <c r="G346" s="94"/>
      <c r="H346" s="62">
        <v>43958</v>
      </c>
      <c r="I346" s="61">
        <v>2</v>
      </c>
      <c r="J346" s="99">
        <f t="shared" si="47"/>
        <v>1.5</v>
      </c>
      <c r="K346" s="63">
        <f t="shared" si="46"/>
        <v>0</v>
      </c>
      <c r="M346" s="5">
        <v>43958</v>
      </c>
      <c r="N346" s="42">
        <v>0</v>
      </c>
      <c r="O346" s="63">
        <f t="shared" si="48"/>
        <v>0</v>
      </c>
      <c r="P346" s="106">
        <f t="shared" si="49"/>
        <v>0</v>
      </c>
      <c r="Q346" s="72"/>
      <c r="R346" s="62">
        <v>43958</v>
      </c>
      <c r="S346" s="3">
        <v>0</v>
      </c>
      <c r="T346" s="3">
        <f t="shared" si="50"/>
        <v>0</v>
      </c>
      <c r="U346" s="67">
        <f t="shared" si="51"/>
        <v>0</v>
      </c>
      <c r="W346" s="5">
        <v>43958</v>
      </c>
      <c r="X346" s="42">
        <v>2</v>
      </c>
      <c r="Y346" s="99">
        <f t="shared" si="53"/>
        <v>0.6</v>
      </c>
      <c r="Z346" s="99">
        <f t="shared" si="52"/>
        <v>0</v>
      </c>
    </row>
    <row r="347" spans="2:26" x14ac:dyDescent="0.3">
      <c r="B347" s="62">
        <v>43959</v>
      </c>
      <c r="C347" s="81">
        <v>0</v>
      </c>
      <c r="D347" s="82">
        <v>5</v>
      </c>
      <c r="E347" s="39">
        <f t="shared" si="45"/>
        <v>0</v>
      </c>
      <c r="F347" s="94">
        <v>0</v>
      </c>
      <c r="G347" s="94"/>
      <c r="H347" s="62">
        <v>43959</v>
      </c>
      <c r="I347" s="61">
        <v>5</v>
      </c>
      <c r="J347" s="99">
        <f t="shared" si="47"/>
        <v>3.5</v>
      </c>
      <c r="K347" s="63">
        <f t="shared" si="46"/>
        <v>0</v>
      </c>
      <c r="M347" s="5">
        <v>43959</v>
      </c>
      <c r="N347" s="42">
        <v>4</v>
      </c>
      <c r="O347" s="63">
        <f t="shared" si="48"/>
        <v>1.3333333333333333</v>
      </c>
      <c r="P347" s="106">
        <f t="shared" si="49"/>
        <v>0</v>
      </c>
      <c r="Q347" s="72"/>
      <c r="R347" s="62">
        <v>43959</v>
      </c>
      <c r="S347" s="3">
        <v>0</v>
      </c>
      <c r="T347" s="3">
        <f t="shared" si="50"/>
        <v>0</v>
      </c>
      <c r="U347" s="67">
        <f t="shared" si="51"/>
        <v>0</v>
      </c>
      <c r="W347" s="5">
        <v>43959</v>
      </c>
      <c r="X347" s="42">
        <v>0</v>
      </c>
      <c r="Y347" s="99">
        <f t="shared" si="53"/>
        <v>0.6</v>
      </c>
      <c r="Z347" s="99">
        <f t="shared" si="52"/>
        <v>0</v>
      </c>
    </row>
    <row r="348" spans="2:26" x14ac:dyDescent="0.3">
      <c r="B348" s="62">
        <v>43960</v>
      </c>
      <c r="C348" s="81">
        <v>0</v>
      </c>
      <c r="D348" s="82">
        <v>0</v>
      </c>
      <c r="E348" s="39">
        <f t="shared" si="45"/>
        <v>0</v>
      </c>
      <c r="F348" s="94">
        <v>0</v>
      </c>
      <c r="G348" s="94"/>
      <c r="H348" s="62">
        <v>43960</v>
      </c>
      <c r="I348" s="61">
        <v>0</v>
      </c>
      <c r="J348" s="99">
        <f t="shared" si="47"/>
        <v>2.5</v>
      </c>
      <c r="K348" s="63">
        <f t="shared" si="46"/>
        <v>0</v>
      </c>
      <c r="M348" s="5">
        <v>43960</v>
      </c>
      <c r="N348" s="42">
        <v>0</v>
      </c>
      <c r="O348" s="63">
        <f t="shared" si="48"/>
        <v>1.3333333333333333</v>
      </c>
      <c r="P348" s="106">
        <f t="shared" si="49"/>
        <v>0</v>
      </c>
      <c r="Q348" s="72"/>
      <c r="R348" s="62">
        <v>43960</v>
      </c>
      <c r="S348" s="3">
        <v>0</v>
      </c>
      <c r="T348" s="3">
        <f t="shared" si="50"/>
        <v>0</v>
      </c>
      <c r="U348" s="67">
        <f t="shared" si="51"/>
        <v>0</v>
      </c>
      <c r="W348" s="5">
        <v>43960</v>
      </c>
      <c r="X348" s="42">
        <v>0</v>
      </c>
      <c r="Y348" s="99">
        <f t="shared" si="53"/>
        <v>0.6</v>
      </c>
      <c r="Z348" s="99">
        <f t="shared" si="52"/>
        <v>0</v>
      </c>
    </row>
    <row r="349" spans="2:26" x14ac:dyDescent="0.3">
      <c r="B349" s="62">
        <v>43961</v>
      </c>
      <c r="C349" s="81">
        <v>0</v>
      </c>
      <c r="D349" s="82">
        <v>0</v>
      </c>
      <c r="E349" s="39">
        <f t="shared" si="45"/>
        <v>0</v>
      </c>
      <c r="F349" s="94">
        <v>0</v>
      </c>
      <c r="G349" s="94"/>
      <c r="H349" s="62">
        <v>43961</v>
      </c>
      <c r="I349" s="61">
        <v>0</v>
      </c>
      <c r="J349" s="99">
        <f t="shared" si="47"/>
        <v>0</v>
      </c>
      <c r="K349" s="63">
        <f t="shared" si="46"/>
        <v>0</v>
      </c>
      <c r="M349" s="5">
        <v>43961</v>
      </c>
      <c r="N349" s="42">
        <v>0</v>
      </c>
      <c r="O349" s="63">
        <f t="shared" si="48"/>
        <v>1.3333333333333333</v>
      </c>
      <c r="P349" s="106">
        <f t="shared" si="49"/>
        <v>0</v>
      </c>
      <c r="Q349" s="72"/>
      <c r="R349" s="62">
        <v>43961</v>
      </c>
      <c r="S349" s="3">
        <v>0</v>
      </c>
      <c r="T349" s="3">
        <f t="shared" si="50"/>
        <v>0</v>
      </c>
      <c r="U349" s="67">
        <f t="shared" si="51"/>
        <v>0</v>
      </c>
      <c r="W349" s="5">
        <v>43961</v>
      </c>
      <c r="X349" s="42">
        <v>0</v>
      </c>
      <c r="Y349" s="99">
        <f t="shared" si="53"/>
        <v>0.6</v>
      </c>
      <c r="Z349" s="99">
        <f t="shared" si="52"/>
        <v>0</v>
      </c>
    </row>
    <row r="350" spans="2:26" x14ac:dyDescent="0.3">
      <c r="B350" s="62">
        <v>43962</v>
      </c>
      <c r="C350" s="81">
        <v>0</v>
      </c>
      <c r="D350" s="82">
        <v>4</v>
      </c>
      <c r="E350" s="39">
        <f t="shared" si="45"/>
        <v>0</v>
      </c>
      <c r="F350" s="94">
        <v>0</v>
      </c>
      <c r="G350" s="94"/>
      <c r="H350" s="62">
        <v>43962</v>
      </c>
      <c r="I350" s="61">
        <v>4</v>
      </c>
      <c r="J350" s="99">
        <f t="shared" si="47"/>
        <v>2</v>
      </c>
      <c r="K350" s="63">
        <f t="shared" si="46"/>
        <v>0</v>
      </c>
      <c r="M350" s="5">
        <v>43962</v>
      </c>
      <c r="N350" s="42">
        <v>1</v>
      </c>
      <c r="O350" s="63">
        <f t="shared" si="48"/>
        <v>0.33333333333333331</v>
      </c>
      <c r="P350" s="106">
        <f t="shared" si="49"/>
        <v>0</v>
      </c>
      <c r="Q350" s="72"/>
      <c r="R350" s="62">
        <v>43962</v>
      </c>
      <c r="S350" s="3">
        <v>5</v>
      </c>
      <c r="T350" s="3">
        <f t="shared" si="50"/>
        <v>1.25</v>
      </c>
      <c r="U350" s="67">
        <f t="shared" si="51"/>
        <v>0</v>
      </c>
      <c r="W350" s="5">
        <v>43962</v>
      </c>
      <c r="X350" s="42">
        <v>4</v>
      </c>
      <c r="Y350" s="99">
        <f t="shared" si="53"/>
        <v>1.2</v>
      </c>
      <c r="Z350" s="99">
        <f t="shared" si="52"/>
        <v>0</v>
      </c>
    </row>
    <row r="351" spans="2:26" x14ac:dyDescent="0.3">
      <c r="B351" s="62">
        <v>43963</v>
      </c>
      <c r="C351" s="81">
        <v>0</v>
      </c>
      <c r="D351" s="82">
        <v>0</v>
      </c>
      <c r="E351" s="39">
        <f t="shared" si="45"/>
        <v>0</v>
      </c>
      <c r="F351" s="94">
        <v>0</v>
      </c>
      <c r="G351" s="94"/>
      <c r="H351" s="62">
        <v>43963</v>
      </c>
      <c r="I351" s="61">
        <v>0</v>
      </c>
      <c r="J351" s="99">
        <f t="shared" si="47"/>
        <v>2</v>
      </c>
      <c r="K351" s="63">
        <f t="shared" si="46"/>
        <v>0</v>
      </c>
      <c r="M351" s="5">
        <v>43963</v>
      </c>
      <c r="N351" s="42">
        <v>0</v>
      </c>
      <c r="O351" s="63">
        <f t="shared" si="48"/>
        <v>0.33333333333333331</v>
      </c>
      <c r="P351" s="106">
        <f t="shared" si="49"/>
        <v>0</v>
      </c>
      <c r="Q351" s="72"/>
      <c r="R351" s="62">
        <v>43963</v>
      </c>
      <c r="S351" s="3">
        <v>1</v>
      </c>
      <c r="T351" s="3">
        <f t="shared" si="50"/>
        <v>1.5</v>
      </c>
      <c r="U351" s="67">
        <f t="shared" si="51"/>
        <v>0</v>
      </c>
      <c r="W351" s="5">
        <v>43963</v>
      </c>
      <c r="X351" s="42">
        <v>0</v>
      </c>
      <c r="Y351" s="99">
        <f t="shared" si="53"/>
        <v>0.8</v>
      </c>
      <c r="Z351" s="99">
        <f t="shared" si="52"/>
        <v>0</v>
      </c>
    </row>
    <row r="352" spans="2:26" x14ac:dyDescent="0.3">
      <c r="B352" s="62">
        <v>43964</v>
      </c>
      <c r="C352" s="81">
        <v>0</v>
      </c>
      <c r="D352" s="82">
        <v>0</v>
      </c>
      <c r="E352" s="39">
        <f t="shared" si="45"/>
        <v>0</v>
      </c>
      <c r="F352" s="94">
        <v>0</v>
      </c>
      <c r="G352" s="94"/>
      <c r="H352" s="62">
        <v>43964</v>
      </c>
      <c r="I352" s="61">
        <v>0</v>
      </c>
      <c r="J352" s="99">
        <f t="shared" si="47"/>
        <v>0</v>
      </c>
      <c r="K352" s="63">
        <f t="shared" si="46"/>
        <v>0</v>
      </c>
      <c r="M352" s="5">
        <v>43964</v>
      </c>
      <c r="N352" s="42">
        <v>0</v>
      </c>
      <c r="O352" s="63">
        <f t="shared" si="48"/>
        <v>0.33333333333333331</v>
      </c>
      <c r="P352" s="106">
        <f t="shared" si="49"/>
        <v>0</v>
      </c>
      <c r="Q352" s="72"/>
      <c r="R352" s="62">
        <v>43964</v>
      </c>
      <c r="S352" s="3">
        <v>0</v>
      </c>
      <c r="T352" s="3">
        <f t="shared" si="50"/>
        <v>1.5</v>
      </c>
      <c r="U352" s="67">
        <f t="shared" si="51"/>
        <v>0</v>
      </c>
      <c r="W352" s="5">
        <v>43964</v>
      </c>
      <c r="X352" s="42">
        <v>0</v>
      </c>
      <c r="Y352" s="99">
        <f t="shared" si="53"/>
        <v>0.8</v>
      </c>
      <c r="Z352" s="99">
        <f t="shared" si="52"/>
        <v>0</v>
      </c>
    </row>
    <row r="353" spans="2:26" x14ac:dyDescent="0.3">
      <c r="B353" s="62">
        <v>43965</v>
      </c>
      <c r="C353" s="81">
        <v>0</v>
      </c>
      <c r="D353" s="82">
        <v>0</v>
      </c>
      <c r="E353" s="39">
        <f t="shared" si="45"/>
        <v>0</v>
      </c>
      <c r="F353" s="94">
        <v>0</v>
      </c>
      <c r="G353" s="94"/>
      <c r="H353" s="62">
        <v>43965</v>
      </c>
      <c r="I353" s="61">
        <v>0</v>
      </c>
      <c r="J353" s="99">
        <f t="shared" si="47"/>
        <v>0</v>
      </c>
      <c r="K353" s="63">
        <f t="shared" si="46"/>
        <v>0</v>
      </c>
      <c r="M353" s="5">
        <v>43965</v>
      </c>
      <c r="N353" s="42">
        <v>0</v>
      </c>
      <c r="O353" s="63">
        <f t="shared" si="48"/>
        <v>0</v>
      </c>
      <c r="P353" s="106">
        <f t="shared" si="49"/>
        <v>0</v>
      </c>
      <c r="Q353" s="72"/>
      <c r="R353" s="62">
        <v>43965</v>
      </c>
      <c r="S353" s="3">
        <v>0</v>
      </c>
      <c r="T353" s="3">
        <f t="shared" si="50"/>
        <v>1.5</v>
      </c>
      <c r="U353" s="67">
        <f t="shared" si="51"/>
        <v>0</v>
      </c>
      <c r="W353" s="5">
        <v>43965</v>
      </c>
      <c r="X353" s="42">
        <v>0</v>
      </c>
      <c r="Y353" s="99">
        <f t="shared" si="53"/>
        <v>0.8</v>
      </c>
      <c r="Z353" s="99">
        <f t="shared" si="52"/>
        <v>0</v>
      </c>
    </row>
    <row r="354" spans="2:26" x14ac:dyDescent="0.3">
      <c r="B354" s="62">
        <v>43966</v>
      </c>
      <c r="C354" s="81">
        <v>0</v>
      </c>
      <c r="D354" s="82">
        <v>0</v>
      </c>
      <c r="E354" s="39">
        <f t="shared" si="45"/>
        <v>0</v>
      </c>
      <c r="F354" s="94">
        <v>0</v>
      </c>
      <c r="G354" s="94"/>
      <c r="H354" s="62">
        <v>43966</v>
      </c>
      <c r="I354" s="61">
        <v>0</v>
      </c>
      <c r="J354" s="99">
        <f t="shared" si="47"/>
        <v>0</v>
      </c>
      <c r="K354" s="63">
        <f t="shared" si="46"/>
        <v>0</v>
      </c>
      <c r="M354" s="5">
        <v>43966</v>
      </c>
      <c r="N354" s="42">
        <v>1</v>
      </c>
      <c r="O354" s="63">
        <f t="shared" si="48"/>
        <v>0.33333333333333331</v>
      </c>
      <c r="P354" s="106">
        <f t="shared" si="49"/>
        <v>0</v>
      </c>
      <c r="Q354" s="72"/>
      <c r="R354" s="62">
        <v>43966</v>
      </c>
      <c r="S354" s="3">
        <v>1</v>
      </c>
      <c r="T354" s="3">
        <f t="shared" si="50"/>
        <v>0.5</v>
      </c>
      <c r="U354" s="67">
        <f t="shared" si="51"/>
        <v>0</v>
      </c>
      <c r="W354" s="5">
        <v>43966</v>
      </c>
      <c r="X354" s="42">
        <v>1</v>
      </c>
      <c r="Y354" s="99">
        <f t="shared" si="53"/>
        <v>1</v>
      </c>
      <c r="Z354" s="99">
        <f t="shared" si="52"/>
        <v>0</v>
      </c>
    </row>
    <row r="355" spans="2:26" x14ac:dyDescent="0.3">
      <c r="B355" s="62">
        <v>43967</v>
      </c>
      <c r="C355" s="81">
        <v>0</v>
      </c>
      <c r="D355" s="82">
        <v>2</v>
      </c>
      <c r="E355" s="39">
        <f t="shared" si="45"/>
        <v>0</v>
      </c>
      <c r="F355" s="94">
        <v>0</v>
      </c>
      <c r="G355" s="94"/>
      <c r="H355" s="62">
        <v>43967</v>
      </c>
      <c r="I355" s="61">
        <v>2</v>
      </c>
      <c r="J355" s="99">
        <f t="shared" si="47"/>
        <v>1</v>
      </c>
      <c r="K355" s="63">
        <f t="shared" si="46"/>
        <v>0</v>
      </c>
      <c r="M355" s="5">
        <v>43967</v>
      </c>
      <c r="N355" s="42">
        <v>2</v>
      </c>
      <c r="O355" s="63">
        <f t="shared" si="48"/>
        <v>1</v>
      </c>
      <c r="P355" s="106">
        <f t="shared" si="49"/>
        <v>0</v>
      </c>
      <c r="Q355" s="72"/>
      <c r="R355" s="62">
        <v>43967</v>
      </c>
      <c r="S355" s="3">
        <v>0</v>
      </c>
      <c r="T355" s="3">
        <f t="shared" si="50"/>
        <v>0.25</v>
      </c>
      <c r="U355" s="67">
        <f t="shared" si="51"/>
        <v>0</v>
      </c>
      <c r="W355" s="5">
        <v>43967</v>
      </c>
      <c r="X355" s="42">
        <v>2</v>
      </c>
      <c r="Y355" s="99">
        <f t="shared" si="53"/>
        <v>0.6</v>
      </c>
      <c r="Z355" s="99">
        <f t="shared" si="52"/>
        <v>0</v>
      </c>
    </row>
    <row r="356" spans="2:26" x14ac:dyDescent="0.3">
      <c r="B356" s="62">
        <v>43968</v>
      </c>
      <c r="C356" s="81">
        <v>0</v>
      </c>
      <c r="D356" s="82">
        <v>0</v>
      </c>
      <c r="E356" s="39">
        <f t="shared" si="45"/>
        <v>0</v>
      </c>
      <c r="F356" s="94">
        <v>0</v>
      </c>
      <c r="G356" s="94"/>
      <c r="H356" s="62">
        <v>43968</v>
      </c>
      <c r="I356" s="61">
        <v>0</v>
      </c>
      <c r="J356" s="99">
        <f t="shared" si="47"/>
        <v>1</v>
      </c>
      <c r="K356" s="63">
        <f t="shared" si="46"/>
        <v>0</v>
      </c>
      <c r="M356" s="5">
        <v>43968</v>
      </c>
      <c r="N356" s="42">
        <v>1</v>
      </c>
      <c r="O356" s="63">
        <f t="shared" si="48"/>
        <v>1.3333333333333333</v>
      </c>
      <c r="P356" s="106">
        <f t="shared" si="49"/>
        <v>0</v>
      </c>
      <c r="Q356" s="72"/>
      <c r="R356" s="62">
        <v>43968</v>
      </c>
      <c r="S356" s="3">
        <v>0</v>
      </c>
      <c r="T356" s="3">
        <f t="shared" si="50"/>
        <v>0.25</v>
      </c>
      <c r="U356" s="67">
        <f t="shared" si="51"/>
        <v>0</v>
      </c>
      <c r="W356" s="5">
        <v>43968</v>
      </c>
      <c r="X356" s="42">
        <v>1</v>
      </c>
      <c r="Y356" s="99">
        <f t="shared" si="53"/>
        <v>0.8</v>
      </c>
      <c r="Z356" s="99">
        <f t="shared" si="52"/>
        <v>0</v>
      </c>
    </row>
    <row r="357" spans="2:26" x14ac:dyDescent="0.3">
      <c r="B357" s="62">
        <v>43969</v>
      </c>
      <c r="C357" s="81">
        <v>0</v>
      </c>
      <c r="D357" s="82">
        <v>0</v>
      </c>
      <c r="E357" s="39">
        <f t="shared" si="45"/>
        <v>0</v>
      </c>
      <c r="F357" s="94">
        <v>0</v>
      </c>
      <c r="G357" s="94"/>
      <c r="H357" s="62">
        <v>43969</v>
      </c>
      <c r="I357" s="61">
        <v>0</v>
      </c>
      <c r="J357" s="99">
        <f t="shared" si="47"/>
        <v>0</v>
      </c>
      <c r="K357" s="63">
        <f t="shared" si="46"/>
        <v>0</v>
      </c>
      <c r="M357" s="5">
        <v>43969</v>
      </c>
      <c r="N357" s="42">
        <v>0</v>
      </c>
      <c r="O357" s="63">
        <f t="shared" si="48"/>
        <v>1</v>
      </c>
      <c r="P357" s="106">
        <f t="shared" si="49"/>
        <v>0</v>
      </c>
      <c r="Q357" s="72"/>
      <c r="R357" s="62">
        <v>43969</v>
      </c>
      <c r="S357" s="3">
        <v>0</v>
      </c>
      <c r="T357" s="3">
        <f t="shared" si="50"/>
        <v>0.25</v>
      </c>
      <c r="U357" s="67">
        <f t="shared" si="51"/>
        <v>0</v>
      </c>
      <c r="W357" s="5">
        <v>43969</v>
      </c>
      <c r="X357" s="42">
        <v>0</v>
      </c>
      <c r="Y357" s="99">
        <f t="shared" si="53"/>
        <v>0.8</v>
      </c>
      <c r="Z357" s="99">
        <f t="shared" si="52"/>
        <v>0</v>
      </c>
    </row>
    <row r="358" spans="2:26" x14ac:dyDescent="0.3">
      <c r="B358" s="62">
        <v>43970</v>
      </c>
      <c r="C358" s="81">
        <v>0</v>
      </c>
      <c r="D358" s="82">
        <v>0</v>
      </c>
      <c r="E358" s="39">
        <f t="shared" si="45"/>
        <v>0</v>
      </c>
      <c r="F358" s="94">
        <v>0</v>
      </c>
      <c r="G358" s="94"/>
      <c r="H358" s="62">
        <v>43970</v>
      </c>
      <c r="I358" s="61">
        <v>0</v>
      </c>
      <c r="J358" s="99">
        <f t="shared" si="47"/>
        <v>0</v>
      </c>
      <c r="K358" s="63">
        <f t="shared" si="46"/>
        <v>0</v>
      </c>
      <c r="M358" s="5">
        <v>43970</v>
      </c>
      <c r="N358" s="42">
        <v>1</v>
      </c>
      <c r="O358" s="63">
        <f t="shared" si="48"/>
        <v>0.66666666666666663</v>
      </c>
      <c r="P358" s="106">
        <f t="shared" si="49"/>
        <v>0</v>
      </c>
      <c r="Q358" s="72"/>
      <c r="R358" s="62">
        <v>43970</v>
      </c>
      <c r="S358" s="3">
        <v>0</v>
      </c>
      <c r="T358" s="3">
        <f t="shared" si="50"/>
        <v>0</v>
      </c>
      <c r="U358" s="67">
        <f t="shared" si="51"/>
        <v>0</v>
      </c>
      <c r="W358" s="5">
        <v>43970</v>
      </c>
      <c r="X358" s="42">
        <v>0</v>
      </c>
      <c r="Y358" s="99">
        <f t="shared" si="53"/>
        <v>0.8</v>
      </c>
      <c r="Z358" s="99">
        <f t="shared" si="52"/>
        <v>0</v>
      </c>
    </row>
    <row r="359" spans="2:26" x14ac:dyDescent="0.3">
      <c r="B359" s="62">
        <v>43971</v>
      </c>
      <c r="C359" s="81">
        <v>0</v>
      </c>
      <c r="D359" s="82">
        <v>0</v>
      </c>
      <c r="E359" s="39">
        <f t="shared" si="45"/>
        <v>0</v>
      </c>
      <c r="F359" s="94">
        <v>0</v>
      </c>
      <c r="G359" s="94"/>
      <c r="H359" s="62">
        <v>43971</v>
      </c>
      <c r="I359" s="61">
        <v>0</v>
      </c>
      <c r="J359" s="99">
        <f t="shared" si="47"/>
        <v>0</v>
      </c>
      <c r="K359" s="63">
        <f t="shared" si="46"/>
        <v>0</v>
      </c>
      <c r="M359" s="5">
        <v>43971</v>
      </c>
      <c r="N359" s="42">
        <v>0</v>
      </c>
      <c r="O359" s="63">
        <f t="shared" si="48"/>
        <v>0.33333333333333331</v>
      </c>
      <c r="P359" s="106">
        <f t="shared" si="49"/>
        <v>0</v>
      </c>
      <c r="Q359" s="72"/>
      <c r="R359" s="62">
        <v>43971</v>
      </c>
      <c r="S359" s="3">
        <v>0</v>
      </c>
      <c r="T359" s="3">
        <f t="shared" si="50"/>
        <v>0</v>
      </c>
      <c r="U359" s="67">
        <f t="shared" si="51"/>
        <v>0</v>
      </c>
      <c r="W359" s="5">
        <v>43971</v>
      </c>
      <c r="X359" s="42">
        <v>0</v>
      </c>
      <c r="Y359" s="99">
        <f t="shared" si="53"/>
        <v>0.6</v>
      </c>
      <c r="Z359" s="99">
        <f t="shared" si="52"/>
        <v>0</v>
      </c>
    </row>
    <row r="360" spans="2:26" x14ac:dyDescent="0.3">
      <c r="B360" s="62">
        <v>43972</v>
      </c>
      <c r="C360" s="81">
        <v>0</v>
      </c>
      <c r="D360" s="82">
        <v>0</v>
      </c>
      <c r="E360" s="39">
        <f t="shared" si="45"/>
        <v>0</v>
      </c>
      <c r="F360" s="94">
        <v>0</v>
      </c>
      <c r="G360" s="94"/>
      <c r="H360" s="62">
        <v>43972</v>
      </c>
      <c r="I360" s="61">
        <v>0</v>
      </c>
      <c r="J360" s="99">
        <f t="shared" si="47"/>
        <v>0</v>
      </c>
      <c r="K360" s="63">
        <f t="shared" si="46"/>
        <v>0</v>
      </c>
      <c r="M360" s="5">
        <v>43972</v>
      </c>
      <c r="N360" s="42">
        <v>0</v>
      </c>
      <c r="O360" s="63">
        <f t="shared" si="48"/>
        <v>0.33333333333333331</v>
      </c>
      <c r="P360" s="106">
        <f t="shared" si="49"/>
        <v>0</v>
      </c>
      <c r="Q360" s="72"/>
      <c r="R360" s="62">
        <v>43972</v>
      </c>
      <c r="S360" s="3">
        <v>0</v>
      </c>
      <c r="T360" s="3">
        <f t="shared" si="50"/>
        <v>0</v>
      </c>
      <c r="U360" s="67">
        <f t="shared" si="51"/>
        <v>0</v>
      </c>
      <c r="W360" s="5">
        <v>43972</v>
      </c>
      <c r="X360" s="42">
        <v>0</v>
      </c>
      <c r="Y360" s="99">
        <f t="shared" si="53"/>
        <v>0.2</v>
      </c>
      <c r="Z360" s="99">
        <f t="shared" si="52"/>
        <v>0</v>
      </c>
    </row>
    <row r="361" spans="2:26" x14ac:dyDescent="0.3">
      <c r="B361" s="62">
        <v>43973</v>
      </c>
      <c r="C361" s="81">
        <v>0</v>
      </c>
      <c r="D361" s="82">
        <v>0</v>
      </c>
      <c r="E361" s="39">
        <f t="shared" si="45"/>
        <v>0</v>
      </c>
      <c r="F361" s="94">
        <v>0</v>
      </c>
      <c r="G361" s="94"/>
      <c r="H361" s="62">
        <v>43973</v>
      </c>
      <c r="I361" s="61">
        <v>0</v>
      </c>
      <c r="J361" s="99">
        <f t="shared" si="47"/>
        <v>0</v>
      </c>
      <c r="K361" s="63">
        <f t="shared" si="46"/>
        <v>0</v>
      </c>
      <c r="M361" s="5">
        <v>43973</v>
      </c>
      <c r="N361" s="42">
        <v>0</v>
      </c>
      <c r="O361" s="63">
        <f t="shared" si="48"/>
        <v>0</v>
      </c>
      <c r="P361" s="106">
        <f t="shared" si="49"/>
        <v>0</v>
      </c>
      <c r="Q361" s="72"/>
      <c r="R361" s="62">
        <v>43973</v>
      </c>
      <c r="S361" s="3">
        <v>0</v>
      </c>
      <c r="T361" s="3">
        <f t="shared" si="50"/>
        <v>0</v>
      </c>
      <c r="U361" s="67">
        <f t="shared" si="51"/>
        <v>0</v>
      </c>
      <c r="W361" s="5">
        <v>43973</v>
      </c>
      <c r="X361" s="42">
        <v>0</v>
      </c>
      <c r="Y361" s="99">
        <f t="shared" si="53"/>
        <v>0</v>
      </c>
      <c r="Z361" s="99">
        <f t="shared" si="52"/>
        <v>0</v>
      </c>
    </row>
    <row r="362" spans="2:26" x14ac:dyDescent="0.3">
      <c r="B362" s="62">
        <v>43974</v>
      </c>
      <c r="C362" s="81">
        <v>0</v>
      </c>
      <c r="D362" s="82">
        <v>0</v>
      </c>
      <c r="E362" s="39">
        <f t="shared" si="45"/>
        <v>0</v>
      </c>
      <c r="F362" s="94">
        <v>0</v>
      </c>
      <c r="G362" s="94"/>
      <c r="H362" s="62">
        <v>43974</v>
      </c>
      <c r="I362" s="61">
        <v>0</v>
      </c>
      <c r="J362" s="99">
        <f t="shared" si="47"/>
        <v>0</v>
      </c>
      <c r="K362" s="63">
        <f t="shared" si="46"/>
        <v>0</v>
      </c>
      <c r="M362" s="5">
        <v>43974</v>
      </c>
      <c r="N362" s="42">
        <v>0</v>
      </c>
      <c r="O362" s="63">
        <f t="shared" si="48"/>
        <v>0</v>
      </c>
      <c r="P362" s="106">
        <f t="shared" si="49"/>
        <v>0</v>
      </c>
      <c r="Q362" s="72"/>
      <c r="R362" s="62">
        <v>43974</v>
      </c>
      <c r="S362" s="3">
        <v>0</v>
      </c>
      <c r="T362" s="3">
        <f t="shared" si="50"/>
        <v>0</v>
      </c>
      <c r="U362" s="67">
        <f t="shared" si="51"/>
        <v>0</v>
      </c>
      <c r="W362" s="5">
        <v>43974</v>
      </c>
      <c r="X362" s="42">
        <v>0</v>
      </c>
      <c r="Y362" s="99">
        <f t="shared" si="53"/>
        <v>0</v>
      </c>
      <c r="Z362" s="99">
        <f t="shared" si="52"/>
        <v>0</v>
      </c>
    </row>
    <row r="363" spans="2:26" x14ac:dyDescent="0.3">
      <c r="B363" s="62">
        <v>43975</v>
      </c>
      <c r="C363" s="81">
        <v>0</v>
      </c>
      <c r="D363" s="82">
        <v>0</v>
      </c>
      <c r="E363" s="39">
        <f t="shared" si="45"/>
        <v>0</v>
      </c>
      <c r="F363" s="94">
        <v>0</v>
      </c>
      <c r="G363" s="94"/>
      <c r="H363" s="62">
        <v>43975</v>
      </c>
      <c r="I363" s="61">
        <v>0</v>
      </c>
      <c r="J363" s="99">
        <f t="shared" si="47"/>
        <v>0</v>
      </c>
      <c r="K363" s="63">
        <f t="shared" si="46"/>
        <v>0</v>
      </c>
      <c r="M363" s="5">
        <v>43975</v>
      </c>
      <c r="N363" s="42">
        <v>0</v>
      </c>
      <c r="O363" s="63">
        <f t="shared" si="48"/>
        <v>0</v>
      </c>
      <c r="P363" s="106">
        <f t="shared" si="49"/>
        <v>0</v>
      </c>
      <c r="Q363" s="72"/>
      <c r="R363" s="62">
        <v>43975</v>
      </c>
      <c r="S363" s="3">
        <v>0</v>
      </c>
      <c r="T363" s="3">
        <f t="shared" si="50"/>
        <v>0</v>
      </c>
      <c r="U363" s="67">
        <f t="shared" si="51"/>
        <v>0</v>
      </c>
      <c r="W363" s="5">
        <v>43975</v>
      </c>
      <c r="X363" s="42">
        <v>0</v>
      </c>
      <c r="Y363" s="99">
        <f t="shared" si="53"/>
        <v>0</v>
      </c>
      <c r="Z363" s="99">
        <f t="shared" si="52"/>
        <v>0</v>
      </c>
    </row>
    <row r="364" spans="2:26" x14ac:dyDescent="0.3">
      <c r="B364" s="62">
        <v>43976</v>
      </c>
      <c r="C364" s="81">
        <v>0</v>
      </c>
      <c r="D364" s="82">
        <v>0</v>
      </c>
      <c r="E364" s="39">
        <f t="shared" si="45"/>
        <v>0</v>
      </c>
      <c r="F364" s="94">
        <v>0</v>
      </c>
      <c r="G364" s="94"/>
      <c r="H364" s="62">
        <v>43976</v>
      </c>
      <c r="I364" s="61">
        <v>0</v>
      </c>
      <c r="J364" s="99">
        <f t="shared" si="47"/>
        <v>0</v>
      </c>
      <c r="K364" s="63">
        <f t="shared" si="46"/>
        <v>0</v>
      </c>
      <c r="M364" s="5">
        <v>43976</v>
      </c>
      <c r="N364" s="42">
        <v>0</v>
      </c>
      <c r="O364" s="63">
        <f t="shared" si="48"/>
        <v>0</v>
      </c>
      <c r="P364" s="106">
        <f t="shared" si="49"/>
        <v>0</v>
      </c>
      <c r="Q364" s="72"/>
      <c r="R364" s="62">
        <v>43976</v>
      </c>
      <c r="S364" s="3">
        <v>0</v>
      </c>
      <c r="T364" s="3">
        <f t="shared" si="50"/>
        <v>0</v>
      </c>
      <c r="U364" s="67">
        <f t="shared" si="51"/>
        <v>0</v>
      </c>
      <c r="W364" s="5">
        <v>43976</v>
      </c>
      <c r="X364" s="42">
        <v>0</v>
      </c>
      <c r="Y364" s="99">
        <f t="shared" si="53"/>
        <v>0</v>
      </c>
      <c r="Z364" s="99">
        <f t="shared" si="52"/>
        <v>0</v>
      </c>
    </row>
    <row r="365" spans="2:26" x14ac:dyDescent="0.3">
      <c r="B365" s="62">
        <v>43977</v>
      </c>
      <c r="C365" s="81">
        <v>0</v>
      </c>
      <c r="D365" s="82">
        <v>0</v>
      </c>
      <c r="E365" s="39">
        <f t="shared" si="45"/>
        <v>0</v>
      </c>
      <c r="F365" s="94">
        <v>0</v>
      </c>
      <c r="G365" s="94"/>
      <c r="H365" s="62">
        <v>43977</v>
      </c>
      <c r="I365" s="61">
        <v>0</v>
      </c>
      <c r="J365" s="99">
        <f t="shared" si="47"/>
        <v>0</v>
      </c>
      <c r="K365" s="63">
        <f t="shared" si="46"/>
        <v>0</v>
      </c>
      <c r="M365" s="5">
        <v>43977</v>
      </c>
      <c r="N365" s="42">
        <v>0</v>
      </c>
      <c r="O365" s="63">
        <f t="shared" si="48"/>
        <v>0</v>
      </c>
      <c r="P365" s="106">
        <f t="shared" si="49"/>
        <v>0</v>
      </c>
      <c r="Q365" s="72"/>
      <c r="R365" s="62">
        <v>43977</v>
      </c>
      <c r="S365" s="3">
        <v>0</v>
      </c>
      <c r="T365" s="3">
        <f t="shared" si="50"/>
        <v>0</v>
      </c>
      <c r="U365" s="67">
        <f t="shared" si="51"/>
        <v>0</v>
      </c>
      <c r="W365" s="5">
        <v>43977</v>
      </c>
      <c r="X365" s="42">
        <v>0</v>
      </c>
      <c r="Y365" s="99">
        <f t="shared" si="53"/>
        <v>0</v>
      </c>
      <c r="Z365" s="99">
        <f t="shared" si="52"/>
        <v>0</v>
      </c>
    </row>
    <row r="366" spans="2:26" x14ac:dyDescent="0.3">
      <c r="B366" s="62">
        <v>43978</v>
      </c>
      <c r="C366" s="81">
        <v>0</v>
      </c>
      <c r="D366" s="82">
        <v>0</v>
      </c>
      <c r="E366" s="39">
        <f t="shared" si="45"/>
        <v>0</v>
      </c>
      <c r="F366" s="94">
        <v>0</v>
      </c>
      <c r="G366" s="94"/>
      <c r="H366" s="62">
        <v>43978</v>
      </c>
      <c r="I366" s="61">
        <v>0</v>
      </c>
      <c r="J366" s="99">
        <f t="shared" si="47"/>
        <v>0</v>
      </c>
      <c r="K366" s="63">
        <f t="shared" si="46"/>
        <v>0</v>
      </c>
      <c r="M366" s="5">
        <v>43978</v>
      </c>
      <c r="N366" s="42">
        <v>0</v>
      </c>
      <c r="O366" s="63">
        <f t="shared" si="48"/>
        <v>0</v>
      </c>
      <c r="P366" s="106">
        <f t="shared" si="49"/>
        <v>0</v>
      </c>
      <c r="Q366" s="72"/>
      <c r="R366" s="62">
        <v>43978</v>
      </c>
      <c r="S366" s="3">
        <v>0</v>
      </c>
      <c r="T366" s="3">
        <f t="shared" si="50"/>
        <v>0</v>
      </c>
      <c r="U366" s="67">
        <f t="shared" si="51"/>
        <v>0</v>
      </c>
      <c r="W366" s="5">
        <v>43978</v>
      </c>
      <c r="X366" s="42">
        <v>0</v>
      </c>
      <c r="Y366" s="99">
        <f t="shared" si="53"/>
        <v>0</v>
      </c>
      <c r="Z366" s="99">
        <f t="shared" si="52"/>
        <v>0</v>
      </c>
    </row>
    <row r="367" spans="2:26" x14ac:dyDescent="0.3">
      <c r="B367" s="62">
        <v>43979</v>
      </c>
      <c r="C367" s="81">
        <v>0</v>
      </c>
      <c r="D367" s="82">
        <v>0</v>
      </c>
      <c r="E367" s="39">
        <f t="shared" si="45"/>
        <v>0</v>
      </c>
      <c r="F367" s="94">
        <v>0</v>
      </c>
      <c r="G367" s="94"/>
      <c r="H367" s="62">
        <v>43979</v>
      </c>
      <c r="I367" s="61">
        <v>0</v>
      </c>
      <c r="J367" s="99">
        <f t="shared" si="47"/>
        <v>0</v>
      </c>
      <c r="K367" s="63">
        <f t="shared" si="46"/>
        <v>0</v>
      </c>
      <c r="M367" s="5">
        <v>43979</v>
      </c>
      <c r="N367" s="42">
        <v>0</v>
      </c>
      <c r="O367" s="63">
        <f t="shared" si="48"/>
        <v>0</v>
      </c>
      <c r="P367" s="106">
        <f t="shared" si="49"/>
        <v>0</v>
      </c>
      <c r="Q367" s="72"/>
      <c r="R367" s="62">
        <v>43979</v>
      </c>
      <c r="S367" s="3">
        <v>0</v>
      </c>
      <c r="T367" s="3">
        <f t="shared" si="50"/>
        <v>0</v>
      </c>
      <c r="U367" s="67">
        <f t="shared" si="51"/>
        <v>0</v>
      </c>
      <c r="W367" s="5">
        <v>43979</v>
      </c>
      <c r="X367" s="42">
        <v>0</v>
      </c>
      <c r="Y367" s="99">
        <f t="shared" si="53"/>
        <v>0</v>
      </c>
      <c r="Z367" s="99">
        <f t="shared" si="52"/>
        <v>0</v>
      </c>
    </row>
    <row r="368" spans="2:26" x14ac:dyDescent="0.3">
      <c r="B368" s="62">
        <v>43980</v>
      </c>
      <c r="C368" s="81">
        <v>0</v>
      </c>
      <c r="D368" s="82">
        <v>0</v>
      </c>
      <c r="E368" s="39">
        <f t="shared" si="45"/>
        <v>0</v>
      </c>
      <c r="F368" s="94">
        <v>0</v>
      </c>
      <c r="G368" s="94"/>
      <c r="H368" s="62">
        <v>43980</v>
      </c>
      <c r="I368" s="61">
        <v>0</v>
      </c>
      <c r="J368" s="99">
        <f t="shared" si="47"/>
        <v>0</v>
      </c>
      <c r="K368" s="63">
        <f t="shared" si="46"/>
        <v>0</v>
      </c>
      <c r="M368" s="5">
        <v>43980</v>
      </c>
      <c r="N368" s="42">
        <v>0</v>
      </c>
      <c r="O368" s="63">
        <f t="shared" si="48"/>
        <v>0</v>
      </c>
      <c r="P368" s="106">
        <f t="shared" si="49"/>
        <v>0</v>
      </c>
      <c r="Q368" s="72"/>
      <c r="R368" s="62">
        <v>43980</v>
      </c>
      <c r="S368" s="3">
        <v>2</v>
      </c>
      <c r="T368" s="3">
        <f t="shared" si="50"/>
        <v>0.5</v>
      </c>
      <c r="U368" s="67">
        <f t="shared" si="51"/>
        <v>0</v>
      </c>
      <c r="W368" s="5">
        <v>43980</v>
      </c>
      <c r="X368" s="42">
        <v>0</v>
      </c>
      <c r="Y368" s="99">
        <f t="shared" si="53"/>
        <v>0</v>
      </c>
      <c r="Z368" s="99">
        <f t="shared" si="52"/>
        <v>0</v>
      </c>
    </row>
    <row r="369" spans="2:26" x14ac:dyDescent="0.3">
      <c r="B369" s="62">
        <v>43981</v>
      </c>
      <c r="C369" s="81">
        <v>0</v>
      </c>
      <c r="D369" s="82">
        <v>0</v>
      </c>
      <c r="E369" s="39">
        <f t="shared" si="45"/>
        <v>0</v>
      </c>
      <c r="F369" s="94">
        <v>0</v>
      </c>
      <c r="G369" s="94"/>
      <c r="H369" s="62">
        <v>43981</v>
      </c>
      <c r="I369" s="61">
        <v>2</v>
      </c>
      <c r="J369" s="99">
        <f t="shared" si="47"/>
        <v>1</v>
      </c>
      <c r="K369" s="63">
        <f t="shared" si="46"/>
        <v>0</v>
      </c>
      <c r="M369" s="5">
        <v>43981</v>
      </c>
      <c r="N369" s="42">
        <v>0</v>
      </c>
      <c r="O369" s="63">
        <f t="shared" si="48"/>
        <v>0</v>
      </c>
      <c r="P369" s="106">
        <f t="shared" si="49"/>
        <v>0</v>
      </c>
      <c r="Q369" s="72"/>
      <c r="R369" s="62">
        <v>43981</v>
      </c>
      <c r="S369" s="3">
        <v>1</v>
      </c>
      <c r="T369" s="3">
        <f t="shared" si="50"/>
        <v>0.75</v>
      </c>
      <c r="U369" s="67">
        <f t="shared" si="51"/>
        <v>0</v>
      </c>
      <c r="W369" s="5">
        <v>43981</v>
      </c>
      <c r="X369" s="42">
        <v>0</v>
      </c>
      <c r="Y369" s="99">
        <f t="shared" si="53"/>
        <v>0</v>
      </c>
      <c r="Z369" s="99">
        <f t="shared" si="52"/>
        <v>0</v>
      </c>
    </row>
    <row r="370" spans="2:26" x14ac:dyDescent="0.3">
      <c r="B370" s="62">
        <v>43982</v>
      </c>
      <c r="C370" s="81">
        <v>0</v>
      </c>
      <c r="D370" s="82">
        <v>0</v>
      </c>
      <c r="E370" s="39">
        <f t="shared" si="45"/>
        <v>0</v>
      </c>
      <c r="F370" s="94">
        <v>0</v>
      </c>
      <c r="G370" s="94"/>
      <c r="H370" s="62">
        <v>43982</v>
      </c>
      <c r="I370" s="61">
        <v>0</v>
      </c>
      <c r="J370" s="99">
        <f t="shared" si="47"/>
        <v>1</v>
      </c>
      <c r="K370" s="63">
        <f t="shared" si="46"/>
        <v>0</v>
      </c>
      <c r="M370" s="62">
        <v>43982</v>
      </c>
      <c r="N370" s="81">
        <v>0</v>
      </c>
      <c r="O370" s="63">
        <f t="shared" si="48"/>
        <v>0</v>
      </c>
      <c r="P370" s="106">
        <f t="shared" si="49"/>
        <v>0</v>
      </c>
      <c r="Q370" s="72"/>
      <c r="R370" s="62">
        <v>43982</v>
      </c>
      <c r="S370" s="3">
        <v>1</v>
      </c>
      <c r="T370" s="3">
        <f t="shared" si="50"/>
        <v>1</v>
      </c>
      <c r="U370" s="67">
        <f t="shared" si="51"/>
        <v>0</v>
      </c>
      <c r="W370" s="62">
        <v>43982</v>
      </c>
      <c r="X370" s="81">
        <v>0</v>
      </c>
      <c r="Y370" s="99">
        <f t="shared" si="53"/>
        <v>0</v>
      </c>
      <c r="Z370" s="99">
        <f t="shared" si="52"/>
        <v>0</v>
      </c>
    </row>
    <row r="371" spans="2:26" s="60" customFormat="1" x14ac:dyDescent="0.3">
      <c r="B371" s="44"/>
      <c r="C371" s="45"/>
      <c r="D371" s="97"/>
      <c r="E371" s="45"/>
      <c r="F371" s="45"/>
      <c r="G371" s="45"/>
      <c r="H371" s="44"/>
      <c r="I371" s="39"/>
      <c r="J371" s="39"/>
      <c r="K371" s="41"/>
      <c r="M371" s="44"/>
      <c r="N371" s="39"/>
      <c r="O371" s="41"/>
      <c r="P371" s="41"/>
      <c r="Q371" s="41"/>
      <c r="R371" s="44"/>
      <c r="S371" s="47"/>
      <c r="T371" s="47"/>
      <c r="U371" s="47"/>
      <c r="V371" s="47"/>
      <c r="W371" s="44"/>
      <c r="X371" s="39"/>
      <c r="Y371" s="39"/>
      <c r="Z371" s="39"/>
    </row>
    <row r="372" spans="2:26" x14ac:dyDescent="0.3">
      <c r="B372" s="44"/>
      <c r="C372" s="45"/>
      <c r="D372" s="45"/>
      <c r="E372" s="45"/>
      <c r="F372" s="45"/>
      <c r="G372" s="45"/>
      <c r="H372" s="45"/>
      <c r="I372" s="45"/>
      <c r="J372" s="45">
        <f>SUM(J6:J370)</f>
        <v>597.81999999999994</v>
      </c>
      <c r="K372" s="45">
        <f>SUM(K6:K370)</f>
        <v>771.16</v>
      </c>
      <c r="L372" s="47"/>
      <c r="M372" s="44"/>
      <c r="N372" s="39"/>
      <c r="O372" s="41"/>
      <c r="P372" s="41"/>
      <c r="Q372" s="41"/>
      <c r="R372" s="41"/>
      <c r="S372" s="47"/>
      <c r="T372" s="47"/>
      <c r="U372" s="47"/>
      <c r="V372" s="47"/>
      <c r="W372" s="44"/>
      <c r="X372" s="39"/>
      <c r="Y372" s="39"/>
      <c r="Z372" s="39"/>
    </row>
    <row r="373" spans="2:26" x14ac:dyDescent="0.3">
      <c r="B373" s="44"/>
      <c r="C373" s="45"/>
      <c r="D373" s="45"/>
      <c r="E373" s="45"/>
      <c r="F373" s="45"/>
      <c r="G373" s="45"/>
      <c r="H373" s="45"/>
      <c r="I373" s="45"/>
      <c r="J373" s="45"/>
      <c r="K373" s="45"/>
      <c r="L373" s="47"/>
      <c r="M373" s="44"/>
      <c r="N373" s="39"/>
      <c r="O373" s="41"/>
      <c r="P373" s="41"/>
      <c r="Q373" s="41"/>
      <c r="R373" s="41"/>
      <c r="S373" s="47"/>
      <c r="T373" s="47"/>
      <c r="U373" s="47"/>
      <c r="V373" s="47"/>
      <c r="W373" s="44"/>
      <c r="X373" s="39"/>
      <c r="Y373" s="39"/>
      <c r="Z373" s="39"/>
    </row>
    <row r="374" spans="2:26" x14ac:dyDescent="0.3">
      <c r="B374" s="44"/>
      <c r="C374" s="45"/>
      <c r="D374" s="45"/>
      <c r="E374" s="45"/>
      <c r="F374" s="45"/>
      <c r="G374" s="45"/>
      <c r="H374" s="45"/>
      <c r="I374" s="45"/>
      <c r="J374" s="45"/>
      <c r="K374" s="45"/>
      <c r="L374" s="47"/>
      <c r="M374" s="44"/>
      <c r="N374" s="39"/>
      <c r="O374" s="41"/>
      <c r="P374" s="41"/>
      <c r="Q374" s="41"/>
      <c r="R374" s="41"/>
      <c r="S374" s="47"/>
      <c r="T374" s="47"/>
      <c r="U374" s="47"/>
      <c r="V374" s="47"/>
      <c r="W374" s="44"/>
      <c r="X374" s="39"/>
      <c r="Y374" s="39"/>
      <c r="Z374" s="39"/>
    </row>
    <row r="375" spans="2:26" x14ac:dyDescent="0.3">
      <c r="B375" s="44"/>
      <c r="C375" s="45"/>
      <c r="D375" s="45"/>
      <c r="E375" s="45"/>
      <c r="F375" s="45"/>
      <c r="G375" s="45"/>
      <c r="H375" s="45"/>
      <c r="I375" s="45"/>
      <c r="J375" s="45"/>
      <c r="K375" s="45"/>
      <c r="L375" s="47"/>
      <c r="M375" s="44"/>
      <c r="N375" s="39"/>
      <c r="O375" s="41"/>
      <c r="P375" s="41"/>
      <c r="Q375" s="41"/>
      <c r="R375" s="41"/>
      <c r="S375" s="47"/>
      <c r="T375" s="47"/>
      <c r="U375" s="47"/>
      <c r="V375" s="47"/>
      <c r="W375" s="44"/>
      <c r="X375" s="39"/>
      <c r="Y375" s="39"/>
      <c r="Z375" s="39"/>
    </row>
    <row r="376" spans="2:26" x14ac:dyDescent="0.3">
      <c r="B376" s="44"/>
      <c r="C376" s="45"/>
      <c r="D376" s="45"/>
      <c r="E376" s="45"/>
      <c r="F376" s="45"/>
      <c r="G376" s="45"/>
      <c r="H376" s="45"/>
      <c r="I376" s="45"/>
      <c r="J376" s="45"/>
      <c r="K376" s="45"/>
      <c r="L376" s="47"/>
      <c r="M376" s="44"/>
      <c r="N376" s="39"/>
      <c r="O376" s="41"/>
      <c r="P376" s="41"/>
      <c r="Q376" s="41"/>
      <c r="R376" s="41"/>
      <c r="S376" s="47"/>
      <c r="T376" s="47"/>
      <c r="U376" s="47"/>
      <c r="V376" s="47"/>
      <c r="W376" s="44"/>
      <c r="X376" s="39"/>
      <c r="Y376" s="39"/>
      <c r="Z376" s="39"/>
    </row>
    <row r="377" spans="2:26" x14ac:dyDescent="0.3">
      <c r="B377" s="44"/>
      <c r="C377" s="45"/>
      <c r="D377" s="45"/>
      <c r="E377" s="45"/>
      <c r="F377" s="45"/>
      <c r="G377" s="45"/>
      <c r="H377" s="45"/>
      <c r="I377" s="45"/>
      <c r="J377" s="45"/>
      <c r="K377" s="45"/>
      <c r="L377" s="47"/>
      <c r="M377" s="44"/>
      <c r="N377" s="39"/>
      <c r="O377" s="41"/>
      <c r="P377" s="41"/>
      <c r="Q377" s="41"/>
      <c r="R377" s="41"/>
      <c r="S377" s="47"/>
      <c r="T377" s="47"/>
      <c r="U377" s="47"/>
      <c r="V377" s="47"/>
      <c r="W377" s="44"/>
      <c r="X377" s="39"/>
      <c r="Y377" s="39"/>
      <c r="Z377" s="39"/>
    </row>
    <row r="378" spans="2:26" x14ac:dyDescent="0.3">
      <c r="B378" s="44"/>
      <c r="C378" s="45"/>
      <c r="D378" s="45"/>
      <c r="E378" s="45"/>
      <c r="F378" s="45"/>
      <c r="G378" s="45"/>
      <c r="H378" s="45"/>
      <c r="I378" s="45"/>
      <c r="J378" s="45"/>
      <c r="K378" s="45"/>
      <c r="L378" s="47"/>
      <c r="M378" s="44"/>
      <c r="N378" s="39"/>
      <c r="O378" s="41"/>
      <c r="P378" s="41"/>
      <c r="Q378" s="41"/>
      <c r="R378" s="41"/>
      <c r="S378" s="47"/>
      <c r="T378" s="47"/>
      <c r="U378" s="47"/>
      <c r="V378" s="47"/>
      <c r="W378" s="44"/>
      <c r="X378" s="39"/>
      <c r="Y378" s="39"/>
      <c r="Z378" s="39"/>
    </row>
    <row r="379" spans="2:26" x14ac:dyDescent="0.3">
      <c r="B379" s="44"/>
      <c r="C379" s="45"/>
      <c r="D379" s="45"/>
      <c r="E379" s="45"/>
      <c r="F379" s="45"/>
      <c r="G379" s="45"/>
      <c r="H379" s="45"/>
      <c r="I379" s="45"/>
      <c r="J379" s="45"/>
      <c r="K379" s="45"/>
      <c r="L379" s="47"/>
      <c r="M379" s="44"/>
      <c r="N379" s="39"/>
      <c r="O379" s="41"/>
      <c r="P379" s="41"/>
      <c r="Q379" s="41"/>
      <c r="R379" s="41"/>
      <c r="S379" s="47"/>
      <c r="T379" s="47"/>
      <c r="U379" s="47"/>
      <c r="V379" s="47"/>
      <c r="W379" s="44"/>
      <c r="X379" s="39"/>
      <c r="Y379" s="39"/>
      <c r="Z379" s="39"/>
    </row>
    <row r="380" spans="2:26" x14ac:dyDescent="0.3">
      <c r="B380" s="44"/>
      <c r="C380" s="45"/>
      <c r="D380" s="45"/>
      <c r="E380" s="45"/>
      <c r="F380" s="45"/>
      <c r="G380" s="45"/>
      <c r="H380" s="45"/>
      <c r="I380" s="45"/>
      <c r="J380" s="45"/>
      <c r="K380" s="45"/>
      <c r="L380" s="47"/>
      <c r="M380" s="44"/>
      <c r="N380" s="39"/>
      <c r="O380" s="41"/>
      <c r="P380" s="41"/>
      <c r="Q380" s="41"/>
      <c r="R380" s="41"/>
      <c r="S380" s="47"/>
      <c r="T380" s="47"/>
      <c r="U380" s="47"/>
      <c r="V380" s="47"/>
      <c r="W380" s="44"/>
      <c r="X380" s="39"/>
      <c r="Y380" s="39"/>
      <c r="Z380" s="39"/>
    </row>
    <row r="381" spans="2:26" x14ac:dyDescent="0.3">
      <c r="B381" s="44"/>
      <c r="C381" s="45"/>
      <c r="D381" s="45"/>
      <c r="E381" s="45"/>
      <c r="F381" s="45"/>
      <c r="G381" s="45"/>
      <c r="H381" s="45"/>
      <c r="I381" s="45"/>
      <c r="J381" s="45"/>
      <c r="K381" s="45"/>
      <c r="L381" s="47"/>
      <c r="M381" s="44"/>
      <c r="N381" s="39"/>
      <c r="O381" s="41"/>
      <c r="P381" s="41"/>
      <c r="Q381" s="41"/>
      <c r="R381" s="41"/>
      <c r="S381" s="47"/>
      <c r="T381" s="47"/>
      <c r="U381" s="47"/>
      <c r="V381" s="47"/>
      <c r="W381" s="44"/>
      <c r="X381" s="39"/>
      <c r="Y381" s="39"/>
      <c r="Z381" s="39"/>
    </row>
    <row r="382" spans="2:26" x14ac:dyDescent="0.3">
      <c r="B382" s="44"/>
      <c r="C382" s="45"/>
      <c r="D382" s="45"/>
      <c r="E382" s="45"/>
      <c r="F382" s="45"/>
      <c r="G382" s="45"/>
      <c r="H382" s="45"/>
      <c r="I382" s="45"/>
      <c r="J382" s="45"/>
      <c r="K382" s="45"/>
      <c r="L382" s="47"/>
      <c r="M382" s="44"/>
      <c r="N382" s="39"/>
      <c r="O382" s="41"/>
      <c r="P382" s="41"/>
      <c r="Q382" s="41"/>
      <c r="R382" s="41"/>
      <c r="S382" s="47"/>
      <c r="T382" s="47"/>
      <c r="U382" s="47"/>
      <c r="V382" s="47"/>
      <c r="W382" s="44"/>
      <c r="X382" s="39"/>
      <c r="Y382" s="39"/>
      <c r="Z382" s="39"/>
    </row>
    <row r="383" spans="2:26" x14ac:dyDescent="0.3">
      <c r="B383" s="44"/>
      <c r="C383" s="45"/>
      <c r="D383" s="45"/>
      <c r="E383" s="45"/>
      <c r="F383" s="45"/>
      <c r="G383" s="45"/>
      <c r="H383" s="45"/>
      <c r="I383" s="45"/>
      <c r="J383" s="45"/>
      <c r="K383" s="45"/>
      <c r="L383" s="47"/>
      <c r="M383" s="44"/>
      <c r="N383" s="39"/>
      <c r="O383" s="41"/>
      <c r="P383" s="41"/>
      <c r="Q383" s="41"/>
      <c r="R383" s="41"/>
      <c r="S383" s="47"/>
      <c r="T383" s="47"/>
      <c r="U383" s="47"/>
      <c r="V383" s="47"/>
      <c r="W383" s="44"/>
      <c r="X383" s="39"/>
      <c r="Y383" s="39"/>
      <c r="Z383" s="39"/>
    </row>
    <row r="384" spans="2:26" x14ac:dyDescent="0.3">
      <c r="B384" s="44"/>
      <c r="C384" s="45"/>
      <c r="D384" s="45"/>
      <c r="E384" s="45"/>
      <c r="F384" s="45"/>
      <c r="G384" s="45"/>
      <c r="H384" s="45"/>
      <c r="I384" s="45"/>
      <c r="J384" s="45"/>
      <c r="K384" s="45"/>
      <c r="L384" s="47"/>
      <c r="M384" s="44"/>
      <c r="N384" s="39"/>
      <c r="O384" s="41"/>
      <c r="P384" s="41"/>
      <c r="Q384" s="41"/>
      <c r="R384" s="41"/>
      <c r="S384" s="47"/>
      <c r="T384" s="47"/>
      <c r="U384" s="47"/>
      <c r="V384" s="47"/>
      <c r="W384" s="44"/>
      <c r="X384" s="39"/>
      <c r="Y384" s="39"/>
      <c r="Z384" s="39"/>
    </row>
    <row r="385" spans="2:26" x14ac:dyDescent="0.3">
      <c r="B385" s="44"/>
      <c r="C385" s="45"/>
      <c r="D385" s="45"/>
      <c r="E385" s="45"/>
      <c r="F385" s="45"/>
      <c r="G385" s="45"/>
      <c r="H385" s="45"/>
      <c r="I385" s="45"/>
      <c r="J385" s="45"/>
      <c r="K385" s="45"/>
      <c r="L385" s="47"/>
      <c r="M385" s="44"/>
      <c r="N385" s="39"/>
      <c r="O385" s="41"/>
      <c r="P385" s="41"/>
      <c r="Q385" s="41"/>
      <c r="R385" s="41"/>
      <c r="S385" s="47"/>
      <c r="T385" s="47"/>
      <c r="U385" s="47"/>
      <c r="V385" s="47"/>
      <c r="W385" s="44"/>
      <c r="X385" s="39"/>
      <c r="Y385" s="39"/>
      <c r="Z385" s="39"/>
    </row>
    <row r="386" spans="2:26" x14ac:dyDescent="0.3">
      <c r="B386" s="44"/>
      <c r="C386" s="45"/>
      <c r="D386" s="45"/>
      <c r="E386" s="45"/>
      <c r="F386" s="45"/>
      <c r="G386" s="45"/>
      <c r="H386" s="45"/>
      <c r="I386" s="45"/>
      <c r="J386" s="45"/>
      <c r="K386" s="45"/>
      <c r="L386" s="47"/>
      <c r="M386" s="44"/>
      <c r="N386" s="39"/>
      <c r="O386" s="41"/>
      <c r="P386" s="41"/>
      <c r="Q386" s="41"/>
      <c r="R386" s="41"/>
      <c r="S386" s="47"/>
      <c r="T386" s="47"/>
      <c r="U386" s="47"/>
      <c r="V386" s="47"/>
      <c r="W386" s="44"/>
      <c r="X386" s="39"/>
      <c r="Y386" s="39"/>
      <c r="Z386" s="39"/>
    </row>
    <row r="387" spans="2:26" x14ac:dyDescent="0.3">
      <c r="B387" s="44"/>
      <c r="C387" s="45"/>
      <c r="D387" s="45"/>
      <c r="E387" s="45"/>
      <c r="F387" s="45"/>
      <c r="G387" s="45"/>
      <c r="H387" s="45"/>
      <c r="I387" s="45"/>
      <c r="J387" s="45"/>
      <c r="K387" s="45"/>
      <c r="L387" s="47"/>
      <c r="M387" s="44"/>
      <c r="N387" s="39"/>
      <c r="O387" s="41"/>
      <c r="P387" s="41"/>
      <c r="Q387" s="41"/>
      <c r="R387" s="41"/>
      <c r="S387" s="47"/>
      <c r="T387" s="47"/>
      <c r="U387" s="47"/>
      <c r="V387" s="47"/>
      <c r="W387" s="44"/>
      <c r="X387" s="39"/>
      <c r="Y387" s="39"/>
      <c r="Z387" s="39"/>
    </row>
    <row r="388" spans="2:26" x14ac:dyDescent="0.3">
      <c r="B388" s="44"/>
      <c r="C388" s="45"/>
      <c r="D388" s="45"/>
      <c r="E388" s="45"/>
      <c r="F388" s="45"/>
      <c r="G388" s="45"/>
      <c r="H388" s="45"/>
      <c r="I388" s="45"/>
      <c r="J388" s="45"/>
      <c r="K388" s="45"/>
      <c r="L388" s="47"/>
      <c r="M388" s="44"/>
      <c r="N388" s="39"/>
      <c r="O388" s="41"/>
      <c r="P388" s="41"/>
      <c r="Q388" s="41"/>
      <c r="R388" s="41"/>
      <c r="S388" s="47"/>
      <c r="T388" s="47"/>
      <c r="U388" s="47"/>
      <c r="V388" s="47"/>
      <c r="W388" s="44"/>
      <c r="X388" s="39"/>
      <c r="Y388" s="39"/>
      <c r="Z388" s="39"/>
    </row>
    <row r="389" spans="2:26" x14ac:dyDescent="0.3">
      <c r="B389" s="44"/>
      <c r="C389" s="45"/>
      <c r="D389" s="45"/>
      <c r="E389" s="45"/>
      <c r="F389" s="45"/>
      <c r="G389" s="45"/>
      <c r="H389" s="45"/>
      <c r="I389" s="45"/>
      <c r="J389" s="45"/>
      <c r="K389" s="45"/>
      <c r="L389" s="47"/>
      <c r="M389" s="44"/>
      <c r="N389" s="39"/>
      <c r="O389" s="41"/>
      <c r="P389" s="41"/>
      <c r="Q389" s="41"/>
      <c r="R389" s="41"/>
      <c r="S389" s="47"/>
      <c r="T389" s="47"/>
      <c r="U389" s="47"/>
      <c r="V389" s="47"/>
      <c r="W389" s="44"/>
      <c r="X389" s="39"/>
      <c r="Y389" s="39"/>
      <c r="Z389" s="39"/>
    </row>
    <row r="390" spans="2:26" x14ac:dyDescent="0.3">
      <c r="B390" s="44"/>
      <c r="C390" s="45"/>
      <c r="D390" s="45"/>
      <c r="E390" s="45"/>
      <c r="F390" s="45"/>
      <c r="G390" s="45"/>
      <c r="H390" s="45"/>
      <c r="I390" s="45"/>
      <c r="J390" s="45"/>
      <c r="K390" s="45"/>
      <c r="L390" s="47"/>
      <c r="M390" s="44"/>
      <c r="N390" s="39"/>
      <c r="O390" s="41"/>
      <c r="P390" s="41"/>
      <c r="Q390" s="41"/>
      <c r="R390" s="41"/>
      <c r="S390" s="47"/>
      <c r="T390" s="47"/>
      <c r="U390" s="47"/>
      <c r="V390" s="47"/>
      <c r="W390" s="44"/>
      <c r="X390" s="39"/>
      <c r="Y390" s="39"/>
      <c r="Z390" s="39"/>
    </row>
    <row r="391" spans="2:26" x14ac:dyDescent="0.3">
      <c r="B391" s="44"/>
      <c r="C391" s="45"/>
      <c r="D391" s="45"/>
      <c r="E391" s="45"/>
      <c r="F391" s="45"/>
      <c r="G391" s="45"/>
      <c r="H391" s="45"/>
      <c r="I391" s="45"/>
      <c r="J391" s="45"/>
      <c r="K391" s="45"/>
      <c r="L391" s="47"/>
      <c r="M391" s="44"/>
      <c r="N391" s="39"/>
      <c r="O391" s="41"/>
      <c r="P391" s="41"/>
      <c r="Q391" s="41"/>
      <c r="R391" s="41"/>
      <c r="S391" s="47"/>
      <c r="T391" s="47"/>
      <c r="U391" s="47"/>
      <c r="V391" s="47"/>
      <c r="W391" s="44"/>
      <c r="X391" s="39"/>
      <c r="Y391" s="39"/>
      <c r="Z391" s="39"/>
    </row>
    <row r="392" spans="2:26" x14ac:dyDescent="0.3">
      <c r="B392" s="44"/>
      <c r="C392" s="45"/>
      <c r="D392" s="45"/>
      <c r="E392" s="45"/>
      <c r="F392" s="45"/>
      <c r="G392" s="45"/>
      <c r="H392" s="45"/>
      <c r="I392" s="45"/>
      <c r="J392" s="45"/>
      <c r="K392" s="45"/>
      <c r="L392" s="47"/>
      <c r="M392" s="44"/>
      <c r="N392" s="39"/>
      <c r="O392" s="41"/>
      <c r="P392" s="41"/>
      <c r="Q392" s="41"/>
      <c r="R392" s="41"/>
      <c r="S392" s="41"/>
      <c r="T392" s="41"/>
      <c r="U392" s="41"/>
      <c r="V392" s="41"/>
      <c r="W392" s="44"/>
      <c r="X392" s="39"/>
      <c r="Y392" s="39"/>
      <c r="Z392" s="39"/>
    </row>
    <row r="393" spans="2:26" x14ac:dyDescent="0.3">
      <c r="B393" s="44"/>
      <c r="C393" s="45"/>
      <c r="D393" s="45"/>
      <c r="E393" s="45"/>
      <c r="F393" s="45"/>
      <c r="G393" s="45"/>
      <c r="H393" s="45"/>
      <c r="I393" s="45"/>
      <c r="J393" s="45"/>
      <c r="K393" s="45"/>
      <c r="L393" s="47"/>
      <c r="M393" s="44"/>
      <c r="N393" s="39"/>
      <c r="O393" s="41"/>
      <c r="P393" s="41"/>
      <c r="Q393" s="41"/>
      <c r="R393" s="41"/>
      <c r="S393" s="41"/>
      <c r="T393" s="41"/>
      <c r="U393" s="41"/>
      <c r="V393" s="41"/>
      <c r="W393" s="44"/>
      <c r="X393" s="39"/>
      <c r="Y393" s="39"/>
      <c r="Z393" s="39"/>
    </row>
    <row r="394" spans="2:26" x14ac:dyDescent="0.3">
      <c r="B394" s="44"/>
      <c r="C394" s="45"/>
      <c r="D394" s="45"/>
      <c r="E394" s="45"/>
      <c r="F394" s="45"/>
      <c r="G394" s="45"/>
      <c r="H394" s="45"/>
      <c r="I394" s="45"/>
      <c r="J394" s="45"/>
      <c r="K394" s="45"/>
      <c r="L394" s="47"/>
      <c r="M394" s="44"/>
      <c r="N394" s="39"/>
      <c r="O394" s="41"/>
      <c r="P394" s="41"/>
      <c r="Q394" s="41"/>
      <c r="R394" s="41"/>
      <c r="S394" s="41"/>
      <c r="T394" s="41"/>
      <c r="U394" s="41"/>
      <c r="V394" s="41"/>
      <c r="W394" s="44"/>
      <c r="X394" s="39"/>
      <c r="Y394" s="39"/>
      <c r="Z394" s="39"/>
    </row>
    <row r="395" spans="2:26" x14ac:dyDescent="0.3">
      <c r="B395" s="44"/>
      <c r="C395" s="45"/>
      <c r="D395" s="45"/>
      <c r="E395" s="45"/>
      <c r="F395" s="45"/>
      <c r="G395" s="45"/>
      <c r="H395" s="45"/>
      <c r="I395" s="45"/>
      <c r="J395" s="45"/>
      <c r="K395" s="45"/>
      <c r="L395" s="47"/>
      <c r="M395" s="44"/>
      <c r="N395" s="39"/>
      <c r="O395" s="41"/>
      <c r="P395" s="41"/>
      <c r="Q395" s="41"/>
      <c r="R395" s="41"/>
      <c r="S395" s="41"/>
      <c r="T395" s="41"/>
      <c r="U395" s="41"/>
      <c r="V395" s="41"/>
      <c r="W395" s="44"/>
      <c r="X395" s="39"/>
      <c r="Y395" s="39"/>
      <c r="Z395" s="39"/>
    </row>
    <row r="396" spans="2:26" x14ac:dyDescent="0.3">
      <c r="B396" s="44"/>
      <c r="C396" s="45"/>
      <c r="D396" s="45"/>
      <c r="E396" s="45"/>
      <c r="F396" s="45"/>
      <c r="G396" s="45"/>
      <c r="H396" s="45"/>
      <c r="I396" s="45"/>
      <c r="J396" s="45"/>
      <c r="K396" s="45"/>
      <c r="L396" s="47"/>
      <c r="M396" s="44"/>
      <c r="N396" s="39"/>
      <c r="O396" s="41"/>
      <c r="P396" s="41"/>
      <c r="Q396" s="41"/>
      <c r="R396" s="41"/>
      <c r="S396" s="41"/>
      <c r="T396" s="41"/>
      <c r="U396" s="41"/>
      <c r="V396" s="41"/>
      <c r="W396" s="44"/>
      <c r="X396" s="39"/>
      <c r="Y396" s="39"/>
      <c r="Z396" s="39"/>
    </row>
    <row r="397" spans="2:26" x14ac:dyDescent="0.3">
      <c r="B397" s="44"/>
      <c r="C397" s="45"/>
      <c r="D397" s="45"/>
      <c r="E397" s="45"/>
      <c r="F397" s="45"/>
      <c r="G397" s="45"/>
      <c r="H397" s="45"/>
      <c r="I397" s="45"/>
      <c r="J397" s="45"/>
      <c r="K397" s="45"/>
      <c r="L397" s="47"/>
      <c r="M397" s="44"/>
      <c r="N397" s="39"/>
      <c r="O397" s="41"/>
      <c r="P397" s="41"/>
      <c r="Q397" s="41"/>
      <c r="R397" s="41"/>
      <c r="S397" s="41"/>
      <c r="T397" s="41"/>
      <c r="U397" s="41"/>
      <c r="V397" s="41"/>
      <c r="W397" s="44"/>
      <c r="X397" s="39"/>
      <c r="Y397" s="39"/>
      <c r="Z397" s="39"/>
    </row>
    <row r="398" spans="2:26" x14ac:dyDescent="0.3">
      <c r="B398" s="44"/>
      <c r="C398" s="45"/>
      <c r="D398" s="45"/>
      <c r="E398" s="45"/>
      <c r="F398" s="45"/>
      <c r="G398" s="45"/>
      <c r="H398" s="45"/>
      <c r="I398" s="45"/>
      <c r="J398" s="45"/>
      <c r="K398" s="45"/>
      <c r="L398" s="47"/>
      <c r="M398" s="44"/>
      <c r="N398" s="39"/>
      <c r="O398" s="41"/>
      <c r="P398" s="41"/>
      <c r="Q398" s="41"/>
      <c r="R398" s="41"/>
      <c r="S398" s="41"/>
      <c r="T398" s="41"/>
      <c r="U398" s="41"/>
      <c r="V398" s="41"/>
      <c r="W398" s="44"/>
      <c r="X398" s="39"/>
      <c r="Y398" s="39"/>
      <c r="Z398" s="39"/>
    </row>
    <row r="399" spans="2:26" x14ac:dyDescent="0.3">
      <c r="B399" s="44"/>
      <c r="C399" s="45"/>
      <c r="D399" s="45"/>
      <c r="E399" s="45"/>
      <c r="F399" s="45"/>
      <c r="G399" s="45"/>
      <c r="H399" s="45"/>
      <c r="I399" s="45"/>
      <c r="J399" s="45"/>
      <c r="K399" s="45"/>
      <c r="L399" s="47"/>
      <c r="M399" s="44"/>
      <c r="N399" s="39"/>
      <c r="O399" s="41"/>
      <c r="P399" s="41"/>
      <c r="Q399" s="41"/>
      <c r="R399" s="41"/>
      <c r="S399" s="41"/>
      <c r="T399" s="41"/>
      <c r="U399" s="41"/>
      <c r="V399" s="41"/>
      <c r="W399" s="44"/>
      <c r="X399" s="39"/>
      <c r="Y399" s="39"/>
      <c r="Z399" s="39"/>
    </row>
    <row r="400" spans="2:26" x14ac:dyDescent="0.3">
      <c r="B400" s="44"/>
      <c r="C400" s="45"/>
      <c r="D400" s="45"/>
      <c r="E400" s="45"/>
      <c r="F400" s="45"/>
      <c r="G400" s="45"/>
      <c r="H400" s="45"/>
      <c r="I400" s="45"/>
      <c r="J400" s="45"/>
      <c r="K400" s="45"/>
      <c r="L400" s="47"/>
      <c r="M400" s="44"/>
      <c r="N400" s="39"/>
      <c r="O400" s="41"/>
      <c r="P400" s="41"/>
      <c r="Q400" s="41"/>
      <c r="R400" s="41"/>
      <c r="S400" s="41"/>
      <c r="T400" s="41"/>
      <c r="U400" s="41"/>
      <c r="V400" s="41"/>
      <c r="W400" s="44"/>
      <c r="X400" s="39"/>
      <c r="Y400" s="39"/>
      <c r="Z400" s="39"/>
    </row>
    <row r="401" spans="2:26" x14ac:dyDescent="0.3">
      <c r="B401" s="44"/>
      <c r="C401" s="45"/>
      <c r="D401" s="45"/>
      <c r="E401" s="45"/>
      <c r="F401" s="45"/>
      <c r="G401" s="45"/>
      <c r="H401" s="45"/>
      <c r="I401" s="45"/>
      <c r="J401" s="45"/>
      <c r="K401" s="45"/>
      <c r="L401" s="47"/>
      <c r="M401" s="44"/>
      <c r="N401" s="39"/>
      <c r="O401" s="41"/>
      <c r="P401" s="41"/>
      <c r="Q401" s="41"/>
      <c r="R401" s="41"/>
      <c r="S401" s="41"/>
      <c r="T401" s="41"/>
      <c r="U401" s="41"/>
      <c r="V401" s="41"/>
      <c r="W401" s="44"/>
      <c r="X401" s="39"/>
      <c r="Y401" s="39"/>
      <c r="Z401" s="39"/>
    </row>
    <row r="402" spans="2:26" x14ac:dyDescent="0.3">
      <c r="B402" s="44"/>
      <c r="C402" s="45"/>
      <c r="D402" s="45"/>
      <c r="E402" s="45"/>
      <c r="F402" s="45"/>
      <c r="G402" s="45"/>
      <c r="H402" s="45"/>
      <c r="I402" s="45"/>
      <c r="J402" s="45"/>
      <c r="K402" s="45"/>
      <c r="L402" s="47"/>
      <c r="M402" s="44"/>
      <c r="N402" s="39"/>
      <c r="O402" s="41"/>
      <c r="P402" s="41"/>
      <c r="Q402" s="41"/>
      <c r="R402" s="41"/>
      <c r="S402" s="41"/>
      <c r="T402" s="41"/>
      <c r="U402" s="41"/>
      <c r="V402" s="41"/>
      <c r="W402" s="44"/>
      <c r="X402" s="39"/>
      <c r="Y402" s="39"/>
      <c r="Z402" s="39"/>
    </row>
    <row r="403" spans="2:26" x14ac:dyDescent="0.3">
      <c r="B403" s="44"/>
      <c r="C403" s="45"/>
      <c r="D403" s="45"/>
      <c r="E403" s="45"/>
      <c r="F403" s="45"/>
      <c r="G403" s="45"/>
      <c r="H403" s="45"/>
      <c r="I403" s="45"/>
      <c r="J403" s="45"/>
      <c r="K403" s="45"/>
      <c r="L403" s="47"/>
      <c r="M403" s="44"/>
      <c r="N403" s="39"/>
      <c r="O403" s="41"/>
      <c r="P403" s="41"/>
      <c r="Q403" s="41"/>
      <c r="R403" s="41"/>
      <c r="S403" s="41"/>
      <c r="T403" s="41"/>
      <c r="U403" s="41"/>
      <c r="V403" s="41"/>
      <c r="W403" s="44"/>
      <c r="X403" s="39"/>
      <c r="Y403" s="39"/>
      <c r="Z403" s="39"/>
    </row>
    <row r="404" spans="2:26" x14ac:dyDescent="0.3">
      <c r="B404" s="44"/>
      <c r="C404" s="45"/>
      <c r="D404" s="45"/>
      <c r="E404" s="45"/>
      <c r="F404" s="45"/>
      <c r="G404" s="45"/>
      <c r="H404" s="45"/>
      <c r="I404" s="45"/>
      <c r="J404" s="45"/>
      <c r="K404" s="45"/>
      <c r="L404" s="47"/>
      <c r="M404" s="44"/>
      <c r="N404" s="39"/>
      <c r="O404" s="41"/>
      <c r="P404" s="41"/>
      <c r="Q404" s="41"/>
      <c r="R404" s="41"/>
      <c r="S404" s="41"/>
      <c r="T404" s="41"/>
      <c r="U404" s="41"/>
      <c r="V404" s="41"/>
      <c r="W404" s="44"/>
      <c r="X404" s="39"/>
      <c r="Y404" s="39"/>
      <c r="Z404" s="39"/>
    </row>
    <row r="405" spans="2:26" x14ac:dyDescent="0.3">
      <c r="B405" s="44"/>
      <c r="C405" s="45"/>
      <c r="D405" s="45"/>
      <c r="E405" s="45"/>
      <c r="F405" s="45"/>
      <c r="G405" s="45"/>
      <c r="H405" s="45"/>
      <c r="I405" s="45"/>
      <c r="J405" s="45"/>
      <c r="K405" s="45"/>
      <c r="L405" s="47"/>
      <c r="M405" s="44"/>
      <c r="N405" s="39"/>
      <c r="O405" s="41"/>
      <c r="P405" s="41"/>
      <c r="Q405" s="41"/>
      <c r="R405" s="41"/>
      <c r="S405" s="41"/>
      <c r="T405" s="41"/>
      <c r="U405" s="41"/>
      <c r="V405" s="41"/>
      <c r="W405" s="44"/>
      <c r="X405" s="39"/>
      <c r="Y405" s="39"/>
      <c r="Z405" s="39"/>
    </row>
    <row r="406" spans="2:26" x14ac:dyDescent="0.3">
      <c r="B406" s="44"/>
      <c r="C406" s="45"/>
      <c r="D406" s="45"/>
      <c r="E406" s="45"/>
      <c r="F406" s="45"/>
      <c r="G406" s="45"/>
      <c r="H406" s="45"/>
      <c r="I406" s="45"/>
      <c r="J406" s="45"/>
      <c r="K406" s="45"/>
      <c r="L406" s="47"/>
      <c r="M406" s="44"/>
      <c r="N406" s="39"/>
      <c r="O406" s="41"/>
      <c r="P406" s="41"/>
      <c r="Q406" s="41"/>
      <c r="R406" s="41"/>
      <c r="S406" s="41"/>
      <c r="T406" s="41"/>
      <c r="U406" s="41"/>
      <c r="V406" s="41"/>
      <c r="W406" s="44"/>
      <c r="X406" s="39"/>
      <c r="Y406" s="39"/>
      <c r="Z406" s="39"/>
    </row>
    <row r="407" spans="2:26" x14ac:dyDescent="0.3">
      <c r="B407" s="44"/>
      <c r="C407" s="45"/>
      <c r="D407" s="45"/>
      <c r="E407" s="45"/>
      <c r="F407" s="45"/>
      <c r="G407" s="45"/>
      <c r="H407" s="45"/>
      <c r="I407" s="45"/>
      <c r="J407" s="45"/>
      <c r="K407" s="45"/>
      <c r="L407" s="47"/>
      <c r="M407" s="44"/>
      <c r="N407" s="39"/>
      <c r="O407" s="41"/>
      <c r="P407" s="41"/>
      <c r="Q407" s="41"/>
      <c r="R407" s="41"/>
      <c r="S407" s="41"/>
      <c r="T407" s="41"/>
      <c r="U407" s="41"/>
      <c r="V407" s="41"/>
      <c r="W407" s="44"/>
      <c r="X407" s="39"/>
      <c r="Y407" s="39"/>
      <c r="Z407" s="39"/>
    </row>
    <row r="408" spans="2:26" x14ac:dyDescent="0.3">
      <c r="B408" s="44"/>
      <c r="C408" s="45"/>
      <c r="D408" s="45"/>
      <c r="E408" s="45"/>
      <c r="F408" s="45"/>
      <c r="G408" s="45"/>
      <c r="H408" s="45"/>
      <c r="I408" s="45"/>
      <c r="J408" s="45"/>
      <c r="K408" s="45"/>
      <c r="L408" s="47"/>
      <c r="M408" s="44"/>
      <c r="N408" s="39"/>
      <c r="O408" s="41"/>
      <c r="P408" s="41"/>
      <c r="Q408" s="41"/>
      <c r="R408" s="41"/>
      <c r="S408" s="41"/>
      <c r="T408" s="41"/>
      <c r="U408" s="41"/>
      <c r="V408" s="41"/>
      <c r="W408" s="44"/>
      <c r="X408" s="39"/>
      <c r="Y408" s="39"/>
      <c r="Z408" s="39"/>
    </row>
    <row r="409" spans="2:26" x14ac:dyDescent="0.3">
      <c r="B409" s="44"/>
      <c r="C409" s="45"/>
      <c r="D409" s="45"/>
      <c r="E409" s="45"/>
      <c r="F409" s="45"/>
      <c r="G409" s="45"/>
      <c r="H409" s="45"/>
      <c r="I409" s="45"/>
      <c r="J409" s="45"/>
      <c r="K409" s="45"/>
      <c r="L409" s="47"/>
      <c r="M409" s="44"/>
      <c r="N409" s="39"/>
      <c r="O409" s="41"/>
      <c r="P409" s="41"/>
      <c r="Q409" s="41"/>
      <c r="R409" s="41"/>
      <c r="S409" s="41"/>
      <c r="T409" s="41"/>
      <c r="U409" s="41"/>
      <c r="V409" s="41"/>
      <c r="W409" s="44"/>
      <c r="X409" s="39"/>
      <c r="Y409" s="39"/>
      <c r="Z409" s="39"/>
    </row>
    <row r="410" spans="2:26" x14ac:dyDescent="0.3">
      <c r="B410" s="44"/>
      <c r="C410" s="45"/>
      <c r="D410" s="45"/>
      <c r="E410" s="45"/>
      <c r="F410" s="45"/>
      <c r="G410" s="45"/>
      <c r="H410" s="45"/>
      <c r="I410" s="45"/>
      <c r="J410" s="45"/>
      <c r="K410" s="45"/>
      <c r="L410" s="47"/>
      <c r="M410" s="44"/>
      <c r="N410" s="39"/>
      <c r="O410" s="41"/>
      <c r="P410" s="41"/>
      <c r="Q410" s="41"/>
      <c r="R410" s="41"/>
      <c r="S410" s="41"/>
      <c r="T410" s="41"/>
      <c r="U410" s="41"/>
      <c r="V410" s="41"/>
      <c r="W410" s="44"/>
      <c r="X410" s="39"/>
      <c r="Y410" s="39"/>
      <c r="Z410" s="39"/>
    </row>
    <row r="411" spans="2:26" x14ac:dyDescent="0.3">
      <c r="B411" s="44"/>
      <c r="C411" s="45"/>
      <c r="D411" s="45"/>
      <c r="E411" s="45"/>
      <c r="F411" s="45"/>
      <c r="G411" s="45"/>
      <c r="H411" s="45"/>
      <c r="I411" s="45"/>
      <c r="J411" s="45"/>
      <c r="K411" s="45"/>
      <c r="L411" s="47"/>
      <c r="M411" s="44"/>
      <c r="N411" s="39"/>
      <c r="O411" s="41"/>
      <c r="P411" s="41"/>
      <c r="Q411" s="41"/>
      <c r="R411" s="41"/>
      <c r="S411" s="41"/>
      <c r="T411" s="41"/>
      <c r="U411" s="41"/>
      <c r="V411" s="41"/>
      <c r="W411" s="44"/>
      <c r="X411" s="39"/>
      <c r="Y411" s="39"/>
      <c r="Z411" s="39"/>
    </row>
    <row r="412" spans="2:26" x14ac:dyDescent="0.3">
      <c r="B412" s="44"/>
      <c r="C412" s="45"/>
      <c r="D412" s="45"/>
      <c r="E412" s="45"/>
      <c r="F412" s="45"/>
      <c r="G412" s="45"/>
      <c r="H412" s="45"/>
      <c r="I412" s="45"/>
      <c r="J412" s="45"/>
      <c r="K412" s="45"/>
      <c r="L412" s="47"/>
      <c r="M412" s="44"/>
      <c r="N412" s="39"/>
      <c r="O412" s="41"/>
      <c r="P412" s="41"/>
      <c r="Q412" s="41"/>
      <c r="R412" s="41"/>
      <c r="S412" s="41"/>
      <c r="T412" s="41"/>
      <c r="U412" s="41"/>
      <c r="V412" s="41"/>
      <c r="W412" s="44"/>
      <c r="X412" s="39"/>
      <c r="Y412" s="39"/>
      <c r="Z412" s="39"/>
    </row>
    <row r="413" spans="2:26" x14ac:dyDescent="0.3">
      <c r="B413" s="44"/>
      <c r="C413" s="45"/>
      <c r="D413" s="45"/>
      <c r="E413" s="45"/>
      <c r="F413" s="45"/>
      <c r="G413" s="45"/>
      <c r="H413" s="45"/>
      <c r="I413" s="45"/>
      <c r="J413" s="45"/>
      <c r="K413" s="45"/>
      <c r="L413" s="47"/>
      <c r="M413" s="44"/>
      <c r="N413" s="39"/>
      <c r="O413" s="41"/>
      <c r="P413" s="41"/>
      <c r="Q413" s="41"/>
      <c r="R413" s="41"/>
      <c r="S413" s="41"/>
      <c r="T413" s="41"/>
      <c r="U413" s="41"/>
      <c r="V413" s="41"/>
      <c r="W413" s="44"/>
      <c r="X413" s="39"/>
      <c r="Y413" s="39"/>
      <c r="Z413" s="39"/>
    </row>
    <row r="414" spans="2:26" x14ac:dyDescent="0.3">
      <c r="B414" s="44"/>
      <c r="C414" s="45"/>
      <c r="D414" s="45"/>
      <c r="E414" s="45"/>
      <c r="F414" s="45"/>
      <c r="G414" s="45"/>
      <c r="H414" s="45"/>
      <c r="I414" s="45"/>
      <c r="J414" s="45"/>
      <c r="K414" s="45"/>
      <c r="L414" s="47"/>
      <c r="M414" s="44"/>
      <c r="N414" s="39"/>
      <c r="O414" s="41"/>
      <c r="P414" s="41"/>
      <c r="Q414" s="41"/>
      <c r="R414" s="41"/>
      <c r="S414" s="41"/>
      <c r="T414" s="41"/>
      <c r="U414" s="41"/>
      <c r="V414" s="41"/>
      <c r="W414" s="44"/>
      <c r="X414" s="39"/>
      <c r="Y414" s="39"/>
      <c r="Z414" s="39"/>
    </row>
    <row r="415" spans="2:26" x14ac:dyDescent="0.3">
      <c r="B415" s="44"/>
      <c r="C415" s="45"/>
      <c r="D415" s="45"/>
      <c r="E415" s="45"/>
      <c r="F415" s="45"/>
      <c r="G415" s="45"/>
      <c r="H415" s="45"/>
      <c r="I415" s="45"/>
      <c r="J415" s="45"/>
      <c r="K415" s="45"/>
      <c r="L415" s="47"/>
      <c r="M415" s="44"/>
      <c r="N415" s="39"/>
      <c r="O415" s="41"/>
      <c r="P415" s="41"/>
      <c r="Q415" s="41"/>
      <c r="R415" s="41"/>
      <c r="S415" s="41"/>
      <c r="T415" s="41"/>
      <c r="U415" s="41"/>
      <c r="V415" s="41"/>
      <c r="W415" s="44"/>
      <c r="X415" s="39"/>
      <c r="Y415" s="39"/>
      <c r="Z415" s="39"/>
    </row>
    <row r="416" spans="2:26" x14ac:dyDescent="0.3">
      <c r="B416" s="44"/>
      <c r="C416" s="45"/>
      <c r="D416" s="45"/>
      <c r="E416" s="45"/>
      <c r="F416" s="45"/>
      <c r="G416" s="45"/>
      <c r="H416" s="45"/>
      <c r="I416" s="45"/>
      <c r="J416" s="45"/>
      <c r="K416" s="45"/>
      <c r="L416" s="47"/>
      <c r="M416" s="44"/>
      <c r="N416" s="39"/>
      <c r="O416" s="41"/>
      <c r="P416" s="41"/>
      <c r="Q416" s="41"/>
      <c r="R416" s="41"/>
      <c r="S416" s="41"/>
      <c r="T416" s="41"/>
      <c r="U416" s="41"/>
      <c r="V416" s="41"/>
      <c r="W416" s="44"/>
      <c r="X416" s="39"/>
      <c r="Y416" s="39"/>
      <c r="Z416" s="39"/>
    </row>
    <row r="417" spans="2:26" x14ac:dyDescent="0.3">
      <c r="B417" s="44"/>
      <c r="C417" s="45"/>
      <c r="D417" s="45"/>
      <c r="E417" s="45"/>
      <c r="F417" s="45"/>
      <c r="G417" s="45"/>
      <c r="H417" s="45"/>
      <c r="I417" s="45"/>
      <c r="J417" s="45"/>
      <c r="K417" s="45"/>
      <c r="L417" s="47"/>
      <c r="M417" s="44"/>
      <c r="N417" s="39"/>
      <c r="O417" s="41"/>
      <c r="P417" s="41"/>
      <c r="Q417" s="41"/>
      <c r="R417" s="41"/>
      <c r="S417" s="41"/>
      <c r="T417" s="41"/>
      <c r="U417" s="41"/>
      <c r="V417" s="41"/>
      <c r="W417" s="44"/>
      <c r="X417" s="39"/>
      <c r="Y417" s="39"/>
      <c r="Z417" s="39"/>
    </row>
    <row r="418" spans="2:26" x14ac:dyDescent="0.3">
      <c r="B418" s="44"/>
      <c r="C418" s="45"/>
      <c r="D418" s="45"/>
      <c r="E418" s="45"/>
      <c r="F418" s="45"/>
      <c r="G418" s="45"/>
      <c r="H418" s="45"/>
      <c r="I418" s="45"/>
      <c r="J418" s="45"/>
      <c r="K418" s="45"/>
      <c r="L418" s="47"/>
      <c r="M418" s="44"/>
      <c r="N418" s="39"/>
      <c r="O418" s="41"/>
      <c r="P418" s="41"/>
      <c r="Q418" s="41"/>
      <c r="R418" s="41"/>
      <c r="S418" s="41"/>
      <c r="T418" s="41"/>
      <c r="U418" s="41"/>
      <c r="V418" s="41"/>
      <c r="W418" s="44"/>
      <c r="X418" s="39"/>
      <c r="Y418" s="39"/>
      <c r="Z418" s="39"/>
    </row>
    <row r="419" spans="2:26" x14ac:dyDescent="0.3">
      <c r="B419" s="44"/>
      <c r="C419" s="45"/>
      <c r="D419" s="45"/>
      <c r="E419" s="45"/>
      <c r="F419" s="45"/>
      <c r="G419" s="45"/>
      <c r="H419" s="45"/>
      <c r="I419" s="45"/>
      <c r="J419" s="45"/>
      <c r="K419" s="45"/>
      <c r="L419" s="47"/>
      <c r="M419" s="44"/>
      <c r="N419" s="39"/>
      <c r="O419" s="41"/>
      <c r="P419" s="41"/>
      <c r="Q419" s="41"/>
      <c r="R419" s="41"/>
      <c r="S419" s="41"/>
      <c r="T419" s="41"/>
      <c r="U419" s="41"/>
      <c r="V419" s="41"/>
      <c r="W419" s="44"/>
      <c r="X419" s="39"/>
      <c r="Y419" s="39"/>
      <c r="Z419" s="39"/>
    </row>
    <row r="420" spans="2:26" x14ac:dyDescent="0.3">
      <c r="B420" s="44"/>
      <c r="C420" s="45"/>
      <c r="D420" s="45"/>
      <c r="E420" s="45"/>
      <c r="F420" s="45"/>
      <c r="G420" s="45"/>
      <c r="H420" s="45"/>
      <c r="I420" s="45"/>
      <c r="J420" s="45"/>
      <c r="K420" s="45"/>
      <c r="L420" s="47"/>
      <c r="M420" s="44"/>
      <c r="N420" s="39"/>
      <c r="O420" s="41"/>
      <c r="P420" s="41"/>
      <c r="Q420" s="41"/>
      <c r="R420" s="41"/>
      <c r="S420" s="41"/>
      <c r="T420" s="41"/>
      <c r="U420" s="41"/>
      <c r="V420" s="41"/>
      <c r="W420" s="44"/>
      <c r="X420" s="39"/>
      <c r="Y420" s="39"/>
      <c r="Z420" s="39"/>
    </row>
    <row r="421" spans="2:26" x14ac:dyDescent="0.3">
      <c r="B421" s="44"/>
      <c r="C421" s="45"/>
      <c r="D421" s="45"/>
      <c r="E421" s="45"/>
      <c r="F421" s="45"/>
      <c r="G421" s="45"/>
      <c r="H421" s="45"/>
      <c r="I421" s="45"/>
      <c r="J421" s="45"/>
      <c r="K421" s="45"/>
      <c r="L421" s="47"/>
      <c r="M421" s="44"/>
      <c r="N421" s="39"/>
      <c r="O421" s="41"/>
      <c r="P421" s="41"/>
      <c r="Q421" s="41"/>
      <c r="R421" s="41"/>
      <c r="S421" s="41"/>
      <c r="T421" s="41"/>
      <c r="U421" s="41"/>
      <c r="V421" s="41"/>
      <c r="W421" s="44"/>
      <c r="X421" s="39"/>
      <c r="Y421" s="39"/>
      <c r="Z421" s="39"/>
    </row>
    <row r="422" spans="2:26" x14ac:dyDescent="0.3">
      <c r="B422" s="44"/>
      <c r="C422" s="45"/>
      <c r="D422" s="45"/>
      <c r="E422" s="45"/>
      <c r="F422" s="45"/>
      <c r="G422" s="45"/>
      <c r="H422" s="45"/>
      <c r="I422" s="45"/>
      <c r="J422" s="45"/>
      <c r="K422" s="45"/>
      <c r="L422" s="47"/>
      <c r="M422" s="44"/>
      <c r="N422" s="39"/>
      <c r="O422" s="41"/>
      <c r="P422" s="41"/>
      <c r="Q422" s="41"/>
      <c r="R422" s="41"/>
      <c r="S422" s="41"/>
      <c r="T422" s="41"/>
      <c r="U422" s="41"/>
      <c r="V422" s="41"/>
      <c r="W422" s="44"/>
      <c r="X422" s="39"/>
      <c r="Y422" s="39"/>
      <c r="Z422" s="39"/>
    </row>
    <row r="423" spans="2:26" x14ac:dyDescent="0.3">
      <c r="B423" s="44"/>
      <c r="C423" s="45"/>
      <c r="D423" s="45"/>
      <c r="E423" s="45"/>
      <c r="F423" s="45"/>
      <c r="G423" s="45"/>
      <c r="H423" s="45"/>
      <c r="I423" s="45"/>
      <c r="J423" s="45"/>
      <c r="K423" s="45"/>
      <c r="L423" s="47"/>
      <c r="M423" s="44"/>
      <c r="N423" s="39"/>
      <c r="O423" s="41"/>
      <c r="P423" s="41"/>
      <c r="Q423" s="41"/>
      <c r="R423" s="41"/>
      <c r="S423" s="41"/>
      <c r="T423" s="41"/>
      <c r="U423" s="41"/>
      <c r="V423" s="41"/>
      <c r="W423" s="44"/>
      <c r="X423" s="39"/>
      <c r="Y423" s="39"/>
      <c r="Z423" s="39"/>
    </row>
    <row r="424" spans="2:26" x14ac:dyDescent="0.3">
      <c r="B424" s="44"/>
      <c r="C424" s="45"/>
      <c r="D424" s="45"/>
      <c r="E424" s="45"/>
      <c r="F424" s="45"/>
      <c r="G424" s="45"/>
      <c r="H424" s="45"/>
      <c r="I424" s="45"/>
      <c r="J424" s="45"/>
      <c r="K424" s="45"/>
      <c r="L424" s="47"/>
      <c r="M424" s="44"/>
      <c r="N424" s="39"/>
      <c r="O424" s="41"/>
      <c r="P424" s="41"/>
      <c r="Q424" s="41"/>
      <c r="R424" s="41"/>
      <c r="S424" s="41"/>
      <c r="T424" s="41"/>
      <c r="U424" s="41"/>
      <c r="V424" s="41"/>
      <c r="W424" s="44"/>
      <c r="X424" s="39"/>
      <c r="Y424" s="39"/>
      <c r="Z424" s="39"/>
    </row>
    <row r="425" spans="2:26" x14ac:dyDescent="0.3">
      <c r="B425" s="44"/>
      <c r="C425" s="45"/>
      <c r="D425" s="45"/>
      <c r="E425" s="45"/>
      <c r="F425" s="45"/>
      <c r="G425" s="45"/>
      <c r="H425" s="45"/>
      <c r="I425" s="45"/>
      <c r="J425" s="45"/>
      <c r="K425" s="45"/>
      <c r="L425" s="47"/>
      <c r="M425" s="44"/>
      <c r="N425" s="39"/>
      <c r="O425" s="41"/>
      <c r="P425" s="41"/>
      <c r="Q425" s="41"/>
      <c r="R425" s="41"/>
      <c r="S425" s="41"/>
      <c r="T425" s="41"/>
      <c r="U425" s="41"/>
      <c r="V425" s="41"/>
      <c r="W425" s="44"/>
      <c r="X425" s="39"/>
      <c r="Y425" s="39"/>
      <c r="Z425" s="39"/>
    </row>
    <row r="426" spans="2:26" x14ac:dyDescent="0.3">
      <c r="B426" s="44"/>
      <c r="C426" s="45"/>
      <c r="D426" s="45"/>
      <c r="E426" s="45"/>
      <c r="F426" s="45"/>
      <c r="G426" s="45"/>
      <c r="H426" s="45"/>
      <c r="I426" s="45"/>
      <c r="J426" s="45"/>
      <c r="K426" s="45"/>
      <c r="L426" s="47"/>
      <c r="M426" s="44"/>
      <c r="N426" s="39"/>
      <c r="O426" s="41"/>
      <c r="P426" s="41"/>
      <c r="Q426" s="41"/>
      <c r="R426" s="41"/>
      <c r="S426" s="41"/>
      <c r="T426" s="41"/>
      <c r="U426" s="41"/>
      <c r="V426" s="41"/>
      <c r="W426" s="44"/>
      <c r="X426" s="39"/>
      <c r="Y426" s="39"/>
      <c r="Z426" s="39"/>
    </row>
    <row r="427" spans="2:26" x14ac:dyDescent="0.3">
      <c r="B427" s="44"/>
      <c r="C427" s="45"/>
      <c r="D427" s="45"/>
      <c r="E427" s="45"/>
      <c r="F427" s="45"/>
      <c r="G427" s="45"/>
      <c r="H427" s="45"/>
      <c r="I427" s="45"/>
      <c r="J427" s="45"/>
      <c r="K427" s="45"/>
      <c r="L427" s="47"/>
      <c r="M427" s="44"/>
      <c r="N427" s="39"/>
      <c r="O427" s="41"/>
      <c r="P427" s="41"/>
      <c r="Q427" s="41"/>
      <c r="R427" s="41"/>
      <c r="S427" s="41"/>
      <c r="T427" s="41"/>
      <c r="U427" s="41"/>
      <c r="V427" s="41"/>
      <c r="W427" s="44"/>
      <c r="X427" s="39"/>
      <c r="Y427" s="39"/>
      <c r="Z427" s="39"/>
    </row>
    <row r="428" spans="2:26" x14ac:dyDescent="0.3">
      <c r="B428" s="44"/>
      <c r="C428" s="45"/>
      <c r="D428" s="45"/>
      <c r="E428" s="45"/>
      <c r="F428" s="45"/>
      <c r="G428" s="45"/>
      <c r="H428" s="45"/>
      <c r="I428" s="45"/>
      <c r="J428" s="45"/>
      <c r="K428" s="45"/>
      <c r="L428" s="47"/>
      <c r="M428" s="44"/>
      <c r="N428" s="39"/>
      <c r="O428" s="41"/>
      <c r="P428" s="41"/>
      <c r="Q428" s="41"/>
      <c r="R428" s="41"/>
      <c r="S428" s="41"/>
      <c r="T428" s="41"/>
      <c r="U428" s="41"/>
      <c r="V428" s="41"/>
      <c r="W428" s="44"/>
      <c r="X428" s="39"/>
      <c r="Y428" s="39"/>
      <c r="Z428" s="39"/>
    </row>
    <row r="429" spans="2:26" x14ac:dyDescent="0.3">
      <c r="B429" s="44"/>
      <c r="C429" s="45"/>
      <c r="D429" s="45"/>
      <c r="E429" s="45"/>
      <c r="F429" s="45"/>
      <c r="G429" s="45"/>
      <c r="H429" s="45"/>
      <c r="I429" s="45"/>
      <c r="J429" s="45"/>
      <c r="K429" s="45"/>
      <c r="L429" s="47"/>
      <c r="M429" s="44"/>
      <c r="N429" s="39"/>
      <c r="O429" s="41"/>
      <c r="P429" s="41"/>
      <c r="Q429" s="41"/>
      <c r="R429" s="41"/>
      <c r="S429" s="41"/>
      <c r="T429" s="41"/>
      <c r="U429" s="41"/>
      <c r="V429" s="41"/>
      <c r="W429" s="44"/>
      <c r="X429" s="39"/>
      <c r="Y429" s="39"/>
      <c r="Z429" s="39"/>
    </row>
    <row r="430" spans="2:26" x14ac:dyDescent="0.3">
      <c r="B430" s="44"/>
      <c r="C430" s="45"/>
      <c r="D430" s="45"/>
      <c r="E430" s="45"/>
      <c r="F430" s="45"/>
      <c r="G430" s="45"/>
      <c r="H430" s="45"/>
      <c r="I430" s="45"/>
      <c r="J430" s="45"/>
      <c r="K430" s="45"/>
      <c r="L430" s="47"/>
      <c r="M430" s="44"/>
      <c r="N430" s="39"/>
      <c r="O430" s="41"/>
      <c r="P430" s="41"/>
      <c r="Q430" s="41"/>
      <c r="R430" s="41"/>
      <c r="S430" s="41"/>
      <c r="T430" s="41"/>
      <c r="U430" s="41"/>
      <c r="V430" s="41"/>
      <c r="W430" s="44"/>
      <c r="X430" s="39"/>
      <c r="Y430" s="39"/>
      <c r="Z430" s="39"/>
    </row>
    <row r="431" spans="2:26" x14ac:dyDescent="0.3">
      <c r="B431" s="44"/>
      <c r="C431" s="45"/>
      <c r="D431" s="45"/>
      <c r="E431" s="45"/>
      <c r="F431" s="45"/>
      <c r="G431" s="45"/>
      <c r="H431" s="45"/>
      <c r="I431" s="45"/>
      <c r="J431" s="45"/>
      <c r="K431" s="45"/>
      <c r="L431" s="47"/>
      <c r="M431" s="44"/>
      <c r="N431" s="39"/>
      <c r="O431" s="41"/>
      <c r="P431" s="41"/>
      <c r="Q431" s="41"/>
      <c r="R431" s="41"/>
      <c r="S431" s="41"/>
      <c r="T431" s="41"/>
      <c r="U431" s="41"/>
      <c r="V431" s="41"/>
      <c r="W431" s="44"/>
      <c r="X431" s="39"/>
      <c r="Y431" s="39"/>
      <c r="Z431" s="39"/>
    </row>
    <row r="432" spans="2:26" x14ac:dyDescent="0.3">
      <c r="B432" s="44"/>
      <c r="C432" s="45"/>
      <c r="D432" s="45"/>
      <c r="E432" s="45"/>
      <c r="F432" s="45"/>
      <c r="G432" s="45"/>
      <c r="H432" s="45"/>
      <c r="I432" s="45"/>
      <c r="J432" s="45"/>
      <c r="K432" s="45"/>
      <c r="L432" s="47"/>
      <c r="M432" s="44"/>
      <c r="N432" s="39"/>
      <c r="O432" s="41"/>
      <c r="P432" s="41"/>
      <c r="Q432" s="41"/>
      <c r="R432" s="41"/>
      <c r="S432" s="41"/>
      <c r="T432" s="41"/>
      <c r="U432" s="41"/>
      <c r="V432" s="41"/>
      <c r="W432" s="44"/>
      <c r="X432" s="80"/>
      <c r="Y432" s="39"/>
      <c r="Z432" s="39"/>
    </row>
    <row r="433" spans="2:26" x14ac:dyDescent="0.3">
      <c r="B433" s="44"/>
      <c r="C433" s="45"/>
      <c r="D433" s="45"/>
      <c r="E433" s="45"/>
      <c r="F433" s="45"/>
      <c r="G433" s="45"/>
      <c r="H433" s="45"/>
      <c r="I433" s="45"/>
      <c r="J433" s="45"/>
      <c r="K433" s="45"/>
      <c r="L433" s="47"/>
      <c r="M433" s="44"/>
      <c r="N433" s="39"/>
      <c r="O433" s="41"/>
      <c r="P433" s="41"/>
      <c r="Q433" s="41"/>
      <c r="R433" s="41"/>
      <c r="S433" s="41"/>
      <c r="T433" s="41"/>
      <c r="U433" s="41"/>
      <c r="V433" s="41"/>
      <c r="W433" s="44"/>
      <c r="X433" s="39"/>
      <c r="Y433" s="39"/>
      <c r="Z433" s="39"/>
    </row>
    <row r="434" spans="2:26" x14ac:dyDescent="0.3">
      <c r="B434" s="44"/>
      <c r="C434" s="45"/>
      <c r="D434" s="45"/>
      <c r="E434" s="45"/>
      <c r="F434" s="45"/>
      <c r="G434" s="45"/>
      <c r="H434" s="45"/>
      <c r="I434" s="45"/>
      <c r="J434" s="45"/>
      <c r="K434" s="45"/>
      <c r="L434" s="47"/>
      <c r="M434" s="44"/>
      <c r="N434" s="39"/>
      <c r="O434" s="41"/>
      <c r="P434" s="41"/>
      <c r="Q434" s="41"/>
      <c r="R434" s="41"/>
      <c r="S434" s="41"/>
      <c r="T434" s="41"/>
      <c r="U434" s="41"/>
      <c r="V434" s="41"/>
      <c r="W434" s="44"/>
      <c r="X434" s="39"/>
      <c r="Y434" s="39"/>
      <c r="Z434" s="39"/>
    </row>
    <row r="435" spans="2:26" x14ac:dyDescent="0.3">
      <c r="B435" s="44"/>
      <c r="C435" s="45"/>
      <c r="D435" s="45"/>
      <c r="E435" s="45"/>
      <c r="F435" s="45"/>
      <c r="G435" s="45"/>
      <c r="H435" s="45"/>
      <c r="I435" s="45"/>
      <c r="J435" s="45"/>
      <c r="K435" s="45"/>
      <c r="L435" s="47"/>
      <c r="M435" s="44"/>
      <c r="N435" s="39"/>
      <c r="O435" s="41"/>
      <c r="P435" s="41"/>
      <c r="Q435" s="41"/>
      <c r="R435" s="41"/>
      <c r="S435" s="41"/>
      <c r="T435" s="41"/>
      <c r="U435" s="41"/>
      <c r="V435" s="41"/>
      <c r="W435" s="44"/>
      <c r="X435" s="39"/>
      <c r="Y435" s="39"/>
      <c r="Z435" s="39"/>
    </row>
    <row r="436" spans="2:26" x14ac:dyDescent="0.3">
      <c r="B436" s="44"/>
      <c r="C436" s="45"/>
      <c r="D436" s="45"/>
      <c r="E436" s="45"/>
      <c r="F436" s="45"/>
      <c r="G436" s="45"/>
      <c r="H436" s="45"/>
      <c r="I436" s="45"/>
      <c r="J436" s="45"/>
      <c r="K436" s="45"/>
      <c r="L436" s="47"/>
      <c r="M436" s="44"/>
      <c r="N436" s="39"/>
      <c r="O436" s="41"/>
      <c r="P436" s="41"/>
      <c r="Q436" s="41"/>
      <c r="R436" s="41"/>
      <c r="S436" s="41"/>
      <c r="T436" s="41"/>
      <c r="U436" s="41"/>
      <c r="V436" s="41"/>
      <c r="W436" s="44"/>
      <c r="X436" s="39"/>
      <c r="Y436" s="39"/>
      <c r="Z436" s="39"/>
    </row>
    <row r="437" spans="2:26" x14ac:dyDescent="0.3">
      <c r="B437" s="44"/>
      <c r="C437" s="45"/>
      <c r="D437" s="45"/>
      <c r="E437" s="45"/>
      <c r="F437" s="45"/>
      <c r="G437" s="45"/>
      <c r="H437" s="45"/>
      <c r="I437" s="45"/>
      <c r="J437" s="45"/>
      <c r="K437" s="45"/>
      <c r="L437" s="47"/>
      <c r="M437" s="44"/>
      <c r="N437" s="39"/>
      <c r="O437" s="41"/>
      <c r="P437" s="41"/>
      <c r="Q437" s="41"/>
      <c r="R437" s="41"/>
      <c r="S437" s="41"/>
      <c r="T437" s="41"/>
      <c r="U437" s="41"/>
      <c r="V437" s="41"/>
      <c r="W437" s="44"/>
      <c r="X437" s="39"/>
      <c r="Y437" s="39"/>
      <c r="Z437" s="39"/>
    </row>
    <row r="438" spans="2:26" x14ac:dyDescent="0.3">
      <c r="B438" s="44"/>
      <c r="C438" s="45"/>
      <c r="D438" s="45"/>
      <c r="E438" s="45"/>
      <c r="F438" s="45"/>
      <c r="G438" s="45"/>
      <c r="H438" s="45"/>
      <c r="I438" s="45"/>
      <c r="J438" s="45"/>
      <c r="K438" s="45"/>
      <c r="L438" s="47"/>
      <c r="M438" s="44"/>
      <c r="N438" s="39"/>
      <c r="O438" s="41"/>
      <c r="P438" s="41"/>
      <c r="Q438" s="41"/>
      <c r="R438" s="41"/>
      <c r="S438" s="41"/>
      <c r="T438" s="41"/>
      <c r="U438" s="41"/>
      <c r="V438" s="41"/>
      <c r="W438" s="44"/>
      <c r="X438" s="39"/>
      <c r="Y438" s="39"/>
      <c r="Z438" s="39"/>
    </row>
    <row r="439" spans="2:26" x14ac:dyDescent="0.3">
      <c r="B439" s="44"/>
      <c r="C439" s="45"/>
      <c r="D439" s="45"/>
      <c r="E439" s="45"/>
      <c r="F439" s="45"/>
      <c r="G439" s="45"/>
      <c r="H439" s="45"/>
      <c r="I439" s="45"/>
      <c r="J439" s="45"/>
      <c r="K439" s="45"/>
      <c r="L439" s="47"/>
      <c r="M439" s="44"/>
      <c r="N439" s="39"/>
      <c r="O439" s="41"/>
      <c r="P439" s="41"/>
      <c r="Q439" s="41"/>
      <c r="R439" s="41"/>
      <c r="S439" s="41"/>
      <c r="T439" s="41"/>
      <c r="U439" s="41"/>
      <c r="V439" s="41"/>
      <c r="W439" s="44"/>
      <c r="X439" s="39"/>
      <c r="Y439" s="39"/>
      <c r="Z439" s="39"/>
    </row>
    <row r="440" spans="2:26" x14ac:dyDescent="0.3">
      <c r="B440" s="44"/>
      <c r="C440" s="45"/>
      <c r="D440" s="45"/>
      <c r="E440" s="45"/>
      <c r="F440" s="45"/>
      <c r="G440" s="45"/>
      <c r="H440" s="45"/>
      <c r="I440" s="45"/>
      <c r="J440" s="45"/>
      <c r="K440" s="45"/>
      <c r="L440" s="47"/>
      <c r="M440" s="44"/>
      <c r="N440" s="39"/>
      <c r="O440" s="41"/>
      <c r="P440" s="41"/>
      <c r="Q440" s="41"/>
      <c r="R440" s="41"/>
      <c r="S440" s="41"/>
      <c r="T440" s="41"/>
      <c r="U440" s="41"/>
      <c r="V440" s="41"/>
      <c r="W440" s="44"/>
      <c r="X440" s="39"/>
      <c r="Y440" s="39"/>
      <c r="Z440" s="39"/>
    </row>
    <row r="441" spans="2:26" x14ac:dyDescent="0.3">
      <c r="B441" s="44"/>
      <c r="C441" s="45"/>
      <c r="D441" s="45"/>
      <c r="E441" s="45"/>
      <c r="F441" s="45"/>
      <c r="G441" s="45"/>
      <c r="H441" s="45"/>
      <c r="I441" s="45"/>
      <c r="J441" s="45"/>
      <c r="K441" s="45"/>
      <c r="L441" s="47"/>
      <c r="M441" s="44"/>
      <c r="N441" s="39"/>
      <c r="O441" s="41"/>
      <c r="P441" s="41"/>
      <c r="Q441" s="41"/>
      <c r="R441" s="41"/>
      <c r="S441" s="41"/>
      <c r="T441" s="41"/>
      <c r="U441" s="41"/>
      <c r="V441" s="41"/>
      <c r="W441" s="44"/>
      <c r="X441" s="39"/>
      <c r="Y441" s="39"/>
      <c r="Z441" s="39"/>
    </row>
    <row r="442" spans="2:26" x14ac:dyDescent="0.3">
      <c r="B442" s="44"/>
      <c r="C442" s="45"/>
      <c r="D442" s="45"/>
      <c r="E442" s="45"/>
      <c r="F442" s="45"/>
      <c r="G442" s="45"/>
      <c r="H442" s="45"/>
      <c r="I442" s="45"/>
      <c r="J442" s="45"/>
      <c r="K442" s="45"/>
      <c r="L442" s="47"/>
      <c r="M442" s="44"/>
      <c r="N442" s="39"/>
      <c r="O442" s="41"/>
      <c r="P442" s="41"/>
      <c r="Q442" s="41"/>
      <c r="R442" s="41"/>
      <c r="S442" s="41"/>
      <c r="T442" s="41"/>
      <c r="U442" s="41"/>
      <c r="V442" s="41"/>
      <c r="W442" s="44"/>
      <c r="X442" s="39"/>
      <c r="Y442" s="39"/>
      <c r="Z442" s="39"/>
    </row>
    <row r="443" spans="2:26" x14ac:dyDescent="0.3">
      <c r="B443" s="44"/>
      <c r="C443" s="45"/>
      <c r="D443" s="45"/>
      <c r="E443" s="45"/>
      <c r="F443" s="45"/>
      <c r="G443" s="45"/>
      <c r="H443" s="45"/>
      <c r="I443" s="45"/>
      <c r="J443" s="45"/>
      <c r="K443" s="45"/>
      <c r="L443" s="47"/>
      <c r="M443" s="44"/>
      <c r="N443" s="39"/>
      <c r="O443" s="41"/>
      <c r="P443" s="41"/>
      <c r="Q443" s="41"/>
      <c r="R443" s="41"/>
      <c r="S443" s="41"/>
      <c r="T443" s="41"/>
      <c r="U443" s="41"/>
      <c r="V443" s="41"/>
      <c r="W443" s="44"/>
      <c r="X443" s="39"/>
      <c r="Y443" s="39"/>
      <c r="Z443" s="39"/>
    </row>
    <row r="444" spans="2:26" x14ac:dyDescent="0.3">
      <c r="B444" s="44"/>
      <c r="C444" s="45"/>
      <c r="D444" s="45"/>
      <c r="E444" s="45"/>
      <c r="F444" s="45"/>
      <c r="G444" s="45"/>
      <c r="H444" s="45"/>
      <c r="I444" s="45"/>
      <c r="J444" s="45"/>
      <c r="K444" s="45"/>
      <c r="L444" s="47"/>
      <c r="M444" s="44"/>
      <c r="N444" s="39"/>
      <c r="O444" s="41"/>
      <c r="P444" s="41"/>
      <c r="Q444" s="41"/>
      <c r="R444" s="41"/>
      <c r="S444" s="41"/>
      <c r="T444" s="41"/>
      <c r="U444" s="41"/>
      <c r="V444" s="41"/>
      <c r="W444" s="44"/>
      <c r="X444" s="39"/>
      <c r="Y444" s="39"/>
      <c r="Z444" s="39"/>
    </row>
    <row r="445" spans="2:26" x14ac:dyDescent="0.3">
      <c r="B445" s="44"/>
      <c r="C445" s="45"/>
      <c r="D445" s="45"/>
      <c r="E445" s="45"/>
      <c r="F445" s="45"/>
      <c r="G445" s="45"/>
      <c r="H445" s="45"/>
      <c r="I445" s="45"/>
      <c r="J445" s="45"/>
      <c r="K445" s="45"/>
      <c r="L445" s="47"/>
      <c r="M445" s="44"/>
      <c r="N445" s="39"/>
      <c r="O445" s="41"/>
      <c r="P445" s="41"/>
      <c r="Q445" s="41"/>
      <c r="R445" s="41"/>
      <c r="S445" s="41"/>
      <c r="T445" s="41"/>
      <c r="U445" s="41"/>
      <c r="V445" s="41"/>
      <c r="W445" s="44"/>
      <c r="X445" s="39"/>
      <c r="Y445" s="39"/>
      <c r="Z445" s="39"/>
    </row>
    <row r="446" spans="2:26" x14ac:dyDescent="0.3">
      <c r="B446" s="44"/>
      <c r="C446" s="45"/>
      <c r="D446" s="45"/>
      <c r="E446" s="45"/>
      <c r="F446" s="45"/>
      <c r="G446" s="45"/>
      <c r="H446" s="45"/>
      <c r="I446" s="45"/>
      <c r="J446" s="45"/>
      <c r="K446" s="45"/>
      <c r="L446" s="47"/>
      <c r="M446" s="44"/>
      <c r="N446" s="39"/>
      <c r="O446" s="41"/>
      <c r="P446" s="41"/>
      <c r="Q446" s="41"/>
      <c r="R446" s="41"/>
      <c r="S446" s="41"/>
      <c r="T446" s="41"/>
      <c r="U446" s="41"/>
      <c r="V446" s="41"/>
      <c r="W446" s="44"/>
      <c r="X446" s="39"/>
      <c r="Y446" s="39"/>
      <c r="Z446" s="39"/>
    </row>
    <row r="447" spans="2:26" x14ac:dyDescent="0.3">
      <c r="B447" s="44"/>
      <c r="C447" s="45"/>
      <c r="D447" s="45"/>
      <c r="E447" s="45"/>
      <c r="F447" s="45"/>
      <c r="G447" s="45"/>
      <c r="H447" s="45"/>
      <c r="I447" s="45"/>
      <c r="J447" s="45"/>
      <c r="K447" s="45"/>
      <c r="L447" s="47"/>
      <c r="M447" s="44"/>
      <c r="N447" s="39"/>
      <c r="O447" s="41"/>
      <c r="P447" s="41"/>
      <c r="Q447" s="41"/>
      <c r="R447" s="41"/>
      <c r="S447" s="41"/>
      <c r="T447" s="41"/>
      <c r="U447" s="41"/>
      <c r="V447" s="41"/>
      <c r="W447" s="44"/>
      <c r="X447" s="39"/>
      <c r="Y447" s="39"/>
      <c r="Z447" s="39"/>
    </row>
    <row r="448" spans="2:26" x14ac:dyDescent="0.3">
      <c r="B448" s="44"/>
      <c r="C448" s="45"/>
      <c r="D448" s="45"/>
      <c r="E448" s="45"/>
      <c r="F448" s="45"/>
      <c r="G448" s="45"/>
      <c r="H448" s="45"/>
      <c r="I448" s="45"/>
      <c r="J448" s="45"/>
      <c r="K448" s="45"/>
      <c r="L448" s="47"/>
      <c r="M448" s="44"/>
      <c r="N448" s="39"/>
      <c r="O448" s="41"/>
      <c r="P448" s="41"/>
      <c r="Q448" s="41"/>
      <c r="R448" s="41"/>
      <c r="S448" s="41"/>
      <c r="T448" s="41"/>
      <c r="U448" s="41"/>
      <c r="V448" s="41"/>
      <c r="W448" s="44"/>
      <c r="X448" s="39"/>
      <c r="Y448" s="39"/>
      <c r="Z448" s="39"/>
    </row>
    <row r="449" spans="2:26" x14ac:dyDescent="0.3">
      <c r="B449" s="44"/>
      <c r="C449" s="45"/>
      <c r="D449" s="45"/>
      <c r="E449" s="45"/>
      <c r="F449" s="45"/>
      <c r="G449" s="45"/>
      <c r="H449" s="45"/>
      <c r="I449" s="45"/>
      <c r="J449" s="45"/>
      <c r="K449" s="45"/>
      <c r="L449" s="47"/>
      <c r="M449" s="44"/>
      <c r="N449" s="39"/>
      <c r="O449" s="41"/>
      <c r="P449" s="41"/>
      <c r="Q449" s="41"/>
      <c r="R449" s="41"/>
      <c r="S449" s="41"/>
      <c r="T449" s="41"/>
      <c r="U449" s="41"/>
      <c r="V449" s="41"/>
      <c r="W449" s="44"/>
      <c r="X449" s="39"/>
      <c r="Y449" s="39"/>
      <c r="Z449" s="39"/>
    </row>
    <row r="450" spans="2:26" x14ac:dyDescent="0.3">
      <c r="B450" s="44"/>
      <c r="C450" s="45"/>
      <c r="D450" s="45"/>
      <c r="E450" s="45"/>
      <c r="F450" s="45"/>
      <c r="G450" s="45"/>
      <c r="H450" s="45"/>
      <c r="I450" s="45"/>
      <c r="J450" s="45"/>
      <c r="K450" s="45"/>
      <c r="L450" s="47"/>
      <c r="M450" s="44"/>
      <c r="N450" s="39"/>
      <c r="O450" s="41"/>
      <c r="P450" s="41"/>
      <c r="Q450" s="41"/>
      <c r="R450" s="41"/>
      <c r="S450" s="41"/>
      <c r="T450" s="41"/>
      <c r="U450" s="41"/>
      <c r="V450" s="41"/>
      <c r="W450" s="44"/>
      <c r="X450" s="39"/>
      <c r="Y450" s="39"/>
      <c r="Z450" s="39"/>
    </row>
    <row r="451" spans="2:26" x14ac:dyDescent="0.3">
      <c r="B451" s="44"/>
      <c r="C451" s="45"/>
      <c r="D451" s="45"/>
      <c r="E451" s="45"/>
      <c r="F451" s="45"/>
      <c r="G451" s="45"/>
      <c r="H451" s="45"/>
      <c r="I451" s="45"/>
      <c r="J451" s="45"/>
      <c r="K451" s="45"/>
      <c r="L451" s="47"/>
      <c r="M451" s="44"/>
      <c r="N451" s="39"/>
      <c r="O451" s="41"/>
      <c r="P451" s="41"/>
      <c r="Q451" s="41"/>
      <c r="R451" s="41"/>
      <c r="S451" s="41"/>
      <c r="T451" s="41"/>
      <c r="U451" s="41"/>
      <c r="V451" s="41"/>
      <c r="W451" s="44"/>
      <c r="X451" s="39"/>
      <c r="Y451" s="39"/>
      <c r="Z451" s="39"/>
    </row>
    <row r="452" spans="2:26" x14ac:dyDescent="0.3">
      <c r="B452" s="44"/>
      <c r="C452" s="45"/>
      <c r="D452" s="45"/>
      <c r="E452" s="45"/>
      <c r="F452" s="45"/>
      <c r="G452" s="45"/>
      <c r="H452" s="45"/>
      <c r="I452" s="45"/>
      <c r="J452" s="45"/>
      <c r="K452" s="45"/>
      <c r="L452" s="47"/>
      <c r="M452" s="44"/>
      <c r="N452" s="39"/>
      <c r="O452" s="41"/>
      <c r="P452" s="41"/>
      <c r="Q452" s="41"/>
      <c r="R452" s="41"/>
      <c r="S452" s="41"/>
      <c r="T452" s="41"/>
      <c r="U452" s="41"/>
      <c r="V452" s="41"/>
      <c r="W452" s="44"/>
      <c r="X452" s="39"/>
      <c r="Y452" s="39"/>
      <c r="Z452" s="39"/>
    </row>
    <row r="453" spans="2:26" x14ac:dyDescent="0.3">
      <c r="B453" s="44"/>
      <c r="C453" s="45"/>
      <c r="D453" s="45"/>
      <c r="E453" s="45"/>
      <c r="F453" s="45"/>
      <c r="G453" s="45"/>
      <c r="H453" s="45"/>
      <c r="I453" s="45"/>
      <c r="J453" s="45"/>
      <c r="K453" s="45"/>
      <c r="L453" s="47"/>
      <c r="M453" s="44"/>
      <c r="N453" s="39"/>
      <c r="O453" s="41"/>
      <c r="P453" s="41"/>
      <c r="Q453" s="41"/>
      <c r="R453" s="41"/>
      <c r="S453" s="41"/>
      <c r="T453" s="41"/>
      <c r="U453" s="41"/>
      <c r="V453" s="41"/>
      <c r="W453" s="44"/>
      <c r="X453" s="39"/>
      <c r="Y453" s="39"/>
      <c r="Z453" s="39"/>
    </row>
    <row r="454" spans="2:26" x14ac:dyDescent="0.3">
      <c r="B454" s="44"/>
      <c r="C454" s="45"/>
      <c r="D454" s="45"/>
      <c r="E454" s="45"/>
      <c r="F454" s="45"/>
      <c r="G454" s="45"/>
      <c r="H454" s="45"/>
      <c r="I454" s="45"/>
      <c r="J454" s="45"/>
      <c r="K454" s="45"/>
      <c r="L454" s="47"/>
      <c r="M454" s="44"/>
      <c r="N454" s="39"/>
      <c r="O454" s="41"/>
      <c r="P454" s="41"/>
      <c r="Q454" s="41"/>
      <c r="R454" s="41"/>
      <c r="S454" s="41"/>
      <c r="T454" s="41"/>
      <c r="U454" s="41"/>
      <c r="V454" s="41"/>
      <c r="W454" s="44"/>
      <c r="X454" s="39"/>
      <c r="Y454" s="39"/>
      <c r="Z454" s="39"/>
    </row>
    <row r="455" spans="2:26" x14ac:dyDescent="0.3">
      <c r="B455" s="44"/>
      <c r="C455" s="45"/>
      <c r="D455" s="45"/>
      <c r="E455" s="45"/>
      <c r="F455" s="45"/>
      <c r="G455" s="45"/>
      <c r="H455" s="45"/>
      <c r="I455" s="45"/>
      <c r="J455" s="45"/>
      <c r="K455" s="45"/>
      <c r="L455" s="47"/>
      <c r="M455" s="44"/>
      <c r="N455" s="39"/>
      <c r="O455" s="41"/>
      <c r="P455" s="41"/>
      <c r="Q455" s="41"/>
      <c r="R455" s="41"/>
      <c r="S455" s="41"/>
      <c r="T455" s="41"/>
      <c r="U455" s="41"/>
      <c r="V455" s="41"/>
      <c r="W455" s="44"/>
      <c r="X455" s="39"/>
      <c r="Y455" s="39"/>
      <c r="Z455" s="39"/>
    </row>
    <row r="456" spans="2:26" x14ac:dyDescent="0.3">
      <c r="B456" s="44"/>
      <c r="C456" s="45"/>
      <c r="D456" s="45"/>
      <c r="E456" s="45"/>
      <c r="F456" s="45"/>
      <c r="G456" s="45"/>
      <c r="H456" s="45"/>
      <c r="I456" s="45"/>
      <c r="J456" s="45"/>
      <c r="K456" s="45"/>
      <c r="L456" s="47"/>
      <c r="M456" s="44"/>
      <c r="N456" s="39"/>
      <c r="O456" s="41"/>
      <c r="P456" s="41"/>
      <c r="Q456" s="41"/>
      <c r="R456" s="41"/>
      <c r="S456" s="41"/>
      <c r="T456" s="41"/>
      <c r="U456" s="41"/>
      <c r="V456" s="41"/>
      <c r="W456" s="44"/>
      <c r="X456" s="39"/>
      <c r="Y456" s="39"/>
      <c r="Z456" s="39"/>
    </row>
    <row r="457" spans="2:26" x14ac:dyDescent="0.3">
      <c r="B457" s="44"/>
      <c r="C457" s="45"/>
      <c r="D457" s="45"/>
      <c r="E457" s="45"/>
      <c r="F457" s="45"/>
      <c r="G457" s="45"/>
      <c r="H457" s="45"/>
      <c r="I457" s="45"/>
      <c r="J457" s="45"/>
      <c r="K457" s="45"/>
      <c r="L457" s="47"/>
      <c r="M457" s="44"/>
      <c r="N457" s="39"/>
      <c r="O457" s="41"/>
      <c r="P457" s="41"/>
      <c r="Q457" s="41"/>
      <c r="R457" s="41"/>
      <c r="S457" s="41"/>
      <c r="T457" s="41"/>
      <c r="U457" s="41"/>
      <c r="V457" s="41"/>
      <c r="W457" s="44"/>
      <c r="X457" s="39"/>
      <c r="Y457" s="39"/>
      <c r="Z457" s="39"/>
    </row>
    <row r="458" spans="2:26" x14ac:dyDescent="0.3">
      <c r="B458" s="44"/>
      <c r="C458" s="45"/>
      <c r="D458" s="45"/>
      <c r="E458" s="45"/>
      <c r="F458" s="45"/>
      <c r="G458" s="45"/>
      <c r="H458" s="45"/>
      <c r="I458" s="45"/>
      <c r="J458" s="45"/>
      <c r="K458" s="45"/>
      <c r="L458" s="47"/>
      <c r="M458" s="44"/>
      <c r="N458" s="39"/>
      <c r="O458" s="41"/>
      <c r="P458" s="41"/>
      <c r="Q458" s="41"/>
      <c r="R458" s="41"/>
      <c r="S458" s="41"/>
      <c r="T458" s="41"/>
      <c r="U458" s="41"/>
      <c r="V458" s="41"/>
      <c r="W458" s="44"/>
      <c r="X458" s="39"/>
      <c r="Y458" s="39"/>
      <c r="Z458" s="39"/>
    </row>
    <row r="459" spans="2:26" x14ac:dyDescent="0.3">
      <c r="B459" s="44"/>
      <c r="C459" s="45"/>
      <c r="D459" s="45"/>
      <c r="E459" s="45"/>
      <c r="F459" s="45"/>
      <c r="G459" s="45"/>
      <c r="H459" s="45"/>
      <c r="I459" s="45"/>
      <c r="J459" s="45"/>
      <c r="K459" s="45"/>
      <c r="L459" s="47"/>
      <c r="M459" s="44"/>
      <c r="N459" s="39"/>
      <c r="O459" s="41"/>
      <c r="P459" s="41"/>
      <c r="Q459" s="41"/>
      <c r="R459" s="41"/>
      <c r="S459" s="41"/>
      <c r="T459" s="41"/>
      <c r="U459" s="41"/>
      <c r="V459" s="41"/>
      <c r="W459" s="44"/>
      <c r="X459" s="39"/>
      <c r="Y459" s="39"/>
      <c r="Z459" s="39"/>
    </row>
    <row r="460" spans="2:26" x14ac:dyDescent="0.3">
      <c r="B460" s="44"/>
      <c r="C460" s="45"/>
      <c r="D460" s="45"/>
      <c r="E460" s="45"/>
      <c r="F460" s="45"/>
      <c r="G460" s="45"/>
      <c r="H460" s="45"/>
      <c r="I460" s="45"/>
      <c r="J460" s="45"/>
      <c r="K460" s="45"/>
      <c r="L460" s="47"/>
      <c r="M460" s="44"/>
      <c r="N460" s="39"/>
      <c r="O460" s="41"/>
      <c r="P460" s="41"/>
      <c r="Q460" s="41"/>
      <c r="R460" s="41"/>
      <c r="S460" s="41"/>
      <c r="T460" s="41"/>
      <c r="U460" s="41"/>
      <c r="V460" s="41"/>
      <c r="W460" s="44"/>
      <c r="X460" s="39"/>
      <c r="Y460" s="39"/>
      <c r="Z460" s="39"/>
    </row>
    <row r="461" spans="2:26" x14ac:dyDescent="0.3">
      <c r="B461" s="44"/>
      <c r="C461" s="45"/>
      <c r="D461" s="45"/>
      <c r="E461" s="45"/>
      <c r="F461" s="45"/>
      <c r="G461" s="45"/>
      <c r="H461" s="45"/>
      <c r="I461" s="45"/>
      <c r="J461" s="45"/>
      <c r="K461" s="45"/>
      <c r="L461" s="47"/>
      <c r="M461" s="44"/>
      <c r="N461" s="39"/>
      <c r="O461" s="41"/>
      <c r="P461" s="41"/>
      <c r="Q461" s="41"/>
      <c r="R461" s="41"/>
      <c r="S461" s="41"/>
      <c r="T461" s="41"/>
      <c r="U461" s="41"/>
      <c r="V461" s="41"/>
      <c r="W461" s="44"/>
      <c r="X461" s="39"/>
      <c r="Y461" s="39"/>
      <c r="Z461" s="39"/>
    </row>
    <row r="462" spans="2:26" x14ac:dyDescent="0.3">
      <c r="B462" s="44"/>
      <c r="C462" s="45"/>
      <c r="D462" s="45"/>
      <c r="E462" s="45"/>
      <c r="F462" s="45"/>
      <c r="G462" s="45"/>
      <c r="H462" s="45"/>
      <c r="I462" s="45"/>
      <c r="J462" s="45"/>
      <c r="K462" s="45"/>
      <c r="L462" s="47"/>
      <c r="M462" s="44"/>
      <c r="N462" s="39"/>
      <c r="O462" s="41"/>
      <c r="P462" s="41"/>
      <c r="Q462" s="41"/>
      <c r="R462" s="41"/>
      <c r="S462" s="41"/>
      <c r="T462" s="41"/>
      <c r="U462" s="41"/>
      <c r="V462" s="41"/>
      <c r="W462" s="44"/>
      <c r="X462" s="39"/>
      <c r="Y462" s="39"/>
      <c r="Z462" s="39"/>
    </row>
    <row r="463" spans="2:26" x14ac:dyDescent="0.3">
      <c r="B463" s="44"/>
      <c r="C463" s="45"/>
      <c r="D463" s="45"/>
      <c r="E463" s="45"/>
      <c r="F463" s="45"/>
      <c r="G463" s="45"/>
      <c r="H463" s="45"/>
      <c r="I463" s="45"/>
      <c r="J463" s="45"/>
      <c r="K463" s="45"/>
      <c r="L463" s="47"/>
      <c r="M463" s="44"/>
      <c r="N463" s="39"/>
      <c r="O463" s="41"/>
      <c r="P463" s="41"/>
      <c r="Q463" s="41"/>
      <c r="R463" s="41"/>
      <c r="S463" s="41"/>
      <c r="T463" s="41"/>
      <c r="U463" s="41"/>
      <c r="V463" s="41"/>
      <c r="W463" s="44"/>
      <c r="X463" s="39"/>
      <c r="Y463" s="39"/>
      <c r="Z463" s="39"/>
    </row>
    <row r="464" spans="2:26" x14ac:dyDescent="0.3">
      <c r="B464" s="44"/>
      <c r="C464" s="45"/>
      <c r="D464" s="45"/>
      <c r="E464" s="45"/>
      <c r="F464" s="45"/>
      <c r="G464" s="45"/>
      <c r="H464" s="45"/>
      <c r="I464" s="45"/>
      <c r="J464" s="45"/>
      <c r="K464" s="45"/>
      <c r="L464" s="47"/>
      <c r="M464" s="44"/>
      <c r="N464" s="39"/>
      <c r="O464" s="41"/>
      <c r="P464" s="41"/>
      <c r="Q464" s="41"/>
      <c r="R464" s="41"/>
      <c r="S464" s="41"/>
      <c r="T464" s="41"/>
      <c r="U464" s="41"/>
      <c r="V464" s="41"/>
      <c r="W464" s="44"/>
      <c r="X464" s="39"/>
      <c r="Y464" s="39"/>
      <c r="Z464" s="39"/>
    </row>
    <row r="465" spans="2:26" x14ac:dyDescent="0.3">
      <c r="B465" s="44"/>
      <c r="C465" s="45"/>
      <c r="D465" s="45"/>
      <c r="E465" s="45"/>
      <c r="F465" s="45"/>
      <c r="G465" s="45"/>
      <c r="H465" s="45"/>
      <c r="I465" s="45"/>
      <c r="J465" s="45"/>
      <c r="K465" s="45"/>
      <c r="L465" s="47"/>
      <c r="M465" s="44"/>
      <c r="N465" s="39"/>
      <c r="O465" s="41"/>
      <c r="P465" s="41"/>
      <c r="Q465" s="41"/>
      <c r="R465" s="41"/>
      <c r="S465" s="41"/>
      <c r="T465" s="41"/>
      <c r="U465" s="41"/>
      <c r="V465" s="41"/>
      <c r="W465" s="44"/>
      <c r="X465" s="39"/>
      <c r="Y465" s="39"/>
      <c r="Z465" s="39"/>
    </row>
    <row r="466" spans="2:26" x14ac:dyDescent="0.3">
      <c r="B466" s="44"/>
      <c r="C466" s="45"/>
      <c r="D466" s="45"/>
      <c r="E466" s="45"/>
      <c r="F466" s="45"/>
      <c r="G466" s="45"/>
      <c r="H466" s="45"/>
      <c r="I466" s="45"/>
      <c r="J466" s="45"/>
      <c r="K466" s="45"/>
      <c r="L466" s="47"/>
      <c r="M466" s="44"/>
      <c r="N466" s="39"/>
      <c r="O466" s="41"/>
      <c r="P466" s="41"/>
      <c r="Q466" s="41"/>
      <c r="R466" s="41"/>
      <c r="S466" s="41"/>
      <c r="T466" s="41"/>
      <c r="U466" s="41"/>
      <c r="V466" s="41"/>
      <c r="W466" s="44"/>
      <c r="X466" s="39"/>
      <c r="Y466" s="39"/>
      <c r="Z466" s="39"/>
    </row>
    <row r="467" spans="2:26" x14ac:dyDescent="0.3">
      <c r="B467" s="44"/>
      <c r="C467" s="45"/>
      <c r="D467" s="45"/>
      <c r="E467" s="45"/>
      <c r="F467" s="45"/>
      <c r="G467" s="45"/>
      <c r="H467" s="45"/>
      <c r="I467" s="45"/>
      <c r="J467" s="45"/>
      <c r="K467" s="45"/>
      <c r="L467" s="47"/>
      <c r="M467" s="44"/>
      <c r="N467" s="39"/>
      <c r="O467" s="41"/>
      <c r="P467" s="41"/>
      <c r="Q467" s="41"/>
      <c r="R467" s="41"/>
      <c r="S467" s="41"/>
      <c r="T467" s="41"/>
      <c r="U467" s="41"/>
      <c r="V467" s="41"/>
      <c r="W467" s="44"/>
      <c r="X467" s="39"/>
      <c r="Y467" s="39"/>
      <c r="Z467" s="39"/>
    </row>
    <row r="468" spans="2:26" x14ac:dyDescent="0.3">
      <c r="B468" s="44"/>
      <c r="C468" s="45"/>
      <c r="D468" s="45"/>
      <c r="E468" s="45"/>
      <c r="F468" s="45"/>
      <c r="G468" s="45"/>
      <c r="H468" s="45"/>
      <c r="I468" s="45"/>
      <c r="J468" s="45"/>
      <c r="K468" s="45"/>
      <c r="L468" s="47"/>
      <c r="M468" s="44"/>
      <c r="N468" s="39"/>
      <c r="O468" s="41"/>
      <c r="P468" s="41"/>
      <c r="Q468" s="41"/>
      <c r="R468" s="41"/>
      <c r="S468" s="41"/>
      <c r="T468" s="41"/>
      <c r="U468" s="41"/>
      <c r="V468" s="41"/>
      <c r="W468" s="44"/>
      <c r="X468" s="39"/>
      <c r="Y468" s="39"/>
      <c r="Z468" s="39"/>
    </row>
    <row r="469" spans="2:26" x14ac:dyDescent="0.3">
      <c r="B469" s="44"/>
      <c r="C469" s="45"/>
      <c r="D469" s="45"/>
      <c r="E469" s="45"/>
      <c r="F469" s="45"/>
      <c r="G469" s="45"/>
      <c r="H469" s="45"/>
      <c r="I469" s="45"/>
      <c r="J469" s="45"/>
      <c r="K469" s="45"/>
      <c r="L469" s="47"/>
      <c r="M469" s="44"/>
      <c r="N469" s="39"/>
      <c r="O469" s="41"/>
      <c r="P469" s="41"/>
      <c r="Q469" s="41"/>
      <c r="R469" s="41"/>
      <c r="S469" s="41"/>
      <c r="T469" s="41"/>
      <c r="U469" s="41"/>
      <c r="V469" s="41"/>
      <c r="W469" s="44"/>
      <c r="X469" s="39"/>
      <c r="Y469" s="39"/>
      <c r="Z469" s="39"/>
    </row>
    <row r="470" spans="2:26" x14ac:dyDescent="0.3">
      <c r="B470" s="44"/>
      <c r="C470" s="45"/>
      <c r="D470" s="45"/>
      <c r="E470" s="45"/>
      <c r="F470" s="45"/>
      <c r="G470" s="45"/>
      <c r="H470" s="45"/>
      <c r="I470" s="45"/>
      <c r="J470" s="45"/>
      <c r="K470" s="45"/>
      <c r="L470" s="47"/>
      <c r="M470" s="44"/>
      <c r="N470" s="39"/>
      <c r="O470" s="41"/>
      <c r="P470" s="41"/>
      <c r="Q470" s="41"/>
      <c r="R470" s="41"/>
      <c r="S470" s="41"/>
      <c r="T470" s="41"/>
      <c r="U470" s="41"/>
      <c r="V470" s="41"/>
      <c r="W470" s="44"/>
      <c r="X470" s="39"/>
      <c r="Y470" s="39"/>
      <c r="Z470" s="39"/>
    </row>
    <row r="471" spans="2:26" x14ac:dyDescent="0.3">
      <c r="B471" s="44"/>
      <c r="C471" s="45"/>
      <c r="D471" s="45"/>
      <c r="E471" s="45"/>
      <c r="F471" s="45"/>
      <c r="G471" s="45"/>
      <c r="H471" s="45"/>
      <c r="I471" s="45"/>
      <c r="J471" s="45"/>
      <c r="K471" s="45"/>
      <c r="L471" s="47"/>
      <c r="M471" s="44"/>
      <c r="N471" s="39"/>
      <c r="O471" s="41"/>
      <c r="P471" s="41"/>
      <c r="Q471" s="41"/>
      <c r="R471" s="41"/>
      <c r="S471" s="41"/>
      <c r="T471" s="41"/>
      <c r="U471" s="41"/>
      <c r="V471" s="41"/>
      <c r="W471" s="44"/>
      <c r="X471" s="39"/>
      <c r="Y471" s="39"/>
      <c r="Z471" s="39"/>
    </row>
    <row r="472" spans="2:26" x14ac:dyDescent="0.3">
      <c r="B472" s="44"/>
      <c r="C472" s="45"/>
      <c r="D472" s="45"/>
      <c r="E472" s="45"/>
      <c r="F472" s="45"/>
      <c r="G472" s="45"/>
      <c r="H472" s="45"/>
      <c r="I472" s="45"/>
      <c r="J472" s="45"/>
      <c r="K472" s="45"/>
      <c r="L472" s="47"/>
      <c r="M472" s="44"/>
      <c r="N472" s="39"/>
      <c r="O472" s="41"/>
      <c r="P472" s="41"/>
      <c r="Q472" s="41"/>
      <c r="R472" s="41"/>
      <c r="S472" s="41"/>
      <c r="T472" s="41"/>
      <c r="U472" s="41"/>
      <c r="V472" s="41"/>
      <c r="W472" s="44"/>
      <c r="X472" s="39"/>
      <c r="Y472" s="39"/>
      <c r="Z472" s="39"/>
    </row>
    <row r="473" spans="2:26" x14ac:dyDescent="0.3">
      <c r="B473" s="44"/>
      <c r="C473" s="45"/>
      <c r="D473" s="45"/>
      <c r="E473" s="45"/>
      <c r="F473" s="45"/>
      <c r="G473" s="45"/>
      <c r="H473" s="45"/>
      <c r="I473" s="45"/>
      <c r="J473" s="45"/>
      <c r="K473" s="45"/>
      <c r="L473" s="47"/>
      <c r="M473" s="44"/>
      <c r="N473" s="39"/>
      <c r="O473" s="41"/>
      <c r="P473" s="41"/>
      <c r="Q473" s="41"/>
      <c r="R473" s="41"/>
      <c r="S473" s="41"/>
      <c r="T473" s="41"/>
      <c r="U473" s="41"/>
      <c r="V473" s="41"/>
      <c r="W473" s="44"/>
      <c r="X473" s="39"/>
      <c r="Y473" s="39"/>
      <c r="Z473" s="39"/>
    </row>
    <row r="474" spans="2:26" x14ac:dyDescent="0.3">
      <c r="B474" s="44"/>
      <c r="C474" s="45"/>
      <c r="D474" s="45"/>
      <c r="E474" s="45"/>
      <c r="F474" s="45"/>
      <c r="G474" s="45"/>
      <c r="H474" s="45"/>
      <c r="I474" s="45"/>
      <c r="J474" s="45"/>
      <c r="K474" s="45"/>
      <c r="L474" s="47"/>
      <c r="M474" s="44"/>
      <c r="N474" s="39"/>
      <c r="O474" s="41"/>
      <c r="P474" s="41"/>
      <c r="Q474" s="41"/>
      <c r="R474" s="41"/>
      <c r="S474" s="41"/>
      <c r="T474" s="41"/>
      <c r="U474" s="41"/>
      <c r="V474" s="41"/>
      <c r="W474" s="44"/>
      <c r="X474" s="39"/>
      <c r="Y474" s="39"/>
      <c r="Z474" s="39"/>
    </row>
    <row r="475" spans="2:26" x14ac:dyDescent="0.3">
      <c r="B475" s="44"/>
      <c r="C475" s="45"/>
      <c r="D475" s="45"/>
      <c r="E475" s="45"/>
      <c r="F475" s="45"/>
      <c r="G475" s="45"/>
      <c r="H475" s="45"/>
      <c r="I475" s="45"/>
      <c r="J475" s="45"/>
      <c r="K475" s="45"/>
      <c r="L475" s="47"/>
      <c r="M475" s="44"/>
      <c r="N475" s="39"/>
      <c r="O475" s="41"/>
      <c r="P475" s="41"/>
      <c r="Q475" s="41"/>
      <c r="R475" s="41"/>
      <c r="S475" s="41"/>
      <c r="T475" s="41"/>
      <c r="U475" s="41"/>
      <c r="V475" s="41"/>
      <c r="W475" s="44"/>
      <c r="X475" s="39"/>
      <c r="Y475" s="39"/>
      <c r="Z475" s="39"/>
    </row>
    <row r="476" spans="2:26" x14ac:dyDescent="0.3">
      <c r="B476" s="44"/>
      <c r="C476" s="45"/>
      <c r="D476" s="45"/>
      <c r="E476" s="45"/>
      <c r="F476" s="45"/>
      <c r="G476" s="45"/>
      <c r="H476" s="45"/>
      <c r="I476" s="45"/>
      <c r="J476" s="45"/>
      <c r="K476" s="45"/>
      <c r="L476" s="47"/>
      <c r="M476" s="44"/>
      <c r="N476" s="39"/>
      <c r="O476" s="41"/>
      <c r="P476" s="41"/>
      <c r="Q476" s="41"/>
      <c r="R476" s="41"/>
      <c r="S476" s="41"/>
      <c r="T476" s="41"/>
      <c r="U476" s="41"/>
      <c r="V476" s="41"/>
      <c r="W476" s="44"/>
      <c r="X476" s="39"/>
      <c r="Y476" s="39"/>
      <c r="Z476" s="39"/>
    </row>
    <row r="477" spans="2:26" x14ac:dyDescent="0.3">
      <c r="B477" s="44"/>
      <c r="C477" s="45"/>
      <c r="D477" s="45"/>
      <c r="E477" s="45"/>
      <c r="F477" s="45"/>
      <c r="G477" s="45"/>
      <c r="H477" s="45"/>
      <c r="I477" s="45"/>
      <c r="J477" s="45"/>
      <c r="K477" s="45"/>
      <c r="L477" s="47"/>
      <c r="M477" s="44"/>
      <c r="N477" s="39"/>
      <c r="O477" s="41"/>
      <c r="P477" s="41"/>
      <c r="Q477" s="41"/>
      <c r="R477" s="41"/>
      <c r="S477" s="41"/>
      <c r="T477" s="41"/>
      <c r="U477" s="41"/>
      <c r="V477" s="41"/>
      <c r="W477" s="44"/>
      <c r="X477" s="39"/>
      <c r="Y477" s="39"/>
      <c r="Z477" s="39"/>
    </row>
    <row r="478" spans="2:26" x14ac:dyDescent="0.3">
      <c r="B478" s="44"/>
      <c r="C478" s="45"/>
      <c r="D478" s="45"/>
      <c r="E478" s="45"/>
      <c r="F478" s="45"/>
      <c r="G478" s="45"/>
      <c r="H478" s="45"/>
      <c r="I478" s="45"/>
      <c r="J478" s="45"/>
      <c r="K478" s="45"/>
      <c r="L478" s="47"/>
      <c r="M478" s="44"/>
      <c r="N478" s="39"/>
      <c r="O478" s="41"/>
      <c r="P478" s="41"/>
      <c r="Q478" s="41"/>
      <c r="R478" s="41"/>
      <c r="S478" s="41"/>
      <c r="T478" s="41"/>
      <c r="U478" s="41"/>
      <c r="V478" s="41"/>
      <c r="W478" s="44"/>
      <c r="X478" s="39"/>
      <c r="Y478" s="39"/>
      <c r="Z478" s="39"/>
    </row>
    <row r="479" spans="2:26" x14ac:dyDescent="0.3">
      <c r="B479" s="44"/>
      <c r="C479" s="45"/>
      <c r="D479" s="45"/>
      <c r="E479" s="45"/>
      <c r="F479" s="45"/>
      <c r="G479" s="45"/>
      <c r="H479" s="45"/>
      <c r="I479" s="45"/>
      <c r="J479" s="45"/>
      <c r="K479" s="45"/>
      <c r="L479" s="47"/>
      <c r="M479" s="44"/>
      <c r="N479" s="39"/>
      <c r="O479" s="41"/>
      <c r="P479" s="41"/>
      <c r="Q479" s="41"/>
      <c r="R479" s="41"/>
      <c r="S479" s="41"/>
      <c r="T479" s="41"/>
      <c r="U479" s="41"/>
      <c r="V479" s="41"/>
      <c r="W479" s="44"/>
      <c r="X479" s="39"/>
      <c r="Y479" s="39"/>
      <c r="Z479" s="39"/>
    </row>
    <row r="480" spans="2:26" x14ac:dyDescent="0.3">
      <c r="B480" s="44"/>
      <c r="C480" s="45"/>
      <c r="D480" s="45"/>
      <c r="E480" s="45"/>
      <c r="F480" s="45"/>
      <c r="G480" s="45"/>
      <c r="H480" s="45"/>
      <c r="I480" s="45"/>
      <c r="J480" s="45"/>
      <c r="K480" s="45"/>
      <c r="L480" s="47"/>
      <c r="M480" s="44"/>
      <c r="N480" s="39"/>
      <c r="O480" s="41"/>
      <c r="P480" s="41"/>
      <c r="Q480" s="41"/>
      <c r="R480" s="41"/>
      <c r="S480" s="41"/>
      <c r="T480" s="41"/>
      <c r="U480" s="41"/>
      <c r="V480" s="41"/>
      <c r="W480" s="44"/>
      <c r="X480" s="39"/>
      <c r="Y480" s="39"/>
      <c r="Z480" s="39"/>
    </row>
    <row r="481" spans="2:26" x14ac:dyDescent="0.3">
      <c r="B481" s="44"/>
      <c r="C481" s="45"/>
      <c r="D481" s="45"/>
      <c r="E481" s="45"/>
      <c r="F481" s="45"/>
      <c r="G481" s="45"/>
      <c r="H481" s="45"/>
      <c r="I481" s="45"/>
      <c r="J481" s="45"/>
      <c r="K481" s="45"/>
      <c r="L481" s="47"/>
      <c r="M481" s="44"/>
      <c r="N481" s="39"/>
      <c r="O481" s="41"/>
      <c r="P481" s="41"/>
      <c r="Q481" s="41"/>
      <c r="R481" s="41"/>
      <c r="S481" s="41"/>
      <c r="T481" s="41"/>
      <c r="U481" s="41"/>
      <c r="V481" s="41"/>
      <c r="W481" s="44"/>
      <c r="X481" s="39"/>
      <c r="Y481" s="39"/>
      <c r="Z481" s="39"/>
    </row>
    <row r="482" spans="2:26" x14ac:dyDescent="0.3">
      <c r="B482" s="44"/>
      <c r="C482" s="45"/>
      <c r="D482" s="45"/>
      <c r="E482" s="45"/>
      <c r="F482" s="45"/>
      <c r="G482" s="45"/>
      <c r="H482" s="45"/>
      <c r="I482" s="45"/>
      <c r="J482" s="45"/>
      <c r="K482" s="45"/>
      <c r="L482" s="47"/>
      <c r="M482" s="44"/>
      <c r="N482" s="39"/>
      <c r="O482" s="41"/>
      <c r="P482" s="41"/>
      <c r="Q482" s="41"/>
      <c r="R482" s="41"/>
      <c r="S482" s="41"/>
      <c r="T482" s="41"/>
      <c r="U482" s="41"/>
      <c r="V482" s="41"/>
      <c r="W482" s="44"/>
      <c r="X482" s="39"/>
      <c r="Y482" s="39"/>
      <c r="Z482" s="39"/>
    </row>
    <row r="483" spans="2:26" x14ac:dyDescent="0.3">
      <c r="B483" s="44"/>
      <c r="C483" s="45"/>
      <c r="D483" s="45"/>
      <c r="E483" s="45"/>
      <c r="F483" s="45"/>
      <c r="G483" s="45"/>
      <c r="H483" s="45"/>
      <c r="I483" s="45"/>
      <c r="J483" s="45"/>
      <c r="K483" s="45"/>
      <c r="L483" s="47"/>
      <c r="M483" s="44"/>
      <c r="N483" s="39"/>
      <c r="O483" s="41"/>
      <c r="P483" s="41"/>
      <c r="Q483" s="41"/>
      <c r="R483" s="41"/>
      <c r="S483" s="41"/>
      <c r="T483" s="41"/>
      <c r="U483" s="41"/>
      <c r="V483" s="41"/>
      <c r="W483" s="44"/>
      <c r="X483" s="39"/>
      <c r="Y483" s="39"/>
      <c r="Z483" s="39"/>
    </row>
    <row r="484" spans="2:26" x14ac:dyDescent="0.3">
      <c r="B484" s="44"/>
      <c r="C484" s="45"/>
      <c r="D484" s="45"/>
      <c r="E484" s="45"/>
      <c r="F484" s="45"/>
      <c r="G484" s="45"/>
      <c r="H484" s="45"/>
      <c r="I484" s="45"/>
      <c r="J484" s="45"/>
      <c r="K484" s="45"/>
      <c r="L484" s="47"/>
      <c r="M484" s="44"/>
      <c r="N484" s="39"/>
      <c r="O484" s="41"/>
      <c r="P484" s="41"/>
      <c r="Q484" s="41"/>
      <c r="R484" s="41"/>
      <c r="S484" s="41"/>
      <c r="T484" s="41"/>
      <c r="U484" s="41"/>
      <c r="V484" s="41"/>
      <c r="W484" s="44"/>
      <c r="X484" s="39"/>
      <c r="Y484" s="39"/>
      <c r="Z484" s="39"/>
    </row>
    <row r="485" spans="2:26" x14ac:dyDescent="0.3">
      <c r="B485" s="44"/>
      <c r="C485" s="45"/>
      <c r="D485" s="45"/>
      <c r="E485" s="45"/>
      <c r="F485" s="45"/>
      <c r="G485" s="45"/>
      <c r="H485" s="45"/>
      <c r="I485" s="45"/>
      <c r="J485" s="45"/>
      <c r="K485" s="45"/>
      <c r="L485" s="47"/>
      <c r="M485" s="44"/>
      <c r="N485" s="39"/>
      <c r="O485" s="41"/>
      <c r="P485" s="41"/>
      <c r="Q485" s="41"/>
      <c r="R485" s="41"/>
      <c r="S485" s="41"/>
      <c r="T485" s="41"/>
      <c r="U485" s="41"/>
      <c r="V485" s="41"/>
      <c r="W485" s="44"/>
      <c r="X485" s="39"/>
      <c r="Y485" s="39"/>
      <c r="Z485" s="39"/>
    </row>
    <row r="486" spans="2:26" x14ac:dyDescent="0.3">
      <c r="B486" s="44"/>
      <c r="C486" s="45"/>
      <c r="D486" s="45"/>
      <c r="E486" s="45"/>
      <c r="F486" s="45"/>
      <c r="G486" s="45"/>
      <c r="H486" s="45"/>
      <c r="I486" s="45"/>
      <c r="J486" s="45"/>
      <c r="K486" s="45"/>
      <c r="L486" s="47"/>
      <c r="M486" s="44"/>
      <c r="N486" s="39"/>
      <c r="O486" s="41"/>
      <c r="P486" s="41"/>
      <c r="Q486" s="41"/>
      <c r="R486" s="41"/>
      <c r="S486" s="41"/>
      <c r="T486" s="41"/>
      <c r="U486" s="41"/>
      <c r="V486" s="41"/>
      <c r="W486" s="44"/>
      <c r="X486" s="39"/>
      <c r="Y486" s="39"/>
      <c r="Z486" s="39"/>
    </row>
    <row r="487" spans="2:26" x14ac:dyDescent="0.3">
      <c r="B487" s="44"/>
      <c r="C487" s="45"/>
      <c r="D487" s="45"/>
      <c r="E487" s="45"/>
      <c r="F487" s="45"/>
      <c r="G487" s="45"/>
      <c r="H487" s="45"/>
      <c r="I487" s="45"/>
      <c r="J487" s="45"/>
      <c r="K487" s="45"/>
      <c r="L487" s="47"/>
      <c r="M487" s="44"/>
      <c r="N487" s="39"/>
      <c r="O487" s="41"/>
      <c r="P487" s="41"/>
      <c r="Q487" s="41"/>
      <c r="R487" s="41"/>
      <c r="S487" s="41"/>
      <c r="T487" s="41"/>
      <c r="U487" s="41"/>
      <c r="V487" s="41"/>
      <c r="W487" s="44"/>
      <c r="X487" s="39"/>
      <c r="Y487" s="39"/>
      <c r="Z487" s="39"/>
    </row>
    <row r="488" spans="2:26" x14ac:dyDescent="0.3">
      <c r="B488" s="44"/>
      <c r="C488" s="45"/>
      <c r="D488" s="45"/>
      <c r="E488" s="45"/>
      <c r="F488" s="45"/>
      <c r="G488" s="45"/>
      <c r="H488" s="45"/>
      <c r="I488" s="45"/>
      <c r="J488" s="45"/>
      <c r="K488" s="45"/>
      <c r="L488" s="47"/>
      <c r="M488" s="44"/>
      <c r="N488" s="39"/>
      <c r="O488" s="41"/>
      <c r="P488" s="41"/>
      <c r="Q488" s="41"/>
      <c r="R488" s="41"/>
      <c r="S488" s="41"/>
      <c r="T488" s="41"/>
      <c r="U488" s="41"/>
      <c r="V488" s="41"/>
      <c r="W488" s="44"/>
      <c r="X488" s="39"/>
      <c r="Y488" s="39"/>
      <c r="Z488" s="39"/>
    </row>
    <row r="489" spans="2:26" x14ac:dyDescent="0.3">
      <c r="B489" s="44"/>
      <c r="C489" s="45"/>
      <c r="D489" s="45"/>
      <c r="E489" s="45"/>
      <c r="F489" s="45"/>
      <c r="G489" s="45"/>
      <c r="H489" s="45"/>
      <c r="I489" s="45"/>
      <c r="J489" s="45"/>
      <c r="K489" s="45"/>
      <c r="L489" s="47"/>
      <c r="M489" s="44"/>
      <c r="N489" s="39"/>
      <c r="O489" s="41"/>
      <c r="P489" s="41"/>
      <c r="Q489" s="41"/>
      <c r="R489" s="41"/>
      <c r="S489" s="41"/>
      <c r="T489" s="41"/>
      <c r="U489" s="41"/>
      <c r="V489" s="41"/>
      <c r="W489" s="44"/>
      <c r="X489" s="39"/>
      <c r="Y489" s="39"/>
      <c r="Z489" s="39"/>
    </row>
    <row r="490" spans="2:26" x14ac:dyDescent="0.3">
      <c r="B490" s="44"/>
      <c r="C490" s="45"/>
      <c r="D490" s="45"/>
      <c r="E490" s="45"/>
      <c r="F490" s="45"/>
      <c r="G490" s="45"/>
      <c r="H490" s="45"/>
      <c r="I490" s="45"/>
      <c r="J490" s="45"/>
      <c r="K490" s="45"/>
      <c r="L490" s="47"/>
      <c r="M490" s="44"/>
      <c r="N490" s="39"/>
      <c r="O490" s="41"/>
      <c r="P490" s="41"/>
      <c r="Q490" s="41"/>
      <c r="R490" s="41"/>
      <c r="S490" s="41"/>
      <c r="T490" s="41"/>
      <c r="U490" s="41"/>
      <c r="V490" s="41"/>
      <c r="W490" s="44"/>
      <c r="X490" s="39"/>
      <c r="Y490" s="39"/>
      <c r="Z490" s="39"/>
    </row>
    <row r="491" spans="2:26" x14ac:dyDescent="0.3">
      <c r="B491" s="44"/>
      <c r="C491" s="45"/>
      <c r="D491" s="45"/>
      <c r="E491" s="45"/>
      <c r="F491" s="45"/>
      <c r="G491" s="45"/>
      <c r="H491" s="45"/>
      <c r="I491" s="45"/>
      <c r="J491" s="45"/>
      <c r="K491" s="45"/>
      <c r="L491" s="47"/>
      <c r="M491" s="44"/>
      <c r="N491" s="39"/>
      <c r="O491" s="41"/>
      <c r="P491" s="41"/>
      <c r="Q491" s="41"/>
      <c r="R491" s="41"/>
      <c r="S491" s="41"/>
      <c r="T491" s="41"/>
      <c r="U491" s="41"/>
      <c r="V491" s="41"/>
      <c r="W491" s="44"/>
      <c r="X491" s="39"/>
      <c r="Y491" s="39"/>
      <c r="Z491" s="39"/>
    </row>
    <row r="492" spans="2:26" x14ac:dyDescent="0.3">
      <c r="B492" s="44"/>
      <c r="C492" s="45"/>
      <c r="D492" s="45"/>
      <c r="E492" s="45"/>
      <c r="F492" s="45"/>
      <c r="G492" s="45"/>
      <c r="H492" s="45"/>
      <c r="I492" s="45"/>
      <c r="J492" s="45"/>
      <c r="K492" s="45"/>
      <c r="L492" s="47"/>
      <c r="M492" s="44"/>
      <c r="N492" s="39"/>
      <c r="O492" s="41"/>
      <c r="P492" s="41"/>
      <c r="Q492" s="41"/>
      <c r="R492" s="41"/>
      <c r="S492" s="41"/>
      <c r="T492" s="41"/>
      <c r="U492" s="41"/>
      <c r="V492" s="41"/>
      <c r="W492" s="44"/>
      <c r="X492" s="39"/>
      <c r="Y492" s="39"/>
      <c r="Z492" s="39"/>
    </row>
    <row r="493" spans="2:26" x14ac:dyDescent="0.3">
      <c r="B493" s="44"/>
      <c r="C493" s="45"/>
      <c r="D493" s="45"/>
      <c r="E493" s="45"/>
      <c r="F493" s="45"/>
      <c r="G493" s="45"/>
      <c r="H493" s="45"/>
      <c r="I493" s="45"/>
      <c r="J493" s="45"/>
      <c r="K493" s="45"/>
      <c r="L493" s="47"/>
      <c r="M493" s="44"/>
      <c r="N493" s="39"/>
      <c r="O493" s="41"/>
      <c r="P493" s="41"/>
      <c r="Q493" s="41"/>
      <c r="R493" s="41"/>
      <c r="S493" s="41"/>
      <c r="T493" s="41"/>
      <c r="U493" s="41"/>
      <c r="V493" s="41"/>
      <c r="W493" s="44"/>
      <c r="X493" s="39"/>
      <c r="Y493" s="39"/>
      <c r="Z493" s="39"/>
    </row>
    <row r="494" spans="2:26" x14ac:dyDescent="0.3">
      <c r="B494" s="44"/>
      <c r="C494" s="45"/>
      <c r="D494" s="45"/>
      <c r="E494" s="45"/>
      <c r="F494" s="45"/>
      <c r="G494" s="45"/>
      <c r="H494" s="45"/>
      <c r="I494" s="45"/>
      <c r="J494" s="45"/>
      <c r="K494" s="45"/>
      <c r="L494" s="47"/>
      <c r="M494" s="44"/>
      <c r="N494" s="39"/>
      <c r="O494" s="41"/>
      <c r="P494" s="41"/>
      <c r="Q494" s="41"/>
      <c r="R494" s="41"/>
      <c r="S494" s="41"/>
      <c r="T494" s="41"/>
      <c r="U494" s="41"/>
      <c r="V494" s="41"/>
      <c r="W494" s="44"/>
      <c r="X494" s="39"/>
      <c r="Y494" s="39"/>
      <c r="Z494" s="39"/>
    </row>
    <row r="495" spans="2:26" x14ac:dyDescent="0.3">
      <c r="B495" s="44"/>
      <c r="C495" s="45"/>
      <c r="D495" s="45"/>
      <c r="E495" s="45"/>
      <c r="F495" s="45"/>
      <c r="G495" s="45"/>
      <c r="H495" s="45"/>
      <c r="I495" s="45"/>
      <c r="J495" s="45"/>
      <c r="K495" s="45"/>
      <c r="L495" s="47"/>
      <c r="M495" s="44"/>
      <c r="N495" s="39"/>
      <c r="O495" s="41"/>
      <c r="P495" s="41"/>
      <c r="Q495" s="41"/>
      <c r="R495" s="41"/>
      <c r="S495" s="41"/>
      <c r="T495" s="41"/>
      <c r="U495" s="41"/>
      <c r="V495" s="41"/>
      <c r="W495" s="44"/>
      <c r="X495" s="39"/>
      <c r="Y495" s="39"/>
      <c r="Z495" s="39"/>
    </row>
    <row r="496" spans="2:26" x14ac:dyDescent="0.3">
      <c r="B496" s="44"/>
      <c r="C496" s="45"/>
      <c r="D496" s="45"/>
      <c r="E496" s="45"/>
      <c r="F496" s="45"/>
      <c r="G496" s="45"/>
      <c r="H496" s="45"/>
      <c r="I496" s="45"/>
      <c r="J496" s="45"/>
      <c r="K496" s="45"/>
      <c r="L496" s="47"/>
      <c r="M496" s="44"/>
      <c r="N496" s="39"/>
      <c r="O496" s="41"/>
      <c r="P496" s="41"/>
      <c r="Q496" s="41"/>
      <c r="R496" s="41"/>
      <c r="S496" s="41"/>
      <c r="T496" s="41"/>
      <c r="U496" s="41"/>
      <c r="V496" s="41"/>
      <c r="W496" s="44"/>
      <c r="X496" s="39"/>
      <c r="Y496" s="39"/>
      <c r="Z496" s="39"/>
    </row>
    <row r="497" spans="2:26" x14ac:dyDescent="0.3">
      <c r="B497" s="44"/>
      <c r="C497" s="45"/>
      <c r="D497" s="45"/>
      <c r="E497" s="45"/>
      <c r="F497" s="45"/>
      <c r="G497" s="45"/>
      <c r="H497" s="45"/>
      <c r="I497" s="45"/>
      <c r="J497" s="45"/>
      <c r="K497" s="45"/>
      <c r="L497" s="47"/>
      <c r="M497" s="44"/>
      <c r="N497" s="39"/>
      <c r="O497" s="41"/>
      <c r="P497" s="41"/>
      <c r="Q497" s="41"/>
      <c r="R497" s="41"/>
      <c r="S497" s="41"/>
      <c r="T497" s="41"/>
      <c r="U497" s="41"/>
      <c r="V497" s="41"/>
      <c r="W497" s="44"/>
      <c r="X497" s="39"/>
      <c r="Y497" s="39"/>
      <c r="Z497" s="39"/>
    </row>
    <row r="498" spans="2:26" x14ac:dyDescent="0.3">
      <c r="B498" s="44"/>
      <c r="C498" s="45"/>
      <c r="D498" s="45"/>
      <c r="E498" s="45"/>
      <c r="F498" s="45"/>
      <c r="G498" s="45"/>
      <c r="H498" s="45"/>
      <c r="I498" s="45"/>
      <c r="J498" s="45"/>
      <c r="K498" s="45"/>
      <c r="L498" s="47"/>
      <c r="M498" s="44"/>
      <c r="N498" s="39"/>
      <c r="O498" s="41"/>
      <c r="P498" s="41"/>
      <c r="Q498" s="41"/>
      <c r="R498" s="41"/>
      <c r="S498" s="41"/>
      <c r="T498" s="41"/>
      <c r="U498" s="41"/>
      <c r="V498" s="41"/>
      <c r="W498" s="44"/>
      <c r="X498" s="39"/>
      <c r="Y498" s="39"/>
      <c r="Z498" s="39"/>
    </row>
    <row r="499" spans="2:26" x14ac:dyDescent="0.3">
      <c r="B499" s="44"/>
      <c r="C499" s="45"/>
      <c r="D499" s="45"/>
      <c r="E499" s="45"/>
      <c r="F499" s="45"/>
      <c r="G499" s="45"/>
      <c r="H499" s="45"/>
      <c r="I499" s="45"/>
      <c r="J499" s="45"/>
      <c r="K499" s="45"/>
      <c r="L499" s="47"/>
      <c r="M499" s="44"/>
      <c r="N499" s="39"/>
      <c r="O499" s="41"/>
      <c r="P499" s="41"/>
      <c r="Q499" s="41"/>
      <c r="R499" s="41"/>
      <c r="S499" s="41"/>
      <c r="T499" s="41"/>
      <c r="U499" s="41"/>
      <c r="V499" s="41"/>
      <c r="W499" s="44"/>
      <c r="X499" s="39"/>
      <c r="Y499" s="39"/>
      <c r="Z499" s="39"/>
    </row>
    <row r="500" spans="2:26" x14ac:dyDescent="0.3">
      <c r="B500" s="44"/>
      <c r="C500" s="45"/>
      <c r="D500" s="45"/>
      <c r="E500" s="45"/>
      <c r="F500" s="45"/>
      <c r="G500" s="45"/>
      <c r="H500" s="45"/>
      <c r="I500" s="45"/>
      <c r="J500" s="45"/>
      <c r="K500" s="45"/>
      <c r="L500" s="47"/>
      <c r="M500" s="44"/>
      <c r="N500" s="39"/>
      <c r="O500" s="41"/>
      <c r="P500" s="41"/>
      <c r="Q500" s="41"/>
      <c r="R500" s="41"/>
      <c r="S500" s="41"/>
      <c r="T500" s="41"/>
      <c r="U500" s="41"/>
      <c r="V500" s="41"/>
      <c r="W500" s="44"/>
      <c r="X500" s="39"/>
      <c r="Y500" s="39"/>
      <c r="Z500" s="39"/>
    </row>
    <row r="501" spans="2:26" x14ac:dyDescent="0.3">
      <c r="B501" s="44"/>
      <c r="C501" s="45"/>
      <c r="D501" s="45"/>
      <c r="E501" s="45"/>
      <c r="F501" s="45"/>
      <c r="G501" s="45"/>
      <c r="H501" s="45"/>
      <c r="I501" s="45"/>
      <c r="J501" s="45"/>
      <c r="K501" s="45"/>
      <c r="L501" s="47"/>
      <c r="M501" s="44"/>
      <c r="N501" s="39"/>
      <c r="O501" s="41"/>
      <c r="P501" s="41"/>
      <c r="Q501" s="41"/>
      <c r="R501" s="41"/>
      <c r="S501" s="41"/>
      <c r="T501" s="41"/>
      <c r="U501" s="41"/>
      <c r="V501" s="41"/>
      <c r="W501" s="44"/>
      <c r="X501" s="39"/>
      <c r="Y501" s="39"/>
      <c r="Z501" s="39"/>
    </row>
    <row r="502" spans="2:26" x14ac:dyDescent="0.3">
      <c r="B502" s="44"/>
      <c r="C502" s="45"/>
      <c r="D502" s="45"/>
      <c r="E502" s="45"/>
      <c r="F502" s="45"/>
      <c r="G502" s="45"/>
      <c r="H502" s="45"/>
      <c r="I502" s="45"/>
      <c r="J502" s="45"/>
      <c r="K502" s="45"/>
      <c r="L502" s="47"/>
      <c r="M502" s="44"/>
      <c r="N502" s="39"/>
      <c r="O502" s="41"/>
      <c r="P502" s="41"/>
      <c r="Q502" s="41"/>
      <c r="R502" s="41"/>
      <c r="S502" s="41"/>
      <c r="T502" s="41"/>
      <c r="U502" s="41"/>
      <c r="V502" s="41"/>
      <c r="W502" s="44"/>
      <c r="X502" s="39"/>
      <c r="Y502" s="39"/>
      <c r="Z502" s="39"/>
    </row>
    <row r="503" spans="2:26" x14ac:dyDescent="0.3">
      <c r="B503" s="44"/>
      <c r="C503" s="45"/>
      <c r="D503" s="45"/>
      <c r="E503" s="45"/>
      <c r="F503" s="45"/>
      <c r="G503" s="45"/>
      <c r="H503" s="45"/>
      <c r="I503" s="45"/>
      <c r="J503" s="45"/>
      <c r="K503" s="45"/>
      <c r="L503" s="47"/>
      <c r="M503" s="44"/>
      <c r="N503" s="39"/>
      <c r="O503" s="41"/>
      <c r="P503" s="41"/>
      <c r="Q503" s="41"/>
      <c r="R503" s="41"/>
      <c r="S503" s="41"/>
      <c r="T503" s="41"/>
      <c r="U503" s="41"/>
      <c r="V503" s="41"/>
      <c r="W503" s="44"/>
      <c r="X503" s="39"/>
      <c r="Y503" s="39"/>
      <c r="Z503" s="39"/>
    </row>
    <row r="504" spans="2:26" x14ac:dyDescent="0.3">
      <c r="B504" s="44"/>
      <c r="C504" s="45"/>
      <c r="D504" s="45"/>
      <c r="E504" s="45"/>
      <c r="F504" s="45"/>
      <c r="G504" s="45"/>
      <c r="H504" s="45"/>
      <c r="I504" s="45"/>
      <c r="J504" s="45"/>
      <c r="K504" s="45"/>
      <c r="L504" s="47"/>
      <c r="M504" s="44"/>
      <c r="N504" s="39"/>
      <c r="O504" s="41"/>
      <c r="P504" s="41"/>
      <c r="Q504" s="41"/>
      <c r="R504" s="41"/>
      <c r="S504" s="41"/>
      <c r="T504" s="41"/>
      <c r="U504" s="41"/>
      <c r="V504" s="41"/>
      <c r="W504" s="44"/>
      <c r="X504" s="39"/>
      <c r="Y504" s="39"/>
      <c r="Z504" s="39"/>
    </row>
    <row r="505" spans="2:26" x14ac:dyDescent="0.3">
      <c r="B505" s="44"/>
      <c r="C505" s="45"/>
      <c r="D505" s="45"/>
      <c r="E505" s="45"/>
      <c r="F505" s="45"/>
      <c r="G505" s="45"/>
      <c r="H505" s="45"/>
      <c r="I505" s="45"/>
      <c r="J505" s="45"/>
      <c r="K505" s="45"/>
      <c r="L505" s="47"/>
      <c r="M505" s="44"/>
      <c r="N505" s="39"/>
      <c r="O505" s="41"/>
      <c r="P505" s="41"/>
      <c r="Q505" s="41"/>
      <c r="R505" s="41"/>
      <c r="S505" s="41"/>
      <c r="T505" s="41"/>
      <c r="U505" s="41"/>
      <c r="V505" s="41"/>
      <c r="W505" s="44"/>
      <c r="X505" s="39"/>
      <c r="Y505" s="39"/>
      <c r="Z505" s="39"/>
    </row>
    <row r="506" spans="2:26" x14ac:dyDescent="0.3">
      <c r="B506" s="44"/>
      <c r="C506" s="45"/>
      <c r="D506" s="45"/>
      <c r="E506" s="45"/>
      <c r="F506" s="45"/>
      <c r="G506" s="45"/>
      <c r="H506" s="45"/>
      <c r="I506" s="45"/>
      <c r="J506" s="45"/>
      <c r="K506" s="45"/>
      <c r="L506" s="47"/>
      <c r="M506" s="44"/>
      <c r="N506" s="39"/>
      <c r="O506" s="41"/>
      <c r="P506" s="41"/>
      <c r="Q506" s="41"/>
      <c r="R506" s="41"/>
      <c r="S506" s="41"/>
      <c r="T506" s="41"/>
      <c r="U506" s="41"/>
      <c r="V506" s="41"/>
      <c r="W506" s="44"/>
      <c r="X506" s="39"/>
      <c r="Y506" s="39"/>
      <c r="Z506" s="39"/>
    </row>
    <row r="507" spans="2:26" x14ac:dyDescent="0.3">
      <c r="B507" s="44"/>
      <c r="C507" s="45"/>
      <c r="D507" s="45"/>
      <c r="E507" s="45"/>
      <c r="F507" s="45"/>
      <c r="G507" s="45"/>
      <c r="H507" s="45"/>
      <c r="I507" s="45"/>
      <c r="J507" s="45"/>
      <c r="K507" s="45"/>
      <c r="L507" s="47"/>
      <c r="M507" s="44"/>
      <c r="N507" s="39"/>
      <c r="O507" s="41"/>
      <c r="P507" s="41"/>
      <c r="Q507" s="41"/>
      <c r="R507" s="41"/>
      <c r="S507" s="41"/>
      <c r="T507" s="41"/>
      <c r="U507" s="41"/>
      <c r="V507" s="41"/>
      <c r="W507" s="44"/>
      <c r="X507" s="39"/>
      <c r="Y507" s="39"/>
      <c r="Z507" s="39"/>
    </row>
    <row r="508" spans="2:26" x14ac:dyDescent="0.3">
      <c r="B508" s="44"/>
      <c r="C508" s="45"/>
      <c r="D508" s="45"/>
      <c r="E508" s="45"/>
      <c r="F508" s="45"/>
      <c r="G508" s="45"/>
      <c r="H508" s="45"/>
      <c r="I508" s="45"/>
      <c r="J508" s="45"/>
      <c r="K508" s="45"/>
      <c r="L508" s="47"/>
      <c r="M508" s="44"/>
      <c r="N508" s="39"/>
      <c r="O508" s="41"/>
      <c r="P508" s="41"/>
      <c r="Q508" s="41"/>
      <c r="R508" s="41"/>
      <c r="S508" s="41"/>
      <c r="T508" s="41"/>
      <c r="U508" s="41"/>
      <c r="V508" s="41"/>
      <c r="W508" s="44"/>
      <c r="X508" s="39"/>
      <c r="Y508" s="39"/>
      <c r="Z508" s="39"/>
    </row>
    <row r="509" spans="2:26" x14ac:dyDescent="0.3">
      <c r="B509" s="44"/>
      <c r="C509" s="45"/>
      <c r="D509" s="45"/>
      <c r="E509" s="45"/>
      <c r="F509" s="45"/>
      <c r="G509" s="45"/>
      <c r="H509" s="45"/>
      <c r="I509" s="45"/>
      <c r="J509" s="45"/>
      <c r="K509" s="45"/>
      <c r="L509" s="47"/>
      <c r="M509" s="44"/>
      <c r="N509" s="39"/>
      <c r="O509" s="41"/>
      <c r="P509" s="41"/>
      <c r="Q509" s="41"/>
      <c r="R509" s="41"/>
      <c r="S509" s="41"/>
      <c r="T509" s="41"/>
      <c r="U509" s="41"/>
      <c r="V509" s="41"/>
      <c r="W509" s="44"/>
      <c r="X509" s="39"/>
      <c r="Y509" s="39"/>
      <c r="Z509" s="39"/>
    </row>
    <row r="510" spans="2:26" x14ac:dyDescent="0.3">
      <c r="B510" s="44"/>
      <c r="C510" s="45"/>
      <c r="D510" s="45"/>
      <c r="E510" s="45"/>
      <c r="F510" s="45"/>
      <c r="G510" s="45"/>
      <c r="H510" s="45"/>
      <c r="I510" s="45"/>
      <c r="J510" s="45"/>
      <c r="K510" s="45"/>
      <c r="L510" s="47"/>
      <c r="M510" s="44"/>
      <c r="N510" s="39"/>
      <c r="O510" s="41"/>
      <c r="P510" s="41"/>
      <c r="Q510" s="41"/>
      <c r="R510" s="41"/>
      <c r="S510" s="41"/>
      <c r="T510" s="41"/>
      <c r="U510" s="41"/>
      <c r="V510" s="41"/>
      <c r="W510" s="44"/>
      <c r="X510" s="39"/>
      <c r="Y510" s="39"/>
      <c r="Z510" s="39"/>
    </row>
    <row r="511" spans="2:26" x14ac:dyDescent="0.3">
      <c r="B511" s="44"/>
      <c r="C511" s="45"/>
      <c r="D511" s="45"/>
      <c r="E511" s="45"/>
      <c r="F511" s="45"/>
      <c r="G511" s="45"/>
      <c r="H511" s="45"/>
      <c r="I511" s="45"/>
      <c r="J511" s="45"/>
      <c r="K511" s="45"/>
      <c r="L511" s="47"/>
      <c r="M511" s="44"/>
      <c r="N511" s="39"/>
      <c r="O511" s="41"/>
      <c r="P511" s="41"/>
      <c r="Q511" s="41"/>
      <c r="R511" s="41"/>
      <c r="S511" s="41"/>
      <c r="T511" s="41"/>
      <c r="U511" s="41"/>
      <c r="V511" s="41"/>
      <c r="W511" s="44"/>
      <c r="X511" s="39"/>
      <c r="Y511" s="39"/>
      <c r="Z511" s="39"/>
    </row>
    <row r="512" spans="2:26" x14ac:dyDescent="0.3">
      <c r="B512" s="44"/>
      <c r="C512" s="45"/>
      <c r="D512" s="45"/>
      <c r="E512" s="45"/>
      <c r="F512" s="45"/>
      <c r="G512" s="45"/>
      <c r="H512" s="45"/>
      <c r="I512" s="45"/>
      <c r="J512" s="45"/>
      <c r="K512" s="45"/>
      <c r="L512" s="47"/>
      <c r="M512" s="44"/>
      <c r="N512" s="39"/>
      <c r="O512" s="41"/>
      <c r="P512" s="41"/>
      <c r="Q512" s="41"/>
      <c r="R512" s="41"/>
      <c r="S512" s="41"/>
      <c r="T512" s="41"/>
      <c r="U512" s="41"/>
      <c r="V512" s="41"/>
      <c r="W512" s="44"/>
      <c r="X512" s="39"/>
      <c r="Y512" s="39"/>
      <c r="Z512" s="39"/>
    </row>
    <row r="513" spans="2:26" x14ac:dyDescent="0.3">
      <c r="B513" s="44"/>
      <c r="C513" s="45"/>
      <c r="D513" s="45"/>
      <c r="E513" s="45"/>
      <c r="F513" s="45"/>
      <c r="G513" s="45"/>
      <c r="H513" s="45"/>
      <c r="I513" s="45"/>
      <c r="J513" s="45"/>
      <c r="K513" s="45"/>
      <c r="L513" s="47"/>
      <c r="M513" s="44"/>
      <c r="N513" s="39"/>
      <c r="O513" s="41"/>
      <c r="P513" s="41"/>
      <c r="Q513" s="41"/>
      <c r="R513" s="41"/>
      <c r="S513" s="41"/>
      <c r="T513" s="41"/>
      <c r="U513" s="41"/>
      <c r="V513" s="41"/>
      <c r="W513" s="44"/>
      <c r="X513" s="39"/>
      <c r="Y513" s="39"/>
      <c r="Z513" s="39"/>
    </row>
    <row r="514" spans="2:26" x14ac:dyDescent="0.3">
      <c r="B514" s="44"/>
      <c r="C514" s="45"/>
      <c r="D514" s="45"/>
      <c r="E514" s="45"/>
      <c r="F514" s="45"/>
      <c r="G514" s="45"/>
      <c r="H514" s="45"/>
      <c r="I514" s="45"/>
      <c r="J514" s="45"/>
      <c r="K514" s="45"/>
      <c r="L514" s="47"/>
      <c r="M514" s="44"/>
      <c r="N514" s="39"/>
      <c r="O514" s="41"/>
      <c r="P514" s="41"/>
      <c r="Q514" s="41"/>
      <c r="R514" s="41"/>
      <c r="S514" s="41"/>
      <c r="T514" s="41"/>
      <c r="U514" s="41"/>
      <c r="V514" s="41"/>
      <c r="W514" s="44"/>
      <c r="X514" s="39"/>
      <c r="Y514" s="39"/>
      <c r="Z514" s="39"/>
    </row>
    <row r="515" spans="2:26" x14ac:dyDescent="0.3">
      <c r="B515" s="44"/>
      <c r="C515" s="45"/>
      <c r="D515" s="45"/>
      <c r="E515" s="45"/>
      <c r="F515" s="45"/>
      <c r="G515" s="45"/>
      <c r="H515" s="45"/>
      <c r="I515" s="45"/>
      <c r="J515" s="45"/>
      <c r="K515" s="45"/>
      <c r="L515" s="47"/>
      <c r="M515" s="44"/>
      <c r="N515" s="39"/>
      <c r="O515" s="41"/>
      <c r="P515" s="41"/>
      <c r="Q515" s="41"/>
      <c r="R515" s="41"/>
      <c r="S515" s="41"/>
      <c r="T515" s="41"/>
      <c r="U515" s="41"/>
      <c r="V515" s="41"/>
      <c r="W515" s="44"/>
      <c r="X515" s="39"/>
      <c r="Y515" s="39"/>
      <c r="Z515" s="39"/>
    </row>
    <row r="516" spans="2:26" x14ac:dyDescent="0.3">
      <c r="B516" s="44"/>
      <c r="C516" s="45"/>
      <c r="D516" s="45"/>
      <c r="E516" s="45"/>
      <c r="F516" s="45"/>
      <c r="G516" s="45"/>
      <c r="H516" s="45"/>
      <c r="I516" s="45"/>
      <c r="J516" s="45"/>
      <c r="K516" s="45"/>
      <c r="L516" s="47"/>
      <c r="M516" s="44"/>
      <c r="N516" s="39"/>
      <c r="O516" s="41"/>
      <c r="P516" s="41"/>
      <c r="Q516" s="41"/>
      <c r="R516" s="41"/>
      <c r="S516" s="41"/>
      <c r="T516" s="41"/>
      <c r="U516" s="41"/>
      <c r="V516" s="41"/>
      <c r="W516" s="44"/>
      <c r="X516" s="39"/>
      <c r="Y516" s="39"/>
      <c r="Z516" s="39"/>
    </row>
    <row r="517" spans="2:26" x14ac:dyDescent="0.3">
      <c r="B517" s="44"/>
      <c r="C517" s="45"/>
      <c r="D517" s="45"/>
      <c r="E517" s="45"/>
      <c r="F517" s="45"/>
      <c r="G517" s="45"/>
      <c r="H517" s="45"/>
      <c r="I517" s="45"/>
      <c r="J517" s="45"/>
      <c r="K517" s="45"/>
      <c r="L517" s="47"/>
      <c r="M517" s="44"/>
      <c r="N517" s="39"/>
      <c r="O517" s="41"/>
      <c r="P517" s="41"/>
      <c r="Q517" s="41"/>
      <c r="R517" s="41"/>
      <c r="S517" s="41"/>
      <c r="T517" s="41"/>
      <c r="U517" s="41"/>
      <c r="V517" s="41"/>
      <c r="W517" s="44"/>
      <c r="X517" s="39"/>
      <c r="Y517" s="39"/>
      <c r="Z517" s="39"/>
    </row>
    <row r="518" spans="2:26" x14ac:dyDescent="0.3">
      <c r="B518" s="44"/>
      <c r="C518" s="45"/>
      <c r="D518" s="45"/>
      <c r="E518" s="45"/>
      <c r="F518" s="45"/>
      <c r="G518" s="45"/>
      <c r="H518" s="45"/>
      <c r="I518" s="45"/>
      <c r="J518" s="45"/>
      <c r="K518" s="45"/>
      <c r="L518" s="47"/>
      <c r="M518" s="44"/>
      <c r="N518" s="39"/>
      <c r="O518" s="41"/>
      <c r="P518" s="41"/>
      <c r="Q518" s="41"/>
      <c r="R518" s="41"/>
      <c r="S518" s="41"/>
      <c r="T518" s="41"/>
      <c r="U518" s="41"/>
      <c r="V518" s="41"/>
      <c r="W518" s="44"/>
      <c r="X518" s="39"/>
      <c r="Y518" s="39"/>
      <c r="Z518" s="39"/>
    </row>
    <row r="519" spans="2:26" x14ac:dyDescent="0.3">
      <c r="B519" s="44"/>
      <c r="C519" s="45"/>
      <c r="D519" s="45"/>
      <c r="E519" s="45"/>
      <c r="F519" s="45"/>
      <c r="G519" s="45"/>
      <c r="H519" s="45"/>
      <c r="I519" s="45"/>
      <c r="J519" s="45"/>
      <c r="K519" s="45"/>
      <c r="L519" s="47"/>
      <c r="M519" s="44"/>
      <c r="N519" s="39"/>
      <c r="O519" s="41"/>
      <c r="P519" s="41"/>
      <c r="Q519" s="41"/>
      <c r="R519" s="41"/>
      <c r="S519" s="41"/>
      <c r="T519" s="41"/>
      <c r="U519" s="41"/>
      <c r="V519" s="41"/>
      <c r="W519" s="44"/>
      <c r="X519" s="39"/>
      <c r="Y519" s="39"/>
      <c r="Z519" s="39"/>
    </row>
    <row r="520" spans="2:26" x14ac:dyDescent="0.3">
      <c r="B520" s="44"/>
      <c r="C520" s="45"/>
      <c r="D520" s="45"/>
      <c r="E520" s="45"/>
      <c r="F520" s="45"/>
      <c r="G520" s="45"/>
      <c r="H520" s="45"/>
      <c r="I520" s="45"/>
      <c r="J520" s="45"/>
      <c r="K520" s="45"/>
      <c r="L520" s="47"/>
      <c r="M520" s="44"/>
      <c r="N520" s="39"/>
      <c r="O520" s="41"/>
      <c r="P520" s="41"/>
      <c r="Q520" s="41"/>
      <c r="R520" s="41"/>
      <c r="S520" s="41"/>
      <c r="T520" s="41"/>
      <c r="U520" s="41"/>
      <c r="V520" s="41"/>
      <c r="W520" s="44"/>
      <c r="X520" s="39"/>
      <c r="Y520" s="39"/>
      <c r="Z520" s="39"/>
    </row>
    <row r="521" spans="2:26" x14ac:dyDescent="0.3">
      <c r="B521" s="44"/>
      <c r="C521" s="45"/>
      <c r="D521" s="45"/>
      <c r="E521" s="45"/>
      <c r="F521" s="45"/>
      <c r="G521" s="45"/>
      <c r="H521" s="45"/>
      <c r="I521" s="45"/>
      <c r="J521" s="45"/>
      <c r="K521" s="45"/>
      <c r="N521" s="39"/>
      <c r="O521" s="41"/>
      <c r="P521" s="41"/>
      <c r="Q521" s="41"/>
      <c r="R521" s="41"/>
      <c r="S521" s="41"/>
      <c r="T521" s="41"/>
      <c r="U521" s="41"/>
      <c r="V521" s="41"/>
      <c r="W521" s="34"/>
      <c r="X521" s="39"/>
      <c r="Y521" s="39"/>
      <c r="Z521" s="39"/>
    </row>
    <row r="522" spans="2:26" x14ac:dyDescent="0.3">
      <c r="B522" s="44"/>
      <c r="C522" s="45"/>
      <c r="D522" s="45"/>
      <c r="E522" s="45"/>
      <c r="F522" s="45"/>
      <c r="G522" s="45"/>
      <c r="H522" s="45"/>
      <c r="I522" s="45"/>
      <c r="J522" s="45"/>
      <c r="K522" s="45"/>
      <c r="N522" s="39"/>
      <c r="O522" s="41"/>
      <c r="P522" s="41"/>
      <c r="Q522" s="41"/>
      <c r="R522" s="41"/>
      <c r="S522" s="41"/>
      <c r="T522" s="41"/>
      <c r="U522" s="41"/>
      <c r="V522" s="41"/>
      <c r="W522" s="34"/>
      <c r="X522" s="39"/>
      <c r="Y522" s="39"/>
      <c r="Z522" s="39"/>
    </row>
    <row r="523" spans="2:26" x14ac:dyDescent="0.3">
      <c r="B523" s="44"/>
      <c r="C523" s="45"/>
      <c r="D523" s="45"/>
      <c r="E523" s="45"/>
      <c r="F523" s="45"/>
      <c r="G523" s="45"/>
      <c r="H523" s="45"/>
      <c r="I523" s="45"/>
      <c r="J523" s="45"/>
      <c r="K523" s="45"/>
      <c r="N523" s="39"/>
      <c r="O523" s="41"/>
      <c r="P523" s="41"/>
      <c r="Q523" s="41"/>
      <c r="R523" s="41"/>
      <c r="S523" s="41"/>
      <c r="T523" s="41"/>
      <c r="U523" s="41"/>
      <c r="V523" s="41"/>
      <c r="W523" s="34"/>
      <c r="X523" s="39"/>
      <c r="Y523" s="39"/>
      <c r="Z523" s="39"/>
    </row>
    <row r="524" spans="2:26" x14ac:dyDescent="0.3">
      <c r="B524" s="44"/>
      <c r="C524" s="45"/>
      <c r="D524" s="45"/>
      <c r="E524" s="45"/>
      <c r="F524" s="45"/>
      <c r="G524" s="45"/>
      <c r="H524" s="45"/>
      <c r="I524" s="45"/>
      <c r="J524" s="45"/>
      <c r="K524" s="45"/>
      <c r="N524" s="39"/>
      <c r="O524" s="41"/>
      <c r="P524" s="41"/>
      <c r="Q524" s="41"/>
      <c r="R524" s="41"/>
      <c r="S524" s="41"/>
      <c r="T524" s="41"/>
      <c r="U524" s="41"/>
      <c r="V524" s="41"/>
      <c r="W524" s="34"/>
      <c r="X524" s="39"/>
      <c r="Y524" s="39"/>
      <c r="Z524" s="39"/>
    </row>
    <row r="525" spans="2:26" x14ac:dyDescent="0.3">
      <c r="B525" s="44"/>
      <c r="C525" s="45"/>
      <c r="D525" s="45"/>
      <c r="E525" s="45"/>
      <c r="F525" s="45"/>
      <c r="G525" s="45"/>
      <c r="H525" s="45"/>
      <c r="I525" s="45"/>
      <c r="J525" s="45"/>
      <c r="K525" s="45"/>
      <c r="N525" s="39"/>
      <c r="O525" s="41"/>
      <c r="P525" s="41"/>
      <c r="Q525" s="41"/>
      <c r="R525" s="41"/>
      <c r="S525" s="41"/>
      <c r="T525" s="41"/>
      <c r="U525" s="41"/>
      <c r="V525" s="41"/>
      <c r="W525" s="34"/>
      <c r="X525" s="39"/>
      <c r="Y525" s="39"/>
      <c r="Z525" s="39"/>
    </row>
    <row r="526" spans="2:26" x14ac:dyDescent="0.3">
      <c r="B526" s="44"/>
      <c r="C526" s="45"/>
      <c r="D526" s="45"/>
      <c r="E526" s="45"/>
      <c r="F526" s="45"/>
      <c r="G526" s="45"/>
      <c r="H526" s="45"/>
      <c r="I526" s="45"/>
      <c r="J526" s="45"/>
      <c r="K526" s="45"/>
      <c r="N526" s="39"/>
      <c r="O526" s="41"/>
      <c r="P526" s="41"/>
      <c r="Q526" s="41"/>
      <c r="R526" s="41"/>
      <c r="S526" s="41"/>
      <c r="T526" s="41"/>
      <c r="U526" s="41"/>
      <c r="V526" s="41"/>
      <c r="W526" s="34"/>
      <c r="X526" s="39"/>
      <c r="Y526" s="39"/>
      <c r="Z526" s="39"/>
    </row>
    <row r="527" spans="2:26" x14ac:dyDescent="0.3">
      <c r="B527" s="44"/>
      <c r="C527" s="45"/>
      <c r="D527" s="45"/>
      <c r="E527" s="45"/>
      <c r="F527" s="45"/>
      <c r="G527" s="45"/>
      <c r="H527" s="45"/>
      <c r="I527" s="45"/>
      <c r="J527" s="45"/>
      <c r="K527" s="45"/>
      <c r="N527" s="39"/>
      <c r="O527" s="41"/>
      <c r="P527" s="41"/>
      <c r="Q527" s="41"/>
      <c r="R527" s="41"/>
      <c r="S527" s="41"/>
      <c r="T527" s="41"/>
      <c r="U527" s="41"/>
      <c r="V527" s="41"/>
      <c r="W527" s="34"/>
      <c r="X527" s="39"/>
      <c r="Y527" s="39"/>
      <c r="Z527" s="39"/>
    </row>
    <row r="528" spans="2:26" x14ac:dyDescent="0.3">
      <c r="B528" s="44"/>
      <c r="C528" s="45"/>
      <c r="D528" s="45"/>
      <c r="E528" s="45"/>
      <c r="F528" s="45"/>
      <c r="G528" s="45"/>
      <c r="H528" s="45"/>
      <c r="I528" s="45"/>
      <c r="J528" s="45"/>
      <c r="K528" s="45"/>
      <c r="N528" s="39"/>
      <c r="O528" s="41"/>
      <c r="P528" s="41"/>
      <c r="Q528" s="41"/>
      <c r="R528" s="41"/>
      <c r="S528" s="41"/>
      <c r="T528" s="41"/>
      <c r="U528" s="41"/>
      <c r="V528" s="41"/>
      <c r="W528" s="34"/>
      <c r="X528" s="39"/>
      <c r="Y528" s="39"/>
      <c r="Z528" s="39"/>
    </row>
    <row r="529" spans="2:26" x14ac:dyDescent="0.3">
      <c r="B529" s="44"/>
      <c r="C529" s="45"/>
      <c r="D529" s="45"/>
      <c r="E529" s="45"/>
      <c r="F529" s="45"/>
      <c r="G529" s="45"/>
      <c r="H529" s="45"/>
      <c r="I529" s="45"/>
      <c r="J529" s="45"/>
      <c r="K529" s="45"/>
      <c r="N529" s="39"/>
      <c r="O529" s="41"/>
      <c r="P529" s="41"/>
      <c r="Q529" s="41"/>
      <c r="R529" s="41"/>
      <c r="S529" s="41"/>
      <c r="T529" s="41"/>
      <c r="U529" s="41"/>
      <c r="V529" s="41"/>
      <c r="W529" s="34"/>
      <c r="X529" s="39"/>
      <c r="Y529" s="39"/>
      <c r="Z529" s="39"/>
    </row>
    <row r="530" spans="2:26" x14ac:dyDescent="0.3">
      <c r="B530" s="44"/>
      <c r="C530" s="45"/>
      <c r="D530" s="45"/>
      <c r="E530" s="45"/>
      <c r="F530" s="45"/>
      <c r="G530" s="45"/>
      <c r="H530" s="45"/>
      <c r="I530" s="45"/>
      <c r="J530" s="45"/>
      <c r="K530" s="45"/>
      <c r="N530" s="39"/>
      <c r="O530" s="41"/>
      <c r="P530" s="41"/>
      <c r="Q530" s="41"/>
      <c r="R530" s="41"/>
      <c r="S530" s="41"/>
      <c r="T530" s="41"/>
      <c r="U530" s="41"/>
      <c r="V530" s="41"/>
      <c r="W530" s="34"/>
      <c r="X530" s="39"/>
      <c r="Y530" s="39"/>
      <c r="Z530" s="39"/>
    </row>
    <row r="531" spans="2:26" x14ac:dyDescent="0.3">
      <c r="B531" s="44"/>
      <c r="C531" s="45"/>
      <c r="D531" s="45"/>
      <c r="E531" s="45"/>
      <c r="F531" s="45"/>
      <c r="G531" s="45"/>
      <c r="H531" s="45"/>
      <c r="I531" s="45"/>
      <c r="J531" s="45"/>
      <c r="K531" s="45"/>
      <c r="N531" s="39"/>
      <c r="O531" s="41"/>
      <c r="P531" s="41"/>
      <c r="Q531" s="41"/>
      <c r="R531" s="41"/>
      <c r="S531" s="41"/>
      <c r="T531" s="41"/>
      <c r="U531" s="41"/>
      <c r="V531" s="41"/>
      <c r="W531" s="34"/>
      <c r="X531" s="39"/>
      <c r="Y531" s="39"/>
      <c r="Z531" s="39"/>
    </row>
    <row r="532" spans="2:26" x14ac:dyDescent="0.3">
      <c r="B532" s="44"/>
      <c r="C532" s="45"/>
      <c r="D532" s="45"/>
      <c r="E532" s="45"/>
      <c r="F532" s="45"/>
      <c r="G532" s="45"/>
      <c r="H532" s="45"/>
      <c r="I532" s="45"/>
      <c r="J532" s="45"/>
      <c r="K532" s="45"/>
      <c r="N532" s="39"/>
      <c r="O532" s="41"/>
      <c r="P532" s="41"/>
      <c r="Q532" s="41"/>
      <c r="R532" s="41"/>
      <c r="S532" s="41"/>
      <c r="T532" s="41"/>
      <c r="U532" s="41"/>
      <c r="V532" s="41"/>
      <c r="W532" s="34"/>
      <c r="X532" s="39"/>
      <c r="Y532" s="39"/>
      <c r="Z532" s="39"/>
    </row>
    <row r="533" spans="2:26" x14ac:dyDescent="0.3">
      <c r="B533" s="44"/>
      <c r="C533" s="45"/>
      <c r="D533" s="45"/>
      <c r="E533" s="45"/>
      <c r="F533" s="45"/>
      <c r="G533" s="45"/>
      <c r="H533" s="45"/>
      <c r="I533" s="45"/>
      <c r="J533" s="45"/>
      <c r="K533" s="45"/>
      <c r="N533" s="39"/>
      <c r="O533" s="41"/>
      <c r="P533" s="41"/>
      <c r="Q533" s="41"/>
      <c r="R533" s="41"/>
      <c r="S533" s="41"/>
      <c r="T533" s="41"/>
      <c r="U533" s="41"/>
      <c r="V533" s="41"/>
      <c r="W533" s="34"/>
      <c r="X533" s="39"/>
      <c r="Y533" s="39"/>
      <c r="Z533" s="39"/>
    </row>
    <row r="534" spans="2:26" x14ac:dyDescent="0.3">
      <c r="B534" s="44"/>
      <c r="C534" s="45"/>
      <c r="D534" s="45"/>
      <c r="E534" s="45"/>
      <c r="F534" s="45"/>
      <c r="G534" s="45"/>
      <c r="H534" s="45"/>
      <c r="I534" s="45"/>
      <c r="J534" s="45"/>
      <c r="K534" s="45"/>
      <c r="N534" s="39"/>
      <c r="O534" s="41"/>
      <c r="P534" s="41"/>
      <c r="Q534" s="41"/>
      <c r="R534" s="41"/>
      <c r="S534" s="41"/>
      <c r="T534" s="41"/>
      <c r="U534" s="41"/>
      <c r="V534" s="41"/>
      <c r="W534" s="34"/>
      <c r="X534" s="39"/>
      <c r="Y534" s="39"/>
      <c r="Z534" s="39"/>
    </row>
    <row r="535" spans="2:26" x14ac:dyDescent="0.3">
      <c r="B535" s="44"/>
      <c r="C535" s="45"/>
      <c r="D535" s="45"/>
      <c r="E535" s="45"/>
      <c r="F535" s="45"/>
      <c r="G535" s="45"/>
      <c r="H535" s="45"/>
      <c r="I535" s="45"/>
      <c r="J535" s="45"/>
      <c r="K535" s="45"/>
      <c r="N535" s="39"/>
      <c r="O535" s="41"/>
      <c r="P535" s="41"/>
      <c r="Q535" s="41"/>
      <c r="R535" s="41"/>
      <c r="S535" s="41"/>
      <c r="T535" s="41"/>
      <c r="U535" s="41"/>
      <c r="V535" s="41"/>
      <c r="W535" s="34"/>
      <c r="X535" s="39"/>
      <c r="Y535" s="39"/>
      <c r="Z535" s="39"/>
    </row>
    <row r="536" spans="2:26" x14ac:dyDescent="0.3">
      <c r="B536" s="44"/>
      <c r="C536" s="45"/>
      <c r="D536" s="45"/>
      <c r="E536" s="45"/>
      <c r="F536" s="45"/>
      <c r="G536" s="45"/>
      <c r="H536" s="45"/>
      <c r="I536" s="45"/>
      <c r="J536" s="45"/>
      <c r="K536" s="45"/>
      <c r="N536" s="39"/>
      <c r="O536" s="41"/>
      <c r="P536" s="41"/>
      <c r="Q536" s="41"/>
      <c r="R536" s="41"/>
      <c r="S536" s="41"/>
      <c r="T536" s="41"/>
      <c r="U536" s="41"/>
      <c r="V536" s="41"/>
      <c r="W536" s="34"/>
      <c r="X536" s="39"/>
      <c r="Y536" s="39"/>
      <c r="Z536" s="39"/>
    </row>
    <row r="537" spans="2:26" x14ac:dyDescent="0.3">
      <c r="B537" s="44"/>
      <c r="C537" s="45"/>
      <c r="D537" s="45"/>
      <c r="E537" s="45"/>
      <c r="F537" s="45"/>
      <c r="G537" s="45"/>
      <c r="H537" s="45"/>
      <c r="I537" s="45"/>
      <c r="J537" s="45"/>
      <c r="K537" s="45"/>
      <c r="N537" s="39"/>
      <c r="O537" s="41"/>
      <c r="P537" s="41"/>
      <c r="Q537" s="41"/>
      <c r="R537" s="41"/>
      <c r="S537" s="41"/>
      <c r="T537" s="41"/>
      <c r="U537" s="41"/>
      <c r="V537" s="41"/>
      <c r="W537" s="34"/>
      <c r="X537" s="39"/>
      <c r="Y537" s="39"/>
      <c r="Z537" s="39"/>
    </row>
    <row r="538" spans="2:26" x14ac:dyDescent="0.3">
      <c r="B538" s="44"/>
      <c r="C538" s="45"/>
      <c r="D538" s="45"/>
      <c r="E538" s="45"/>
      <c r="F538" s="45"/>
      <c r="G538" s="45"/>
      <c r="H538" s="45"/>
      <c r="I538" s="45"/>
      <c r="J538" s="45"/>
      <c r="K538" s="45"/>
      <c r="N538" s="39"/>
      <c r="O538" s="41"/>
      <c r="P538" s="41"/>
      <c r="Q538" s="41"/>
      <c r="R538" s="41"/>
      <c r="S538" s="41"/>
      <c r="T538" s="41"/>
      <c r="U538" s="41"/>
      <c r="V538" s="41"/>
      <c r="W538" s="34"/>
      <c r="X538" s="39"/>
      <c r="Y538" s="39"/>
      <c r="Z538" s="39"/>
    </row>
    <row r="539" spans="2:26" x14ac:dyDescent="0.3">
      <c r="B539" s="44"/>
      <c r="C539" s="45"/>
      <c r="D539" s="45"/>
      <c r="E539" s="45"/>
      <c r="F539" s="45"/>
      <c r="G539" s="45"/>
      <c r="H539" s="45"/>
      <c r="I539" s="45"/>
      <c r="J539" s="45"/>
      <c r="K539" s="45"/>
      <c r="N539" s="39"/>
      <c r="O539" s="41"/>
      <c r="P539" s="41"/>
      <c r="Q539" s="41"/>
      <c r="R539" s="41"/>
      <c r="S539" s="41"/>
      <c r="T539" s="41"/>
      <c r="U539" s="41"/>
      <c r="V539" s="41"/>
      <c r="W539" s="34"/>
      <c r="X539" s="39"/>
      <c r="Y539" s="39"/>
      <c r="Z539" s="39"/>
    </row>
    <row r="540" spans="2:26" x14ac:dyDescent="0.3">
      <c r="B540" s="44"/>
      <c r="C540" s="45"/>
      <c r="D540" s="45"/>
      <c r="E540" s="45"/>
      <c r="F540" s="45"/>
      <c r="G540" s="45"/>
      <c r="H540" s="45"/>
      <c r="I540" s="45"/>
      <c r="J540" s="45"/>
      <c r="K540" s="45"/>
      <c r="N540" s="39"/>
      <c r="O540" s="41"/>
      <c r="P540" s="41"/>
      <c r="Q540" s="41"/>
      <c r="R540" s="41"/>
      <c r="S540" s="41"/>
      <c r="T540" s="41"/>
      <c r="U540" s="41"/>
      <c r="V540" s="41"/>
      <c r="W540" s="34"/>
      <c r="X540" s="39"/>
      <c r="Y540" s="39"/>
      <c r="Z540" s="39"/>
    </row>
    <row r="541" spans="2:26" x14ac:dyDescent="0.3">
      <c r="B541" s="44"/>
      <c r="C541" s="45"/>
      <c r="D541" s="45"/>
      <c r="E541" s="45"/>
      <c r="F541" s="45"/>
      <c r="G541" s="45"/>
      <c r="H541" s="45"/>
      <c r="I541" s="45"/>
      <c r="J541" s="45"/>
      <c r="K541" s="45"/>
      <c r="N541" s="39"/>
      <c r="O541" s="41"/>
      <c r="P541" s="41"/>
      <c r="Q541" s="41"/>
      <c r="R541" s="41"/>
      <c r="S541" s="41"/>
      <c r="T541" s="41"/>
      <c r="U541" s="41"/>
      <c r="V541" s="41"/>
      <c r="W541" s="34"/>
      <c r="X541" s="39"/>
      <c r="Y541" s="39"/>
      <c r="Z541" s="39"/>
    </row>
    <row r="542" spans="2:26" x14ac:dyDescent="0.3">
      <c r="B542" s="44"/>
      <c r="C542" s="45"/>
      <c r="D542" s="45"/>
      <c r="E542" s="45"/>
      <c r="F542" s="45"/>
      <c r="G542" s="45"/>
      <c r="H542" s="45"/>
      <c r="I542" s="45"/>
      <c r="J542" s="45"/>
      <c r="K542" s="45"/>
      <c r="N542" s="39"/>
      <c r="O542" s="41"/>
      <c r="P542" s="41"/>
      <c r="Q542" s="41"/>
      <c r="R542" s="41"/>
      <c r="S542" s="41"/>
      <c r="T542" s="41"/>
      <c r="U542" s="41"/>
      <c r="V542" s="41"/>
      <c r="W542" s="34"/>
      <c r="X542" s="39"/>
      <c r="Y542" s="39"/>
      <c r="Z542" s="39"/>
    </row>
    <row r="543" spans="2:26" x14ac:dyDescent="0.3">
      <c r="B543" s="44"/>
      <c r="C543" s="45"/>
      <c r="D543" s="45"/>
      <c r="E543" s="45"/>
      <c r="F543" s="45"/>
      <c r="G543" s="45"/>
      <c r="H543" s="45"/>
      <c r="I543" s="45"/>
      <c r="J543" s="45"/>
      <c r="K543" s="45"/>
      <c r="N543" s="39"/>
      <c r="O543" s="41"/>
      <c r="P543" s="41"/>
      <c r="Q543" s="41"/>
      <c r="R543" s="41"/>
      <c r="S543" s="41"/>
      <c r="T543" s="41"/>
      <c r="U543" s="41"/>
      <c r="V543" s="41"/>
      <c r="W543" s="34"/>
      <c r="X543" s="39"/>
      <c r="Y543" s="39"/>
      <c r="Z543" s="39"/>
    </row>
    <row r="544" spans="2:26" x14ac:dyDescent="0.3">
      <c r="B544" s="44"/>
      <c r="C544" s="45"/>
      <c r="D544" s="45"/>
      <c r="E544" s="45"/>
      <c r="F544" s="45"/>
      <c r="G544" s="45"/>
      <c r="H544" s="45"/>
      <c r="I544" s="45"/>
      <c r="J544" s="45"/>
      <c r="K544" s="45"/>
      <c r="N544" s="39"/>
      <c r="O544" s="41"/>
      <c r="P544" s="41"/>
      <c r="Q544" s="41"/>
      <c r="R544" s="41"/>
      <c r="S544" s="41"/>
      <c r="T544" s="41"/>
      <c r="U544" s="41"/>
      <c r="V544" s="41"/>
      <c r="W544" s="34"/>
      <c r="X544" s="39"/>
      <c r="Y544" s="39"/>
      <c r="Z544" s="39"/>
    </row>
    <row r="545" spans="2:26" x14ac:dyDescent="0.3">
      <c r="B545" s="44"/>
      <c r="C545" s="45"/>
      <c r="D545" s="45"/>
      <c r="E545" s="45"/>
      <c r="F545" s="45"/>
      <c r="G545" s="45"/>
      <c r="H545" s="45"/>
      <c r="I545" s="45"/>
      <c r="J545" s="45"/>
      <c r="K545" s="45"/>
      <c r="N545" s="39"/>
      <c r="O545" s="41"/>
      <c r="P545" s="41"/>
      <c r="Q545" s="41"/>
      <c r="R545" s="41"/>
      <c r="S545" s="41"/>
      <c r="T545" s="41"/>
      <c r="U545" s="41"/>
      <c r="V545" s="41"/>
      <c r="W545" s="34"/>
      <c r="X545" s="39"/>
      <c r="Y545" s="39"/>
      <c r="Z545" s="39"/>
    </row>
    <row r="546" spans="2:26" x14ac:dyDescent="0.3">
      <c r="B546" s="44"/>
      <c r="C546" s="45"/>
      <c r="D546" s="45"/>
      <c r="E546" s="45"/>
      <c r="F546" s="45"/>
      <c r="G546" s="45"/>
      <c r="H546" s="45"/>
      <c r="I546" s="45"/>
      <c r="J546" s="45"/>
      <c r="K546" s="45"/>
      <c r="N546" s="39"/>
      <c r="O546" s="41"/>
      <c r="P546" s="41"/>
      <c r="Q546" s="41"/>
      <c r="R546" s="41"/>
      <c r="S546" s="41"/>
      <c r="T546" s="41"/>
      <c r="U546" s="41"/>
      <c r="V546" s="41"/>
      <c r="W546" s="34"/>
      <c r="X546" s="39"/>
      <c r="Y546" s="39"/>
      <c r="Z546" s="39"/>
    </row>
    <row r="547" spans="2:26" x14ac:dyDescent="0.3">
      <c r="B547" s="44"/>
      <c r="C547" s="45"/>
      <c r="D547" s="45"/>
      <c r="E547" s="45"/>
      <c r="F547" s="45"/>
      <c r="G547" s="45"/>
      <c r="H547" s="45"/>
      <c r="I547" s="45"/>
      <c r="J547" s="45"/>
      <c r="K547" s="45"/>
      <c r="N547" s="39"/>
      <c r="O547" s="41"/>
      <c r="P547" s="41"/>
      <c r="Q547" s="41"/>
      <c r="R547" s="41"/>
      <c r="S547" s="41"/>
      <c r="T547" s="41"/>
      <c r="U547" s="41"/>
      <c r="V547" s="41"/>
      <c r="W547" s="34"/>
      <c r="X547" s="39"/>
      <c r="Y547" s="39"/>
      <c r="Z547" s="39"/>
    </row>
    <row r="548" spans="2:26" x14ac:dyDescent="0.3">
      <c r="B548" s="44"/>
      <c r="C548" s="45"/>
      <c r="D548" s="45"/>
      <c r="E548" s="45"/>
      <c r="F548" s="45"/>
      <c r="G548" s="45"/>
      <c r="H548" s="45"/>
      <c r="I548" s="45"/>
      <c r="J548" s="45"/>
      <c r="K548" s="45"/>
      <c r="N548" s="39"/>
      <c r="O548" s="41"/>
      <c r="P548" s="41"/>
      <c r="Q548" s="41"/>
      <c r="R548" s="41"/>
      <c r="S548" s="41"/>
      <c r="T548" s="41"/>
      <c r="U548" s="41"/>
      <c r="V548" s="41"/>
      <c r="W548" s="34"/>
      <c r="X548" s="39"/>
      <c r="Y548" s="39"/>
      <c r="Z548" s="39"/>
    </row>
    <row r="549" spans="2:26" x14ac:dyDescent="0.3">
      <c r="B549" s="44"/>
      <c r="C549" s="45"/>
      <c r="D549" s="45"/>
      <c r="E549" s="45"/>
      <c r="F549" s="45"/>
      <c r="G549" s="45"/>
      <c r="H549" s="45"/>
      <c r="I549" s="45"/>
      <c r="J549" s="45"/>
      <c r="K549" s="45"/>
      <c r="N549" s="39"/>
      <c r="O549" s="41"/>
      <c r="P549" s="41"/>
      <c r="Q549" s="41"/>
      <c r="R549" s="41"/>
      <c r="S549" s="41"/>
      <c r="T549" s="41"/>
      <c r="U549" s="41"/>
      <c r="V549" s="41"/>
      <c r="W549" s="34"/>
      <c r="X549" s="39"/>
      <c r="Y549" s="39"/>
      <c r="Z549" s="39"/>
    </row>
    <row r="550" spans="2:26" x14ac:dyDescent="0.3">
      <c r="B550" s="44"/>
      <c r="C550" s="45"/>
      <c r="D550" s="45"/>
      <c r="E550" s="45"/>
      <c r="F550" s="45"/>
      <c r="G550" s="45"/>
      <c r="H550" s="45"/>
      <c r="I550" s="45"/>
      <c r="J550" s="45"/>
      <c r="K550" s="45"/>
      <c r="N550" s="39"/>
      <c r="O550" s="41"/>
      <c r="P550" s="41"/>
      <c r="Q550" s="41"/>
      <c r="R550" s="41"/>
      <c r="S550" s="41"/>
      <c r="T550" s="41"/>
      <c r="U550" s="41"/>
      <c r="V550" s="41"/>
      <c r="W550" s="34"/>
      <c r="X550" s="39"/>
      <c r="Y550" s="39"/>
      <c r="Z550" s="39"/>
    </row>
    <row r="551" spans="2:26" x14ac:dyDescent="0.3">
      <c r="B551" s="44"/>
      <c r="C551" s="45"/>
      <c r="D551" s="45"/>
      <c r="E551" s="45"/>
      <c r="F551" s="45"/>
      <c r="G551" s="45"/>
      <c r="H551" s="45"/>
      <c r="I551" s="45"/>
      <c r="J551" s="45"/>
      <c r="K551" s="45"/>
      <c r="N551" s="39"/>
      <c r="O551" s="41"/>
      <c r="P551" s="41"/>
      <c r="Q551" s="41"/>
      <c r="R551" s="41"/>
      <c r="S551" s="41"/>
      <c r="T551" s="41"/>
      <c r="U551" s="41"/>
      <c r="V551" s="41"/>
      <c r="W551" s="34"/>
      <c r="X551" s="39"/>
      <c r="Y551" s="39"/>
      <c r="Z551" s="39"/>
    </row>
    <row r="552" spans="2:26" x14ac:dyDescent="0.3">
      <c r="B552" s="44"/>
      <c r="C552" s="45"/>
      <c r="D552" s="45"/>
      <c r="E552" s="45"/>
      <c r="F552" s="45"/>
      <c r="G552" s="45"/>
      <c r="H552" s="45"/>
      <c r="I552" s="45"/>
      <c r="J552" s="45"/>
      <c r="K552" s="45"/>
      <c r="N552" s="39"/>
      <c r="O552" s="41"/>
      <c r="P552" s="41"/>
      <c r="Q552" s="41"/>
      <c r="R552" s="41"/>
      <c r="S552" s="41"/>
      <c r="T552" s="41"/>
      <c r="U552" s="41"/>
      <c r="V552" s="41"/>
      <c r="W552" s="34"/>
      <c r="X552" s="39"/>
      <c r="Y552" s="39"/>
      <c r="Z552" s="39"/>
    </row>
    <row r="553" spans="2:26" x14ac:dyDescent="0.3">
      <c r="B553" s="44"/>
      <c r="C553" s="45"/>
      <c r="D553" s="45"/>
      <c r="E553" s="45"/>
      <c r="F553" s="45"/>
      <c r="G553" s="45"/>
      <c r="H553" s="45"/>
      <c r="I553" s="45"/>
      <c r="J553" s="45"/>
      <c r="K553" s="45"/>
      <c r="N553" s="39"/>
      <c r="O553" s="41"/>
      <c r="P553" s="41"/>
      <c r="Q553" s="41"/>
      <c r="R553" s="41"/>
      <c r="S553" s="41"/>
      <c r="T553" s="41"/>
      <c r="U553" s="41"/>
      <c r="V553" s="41"/>
      <c r="W553" s="34"/>
      <c r="X553" s="39"/>
      <c r="Y553" s="39"/>
      <c r="Z553" s="39"/>
    </row>
    <row r="554" spans="2:26" x14ac:dyDescent="0.3">
      <c r="B554" s="44"/>
      <c r="C554" s="45"/>
      <c r="D554" s="45"/>
      <c r="E554" s="45"/>
      <c r="F554" s="45"/>
      <c r="G554" s="45"/>
      <c r="H554" s="45"/>
      <c r="I554" s="45"/>
      <c r="J554" s="45"/>
      <c r="K554" s="45"/>
      <c r="N554" s="39"/>
      <c r="O554" s="41"/>
      <c r="P554" s="41"/>
      <c r="Q554" s="41"/>
      <c r="R554" s="41"/>
      <c r="S554" s="41"/>
      <c r="T554" s="41"/>
      <c r="U554" s="41"/>
      <c r="V554" s="41"/>
      <c r="W554" s="34"/>
      <c r="X554" s="39"/>
      <c r="Y554" s="39"/>
      <c r="Z554" s="39"/>
    </row>
    <row r="555" spans="2:26" x14ac:dyDescent="0.3">
      <c r="B555" s="44"/>
      <c r="C555" s="45"/>
      <c r="D555" s="45"/>
      <c r="E555" s="45"/>
      <c r="F555" s="45"/>
      <c r="G555" s="45"/>
      <c r="H555" s="45"/>
      <c r="I555" s="45"/>
      <c r="J555" s="45"/>
      <c r="K555" s="45"/>
      <c r="N555" s="39"/>
      <c r="O555" s="41"/>
      <c r="P555" s="41"/>
      <c r="Q555" s="41"/>
      <c r="R555" s="41"/>
      <c r="S555" s="41"/>
      <c r="T555" s="41"/>
      <c r="U555" s="41"/>
      <c r="V555" s="41"/>
      <c r="W555" s="34"/>
      <c r="X555" s="39"/>
      <c r="Y555" s="39"/>
      <c r="Z555" s="39"/>
    </row>
    <row r="556" spans="2:26" x14ac:dyDescent="0.3">
      <c r="B556" s="44"/>
      <c r="C556" s="45"/>
      <c r="D556" s="45"/>
      <c r="E556" s="45"/>
      <c r="F556" s="45"/>
      <c r="G556" s="45"/>
      <c r="H556" s="45"/>
      <c r="I556" s="45"/>
      <c r="J556" s="45"/>
      <c r="K556" s="45"/>
      <c r="N556" s="39"/>
      <c r="O556" s="41"/>
      <c r="P556" s="41"/>
      <c r="Q556" s="41"/>
      <c r="R556" s="41"/>
      <c r="S556" s="41"/>
      <c r="T556" s="41"/>
      <c r="U556" s="41"/>
      <c r="V556" s="41"/>
      <c r="W556" s="34"/>
      <c r="X556" s="39"/>
      <c r="Y556" s="39"/>
      <c r="Z556" s="39"/>
    </row>
    <row r="557" spans="2:26" x14ac:dyDescent="0.3">
      <c r="B557" s="44"/>
      <c r="C557" s="45"/>
      <c r="D557" s="45"/>
      <c r="E557" s="45"/>
      <c r="F557" s="45"/>
      <c r="G557" s="45"/>
      <c r="H557" s="45"/>
      <c r="I557" s="45"/>
      <c r="J557" s="45"/>
      <c r="K557" s="45"/>
      <c r="N557" s="39"/>
      <c r="O557" s="41"/>
      <c r="P557" s="41"/>
      <c r="Q557" s="41"/>
      <c r="R557" s="41"/>
      <c r="S557" s="41"/>
      <c r="T557" s="41"/>
      <c r="U557" s="41"/>
      <c r="V557" s="41"/>
      <c r="W557" s="34"/>
      <c r="X557" s="39"/>
      <c r="Y557" s="39"/>
      <c r="Z557" s="39"/>
    </row>
    <row r="558" spans="2:26" x14ac:dyDescent="0.3">
      <c r="B558" s="44"/>
      <c r="C558" s="45"/>
      <c r="D558" s="45"/>
      <c r="E558" s="45"/>
      <c r="F558" s="45"/>
      <c r="G558" s="45"/>
      <c r="H558" s="45"/>
      <c r="I558" s="45"/>
      <c r="J558" s="45"/>
      <c r="K558" s="45"/>
      <c r="N558" s="39"/>
      <c r="O558" s="41"/>
      <c r="P558" s="41"/>
      <c r="Q558" s="41"/>
      <c r="R558" s="41"/>
      <c r="S558" s="41"/>
      <c r="T558" s="41"/>
      <c r="U558" s="41"/>
      <c r="V558" s="41"/>
      <c r="W558" s="34"/>
      <c r="X558" s="39"/>
      <c r="Y558" s="39"/>
      <c r="Z558" s="39"/>
    </row>
    <row r="559" spans="2:26" x14ac:dyDescent="0.3">
      <c r="B559" s="44"/>
      <c r="C559" s="45"/>
      <c r="D559" s="45"/>
      <c r="E559" s="45"/>
      <c r="F559" s="45"/>
      <c r="G559" s="45"/>
      <c r="H559" s="45"/>
      <c r="I559" s="45"/>
      <c r="J559" s="45"/>
      <c r="K559" s="45"/>
      <c r="N559" s="39"/>
      <c r="O559" s="41"/>
      <c r="P559" s="41"/>
      <c r="Q559" s="41"/>
      <c r="R559" s="41"/>
      <c r="S559" s="41"/>
      <c r="T559" s="41"/>
      <c r="U559" s="41"/>
      <c r="V559" s="41"/>
      <c r="W559" s="34"/>
      <c r="X559" s="39"/>
      <c r="Y559" s="39"/>
      <c r="Z559" s="39"/>
    </row>
    <row r="560" spans="2:26" x14ac:dyDescent="0.3">
      <c r="B560" s="44"/>
      <c r="C560" s="45"/>
      <c r="D560" s="45"/>
      <c r="E560" s="45"/>
      <c r="F560" s="45"/>
      <c r="G560" s="45"/>
      <c r="H560" s="45"/>
      <c r="I560" s="45"/>
      <c r="J560" s="45"/>
      <c r="K560" s="45"/>
      <c r="N560" s="39"/>
      <c r="O560" s="41"/>
      <c r="P560" s="41"/>
      <c r="Q560" s="41"/>
      <c r="R560" s="41"/>
      <c r="S560" s="41"/>
      <c r="T560" s="41"/>
      <c r="U560" s="41"/>
      <c r="V560" s="41"/>
      <c r="W560" s="34"/>
      <c r="X560" s="39"/>
      <c r="Y560" s="39"/>
      <c r="Z560" s="39"/>
    </row>
    <row r="561" spans="2:26" x14ac:dyDescent="0.3">
      <c r="B561" s="44"/>
      <c r="C561" s="45"/>
      <c r="D561" s="45"/>
      <c r="E561" s="45"/>
      <c r="F561" s="45"/>
      <c r="G561" s="45"/>
      <c r="H561" s="45"/>
      <c r="I561" s="45"/>
      <c r="J561" s="45"/>
      <c r="K561" s="45"/>
      <c r="N561" s="39"/>
      <c r="O561" s="41"/>
      <c r="P561" s="41"/>
      <c r="Q561" s="41"/>
      <c r="R561" s="41"/>
      <c r="S561" s="41"/>
      <c r="T561" s="41"/>
      <c r="U561" s="41"/>
      <c r="V561" s="41"/>
      <c r="W561" s="34"/>
      <c r="X561" s="39"/>
      <c r="Y561" s="39"/>
      <c r="Z561" s="39"/>
    </row>
    <row r="562" spans="2:26" x14ac:dyDescent="0.3">
      <c r="B562" s="44"/>
      <c r="C562" s="45"/>
      <c r="D562" s="45"/>
      <c r="E562" s="45"/>
      <c r="F562" s="45"/>
      <c r="G562" s="45"/>
      <c r="H562" s="45"/>
      <c r="I562" s="45"/>
      <c r="J562" s="45"/>
      <c r="K562" s="45"/>
      <c r="N562" s="39"/>
      <c r="O562" s="41"/>
      <c r="P562" s="41"/>
      <c r="Q562" s="41"/>
      <c r="R562" s="41"/>
      <c r="S562" s="41"/>
      <c r="T562" s="41"/>
      <c r="U562" s="41"/>
      <c r="V562" s="41"/>
      <c r="W562" s="34"/>
      <c r="X562" s="39"/>
      <c r="Y562" s="39"/>
      <c r="Z562" s="39"/>
    </row>
    <row r="563" spans="2:26" x14ac:dyDescent="0.3">
      <c r="B563" s="44"/>
      <c r="C563" s="45"/>
      <c r="D563" s="45"/>
      <c r="E563" s="45"/>
      <c r="F563" s="45"/>
      <c r="G563" s="45"/>
      <c r="H563" s="45"/>
      <c r="I563" s="45"/>
      <c r="J563" s="45"/>
      <c r="K563" s="45"/>
      <c r="N563" s="39"/>
      <c r="O563" s="41"/>
      <c r="P563" s="41"/>
      <c r="Q563" s="41"/>
      <c r="R563" s="41"/>
      <c r="S563" s="41"/>
      <c r="T563" s="41"/>
      <c r="U563" s="41"/>
      <c r="V563" s="41"/>
      <c r="W563" s="34"/>
      <c r="X563" s="39"/>
      <c r="Y563" s="39"/>
      <c r="Z563" s="39"/>
    </row>
    <row r="564" spans="2:26" x14ac:dyDescent="0.3">
      <c r="B564" s="44"/>
      <c r="C564" s="45"/>
      <c r="D564" s="45"/>
      <c r="E564" s="45"/>
      <c r="F564" s="45"/>
      <c r="G564" s="45"/>
      <c r="H564" s="45"/>
      <c r="I564" s="45"/>
      <c r="J564" s="45"/>
      <c r="K564" s="45"/>
      <c r="N564" s="39"/>
      <c r="O564" s="41"/>
      <c r="P564" s="41"/>
      <c r="Q564" s="41"/>
      <c r="R564" s="41"/>
      <c r="S564" s="41"/>
      <c r="T564" s="41"/>
      <c r="U564" s="41"/>
      <c r="V564" s="41"/>
      <c r="W564" s="34"/>
      <c r="X564" s="39"/>
      <c r="Y564" s="39"/>
      <c r="Z564" s="39"/>
    </row>
    <row r="565" spans="2:26" x14ac:dyDescent="0.3">
      <c r="B565" s="44"/>
      <c r="C565" s="45"/>
      <c r="D565" s="45"/>
      <c r="E565" s="45"/>
      <c r="F565" s="45"/>
      <c r="G565" s="45"/>
      <c r="H565" s="45"/>
      <c r="I565" s="45"/>
      <c r="J565" s="45"/>
      <c r="K565" s="45"/>
      <c r="N565" s="39"/>
      <c r="O565" s="41"/>
      <c r="P565" s="41"/>
      <c r="Q565" s="41"/>
      <c r="R565" s="41"/>
      <c r="S565" s="41"/>
      <c r="T565" s="41"/>
      <c r="U565" s="41"/>
      <c r="V565" s="41"/>
      <c r="W565" s="34"/>
      <c r="X565" s="39"/>
      <c r="Y565" s="39"/>
      <c r="Z565" s="39"/>
    </row>
    <row r="566" spans="2:26" x14ac:dyDescent="0.3">
      <c r="B566" s="44"/>
      <c r="C566" s="45"/>
      <c r="D566" s="45"/>
      <c r="E566" s="45"/>
      <c r="F566" s="45"/>
      <c r="G566" s="45"/>
      <c r="H566" s="45"/>
      <c r="I566" s="45"/>
      <c r="J566" s="45"/>
      <c r="K566" s="45"/>
      <c r="N566" s="39"/>
      <c r="O566" s="41"/>
      <c r="P566" s="41"/>
      <c r="Q566" s="41"/>
      <c r="R566" s="41"/>
      <c r="S566" s="41"/>
      <c r="T566" s="41"/>
      <c r="U566" s="41"/>
      <c r="V566" s="41"/>
      <c r="W566" s="34"/>
      <c r="X566" s="39"/>
      <c r="Y566" s="39"/>
      <c r="Z566" s="39"/>
    </row>
    <row r="567" spans="2:26" x14ac:dyDescent="0.3">
      <c r="B567" s="44"/>
      <c r="C567" s="45"/>
      <c r="D567" s="45"/>
      <c r="E567" s="45"/>
      <c r="F567" s="45"/>
      <c r="G567" s="45"/>
      <c r="H567" s="45"/>
      <c r="I567" s="45"/>
      <c r="J567" s="45"/>
      <c r="K567" s="45"/>
      <c r="N567" s="39"/>
      <c r="O567" s="41"/>
      <c r="P567" s="41"/>
      <c r="Q567" s="41"/>
      <c r="R567" s="41"/>
      <c r="S567" s="41"/>
      <c r="T567" s="41"/>
      <c r="U567" s="41"/>
      <c r="V567" s="41"/>
      <c r="W567" s="34"/>
      <c r="X567" s="39"/>
      <c r="Y567" s="39"/>
      <c r="Z567" s="39"/>
    </row>
    <row r="568" spans="2:26" x14ac:dyDescent="0.3">
      <c r="B568" s="44"/>
      <c r="C568" s="45"/>
      <c r="D568" s="45"/>
      <c r="E568" s="45"/>
      <c r="F568" s="45"/>
      <c r="G568" s="45"/>
      <c r="H568" s="45"/>
      <c r="I568" s="45"/>
      <c r="J568" s="45"/>
      <c r="K568" s="45"/>
      <c r="N568" s="39"/>
      <c r="O568" s="41"/>
      <c r="P568" s="41"/>
      <c r="Q568" s="41"/>
      <c r="R568" s="41"/>
      <c r="S568" s="41"/>
      <c r="T568" s="41"/>
      <c r="U568" s="41"/>
      <c r="V568" s="41"/>
      <c r="W568" s="34"/>
      <c r="X568" s="39"/>
      <c r="Y568" s="39"/>
      <c r="Z568" s="39"/>
    </row>
    <row r="569" spans="2:26" x14ac:dyDescent="0.3">
      <c r="B569" s="44"/>
      <c r="C569" s="45"/>
      <c r="D569" s="45"/>
      <c r="E569" s="45"/>
      <c r="F569" s="45"/>
      <c r="G569" s="45"/>
      <c r="H569" s="45"/>
      <c r="I569" s="45"/>
      <c r="J569" s="45"/>
      <c r="K569" s="45"/>
      <c r="N569" s="39"/>
      <c r="O569" s="41"/>
      <c r="P569" s="41"/>
      <c r="Q569" s="41"/>
      <c r="R569" s="41"/>
      <c r="S569" s="41"/>
      <c r="T569" s="41"/>
      <c r="U569" s="41"/>
      <c r="V569" s="41"/>
      <c r="W569" s="34"/>
      <c r="X569" s="39"/>
      <c r="Y569" s="39"/>
      <c r="Z569" s="39"/>
    </row>
    <row r="570" spans="2:26" x14ac:dyDescent="0.3">
      <c r="B570" s="44"/>
      <c r="C570" s="45"/>
      <c r="D570" s="45"/>
      <c r="E570" s="45"/>
      <c r="F570" s="45"/>
      <c r="G570" s="45"/>
      <c r="H570" s="45"/>
      <c r="I570" s="45"/>
      <c r="J570" s="45"/>
      <c r="K570" s="45"/>
      <c r="N570" s="39"/>
      <c r="O570" s="41"/>
      <c r="P570" s="41"/>
      <c r="Q570" s="41"/>
      <c r="R570" s="41"/>
      <c r="S570" s="41"/>
      <c r="T570" s="41"/>
      <c r="U570" s="41"/>
      <c r="V570" s="41"/>
      <c r="W570" s="34"/>
      <c r="X570" s="39"/>
      <c r="Y570" s="39"/>
      <c r="Z570" s="39"/>
    </row>
    <row r="571" spans="2:26" x14ac:dyDescent="0.3">
      <c r="B571" s="44"/>
      <c r="C571" s="45"/>
      <c r="D571" s="45"/>
      <c r="E571" s="45"/>
      <c r="F571" s="45"/>
      <c r="G571" s="45"/>
      <c r="H571" s="45"/>
      <c r="I571" s="45"/>
      <c r="J571" s="45"/>
      <c r="K571" s="45"/>
      <c r="N571" s="39"/>
      <c r="O571" s="41"/>
      <c r="P571" s="41"/>
      <c r="Q571" s="41"/>
      <c r="R571" s="41"/>
      <c r="S571" s="41"/>
      <c r="T571" s="41"/>
      <c r="U571" s="41"/>
      <c r="V571" s="41"/>
      <c r="W571" s="34"/>
      <c r="X571" s="39"/>
      <c r="Y571" s="39"/>
      <c r="Z571" s="39"/>
    </row>
    <row r="572" spans="2:26" x14ac:dyDescent="0.3">
      <c r="B572" s="44"/>
      <c r="C572" s="45"/>
      <c r="D572" s="45"/>
      <c r="E572" s="45"/>
      <c r="F572" s="45"/>
      <c r="G572" s="45"/>
      <c r="H572" s="45"/>
      <c r="I572" s="45"/>
      <c r="J572" s="45"/>
      <c r="K572" s="45"/>
      <c r="N572" s="39"/>
      <c r="O572" s="41"/>
      <c r="P572" s="41"/>
      <c r="Q572" s="41"/>
      <c r="R572" s="41"/>
      <c r="S572" s="41"/>
      <c r="T572" s="41"/>
      <c r="U572" s="41"/>
      <c r="V572" s="41"/>
      <c r="W572" s="34"/>
      <c r="X572" s="39"/>
      <c r="Y572" s="39"/>
      <c r="Z572" s="39"/>
    </row>
    <row r="573" spans="2:26" x14ac:dyDescent="0.3">
      <c r="B573" s="44"/>
      <c r="C573" s="45"/>
      <c r="D573" s="45"/>
      <c r="E573" s="45"/>
      <c r="F573" s="45"/>
      <c r="G573" s="45"/>
      <c r="H573" s="45"/>
      <c r="I573" s="45"/>
      <c r="J573" s="45"/>
      <c r="K573" s="45"/>
      <c r="N573" s="39"/>
      <c r="O573" s="41"/>
      <c r="P573" s="41"/>
      <c r="Q573" s="41"/>
      <c r="R573" s="41"/>
      <c r="S573" s="41"/>
      <c r="T573" s="41"/>
      <c r="U573" s="41"/>
      <c r="V573" s="41"/>
      <c r="W573" s="34"/>
      <c r="X573" s="39"/>
      <c r="Y573" s="39"/>
      <c r="Z573" s="39"/>
    </row>
    <row r="574" spans="2:26" x14ac:dyDescent="0.3">
      <c r="B574" s="44"/>
      <c r="C574" s="45"/>
      <c r="D574" s="45"/>
      <c r="E574" s="45"/>
      <c r="F574" s="45"/>
      <c r="G574" s="45"/>
      <c r="H574" s="45"/>
      <c r="I574" s="45"/>
      <c r="J574" s="45"/>
      <c r="K574" s="45"/>
      <c r="N574" s="39"/>
      <c r="O574" s="41"/>
      <c r="P574" s="41"/>
      <c r="Q574" s="41"/>
      <c r="R574" s="41"/>
      <c r="S574" s="41"/>
      <c r="T574" s="41"/>
      <c r="U574" s="41"/>
      <c r="V574" s="41"/>
      <c r="W574" s="34"/>
      <c r="X574" s="39"/>
      <c r="Y574" s="39"/>
      <c r="Z574" s="39"/>
    </row>
    <row r="575" spans="2:26" x14ac:dyDescent="0.3">
      <c r="B575" s="44"/>
      <c r="C575" s="45"/>
      <c r="D575" s="45"/>
      <c r="E575" s="45"/>
      <c r="F575" s="45"/>
      <c r="G575" s="45"/>
      <c r="H575" s="45"/>
      <c r="I575" s="45"/>
      <c r="J575" s="45"/>
      <c r="K575" s="45"/>
      <c r="N575" s="39"/>
      <c r="O575" s="41"/>
      <c r="P575" s="41"/>
      <c r="Q575" s="41"/>
      <c r="R575" s="41"/>
      <c r="S575" s="41"/>
      <c r="T575" s="41"/>
      <c r="U575" s="41"/>
      <c r="V575" s="41"/>
      <c r="W575" s="34"/>
      <c r="X575" s="39"/>
      <c r="Y575" s="39"/>
      <c r="Z575" s="39"/>
    </row>
    <row r="576" spans="2:26" x14ac:dyDescent="0.3">
      <c r="B576" s="44"/>
      <c r="C576" s="45"/>
      <c r="D576" s="45"/>
      <c r="E576" s="45"/>
      <c r="F576" s="45"/>
      <c r="G576" s="45"/>
      <c r="H576" s="45"/>
      <c r="I576" s="45"/>
      <c r="J576" s="45"/>
      <c r="K576" s="45"/>
      <c r="N576" s="39"/>
      <c r="O576" s="41"/>
      <c r="P576" s="41"/>
      <c r="Q576" s="41"/>
      <c r="R576" s="41"/>
      <c r="S576" s="41"/>
      <c r="T576" s="41"/>
      <c r="U576" s="41"/>
      <c r="V576" s="41"/>
      <c r="W576" s="34"/>
      <c r="X576" s="39"/>
      <c r="Y576" s="39"/>
      <c r="Z576" s="39"/>
    </row>
    <row r="577" spans="2:26" x14ac:dyDescent="0.3">
      <c r="B577" s="44"/>
      <c r="C577" s="45"/>
      <c r="D577" s="45"/>
      <c r="E577" s="45"/>
      <c r="F577" s="45"/>
      <c r="G577" s="45"/>
      <c r="H577" s="45"/>
      <c r="I577" s="45"/>
      <c r="J577" s="45"/>
      <c r="K577" s="45"/>
      <c r="N577" s="39"/>
      <c r="O577" s="41"/>
      <c r="P577" s="41"/>
      <c r="Q577" s="41"/>
      <c r="R577" s="41"/>
      <c r="S577" s="41"/>
      <c r="T577" s="41"/>
      <c r="U577" s="41"/>
      <c r="V577" s="41"/>
      <c r="W577" s="34"/>
      <c r="X577" s="39"/>
      <c r="Y577" s="39"/>
      <c r="Z577" s="39"/>
    </row>
    <row r="578" spans="2:26" x14ac:dyDescent="0.3">
      <c r="B578" s="44"/>
      <c r="C578" s="45"/>
      <c r="D578" s="45"/>
      <c r="E578" s="45"/>
      <c r="F578" s="45"/>
      <c r="G578" s="45"/>
      <c r="H578" s="45"/>
      <c r="I578" s="45"/>
      <c r="J578" s="45"/>
      <c r="K578" s="45"/>
      <c r="N578" s="39"/>
      <c r="O578" s="41"/>
      <c r="P578" s="41"/>
      <c r="Q578" s="41"/>
      <c r="R578" s="41"/>
      <c r="S578" s="41"/>
      <c r="T578" s="41"/>
      <c r="U578" s="41"/>
      <c r="V578" s="41"/>
      <c r="W578" s="34"/>
      <c r="X578" s="39"/>
      <c r="Y578" s="39"/>
      <c r="Z578" s="39"/>
    </row>
    <row r="579" spans="2:26" x14ac:dyDescent="0.3">
      <c r="B579" s="44"/>
      <c r="C579" s="45"/>
      <c r="D579" s="45"/>
      <c r="E579" s="45"/>
      <c r="F579" s="45"/>
      <c r="G579" s="45"/>
      <c r="H579" s="45"/>
      <c r="I579" s="45"/>
      <c r="J579" s="45"/>
      <c r="K579" s="45"/>
      <c r="N579" s="39"/>
      <c r="O579" s="41"/>
      <c r="P579" s="41"/>
      <c r="Q579" s="41"/>
      <c r="R579" s="41"/>
      <c r="S579" s="41"/>
      <c r="T579" s="41"/>
      <c r="U579" s="41"/>
      <c r="V579" s="41"/>
      <c r="W579" s="34"/>
      <c r="X579" s="39"/>
      <c r="Y579" s="39"/>
      <c r="Z579" s="39"/>
    </row>
    <row r="580" spans="2:26" x14ac:dyDescent="0.3">
      <c r="B580" s="44"/>
      <c r="C580" s="45"/>
      <c r="D580" s="45"/>
      <c r="E580" s="45"/>
      <c r="F580" s="45"/>
      <c r="G580" s="45"/>
      <c r="H580" s="45"/>
      <c r="I580" s="45"/>
      <c r="J580" s="45"/>
      <c r="K580" s="45"/>
      <c r="N580" s="39"/>
      <c r="O580" s="41"/>
      <c r="P580" s="41"/>
      <c r="Q580" s="41"/>
      <c r="R580" s="41"/>
      <c r="S580" s="41"/>
      <c r="T580" s="41"/>
      <c r="U580" s="41"/>
      <c r="V580" s="41"/>
      <c r="W580" s="34"/>
      <c r="X580" s="39"/>
      <c r="Y580" s="39"/>
      <c r="Z580" s="39"/>
    </row>
    <row r="581" spans="2:26" x14ac:dyDescent="0.3">
      <c r="B581" s="44"/>
      <c r="C581" s="45"/>
      <c r="D581" s="45"/>
      <c r="E581" s="45"/>
      <c r="F581" s="45"/>
      <c r="G581" s="45"/>
      <c r="H581" s="45"/>
      <c r="I581" s="45"/>
      <c r="J581" s="45"/>
      <c r="K581" s="45"/>
      <c r="N581" s="39"/>
      <c r="O581" s="41"/>
      <c r="P581" s="41"/>
      <c r="Q581" s="41"/>
      <c r="R581" s="41"/>
      <c r="S581" s="41"/>
      <c r="T581" s="41"/>
      <c r="U581" s="41"/>
      <c r="V581" s="41"/>
      <c r="W581" s="34"/>
      <c r="X581" s="39"/>
      <c r="Y581" s="39"/>
      <c r="Z581" s="39"/>
    </row>
    <row r="582" spans="2:26" x14ac:dyDescent="0.3">
      <c r="B582" s="44"/>
      <c r="C582" s="45"/>
      <c r="D582" s="45"/>
      <c r="E582" s="45"/>
      <c r="F582" s="45"/>
      <c r="G582" s="45"/>
      <c r="H582" s="45"/>
      <c r="I582" s="45"/>
      <c r="J582" s="45"/>
      <c r="K582" s="45"/>
      <c r="N582" s="39"/>
      <c r="O582" s="41"/>
      <c r="P582" s="41"/>
      <c r="Q582" s="41"/>
      <c r="R582" s="41"/>
      <c r="S582" s="41"/>
      <c r="T582" s="41"/>
      <c r="U582" s="41"/>
      <c r="V582" s="41"/>
      <c r="W582" s="34"/>
      <c r="X582" s="39"/>
      <c r="Y582" s="39"/>
      <c r="Z582" s="39"/>
    </row>
    <row r="583" spans="2:26" x14ac:dyDescent="0.3">
      <c r="B583" s="44"/>
      <c r="C583" s="45"/>
      <c r="D583" s="45"/>
      <c r="E583" s="45"/>
      <c r="F583" s="45"/>
      <c r="G583" s="45"/>
      <c r="H583" s="45"/>
      <c r="I583" s="45"/>
      <c r="J583" s="45"/>
      <c r="K583" s="45"/>
      <c r="N583" s="39"/>
      <c r="O583" s="41"/>
      <c r="P583" s="41"/>
      <c r="Q583" s="41"/>
      <c r="R583" s="41"/>
      <c r="S583" s="41"/>
      <c r="T583" s="41"/>
      <c r="U583" s="41"/>
      <c r="V583" s="41"/>
      <c r="W583" s="34"/>
      <c r="X583" s="39"/>
      <c r="Y583" s="39"/>
      <c r="Z583" s="39"/>
    </row>
    <row r="584" spans="2:26" x14ac:dyDescent="0.3">
      <c r="B584" s="44"/>
      <c r="C584" s="45"/>
      <c r="D584" s="45"/>
      <c r="E584" s="45"/>
      <c r="F584" s="45"/>
      <c r="G584" s="45"/>
      <c r="H584" s="45"/>
      <c r="I584" s="45"/>
      <c r="J584" s="45"/>
      <c r="K584" s="45"/>
      <c r="N584" s="39"/>
      <c r="O584" s="41"/>
      <c r="P584" s="41"/>
      <c r="Q584" s="41"/>
      <c r="R584" s="41"/>
      <c r="S584" s="41"/>
      <c r="T584" s="41"/>
      <c r="U584" s="41"/>
      <c r="V584" s="41"/>
      <c r="W584" s="34"/>
      <c r="X584" s="39"/>
      <c r="Y584" s="39"/>
      <c r="Z584" s="39"/>
    </row>
    <row r="585" spans="2:26" x14ac:dyDescent="0.3">
      <c r="B585" s="1"/>
    </row>
    <row r="586" spans="2:26" x14ac:dyDescent="0.3">
      <c r="B586" s="1"/>
    </row>
    <row r="587" spans="2:26" x14ac:dyDescent="0.3">
      <c r="B587" s="1"/>
    </row>
    <row r="588" spans="2:26" x14ac:dyDescent="0.3">
      <c r="B588" s="1"/>
    </row>
    <row r="589" spans="2:26" x14ac:dyDescent="0.3">
      <c r="B589" s="1"/>
    </row>
    <row r="590" spans="2:26" x14ac:dyDescent="0.3">
      <c r="B590" s="1"/>
    </row>
    <row r="591" spans="2:26" x14ac:dyDescent="0.3">
      <c r="B591" s="1"/>
    </row>
    <row r="592" spans="2:26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</sheetData>
  <mergeCells count="4">
    <mergeCell ref="N3:P3"/>
    <mergeCell ref="X3:Z3"/>
    <mergeCell ref="S3:U3"/>
    <mergeCell ref="I3:K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0"/>
  <sheetViews>
    <sheetView workbookViewId="0">
      <selection activeCell="L10" sqref="L10"/>
    </sheetView>
  </sheetViews>
  <sheetFormatPr defaultRowHeight="14.4" x14ac:dyDescent="0.3"/>
  <cols>
    <col min="2" max="2" width="12.6640625" customWidth="1"/>
    <col min="3" max="3" width="14.6640625" customWidth="1"/>
    <col min="4" max="4" width="14" customWidth="1"/>
    <col min="5" max="5" width="20.88671875" customWidth="1"/>
  </cols>
  <sheetData>
    <row r="1" spans="1:16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x14ac:dyDescent="0.3">
      <c r="A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3">
      <c r="B3" s="3" t="s">
        <v>58</v>
      </c>
      <c r="C3" s="3"/>
      <c r="D3" s="3"/>
      <c r="E3" s="3" t="s">
        <v>100</v>
      </c>
    </row>
    <row r="4" spans="1:16" x14ac:dyDescent="0.3">
      <c r="B4" s="3" t="s">
        <v>0</v>
      </c>
      <c r="C4" s="3" t="s">
        <v>16</v>
      </c>
      <c r="D4" s="3" t="s">
        <v>27</v>
      </c>
      <c r="E4" s="3" t="s">
        <v>65</v>
      </c>
      <c r="G4" s="111" t="s">
        <v>62</v>
      </c>
      <c r="H4" s="111"/>
      <c r="I4" s="111"/>
      <c r="J4" s="111"/>
    </row>
    <row r="5" spans="1:16" x14ac:dyDescent="0.3">
      <c r="B5" s="62">
        <v>43617</v>
      </c>
      <c r="C5" s="3" t="str">
        <f>IF(Data!K5&gt;0,  "R",IF(ISBLANK(Data!K5)," ","NR"))</f>
        <v xml:space="preserve"> </v>
      </c>
      <c r="D5" s="3" t="str">
        <f>IF(Data!J5&gt;0,  "R",IF(ISBLANK(Data!J5)," ","NR"))</f>
        <v xml:space="preserve"> </v>
      </c>
      <c r="E5" s="3" t="str">
        <f t="shared" ref="E5:E6" si="0">IF(AND(C5=D5,C5="R"),"HIT",IF(AND(C5&lt;&gt;D5,C5="NR"),"FALSE ALARM",IF(AND(C5&lt;&gt;D5,C5="R"),"MISS",IF(AND(C5="NR",D5="NR"),"NEGATIVE"," "))))</f>
        <v xml:space="preserve"> </v>
      </c>
      <c r="G5" s="3"/>
      <c r="H5" s="3" t="s">
        <v>63</v>
      </c>
      <c r="I5" s="3"/>
      <c r="J5" s="3" t="s">
        <v>20</v>
      </c>
    </row>
    <row r="6" spans="1:16" ht="15" customHeight="1" x14ac:dyDescent="0.3">
      <c r="B6" s="62">
        <v>43618</v>
      </c>
      <c r="C6" s="3" t="str">
        <f>IF(Data!K6&gt;0,  "R",IF(ISBLANK(Data!K6)," ","NR"))</f>
        <v>NR</v>
      </c>
      <c r="D6" s="3" t="str">
        <f>IF(Data!J6&gt;0,  "R",IF(ISBLANK(Data!J6)," ","NR"))</f>
        <v>NR</v>
      </c>
      <c r="E6" s="3" t="str">
        <f t="shared" si="0"/>
        <v>NEGATIVE</v>
      </c>
      <c r="G6" s="129" t="s">
        <v>64</v>
      </c>
      <c r="H6" s="3">
        <f>COUNTIF(E5:E370,"HIT")</f>
        <v>64</v>
      </c>
      <c r="I6" s="3">
        <f>COUNTIF(E5:E370,"FALSE ALARM")</f>
        <v>78</v>
      </c>
      <c r="J6" s="3">
        <f>SUM(H6:I6)</f>
        <v>142</v>
      </c>
    </row>
    <row r="7" spans="1:16" x14ac:dyDescent="0.3">
      <c r="B7" s="62">
        <v>43619</v>
      </c>
      <c r="C7" s="3" t="str">
        <f>IF(Data!K7&gt;0,  "R",IF(ISBLANK(Data!K7)," ","NR"))</f>
        <v>NR</v>
      </c>
      <c r="D7" s="3" t="str">
        <f>IF(Data!J7&gt;0,  "R",IF(ISBLANK(Data!J7)," ","NR"))</f>
        <v>NR</v>
      </c>
      <c r="E7" s="3" t="str">
        <f>IF(AND(C7=D7,C7="R"),"HIT",IF(AND(C7&lt;&gt;D7,C7="NR"),"FALSE ALARM",IF(AND(C7&lt;&gt;D7,C7="R"),"MISS",IF(AND(C7="NR",D7="NR"),"NEGATIVE"," "))))</f>
        <v>NEGATIVE</v>
      </c>
      <c r="G7" s="129"/>
      <c r="H7" s="3">
        <f>COUNTIF(E5:E370,"MISS")</f>
        <v>18</v>
      </c>
      <c r="I7" s="3">
        <f>COUNTIF(E5:E370,"NEGATIVE")</f>
        <v>205</v>
      </c>
      <c r="J7" s="3">
        <f>SUM(H7:I7)</f>
        <v>223</v>
      </c>
    </row>
    <row r="8" spans="1:16" x14ac:dyDescent="0.3">
      <c r="B8" s="62">
        <v>43620</v>
      </c>
      <c r="C8" s="3" t="str">
        <f>IF(Data!K8&gt;0,  "R",IF(ISBLANK(Data!K8)," ","NR"))</f>
        <v>NR</v>
      </c>
      <c r="D8" s="3" t="str">
        <f>IF(Data!J8&gt;0,  "R",IF(ISBLANK(Data!J8)," ","NR"))</f>
        <v>NR</v>
      </c>
      <c r="E8" s="3" t="str">
        <f t="shared" ref="E8:E71" si="1">IF(AND(C8=D8,C8="R"),"HIT",IF(AND(C8&lt;&gt;D8,C8="NR"),"FALSE ALARM",IF(AND(C8&lt;&gt;D8,C8="R"),"MISS",IF(AND(C8="NR",D8="NR"),"NEGATIVE"," "))))</f>
        <v>NEGATIVE</v>
      </c>
      <c r="G8" s="3" t="s">
        <v>20</v>
      </c>
      <c r="H8" s="3">
        <f>SUM(H6:H7)</f>
        <v>82</v>
      </c>
      <c r="I8" s="3">
        <f>SUM(I6:I7)</f>
        <v>283</v>
      </c>
      <c r="J8" s="3">
        <f>SUM(J6:J7)</f>
        <v>365</v>
      </c>
    </row>
    <row r="9" spans="1:16" x14ac:dyDescent="0.3">
      <c r="B9" s="62">
        <v>43621</v>
      </c>
      <c r="C9" s="3" t="str">
        <f>IF(Data!K9&gt;0,  "R",IF(ISBLANK(Data!K9)," ","NR"))</f>
        <v>NR</v>
      </c>
      <c r="D9" s="3" t="str">
        <f>IF(Data!J9&gt;0,  "R",IF(ISBLANK(Data!J9)," ","NR"))</f>
        <v>NR</v>
      </c>
      <c r="E9" s="3" t="str">
        <f t="shared" si="1"/>
        <v>NEGATIVE</v>
      </c>
      <c r="M9">
        <v>142</v>
      </c>
    </row>
    <row r="10" spans="1:16" x14ac:dyDescent="0.3">
      <c r="B10" s="62">
        <v>43622</v>
      </c>
      <c r="C10" s="3" t="str">
        <f>IF(Data!K10&gt;0,  "R",IF(ISBLANK(Data!K10)," ","NR"))</f>
        <v>NR</v>
      </c>
      <c r="D10" s="3" t="str">
        <f>IF(Data!J10&gt;0,  "R",IF(ISBLANK(Data!J10)," ","NR"))</f>
        <v>NR</v>
      </c>
      <c r="E10" s="3" t="str">
        <f t="shared" si="1"/>
        <v>NEGATIVE</v>
      </c>
      <c r="M10">
        <v>82</v>
      </c>
    </row>
    <row r="11" spans="1:16" x14ac:dyDescent="0.3">
      <c r="B11" s="62">
        <v>43623</v>
      </c>
      <c r="C11" s="3" t="str">
        <f>IF(Data!K11&gt;0,  "R",IF(ISBLANK(Data!K11)," ","NR"))</f>
        <v>NR</v>
      </c>
      <c r="D11" s="3" t="str">
        <f>IF(Data!J11&gt;0,  "R",IF(ISBLANK(Data!J11)," ","NR"))</f>
        <v>R</v>
      </c>
      <c r="E11" s="3" t="str">
        <f t="shared" si="1"/>
        <v>FALSE ALARM</v>
      </c>
      <c r="M11">
        <v>64</v>
      </c>
    </row>
    <row r="12" spans="1:16" x14ac:dyDescent="0.3">
      <c r="B12" s="62">
        <v>43624</v>
      </c>
      <c r="C12" s="3" t="str">
        <f>IF(Data!K12&gt;0,  "R",IF(ISBLANK(Data!K12)," ","NR"))</f>
        <v>NR</v>
      </c>
      <c r="D12" s="3" t="str">
        <f>IF(Data!J12&gt;0,  "R",IF(ISBLANK(Data!J12)," ","NR"))</f>
        <v>R</v>
      </c>
      <c r="E12" s="3" t="str">
        <f t="shared" si="1"/>
        <v>FALSE ALARM</v>
      </c>
    </row>
    <row r="13" spans="1:16" x14ac:dyDescent="0.3">
      <c r="B13" s="62">
        <v>43625</v>
      </c>
      <c r="C13" s="3" t="str">
        <f>IF(Data!K13&gt;0,  "R",IF(ISBLANK(Data!K13)," ","NR"))</f>
        <v>NR</v>
      </c>
      <c r="D13" s="3" t="str">
        <f>IF(Data!J13&gt;0,  "R",IF(ISBLANK(Data!J13)," ","NR"))</f>
        <v>NR</v>
      </c>
      <c r="E13" s="3" t="str">
        <f t="shared" si="1"/>
        <v>NEGATIVE</v>
      </c>
      <c r="G13" s="136" t="s">
        <v>66</v>
      </c>
      <c r="H13" s="137"/>
      <c r="I13" s="137"/>
      <c r="J13" s="138"/>
      <c r="K13" s="3" t="s">
        <v>36</v>
      </c>
      <c r="L13" s="120" t="s">
        <v>52</v>
      </c>
      <c r="M13" s="120"/>
      <c r="N13" s="120"/>
      <c r="O13" s="120"/>
      <c r="P13" s="112"/>
    </row>
    <row r="14" spans="1:16" x14ac:dyDescent="0.3">
      <c r="B14" s="62">
        <v>43626</v>
      </c>
      <c r="C14" s="3" t="str">
        <f>IF(Data!K14&gt;0,  "R",IF(ISBLANK(Data!K14)," ","NR"))</f>
        <v>NR</v>
      </c>
      <c r="D14" s="3" t="str">
        <f>IF(Data!J14&gt;0,  "R",IF(ISBLANK(Data!J14)," ","NR"))</f>
        <v>NR</v>
      </c>
      <c r="E14" s="3" t="str">
        <f>IF(AND(C14=D14,C14="R"),"HIT",IF(AND(C14&lt;&gt;D14,C14="NR"),"FALSE ALARM",IF(AND(C14&lt;&gt;D14,C14="R"),"MISS",IF(AND(C14="NR",D14="NR"),"NEGATIVE"," "))))</f>
        <v>NEGATIVE</v>
      </c>
      <c r="G14" s="130" t="s">
        <v>21</v>
      </c>
      <c r="H14" s="131"/>
      <c r="I14" s="132">
        <f>ROUND((H6+I7)/J8,3)</f>
        <v>0.73699999999999999</v>
      </c>
      <c r="J14" s="133"/>
      <c r="K14" s="73" t="s">
        <v>38</v>
      </c>
      <c r="L14" s="121" t="str">
        <f>CONCATENATE(ROUND($I$14*100,3)," ","% FORECAST CORRECT")</f>
        <v>73.7 % FORECAST CORRECT</v>
      </c>
      <c r="M14" s="121"/>
      <c r="N14" s="121"/>
      <c r="O14" s="121"/>
      <c r="P14" s="121"/>
    </row>
    <row r="15" spans="1:16" x14ac:dyDescent="0.3">
      <c r="B15" s="62">
        <v>43627</v>
      </c>
      <c r="C15" s="3" t="str">
        <f>IF(Data!K15&gt;0,  "R",IF(ISBLANK(Data!K15)," ","NR"))</f>
        <v>NR</v>
      </c>
      <c r="D15" s="3" t="str">
        <f>IF(Data!J15&gt;0,  "R",IF(ISBLANK(Data!J15)," ","NR"))</f>
        <v>NR</v>
      </c>
      <c r="E15" s="3" t="str">
        <f t="shared" si="1"/>
        <v>NEGATIVE</v>
      </c>
      <c r="G15" s="130" t="s">
        <v>22</v>
      </c>
      <c r="H15" s="131"/>
      <c r="I15" s="132">
        <f>ROUND((H6+I6)/(H6+H7),3)</f>
        <v>1.732</v>
      </c>
      <c r="J15" s="133"/>
      <c r="K15" s="73" t="s">
        <v>39</v>
      </c>
      <c r="L15" s="121" t="str">
        <f>CONCATENATE(IF($I$15&gt;1," OVER FORECASTED","UNDER FORECASTED"), " ","BY ",ROUND(($I$15-1)*100,3)," %")</f>
        <v xml:space="preserve"> OVER FORECASTED BY 73.2 %</v>
      </c>
      <c r="M15" s="121"/>
      <c r="N15" s="121"/>
      <c r="O15" s="121"/>
      <c r="P15" s="121"/>
    </row>
    <row r="16" spans="1:16" x14ac:dyDescent="0.3">
      <c r="B16" s="62">
        <v>43628</v>
      </c>
      <c r="C16" s="3" t="str">
        <f>IF(Data!K16&gt;0,  "R",IF(ISBLANK(Data!K16)," ","NR"))</f>
        <v>NR</v>
      </c>
      <c r="D16" s="3" t="str">
        <f>IF(Data!J16&gt;0,  "R",IF(ISBLANK(Data!J16)," ","NR"))</f>
        <v>NR</v>
      </c>
      <c r="E16" s="3" t="str">
        <f t="shared" si="1"/>
        <v>NEGATIVE</v>
      </c>
      <c r="G16" s="130" t="s">
        <v>23</v>
      </c>
      <c r="H16" s="131"/>
      <c r="I16" s="132">
        <f>ROUND(H6/(H6+H7+I6),3)</f>
        <v>0.4</v>
      </c>
      <c r="J16" s="133"/>
      <c r="K16" s="73" t="s">
        <v>38</v>
      </c>
      <c r="L16" s="121" t="str">
        <f>CONCATENATE(ROUND($I$16*100,3), " ","% FORECAST CORRECT")</f>
        <v>40 % FORECAST CORRECT</v>
      </c>
      <c r="M16" s="121"/>
      <c r="N16" s="121"/>
      <c r="O16" s="121"/>
      <c r="P16" s="121"/>
    </row>
    <row r="17" spans="2:16" x14ac:dyDescent="0.3">
      <c r="B17" s="62">
        <v>43629</v>
      </c>
      <c r="C17" s="3" t="str">
        <f>IF(Data!K17&gt;0,  "R",IF(ISBLANK(Data!K17)," ","NR"))</f>
        <v>NR</v>
      </c>
      <c r="D17" s="3" t="str">
        <f>IF(Data!J17&gt;0,  "R",IF(ISBLANK(Data!J17)," ","NR"))</f>
        <v>NR</v>
      </c>
      <c r="E17" s="3" t="str">
        <f t="shared" si="1"/>
        <v>NEGATIVE</v>
      </c>
      <c r="G17" s="134" t="s">
        <v>24</v>
      </c>
      <c r="H17" s="135"/>
      <c r="I17" s="132">
        <f>ROUND(H6/(H6+I6),3)</f>
        <v>0.45100000000000001</v>
      </c>
      <c r="J17" s="133"/>
      <c r="K17" s="73" t="s">
        <v>38</v>
      </c>
      <c r="L17" s="121" t="str">
        <f>CONCATENATE(ROUND($I$17*100,3)," ","% RAIN ACTUALLY OBSERVED")</f>
        <v>45.1 % RAIN ACTUALLY OBSERVED</v>
      </c>
      <c r="M17" s="121"/>
      <c r="N17" s="121"/>
      <c r="O17" s="121"/>
      <c r="P17" s="121"/>
    </row>
    <row r="18" spans="2:16" x14ac:dyDescent="0.3">
      <c r="B18" s="62">
        <v>43630</v>
      </c>
      <c r="C18" s="3" t="str">
        <f>IF(Data!K18&gt;0,  "R",IF(ISBLANK(Data!K18)," ","NR"))</f>
        <v>NR</v>
      </c>
      <c r="D18" s="3" t="str">
        <f>IF(Data!J18&gt;0,  "R",IF(ISBLANK(Data!J18)," ","NR"))</f>
        <v>NR</v>
      </c>
      <c r="E18" s="3" t="str">
        <f t="shared" si="1"/>
        <v>NEGATIVE</v>
      </c>
    </row>
    <row r="19" spans="2:16" x14ac:dyDescent="0.3">
      <c r="B19" s="62">
        <v>43631</v>
      </c>
      <c r="C19" s="3" t="str">
        <f>IF(Data!K19&gt;0,  "R",IF(ISBLANK(Data!K19)," ","NR"))</f>
        <v>NR</v>
      </c>
      <c r="D19" s="3" t="str">
        <f>IF(Data!J19&gt;0,  "R",IF(ISBLANK(Data!J19)," ","NR"))</f>
        <v>NR</v>
      </c>
      <c r="E19" s="3" t="str">
        <f t="shared" si="1"/>
        <v>NEGATIVE</v>
      </c>
    </row>
    <row r="20" spans="2:16" x14ac:dyDescent="0.3">
      <c r="B20" s="62">
        <v>43632</v>
      </c>
      <c r="C20" s="3" t="str">
        <f>IF(Data!K20&gt;0,  "R",IF(ISBLANK(Data!K20)," ","NR"))</f>
        <v>NR</v>
      </c>
      <c r="D20" s="3" t="str">
        <f>IF(Data!J20&gt;0,  "R",IF(ISBLANK(Data!J20)," ","NR"))</f>
        <v>R</v>
      </c>
      <c r="E20" s="3" t="str">
        <f t="shared" si="1"/>
        <v>FALSE ALARM</v>
      </c>
    </row>
    <row r="21" spans="2:16" x14ac:dyDescent="0.3">
      <c r="B21" s="62">
        <v>43633</v>
      </c>
      <c r="C21" s="3" t="str">
        <f>IF(Data!K21&gt;0,  "R",IF(ISBLANK(Data!K21)," ","NR"))</f>
        <v>NR</v>
      </c>
      <c r="D21" s="3" t="str">
        <f>IF(Data!J21&gt;0,  "R",IF(ISBLANK(Data!J21)," ","NR"))</f>
        <v>R</v>
      </c>
      <c r="E21" s="3" t="str">
        <f t="shared" si="1"/>
        <v>FALSE ALARM</v>
      </c>
    </row>
    <row r="22" spans="2:16" x14ac:dyDescent="0.3">
      <c r="B22" s="62">
        <v>43634</v>
      </c>
      <c r="C22" s="3" t="str">
        <f>IF(Data!K22&gt;0,  "R",IF(ISBLANK(Data!K22)," ","NR"))</f>
        <v>NR</v>
      </c>
      <c r="D22" s="3" t="str">
        <f>IF(Data!J22&gt;0,  "R",IF(ISBLANK(Data!J22)," ","NR"))</f>
        <v>R</v>
      </c>
      <c r="E22" s="3" t="str">
        <f t="shared" si="1"/>
        <v>FALSE ALARM</v>
      </c>
    </row>
    <row r="23" spans="2:16" x14ac:dyDescent="0.3">
      <c r="B23" s="62">
        <v>43635</v>
      </c>
      <c r="C23" s="3" t="str">
        <f>IF(Data!K23&gt;0,  "R",IF(ISBLANK(Data!K23)," ","NR"))</f>
        <v>NR</v>
      </c>
      <c r="D23" s="3" t="str">
        <f>IF(Data!J23&gt;0,  "R",IF(ISBLANK(Data!J23)," ","NR"))</f>
        <v>NR</v>
      </c>
      <c r="E23" s="3" t="str">
        <f t="shared" si="1"/>
        <v>NEGATIVE</v>
      </c>
    </row>
    <row r="24" spans="2:16" x14ac:dyDescent="0.3">
      <c r="B24" s="62">
        <v>43636</v>
      </c>
      <c r="C24" s="3" t="str">
        <f>IF(Data!K24&gt;0,  "R",IF(ISBLANK(Data!K24)," ","NR"))</f>
        <v>NR</v>
      </c>
      <c r="D24" s="3" t="str">
        <f>IF(Data!J24&gt;0,  "R",IF(ISBLANK(Data!J24)," ","NR"))</f>
        <v>NR</v>
      </c>
      <c r="E24" s="3" t="str">
        <f t="shared" si="1"/>
        <v>NEGATIVE</v>
      </c>
    </row>
    <row r="25" spans="2:16" x14ac:dyDescent="0.3">
      <c r="B25" s="62">
        <v>43637</v>
      </c>
      <c r="C25" s="3" t="str">
        <f>IF(Data!K25&gt;0,  "R",IF(ISBLANK(Data!K25)," ","NR"))</f>
        <v>NR</v>
      </c>
      <c r="D25" s="3" t="str">
        <f>IF(Data!J25&gt;0,  "R",IF(ISBLANK(Data!J25)," ","NR"))</f>
        <v>NR</v>
      </c>
      <c r="E25" s="3" t="str">
        <f t="shared" si="1"/>
        <v>NEGATIVE</v>
      </c>
    </row>
    <row r="26" spans="2:16" x14ac:dyDescent="0.3">
      <c r="B26" s="62">
        <v>43638</v>
      </c>
      <c r="C26" s="3" t="str">
        <f>IF(Data!K26&gt;0,  "R",IF(ISBLANK(Data!K26)," ","NR"))</f>
        <v>NR</v>
      </c>
      <c r="D26" s="3" t="str">
        <f>IF(Data!J26&gt;0,  "R",IF(ISBLANK(Data!J26)," ","NR"))</f>
        <v>R</v>
      </c>
      <c r="E26" s="3" t="str">
        <f t="shared" si="1"/>
        <v>FALSE ALARM</v>
      </c>
    </row>
    <row r="27" spans="2:16" x14ac:dyDescent="0.3">
      <c r="B27" s="62">
        <v>43639</v>
      </c>
      <c r="C27" s="3" t="str">
        <f>IF(Data!K27&gt;0,  "R",IF(ISBLANK(Data!K27)," ","NR"))</f>
        <v>NR</v>
      </c>
      <c r="D27" s="3" t="str">
        <f>IF(Data!J27&gt;0,  "R",IF(ISBLANK(Data!J27)," ","NR"))</f>
        <v>R</v>
      </c>
      <c r="E27" s="3" t="str">
        <f t="shared" si="1"/>
        <v>FALSE ALARM</v>
      </c>
    </row>
    <row r="28" spans="2:16" x14ac:dyDescent="0.3">
      <c r="B28" s="62">
        <v>43640</v>
      </c>
      <c r="C28" s="3" t="str">
        <f>IF(Data!K28&gt;0,  "R",IF(ISBLANK(Data!K28)," ","NR"))</f>
        <v>NR</v>
      </c>
      <c r="D28" s="3" t="str">
        <f>IF(Data!J28&gt;0,  "R",IF(ISBLANK(Data!J28)," ","NR"))</f>
        <v>R</v>
      </c>
      <c r="E28" s="3" t="str">
        <f t="shared" si="1"/>
        <v>FALSE ALARM</v>
      </c>
    </row>
    <row r="29" spans="2:16" x14ac:dyDescent="0.3">
      <c r="B29" s="62">
        <v>43641</v>
      </c>
      <c r="C29" s="3" t="str">
        <f>IF(Data!K29&gt;0,  "R",IF(ISBLANK(Data!K29)," ","NR"))</f>
        <v>NR</v>
      </c>
      <c r="D29" s="3" t="str">
        <f>IF(Data!J29&gt;0,  "R",IF(ISBLANK(Data!J29)," ","NR"))</f>
        <v>NR</v>
      </c>
      <c r="E29" s="3" t="str">
        <f t="shared" si="1"/>
        <v>NEGATIVE</v>
      </c>
    </row>
    <row r="30" spans="2:16" x14ac:dyDescent="0.3">
      <c r="B30" s="62">
        <v>43642</v>
      </c>
      <c r="C30" s="3" t="str">
        <f>IF(Data!K30&gt;0,  "R",IF(ISBLANK(Data!K30)," ","NR"))</f>
        <v>NR</v>
      </c>
      <c r="D30" s="3" t="str">
        <f>IF(Data!J30&gt;0,  "R",IF(ISBLANK(Data!J30)," ","NR"))</f>
        <v>NR</v>
      </c>
      <c r="E30" s="3" t="str">
        <f t="shared" si="1"/>
        <v>NEGATIVE</v>
      </c>
    </row>
    <row r="31" spans="2:16" x14ac:dyDescent="0.3">
      <c r="B31" s="62">
        <v>43643</v>
      </c>
      <c r="C31" s="3" t="str">
        <f>IF(Data!K31&gt;0,  "R",IF(ISBLANK(Data!K31)," ","NR"))</f>
        <v>NR</v>
      </c>
      <c r="D31" s="3" t="str">
        <f>IF(Data!J31&gt;0,  "R",IF(ISBLANK(Data!J31)," ","NR"))</f>
        <v>NR</v>
      </c>
      <c r="E31" s="3" t="str">
        <f t="shared" si="1"/>
        <v>NEGATIVE</v>
      </c>
    </row>
    <row r="32" spans="2:16" x14ac:dyDescent="0.3">
      <c r="B32" s="62">
        <v>43644</v>
      </c>
      <c r="C32" s="3" t="str">
        <f>IF(Data!K32&gt;0,  "R",IF(ISBLANK(Data!K32)," ","NR"))</f>
        <v>NR</v>
      </c>
      <c r="D32" s="3" t="str">
        <f>IF(Data!J32&gt;0,  "R",IF(ISBLANK(Data!J32)," ","NR"))</f>
        <v>NR</v>
      </c>
      <c r="E32" s="3" t="str">
        <f t="shared" si="1"/>
        <v>NEGATIVE</v>
      </c>
    </row>
    <row r="33" spans="2:5" x14ac:dyDescent="0.3">
      <c r="B33" s="62">
        <v>43645</v>
      </c>
      <c r="C33" s="3" t="str">
        <f>IF(Data!K33&gt;0,  "R",IF(ISBLANK(Data!K33)," ","NR"))</f>
        <v>NR</v>
      </c>
      <c r="D33" s="3" t="str">
        <f>IF(Data!J33&gt;0,  "R",IF(ISBLANK(Data!J33)," ","NR"))</f>
        <v>NR</v>
      </c>
      <c r="E33" s="3" t="str">
        <f t="shared" si="1"/>
        <v>NEGATIVE</v>
      </c>
    </row>
    <row r="34" spans="2:5" x14ac:dyDescent="0.3">
      <c r="B34" s="62">
        <v>43646</v>
      </c>
      <c r="C34" s="3" t="str">
        <f>IF(Data!K34&gt;0,  "R",IF(ISBLANK(Data!K34)," ","NR"))</f>
        <v>NR</v>
      </c>
      <c r="D34" s="3" t="str">
        <f>IF(Data!J34&gt;0,  "R",IF(ISBLANK(Data!J34)," ","NR"))</f>
        <v>NR</v>
      </c>
      <c r="E34" s="3" t="str">
        <f t="shared" si="1"/>
        <v>NEGATIVE</v>
      </c>
    </row>
    <row r="35" spans="2:5" x14ac:dyDescent="0.3">
      <c r="B35" s="62">
        <v>43647</v>
      </c>
      <c r="C35" s="3" t="str">
        <f>IF(Data!K35&gt;0,  "R",IF(ISBLANK(Data!K35)," ","NR"))</f>
        <v>NR</v>
      </c>
      <c r="D35" s="3" t="str">
        <f>IF(Data!J35&gt;0,  "R",IF(ISBLANK(Data!J35)," ","NR"))</f>
        <v>R</v>
      </c>
      <c r="E35" s="3" t="str">
        <f t="shared" si="1"/>
        <v>FALSE ALARM</v>
      </c>
    </row>
    <row r="36" spans="2:5" x14ac:dyDescent="0.3">
      <c r="B36" s="62">
        <v>43648</v>
      </c>
      <c r="C36" s="3" t="str">
        <f>IF(Data!K36&gt;0,  "R",IF(ISBLANK(Data!K36)," ","NR"))</f>
        <v>NR</v>
      </c>
      <c r="D36" s="3" t="str">
        <f>IF(Data!J36&gt;0,  "R",IF(ISBLANK(Data!J36)," ","NR"))</f>
        <v>R</v>
      </c>
      <c r="E36" s="3" t="str">
        <f t="shared" si="1"/>
        <v>FALSE ALARM</v>
      </c>
    </row>
    <row r="37" spans="2:5" x14ac:dyDescent="0.3">
      <c r="B37" s="62">
        <v>43649</v>
      </c>
      <c r="C37" s="3" t="str">
        <f>IF(Data!K37&gt;0,  "R",IF(ISBLANK(Data!K37)," ","NR"))</f>
        <v>NR</v>
      </c>
      <c r="D37" s="3" t="str">
        <f>IF(Data!J37&gt;0,  "R",IF(ISBLANK(Data!J37)," ","NR"))</f>
        <v>NR</v>
      </c>
      <c r="E37" s="3" t="str">
        <f t="shared" si="1"/>
        <v>NEGATIVE</v>
      </c>
    </row>
    <row r="38" spans="2:5" x14ac:dyDescent="0.3">
      <c r="B38" s="62">
        <v>43650</v>
      </c>
      <c r="C38" s="3" t="str">
        <f>IF(Data!K38&gt;0,  "R",IF(ISBLANK(Data!K38)," ","NR"))</f>
        <v>R</v>
      </c>
      <c r="D38" s="3" t="str">
        <f>IF(Data!J38&gt;0,  "R",IF(ISBLANK(Data!J38)," ","NR"))</f>
        <v>NR</v>
      </c>
      <c r="E38" s="3" t="str">
        <f t="shared" si="1"/>
        <v>MISS</v>
      </c>
    </row>
    <row r="39" spans="2:5" x14ac:dyDescent="0.3">
      <c r="B39" s="62">
        <v>43651</v>
      </c>
      <c r="C39" s="3" t="str">
        <f>IF(Data!K39&gt;0,  "R",IF(ISBLANK(Data!K39)," ","NR"))</f>
        <v>R</v>
      </c>
      <c r="D39" s="3" t="str">
        <f>IF(Data!J39&gt;0,  "R",IF(ISBLANK(Data!J39)," ","NR"))</f>
        <v>R</v>
      </c>
      <c r="E39" s="3" t="str">
        <f t="shared" si="1"/>
        <v>HIT</v>
      </c>
    </row>
    <row r="40" spans="2:5" x14ac:dyDescent="0.3">
      <c r="B40" s="62">
        <v>43652</v>
      </c>
      <c r="C40" s="3" t="str">
        <f>IF(Data!K40&gt;0,  "R",IF(ISBLANK(Data!K40)," ","NR"))</f>
        <v>R</v>
      </c>
      <c r="D40" s="3" t="str">
        <f>IF(Data!J40&gt;0,  "R",IF(ISBLANK(Data!J40)," ","NR"))</f>
        <v>R</v>
      </c>
      <c r="E40" s="3" t="str">
        <f t="shared" si="1"/>
        <v>HIT</v>
      </c>
    </row>
    <row r="41" spans="2:5" x14ac:dyDescent="0.3">
      <c r="B41" s="62">
        <v>43653</v>
      </c>
      <c r="C41" s="3" t="str">
        <f>IF(Data!K41&gt;0,  "R",IF(ISBLANK(Data!K41)," ","NR"))</f>
        <v>NR</v>
      </c>
      <c r="D41" s="3" t="str">
        <f>IF(Data!J41&gt;0,  "R",IF(ISBLANK(Data!J41)," ","NR"))</f>
        <v>NR</v>
      </c>
      <c r="E41" s="3" t="str">
        <f t="shared" si="1"/>
        <v>NEGATIVE</v>
      </c>
    </row>
    <row r="42" spans="2:5" x14ac:dyDescent="0.3">
      <c r="B42" s="62">
        <v>43654</v>
      </c>
      <c r="C42" s="3" t="str">
        <f>IF(Data!K42&gt;0,  "R",IF(ISBLANK(Data!K42)," ","NR"))</f>
        <v>NR</v>
      </c>
      <c r="D42" s="3" t="str">
        <f>IF(Data!J42&gt;0,  "R",IF(ISBLANK(Data!J42)," ","NR"))</f>
        <v>R</v>
      </c>
      <c r="E42" s="3" t="str">
        <f t="shared" si="1"/>
        <v>FALSE ALARM</v>
      </c>
    </row>
    <row r="43" spans="2:5" x14ac:dyDescent="0.3">
      <c r="B43" s="62">
        <v>43655</v>
      </c>
      <c r="C43" s="3" t="str">
        <f>IF(Data!K43&gt;0,  "R",IF(ISBLANK(Data!K43)," ","NR"))</f>
        <v>NR</v>
      </c>
      <c r="D43" s="3" t="str">
        <f>IF(Data!J43&gt;0,  "R",IF(ISBLANK(Data!J43)," ","NR"))</f>
        <v>R</v>
      </c>
      <c r="E43" s="3" t="str">
        <f t="shared" si="1"/>
        <v>FALSE ALARM</v>
      </c>
    </row>
    <row r="44" spans="2:5" x14ac:dyDescent="0.3">
      <c r="B44" s="62">
        <v>43656</v>
      </c>
      <c r="C44" s="3" t="str">
        <f>IF(Data!K44&gt;0,  "R",IF(ISBLANK(Data!K44)," ","NR"))</f>
        <v>NR</v>
      </c>
      <c r="D44" s="3" t="str">
        <f>IF(Data!J44&gt;0,  "R",IF(ISBLANK(Data!J44)," ","NR"))</f>
        <v>NR</v>
      </c>
      <c r="E44" s="3" t="str">
        <f t="shared" si="1"/>
        <v>NEGATIVE</v>
      </c>
    </row>
    <row r="45" spans="2:5" x14ac:dyDescent="0.3">
      <c r="B45" s="62">
        <v>43657</v>
      </c>
      <c r="C45" s="3" t="str">
        <f>IF(Data!K45&gt;0,  "R",IF(ISBLANK(Data!K45)," ","NR"))</f>
        <v>NR</v>
      </c>
      <c r="D45" s="3" t="str">
        <f>IF(Data!J45&gt;0,  "R",IF(ISBLANK(Data!J45)," ","NR"))</f>
        <v>NR</v>
      </c>
      <c r="E45" s="3" t="str">
        <f t="shared" si="1"/>
        <v>NEGATIVE</v>
      </c>
    </row>
    <row r="46" spans="2:5" x14ac:dyDescent="0.3">
      <c r="B46" s="62">
        <v>43658</v>
      </c>
      <c r="C46" s="3" t="str">
        <f>IF(Data!K46&gt;0,  "R",IF(ISBLANK(Data!K46)," ","NR"))</f>
        <v>NR</v>
      </c>
      <c r="D46" s="3" t="str">
        <f>IF(Data!J46&gt;0,  "R",IF(ISBLANK(Data!J46)," ","NR"))</f>
        <v>R</v>
      </c>
      <c r="E46" s="3" t="str">
        <f t="shared" si="1"/>
        <v>FALSE ALARM</v>
      </c>
    </row>
    <row r="47" spans="2:5" x14ac:dyDescent="0.3">
      <c r="B47" s="62">
        <v>43659</v>
      </c>
      <c r="C47" s="3" t="str">
        <f>IF(Data!K47&gt;0,  "R",IF(ISBLANK(Data!K47)," ","NR"))</f>
        <v>NR</v>
      </c>
      <c r="D47" s="3" t="str">
        <f>IF(Data!J47&gt;0,  "R",IF(ISBLANK(Data!J47)," ","NR"))</f>
        <v>R</v>
      </c>
      <c r="E47" s="3" t="str">
        <f t="shared" si="1"/>
        <v>FALSE ALARM</v>
      </c>
    </row>
    <row r="48" spans="2:5" x14ac:dyDescent="0.3">
      <c r="B48" s="62">
        <v>43660</v>
      </c>
      <c r="C48" s="3" t="str">
        <f>IF(Data!K48&gt;0,  "R",IF(ISBLANK(Data!K48)," ","NR"))</f>
        <v>NR</v>
      </c>
      <c r="D48" s="3" t="str">
        <f>IF(Data!J48&gt;0,  "R",IF(ISBLANK(Data!J48)," ","NR"))</f>
        <v>R</v>
      </c>
      <c r="E48" s="3" t="str">
        <f t="shared" si="1"/>
        <v>FALSE ALARM</v>
      </c>
    </row>
    <row r="49" spans="2:5" x14ac:dyDescent="0.3">
      <c r="B49" s="62">
        <v>43661</v>
      </c>
      <c r="C49" s="3" t="str">
        <f>IF(Data!K49&gt;0,  "R",IF(ISBLANK(Data!K49)," ","NR"))</f>
        <v>NR</v>
      </c>
      <c r="D49" s="3" t="str">
        <f>IF(Data!J49&gt;0,  "R",IF(ISBLANK(Data!J49)," ","NR"))</f>
        <v>R</v>
      </c>
      <c r="E49" s="3" t="str">
        <f t="shared" si="1"/>
        <v>FALSE ALARM</v>
      </c>
    </row>
    <row r="50" spans="2:5" x14ac:dyDescent="0.3">
      <c r="B50" s="62">
        <v>43662</v>
      </c>
      <c r="C50" s="3" t="str">
        <f>IF(Data!K50&gt;0,  "R",IF(ISBLANK(Data!K50)," ","NR"))</f>
        <v>NR</v>
      </c>
      <c r="D50" s="3" t="str">
        <f>IF(Data!J50&gt;0,  "R",IF(ISBLANK(Data!J50)," ","NR"))</f>
        <v>R</v>
      </c>
      <c r="E50" s="3" t="str">
        <f t="shared" si="1"/>
        <v>FALSE ALARM</v>
      </c>
    </row>
    <row r="51" spans="2:5" x14ac:dyDescent="0.3">
      <c r="B51" s="62">
        <v>43663</v>
      </c>
      <c r="C51" s="3" t="str">
        <f>IF(Data!K51&gt;0,  "R",IF(ISBLANK(Data!K51)," ","NR"))</f>
        <v>NR</v>
      </c>
      <c r="D51" s="3" t="str">
        <f>IF(Data!J51&gt;0,  "R",IF(ISBLANK(Data!J51)," ","NR"))</f>
        <v>R</v>
      </c>
      <c r="E51" s="3" t="str">
        <f t="shared" si="1"/>
        <v>FALSE ALARM</v>
      </c>
    </row>
    <row r="52" spans="2:5" x14ac:dyDescent="0.3">
      <c r="B52" s="62">
        <v>43664</v>
      </c>
      <c r="C52" s="3" t="str">
        <f>IF(Data!K52&gt;0,  "R",IF(ISBLANK(Data!K52)," ","NR"))</f>
        <v>NR</v>
      </c>
      <c r="D52" s="3" t="str">
        <f>IF(Data!J52&gt;0,  "R",IF(ISBLANK(Data!J52)," ","NR"))</f>
        <v>R</v>
      </c>
      <c r="E52" s="3" t="str">
        <f t="shared" si="1"/>
        <v>FALSE ALARM</v>
      </c>
    </row>
    <row r="53" spans="2:5" x14ac:dyDescent="0.3">
      <c r="B53" s="62">
        <v>43665</v>
      </c>
      <c r="C53" s="3" t="str">
        <f>IF(Data!K53&gt;0,  "R",IF(ISBLANK(Data!K53)," ","NR"))</f>
        <v>NR</v>
      </c>
      <c r="D53" s="3" t="str">
        <f>IF(Data!J53&gt;0,  "R",IF(ISBLANK(Data!J53)," ","NR"))</f>
        <v>NR</v>
      </c>
      <c r="E53" s="3" t="str">
        <f t="shared" si="1"/>
        <v>NEGATIVE</v>
      </c>
    </row>
    <row r="54" spans="2:5" x14ac:dyDescent="0.3">
      <c r="B54" s="62">
        <v>43666</v>
      </c>
      <c r="C54" s="3" t="str">
        <f>IF(Data!K54&gt;0,  "R",IF(ISBLANK(Data!K54)," ","NR"))</f>
        <v>R</v>
      </c>
      <c r="D54" s="3" t="str">
        <f>IF(Data!J54&gt;0,  "R",IF(ISBLANK(Data!J54)," ","NR"))</f>
        <v>R</v>
      </c>
      <c r="E54" s="3" t="str">
        <f t="shared" si="1"/>
        <v>HIT</v>
      </c>
    </row>
    <row r="55" spans="2:5" x14ac:dyDescent="0.3">
      <c r="B55" s="62">
        <v>43667</v>
      </c>
      <c r="C55" s="3" t="str">
        <f>IF(Data!K55&gt;0,  "R",IF(ISBLANK(Data!K55)," ","NR"))</f>
        <v>R</v>
      </c>
      <c r="D55" s="3" t="str">
        <f>IF(Data!J55&gt;0,  "R",IF(ISBLANK(Data!J55)," ","NR"))</f>
        <v>R</v>
      </c>
      <c r="E55" s="3" t="str">
        <f t="shared" si="1"/>
        <v>HIT</v>
      </c>
    </row>
    <row r="56" spans="2:5" x14ac:dyDescent="0.3">
      <c r="B56" s="62">
        <v>43668</v>
      </c>
      <c r="C56" s="3" t="str">
        <f>IF(Data!K56&gt;0,  "R",IF(ISBLANK(Data!K56)," ","NR"))</f>
        <v>R</v>
      </c>
      <c r="D56" s="3" t="str">
        <f>IF(Data!J56&gt;0,  "R",IF(ISBLANK(Data!J56)," ","NR"))</f>
        <v>R</v>
      </c>
      <c r="E56" s="3" t="str">
        <f t="shared" si="1"/>
        <v>HIT</v>
      </c>
    </row>
    <row r="57" spans="2:5" x14ac:dyDescent="0.3">
      <c r="B57" s="62">
        <v>43669</v>
      </c>
      <c r="C57" s="3" t="str">
        <f>IF(Data!K57&gt;0,  "R",IF(ISBLANK(Data!K57)," ","NR"))</f>
        <v>R</v>
      </c>
      <c r="D57" s="3" t="str">
        <f>IF(Data!J57&gt;0,  "R",IF(ISBLANK(Data!J57)," ","NR"))</f>
        <v>NR</v>
      </c>
      <c r="E57" s="3" t="str">
        <f t="shared" si="1"/>
        <v>MISS</v>
      </c>
    </row>
    <row r="58" spans="2:5" x14ac:dyDescent="0.3">
      <c r="B58" s="62">
        <v>43670</v>
      </c>
      <c r="C58" s="3" t="str">
        <f>IF(Data!K58&gt;0,  "R",IF(ISBLANK(Data!K58)," ","NR"))</f>
        <v>NR</v>
      </c>
      <c r="D58" s="3" t="str">
        <f>IF(Data!J58&gt;0,  "R",IF(ISBLANK(Data!J58)," ","NR"))</f>
        <v>R</v>
      </c>
      <c r="E58" s="3" t="str">
        <f t="shared" si="1"/>
        <v>FALSE ALARM</v>
      </c>
    </row>
    <row r="59" spans="2:5" x14ac:dyDescent="0.3">
      <c r="B59" s="62">
        <v>43671</v>
      </c>
      <c r="C59" s="3" t="str">
        <f>IF(Data!K59&gt;0,  "R",IF(ISBLANK(Data!K59)," ","NR"))</f>
        <v>R</v>
      </c>
      <c r="D59" s="3" t="str">
        <f>IF(Data!J59&gt;0,  "R",IF(ISBLANK(Data!J59)," ","NR"))</f>
        <v>R</v>
      </c>
      <c r="E59" s="3" t="str">
        <f t="shared" si="1"/>
        <v>HIT</v>
      </c>
    </row>
    <row r="60" spans="2:5" x14ac:dyDescent="0.3">
      <c r="B60" s="62">
        <v>43672</v>
      </c>
      <c r="C60" s="3" t="str">
        <f>IF(Data!K60&gt;0,  "R",IF(ISBLANK(Data!K60)," ","NR"))</f>
        <v>R</v>
      </c>
      <c r="D60" s="3" t="str">
        <f>IF(Data!J60&gt;0,  "R",IF(ISBLANK(Data!J60)," ","NR"))</f>
        <v>R</v>
      </c>
      <c r="E60" s="3" t="str">
        <f t="shared" si="1"/>
        <v>HIT</v>
      </c>
    </row>
    <row r="61" spans="2:5" x14ac:dyDescent="0.3">
      <c r="B61" s="62">
        <v>43673</v>
      </c>
      <c r="C61" s="3" t="str">
        <f>IF(Data!K61&gt;0,  "R",IF(ISBLANK(Data!K61)," ","NR"))</f>
        <v>NR</v>
      </c>
      <c r="D61" s="3" t="str">
        <f>IF(Data!J61&gt;0,  "R",IF(ISBLANK(Data!J61)," ","NR"))</f>
        <v>R</v>
      </c>
      <c r="E61" s="3" t="str">
        <f t="shared" si="1"/>
        <v>FALSE ALARM</v>
      </c>
    </row>
    <row r="62" spans="2:5" x14ac:dyDescent="0.3">
      <c r="B62" s="62">
        <v>43674</v>
      </c>
      <c r="C62" s="3" t="str">
        <f>IF(Data!K62&gt;0,  "R",IF(ISBLANK(Data!K62)," ","NR"))</f>
        <v>R</v>
      </c>
      <c r="D62" s="3" t="str">
        <f>IF(Data!J62&gt;0,  "R",IF(ISBLANK(Data!J62)," ","NR"))</f>
        <v>R</v>
      </c>
      <c r="E62" s="3" t="str">
        <f t="shared" si="1"/>
        <v>HIT</v>
      </c>
    </row>
    <row r="63" spans="2:5" x14ac:dyDescent="0.3">
      <c r="B63" s="62">
        <v>43675</v>
      </c>
      <c r="C63" s="3" t="str">
        <f>IF(Data!K63&gt;0,  "R",IF(ISBLANK(Data!K63)," ","NR"))</f>
        <v>R</v>
      </c>
      <c r="D63" s="3" t="str">
        <f>IF(Data!J63&gt;0,  "R",IF(ISBLANK(Data!J63)," ","NR"))</f>
        <v>R</v>
      </c>
      <c r="E63" s="3" t="str">
        <f t="shared" si="1"/>
        <v>HIT</v>
      </c>
    </row>
    <row r="64" spans="2:5" x14ac:dyDescent="0.3">
      <c r="B64" s="62">
        <v>43676</v>
      </c>
      <c r="C64" s="3" t="str">
        <f>IF(Data!K64&gt;0,  "R",IF(ISBLANK(Data!K64)," ","NR"))</f>
        <v>R</v>
      </c>
      <c r="D64" s="3" t="str">
        <f>IF(Data!J64&gt;0,  "R",IF(ISBLANK(Data!J64)," ","NR"))</f>
        <v>R</v>
      </c>
      <c r="E64" s="3" t="str">
        <f t="shared" si="1"/>
        <v>HIT</v>
      </c>
    </row>
    <row r="65" spans="2:5" x14ac:dyDescent="0.3">
      <c r="B65" s="62">
        <v>43677</v>
      </c>
      <c r="C65" s="3" t="str">
        <f>IF(Data!K65&gt;0,  "R",IF(ISBLANK(Data!K65)," ","NR"))</f>
        <v>R</v>
      </c>
      <c r="D65" s="3" t="str">
        <f>IF(Data!J65&gt;0,  "R",IF(ISBLANK(Data!J65)," ","NR"))</f>
        <v>R</v>
      </c>
      <c r="E65" s="3" t="str">
        <f t="shared" si="1"/>
        <v>HIT</v>
      </c>
    </row>
    <row r="66" spans="2:5" x14ac:dyDescent="0.3">
      <c r="B66" s="62">
        <v>43678</v>
      </c>
      <c r="C66" s="3" t="str">
        <f>IF(Data!K66&gt;0,  "R",IF(ISBLANK(Data!K66)," ","NR"))</f>
        <v>R</v>
      </c>
      <c r="D66" s="3" t="str">
        <f>IF(Data!J66&gt;0,  "R",IF(ISBLANK(Data!J66)," ","NR"))</f>
        <v>R</v>
      </c>
      <c r="E66" s="3" t="str">
        <f t="shared" si="1"/>
        <v>HIT</v>
      </c>
    </row>
    <row r="67" spans="2:5" x14ac:dyDescent="0.3">
      <c r="B67" s="62">
        <v>43679</v>
      </c>
      <c r="C67" s="3" t="str">
        <f>IF(Data!K67&gt;0,  "R",IF(ISBLANK(Data!K67)," ","NR"))</f>
        <v>R</v>
      </c>
      <c r="D67" s="3" t="str">
        <f>IF(Data!J67&gt;0,  "R",IF(ISBLANK(Data!J67)," ","NR"))</f>
        <v>R</v>
      </c>
      <c r="E67" s="3" t="str">
        <f t="shared" si="1"/>
        <v>HIT</v>
      </c>
    </row>
    <row r="68" spans="2:5" x14ac:dyDescent="0.3">
      <c r="B68" s="62">
        <v>43680</v>
      </c>
      <c r="C68" s="3" t="str">
        <f>IF(Data!K68&gt;0,  "R",IF(ISBLANK(Data!K68)," ","NR"))</f>
        <v>R</v>
      </c>
      <c r="D68" s="3" t="str">
        <f>IF(Data!J68&gt;0,  "R",IF(ISBLANK(Data!J68)," ","NR"))</f>
        <v>R</v>
      </c>
      <c r="E68" s="3" t="str">
        <f t="shared" si="1"/>
        <v>HIT</v>
      </c>
    </row>
    <row r="69" spans="2:5" x14ac:dyDescent="0.3">
      <c r="B69" s="62">
        <v>43681</v>
      </c>
      <c r="C69" s="3" t="str">
        <f>IF(Data!K69&gt;0,  "R",IF(ISBLANK(Data!K69)," ","NR"))</f>
        <v>R</v>
      </c>
      <c r="D69" s="3" t="str">
        <f>IF(Data!J69&gt;0,  "R",IF(ISBLANK(Data!J69)," ","NR"))</f>
        <v>R</v>
      </c>
      <c r="E69" s="3" t="str">
        <f t="shared" si="1"/>
        <v>HIT</v>
      </c>
    </row>
    <row r="70" spans="2:5" x14ac:dyDescent="0.3">
      <c r="B70" s="62">
        <v>43682</v>
      </c>
      <c r="C70" s="3" t="str">
        <f>IF(Data!K70&gt;0,  "R",IF(ISBLANK(Data!K70)," ","NR"))</f>
        <v>R</v>
      </c>
      <c r="D70" s="3" t="str">
        <f>IF(Data!J70&gt;0,  "R",IF(ISBLANK(Data!J70)," ","NR"))</f>
        <v>R</v>
      </c>
      <c r="E70" s="3" t="str">
        <f t="shared" si="1"/>
        <v>HIT</v>
      </c>
    </row>
    <row r="71" spans="2:5" x14ac:dyDescent="0.3">
      <c r="B71" s="62">
        <v>43683</v>
      </c>
      <c r="C71" s="3" t="str">
        <f>IF(Data!K71&gt;0,  "R",IF(ISBLANK(Data!K71)," ","NR"))</f>
        <v>R</v>
      </c>
      <c r="D71" s="3" t="str">
        <f>IF(Data!J71&gt;0,  "R",IF(ISBLANK(Data!J71)," ","NR"))</f>
        <v>R</v>
      </c>
      <c r="E71" s="3" t="str">
        <f t="shared" si="1"/>
        <v>HIT</v>
      </c>
    </row>
    <row r="72" spans="2:5" x14ac:dyDescent="0.3">
      <c r="B72" s="62">
        <v>43684</v>
      </c>
      <c r="C72" s="3" t="str">
        <f>IF(Data!K72&gt;0,  "R",IF(ISBLANK(Data!K72)," ","NR"))</f>
        <v>R</v>
      </c>
      <c r="D72" s="3" t="str">
        <f>IF(Data!J72&gt;0,  "R",IF(ISBLANK(Data!J72)," ","NR"))</f>
        <v>R</v>
      </c>
      <c r="E72" s="3" t="str">
        <f t="shared" ref="E72:E135" si="2">IF(AND(C72=D72,C72="R"),"HIT",IF(AND(C72&lt;&gt;D72,C72="NR"),"FALSE ALARM",IF(AND(C72&lt;&gt;D72,C72="R"),"MISS",IF(AND(C72="NR",D72="NR"),"NEGATIVE"," "))))</f>
        <v>HIT</v>
      </c>
    </row>
    <row r="73" spans="2:5" x14ac:dyDescent="0.3">
      <c r="B73" s="62">
        <v>43685</v>
      </c>
      <c r="C73" s="3" t="str">
        <f>IF(Data!K73&gt;0,  "R",IF(ISBLANK(Data!K73)," ","NR"))</f>
        <v>R</v>
      </c>
      <c r="D73" s="3" t="str">
        <f>IF(Data!J73&gt;0,  "R",IF(ISBLANK(Data!J73)," ","NR"))</f>
        <v>R</v>
      </c>
      <c r="E73" s="3" t="str">
        <f t="shared" si="2"/>
        <v>HIT</v>
      </c>
    </row>
    <row r="74" spans="2:5" x14ac:dyDescent="0.3">
      <c r="B74" s="62">
        <v>43686</v>
      </c>
      <c r="C74" s="3" t="str">
        <f>IF(Data!K74&gt;0,  "R",IF(ISBLANK(Data!K74)," ","NR"))</f>
        <v>NR</v>
      </c>
      <c r="D74" s="3" t="str">
        <f>IF(Data!J74&gt;0,  "R",IF(ISBLANK(Data!J74)," ","NR"))</f>
        <v>R</v>
      </c>
      <c r="E74" s="3" t="str">
        <f t="shared" si="2"/>
        <v>FALSE ALARM</v>
      </c>
    </row>
    <row r="75" spans="2:5" x14ac:dyDescent="0.3">
      <c r="B75" s="62">
        <v>43687</v>
      </c>
      <c r="C75" s="3" t="str">
        <f>IF(Data!K75&gt;0,  "R",IF(ISBLANK(Data!K75)," ","NR"))</f>
        <v>NR</v>
      </c>
      <c r="D75" s="3" t="str">
        <f>IF(Data!J75&gt;0,  "R",IF(ISBLANK(Data!J75)," ","NR"))</f>
        <v>R</v>
      </c>
      <c r="E75" s="3" t="str">
        <f t="shared" si="2"/>
        <v>FALSE ALARM</v>
      </c>
    </row>
    <row r="76" spans="2:5" x14ac:dyDescent="0.3">
      <c r="B76" s="62">
        <v>43688</v>
      </c>
      <c r="C76" s="3" t="str">
        <f>IF(Data!K76&gt;0,  "R",IF(ISBLANK(Data!K76)," ","NR"))</f>
        <v>NR</v>
      </c>
      <c r="D76" s="3" t="str">
        <f>IF(Data!J76&gt;0,  "R",IF(ISBLANK(Data!J76)," ","NR"))</f>
        <v>R</v>
      </c>
      <c r="E76" s="3" t="str">
        <f t="shared" si="2"/>
        <v>FALSE ALARM</v>
      </c>
    </row>
    <row r="77" spans="2:5" x14ac:dyDescent="0.3">
      <c r="B77" s="62">
        <v>43689</v>
      </c>
      <c r="C77" s="3" t="str">
        <f>IF(Data!K77&gt;0,  "R",IF(ISBLANK(Data!K77)," ","NR"))</f>
        <v>R</v>
      </c>
      <c r="D77" s="3" t="str">
        <f>IF(Data!J77&gt;0,  "R",IF(ISBLANK(Data!J77)," ","NR"))</f>
        <v>R</v>
      </c>
      <c r="E77" s="3" t="str">
        <f t="shared" si="2"/>
        <v>HIT</v>
      </c>
    </row>
    <row r="78" spans="2:5" x14ac:dyDescent="0.3">
      <c r="B78" s="62">
        <v>43690</v>
      </c>
      <c r="C78" s="3" t="str">
        <f>IF(Data!K78&gt;0,  "R",IF(ISBLANK(Data!K78)," ","NR"))</f>
        <v>R</v>
      </c>
      <c r="D78" s="3" t="str">
        <f>IF(Data!J78&gt;0,  "R",IF(ISBLANK(Data!J78)," ","NR"))</f>
        <v>R</v>
      </c>
      <c r="E78" s="3" t="str">
        <f t="shared" si="2"/>
        <v>HIT</v>
      </c>
    </row>
    <row r="79" spans="2:5" x14ac:dyDescent="0.3">
      <c r="B79" s="62">
        <v>43691</v>
      </c>
      <c r="C79" s="3" t="str">
        <f>IF(Data!K79&gt;0,  "R",IF(ISBLANK(Data!K79)," ","NR"))</f>
        <v>R</v>
      </c>
      <c r="D79" s="3" t="str">
        <f>IF(Data!J79&gt;0,  "R",IF(ISBLANK(Data!J79)," ","NR"))</f>
        <v>R</v>
      </c>
      <c r="E79" s="3" t="str">
        <f t="shared" si="2"/>
        <v>HIT</v>
      </c>
    </row>
    <row r="80" spans="2:5" x14ac:dyDescent="0.3">
      <c r="B80" s="62">
        <v>43692</v>
      </c>
      <c r="C80" s="3" t="str">
        <f>IF(Data!K80&gt;0,  "R",IF(ISBLANK(Data!K80)," ","NR"))</f>
        <v>R</v>
      </c>
      <c r="D80" s="3" t="str">
        <f>IF(Data!J80&gt;0,  "R",IF(ISBLANK(Data!J80)," ","NR"))</f>
        <v>R</v>
      </c>
      <c r="E80" s="3" t="str">
        <f t="shared" si="2"/>
        <v>HIT</v>
      </c>
    </row>
    <row r="81" spans="2:5" x14ac:dyDescent="0.3">
      <c r="B81" s="62">
        <v>43693</v>
      </c>
      <c r="C81" s="3" t="str">
        <f>IF(Data!K81&gt;0,  "R",IF(ISBLANK(Data!K81)," ","NR"))</f>
        <v>R</v>
      </c>
      <c r="D81" s="3" t="str">
        <f>IF(Data!J81&gt;0,  "R",IF(ISBLANK(Data!J81)," ","NR"))</f>
        <v>R</v>
      </c>
      <c r="E81" s="3" t="str">
        <f t="shared" si="2"/>
        <v>HIT</v>
      </c>
    </row>
    <row r="82" spans="2:5" x14ac:dyDescent="0.3">
      <c r="B82" s="62">
        <v>43694</v>
      </c>
      <c r="C82" s="3" t="str">
        <f>IF(Data!K82&gt;0,  "R",IF(ISBLANK(Data!K82)," ","NR"))</f>
        <v>NR</v>
      </c>
      <c r="D82" s="3" t="str">
        <f>IF(Data!J82&gt;0,  "R",IF(ISBLANK(Data!J82)," ","NR"))</f>
        <v>R</v>
      </c>
      <c r="E82" s="3" t="str">
        <f t="shared" si="2"/>
        <v>FALSE ALARM</v>
      </c>
    </row>
    <row r="83" spans="2:5" x14ac:dyDescent="0.3">
      <c r="B83" s="62">
        <v>43695</v>
      </c>
      <c r="C83" s="3" t="str">
        <f>IF(Data!K83&gt;0,  "R",IF(ISBLANK(Data!K83)," ","NR"))</f>
        <v>NR</v>
      </c>
      <c r="D83" s="3" t="str">
        <f>IF(Data!J83&gt;0,  "R",IF(ISBLANK(Data!J83)," ","NR"))</f>
        <v>R</v>
      </c>
      <c r="E83" s="3" t="str">
        <f t="shared" si="2"/>
        <v>FALSE ALARM</v>
      </c>
    </row>
    <row r="84" spans="2:5" x14ac:dyDescent="0.3">
      <c r="B84" s="62">
        <v>43696</v>
      </c>
      <c r="C84" s="3" t="str">
        <f>IF(Data!K84&gt;0,  "R",IF(ISBLANK(Data!K84)," ","NR"))</f>
        <v>NR</v>
      </c>
      <c r="D84" s="3" t="str">
        <f>IF(Data!J84&gt;0,  "R",IF(ISBLANK(Data!J84)," ","NR"))</f>
        <v>R</v>
      </c>
      <c r="E84" s="3" t="str">
        <f t="shared" si="2"/>
        <v>FALSE ALARM</v>
      </c>
    </row>
    <row r="85" spans="2:5" x14ac:dyDescent="0.3">
      <c r="B85" s="62">
        <v>43697</v>
      </c>
      <c r="C85" s="3" t="str">
        <f>IF(Data!K85&gt;0,  "R",IF(ISBLANK(Data!K85)," ","NR"))</f>
        <v>NR</v>
      </c>
      <c r="D85" s="3" t="str">
        <f>IF(Data!J85&gt;0,  "R",IF(ISBLANK(Data!J85)," ","NR"))</f>
        <v>NR</v>
      </c>
      <c r="E85" s="3" t="str">
        <f t="shared" si="2"/>
        <v>NEGATIVE</v>
      </c>
    </row>
    <row r="86" spans="2:5" x14ac:dyDescent="0.3">
      <c r="B86" s="62">
        <v>43698</v>
      </c>
      <c r="C86" s="3" t="str">
        <f>IF(Data!K86&gt;0,  "R",IF(ISBLANK(Data!K86)," ","NR"))</f>
        <v>NR</v>
      </c>
      <c r="D86" s="3" t="str">
        <f>IF(Data!J86&gt;0,  "R",IF(ISBLANK(Data!J86)," ","NR"))</f>
        <v>NR</v>
      </c>
      <c r="E86" s="3" t="str">
        <f t="shared" si="2"/>
        <v>NEGATIVE</v>
      </c>
    </row>
    <row r="87" spans="2:5" x14ac:dyDescent="0.3">
      <c r="B87" s="62">
        <v>43699</v>
      </c>
      <c r="C87" s="3" t="str">
        <f>IF(Data!K87&gt;0,  "R",IF(ISBLANK(Data!K87)," ","NR"))</f>
        <v>NR</v>
      </c>
      <c r="D87" s="3" t="str">
        <f>IF(Data!J87&gt;0,  "R",IF(ISBLANK(Data!J87)," ","NR"))</f>
        <v>NR</v>
      </c>
      <c r="E87" s="3" t="str">
        <f t="shared" si="2"/>
        <v>NEGATIVE</v>
      </c>
    </row>
    <row r="88" spans="2:5" x14ac:dyDescent="0.3">
      <c r="B88" s="62">
        <v>43700</v>
      </c>
      <c r="C88" s="3" t="str">
        <f>IF(Data!K88&gt;0,  "R",IF(ISBLANK(Data!K88)," ","NR"))</f>
        <v>NR</v>
      </c>
      <c r="D88" s="3" t="str">
        <f>IF(Data!J88&gt;0,  "R",IF(ISBLANK(Data!J88)," ","NR"))</f>
        <v>NR</v>
      </c>
      <c r="E88" s="3" t="str">
        <f t="shared" si="2"/>
        <v>NEGATIVE</v>
      </c>
    </row>
    <row r="89" spans="2:5" x14ac:dyDescent="0.3">
      <c r="B89" s="62">
        <v>43701</v>
      </c>
      <c r="C89" s="3" t="str">
        <f>IF(Data!K89&gt;0,  "R",IF(ISBLANK(Data!K89)," ","NR"))</f>
        <v>NR</v>
      </c>
      <c r="D89" s="3" t="str">
        <f>IF(Data!J89&gt;0,  "R",IF(ISBLANK(Data!J89)," ","NR"))</f>
        <v>NR</v>
      </c>
      <c r="E89" s="3" t="str">
        <f t="shared" si="2"/>
        <v>NEGATIVE</v>
      </c>
    </row>
    <row r="90" spans="2:5" x14ac:dyDescent="0.3">
      <c r="B90" s="62">
        <v>43702</v>
      </c>
      <c r="C90" s="3" t="str">
        <f>IF(Data!K90&gt;0,  "R",IF(ISBLANK(Data!K90)," ","NR"))</f>
        <v>NR</v>
      </c>
      <c r="D90" s="3" t="str">
        <f>IF(Data!J90&gt;0,  "R",IF(ISBLANK(Data!J90)," ","NR"))</f>
        <v>NR</v>
      </c>
      <c r="E90" s="3" t="str">
        <f t="shared" si="2"/>
        <v>NEGATIVE</v>
      </c>
    </row>
    <row r="91" spans="2:5" x14ac:dyDescent="0.3">
      <c r="B91" s="62">
        <v>43703</v>
      </c>
      <c r="C91" s="3" t="str">
        <f>IF(Data!K91&gt;0,  "R",IF(ISBLANK(Data!K91)," ","NR"))</f>
        <v>NR</v>
      </c>
      <c r="D91" s="3" t="str">
        <f>IF(Data!J91&gt;0,  "R",IF(ISBLANK(Data!J91)," ","NR"))</f>
        <v>NR</v>
      </c>
      <c r="E91" s="3" t="str">
        <f t="shared" si="2"/>
        <v>NEGATIVE</v>
      </c>
    </row>
    <row r="92" spans="2:5" x14ac:dyDescent="0.3">
      <c r="B92" s="62">
        <v>43704</v>
      </c>
      <c r="C92" s="3" t="str">
        <f>IF(Data!K92&gt;0,  "R",IF(ISBLANK(Data!K92)," ","NR"))</f>
        <v>NR</v>
      </c>
      <c r="D92" s="3" t="str">
        <f>IF(Data!J92&gt;0,  "R",IF(ISBLANK(Data!J92)," ","NR"))</f>
        <v>NR</v>
      </c>
      <c r="E92" s="3" t="str">
        <f t="shared" si="2"/>
        <v>NEGATIVE</v>
      </c>
    </row>
    <row r="93" spans="2:5" x14ac:dyDescent="0.3">
      <c r="B93" s="62">
        <v>43705</v>
      </c>
      <c r="C93" s="3" t="str">
        <f>IF(Data!K93&gt;0,  "R",IF(ISBLANK(Data!K93)," ","NR"))</f>
        <v>NR</v>
      </c>
      <c r="D93" s="3" t="str">
        <f>IF(Data!J93&gt;0,  "R",IF(ISBLANK(Data!J93)," ","NR"))</f>
        <v>NR</v>
      </c>
      <c r="E93" s="3" t="str">
        <f t="shared" si="2"/>
        <v>NEGATIVE</v>
      </c>
    </row>
    <row r="94" spans="2:5" x14ac:dyDescent="0.3">
      <c r="B94" s="62">
        <v>43706</v>
      </c>
      <c r="C94" s="3" t="str">
        <f>IF(Data!K94&gt;0,  "R",IF(ISBLANK(Data!K94)," ","NR"))</f>
        <v>NR</v>
      </c>
      <c r="D94" s="3" t="str">
        <f>IF(Data!J94&gt;0,  "R",IF(ISBLANK(Data!J94)," ","NR"))</f>
        <v>NR</v>
      </c>
      <c r="E94" s="3" t="str">
        <f t="shared" si="2"/>
        <v>NEGATIVE</v>
      </c>
    </row>
    <row r="95" spans="2:5" x14ac:dyDescent="0.3">
      <c r="B95" s="62">
        <v>43707</v>
      </c>
      <c r="C95" s="3" t="str">
        <f>IF(Data!K95&gt;0,  "R",IF(ISBLANK(Data!K95)," ","NR"))</f>
        <v>NR</v>
      </c>
      <c r="D95" s="3" t="str">
        <f>IF(Data!J95&gt;0,  "R",IF(ISBLANK(Data!J95)," ","NR"))</f>
        <v>NR</v>
      </c>
      <c r="E95" s="3" t="str">
        <f t="shared" si="2"/>
        <v>NEGATIVE</v>
      </c>
    </row>
    <row r="96" spans="2:5" x14ac:dyDescent="0.3">
      <c r="B96" s="62">
        <v>43708</v>
      </c>
      <c r="C96" s="3" t="str">
        <f>IF(Data!K96&gt;0,  "R",IF(ISBLANK(Data!K96)," ","NR"))</f>
        <v>NR</v>
      </c>
      <c r="D96" s="3" t="str">
        <f>IF(Data!J96&gt;0,  "R",IF(ISBLANK(Data!J96)," ","NR"))</f>
        <v>NR</v>
      </c>
      <c r="E96" s="3" t="str">
        <f t="shared" si="2"/>
        <v>NEGATIVE</v>
      </c>
    </row>
    <row r="97" spans="2:5" x14ac:dyDescent="0.3">
      <c r="B97" s="62">
        <v>43709</v>
      </c>
      <c r="C97" s="3" t="str">
        <f>IF(Data!K97&gt;0,  "R",IF(ISBLANK(Data!K97)," ","NR"))</f>
        <v>NR</v>
      </c>
      <c r="D97" s="3" t="str">
        <f>IF(Data!J97&gt;0,  "R",IF(ISBLANK(Data!J97)," ","NR"))</f>
        <v>NR</v>
      </c>
      <c r="E97" s="3" t="str">
        <f t="shared" si="2"/>
        <v>NEGATIVE</v>
      </c>
    </row>
    <row r="98" spans="2:5" x14ac:dyDescent="0.3">
      <c r="B98" s="62">
        <v>43710</v>
      </c>
      <c r="C98" s="3" t="str">
        <f>IF(Data!K98&gt;0,  "R",IF(ISBLANK(Data!K98)," ","NR"))</f>
        <v>NR</v>
      </c>
      <c r="D98" s="3" t="str">
        <f>IF(Data!J98&gt;0,  "R",IF(ISBLANK(Data!J98)," ","NR"))</f>
        <v>NR</v>
      </c>
      <c r="E98" s="3" t="str">
        <f t="shared" si="2"/>
        <v>NEGATIVE</v>
      </c>
    </row>
    <row r="99" spans="2:5" x14ac:dyDescent="0.3">
      <c r="B99" s="62">
        <v>43711</v>
      </c>
      <c r="C99" s="3" t="str">
        <f>IF(Data!K99&gt;0,  "R",IF(ISBLANK(Data!K99)," ","NR"))</f>
        <v>NR</v>
      </c>
      <c r="D99" s="3" t="str">
        <f>IF(Data!J99&gt;0,  "R",IF(ISBLANK(Data!J99)," ","NR"))</f>
        <v>NR</v>
      </c>
      <c r="E99" s="3" t="str">
        <f t="shared" si="2"/>
        <v>NEGATIVE</v>
      </c>
    </row>
    <row r="100" spans="2:5" x14ac:dyDescent="0.3">
      <c r="B100" s="62">
        <v>43712</v>
      </c>
      <c r="C100" s="3" t="str">
        <f>IF(Data!K100&gt;0,  "R",IF(ISBLANK(Data!K100)," ","NR"))</f>
        <v>NR</v>
      </c>
      <c r="D100" s="3" t="str">
        <f>IF(Data!J100&gt;0,  "R",IF(ISBLANK(Data!J100)," ","NR"))</f>
        <v>NR</v>
      </c>
      <c r="E100" s="3" t="str">
        <f t="shared" si="2"/>
        <v>NEGATIVE</v>
      </c>
    </row>
    <row r="101" spans="2:5" x14ac:dyDescent="0.3">
      <c r="B101" s="62">
        <v>43713</v>
      </c>
      <c r="C101" s="3" t="str">
        <f>IF(Data!K101&gt;0,  "R",IF(ISBLANK(Data!K101)," ","NR"))</f>
        <v>NR</v>
      </c>
      <c r="D101" s="3" t="str">
        <f>IF(Data!J101&gt;0,  "R",IF(ISBLANK(Data!J101)," ","NR"))</f>
        <v>NR</v>
      </c>
      <c r="E101" s="3" t="str">
        <f t="shared" si="2"/>
        <v>NEGATIVE</v>
      </c>
    </row>
    <row r="102" spans="2:5" x14ac:dyDescent="0.3">
      <c r="B102" s="62">
        <v>43714</v>
      </c>
      <c r="C102" s="3" t="str">
        <f>IF(Data!K102&gt;0,  "R",IF(ISBLANK(Data!K102)," ","NR"))</f>
        <v>NR</v>
      </c>
      <c r="D102" s="3" t="str">
        <f>IF(Data!J102&gt;0,  "R",IF(ISBLANK(Data!J102)," ","NR"))</f>
        <v>NR</v>
      </c>
      <c r="E102" s="3" t="str">
        <f t="shared" si="2"/>
        <v>NEGATIVE</v>
      </c>
    </row>
    <row r="103" spans="2:5" x14ac:dyDescent="0.3">
      <c r="B103" s="62">
        <v>43715</v>
      </c>
      <c r="C103" s="3" t="str">
        <f>IF(Data!K103&gt;0,  "R",IF(ISBLANK(Data!K103)," ","NR"))</f>
        <v>R</v>
      </c>
      <c r="D103" s="3" t="str">
        <f>IF(Data!J103&gt;0,  "R",IF(ISBLANK(Data!J103)," ","NR"))</f>
        <v>R</v>
      </c>
      <c r="E103" s="3" t="str">
        <f t="shared" si="2"/>
        <v>HIT</v>
      </c>
    </row>
    <row r="104" spans="2:5" x14ac:dyDescent="0.3">
      <c r="B104" s="62">
        <v>43716</v>
      </c>
      <c r="C104" s="3" t="str">
        <f>IF(Data!K104&gt;0,  "R",IF(ISBLANK(Data!K104)," ","NR"))</f>
        <v>R</v>
      </c>
      <c r="D104" s="3" t="str">
        <f>IF(Data!J104&gt;0,  "R",IF(ISBLANK(Data!J104)," ","NR"))</f>
        <v>R</v>
      </c>
      <c r="E104" s="3" t="str">
        <f t="shared" si="2"/>
        <v>HIT</v>
      </c>
    </row>
    <row r="105" spans="2:5" x14ac:dyDescent="0.3">
      <c r="B105" s="62">
        <v>43717</v>
      </c>
      <c r="C105" s="3" t="str">
        <f>IF(Data!K105&gt;0,  "R",IF(ISBLANK(Data!K105)," ","NR"))</f>
        <v>NR</v>
      </c>
      <c r="D105" s="3" t="str">
        <f>IF(Data!J105&gt;0,  "R",IF(ISBLANK(Data!J105)," ","NR"))</f>
        <v>NR</v>
      </c>
      <c r="E105" s="3" t="str">
        <f t="shared" si="2"/>
        <v>NEGATIVE</v>
      </c>
    </row>
    <row r="106" spans="2:5" x14ac:dyDescent="0.3">
      <c r="B106" s="62">
        <v>43718</v>
      </c>
      <c r="C106" s="3" t="str">
        <f>IF(Data!K106&gt;0,  "R",IF(ISBLANK(Data!K106)," ","NR"))</f>
        <v>R</v>
      </c>
      <c r="D106" s="3" t="str">
        <f>IF(Data!J106&gt;0,  "R",IF(ISBLANK(Data!J106)," ","NR"))</f>
        <v>NR</v>
      </c>
      <c r="E106" s="3" t="str">
        <f t="shared" si="2"/>
        <v>MISS</v>
      </c>
    </row>
    <row r="107" spans="2:5" x14ac:dyDescent="0.3">
      <c r="B107" s="62">
        <v>43719</v>
      </c>
      <c r="C107" s="3" t="str">
        <f>IF(Data!K107&gt;0,  "R",IF(ISBLANK(Data!K107)," ","NR"))</f>
        <v>R</v>
      </c>
      <c r="D107" s="3" t="str">
        <f>IF(Data!J107&gt;0,  "R",IF(ISBLANK(Data!J107)," ","NR"))</f>
        <v>NR</v>
      </c>
      <c r="E107" s="3" t="str">
        <f t="shared" si="2"/>
        <v>MISS</v>
      </c>
    </row>
    <row r="108" spans="2:5" x14ac:dyDescent="0.3">
      <c r="B108" s="62">
        <v>43720</v>
      </c>
      <c r="C108" s="3" t="str">
        <f>IF(Data!K108&gt;0,  "R",IF(ISBLANK(Data!K108)," ","NR"))</f>
        <v>R</v>
      </c>
      <c r="D108" s="3" t="str">
        <f>IF(Data!J108&gt;0,  "R",IF(ISBLANK(Data!J108)," ","NR"))</f>
        <v>R</v>
      </c>
      <c r="E108" s="3" t="str">
        <f t="shared" si="2"/>
        <v>HIT</v>
      </c>
    </row>
    <row r="109" spans="2:5" x14ac:dyDescent="0.3">
      <c r="B109" s="62">
        <v>43721</v>
      </c>
      <c r="C109" s="3" t="str">
        <f>IF(Data!K109&gt;0,  "R",IF(ISBLANK(Data!K109)," ","NR"))</f>
        <v>R</v>
      </c>
      <c r="D109" s="3" t="str">
        <f>IF(Data!J109&gt;0,  "R",IF(ISBLANK(Data!J109)," ","NR"))</f>
        <v>R</v>
      </c>
      <c r="E109" s="3" t="str">
        <f t="shared" si="2"/>
        <v>HIT</v>
      </c>
    </row>
    <row r="110" spans="2:5" x14ac:dyDescent="0.3">
      <c r="B110" s="62">
        <v>43722</v>
      </c>
      <c r="C110" s="3" t="str">
        <f>IF(Data!K110&gt;0,  "R",IF(ISBLANK(Data!K110)," ","NR"))</f>
        <v>R</v>
      </c>
      <c r="D110" s="3" t="str">
        <f>IF(Data!J110&gt;0,  "R",IF(ISBLANK(Data!J110)," ","NR"))</f>
        <v>NR</v>
      </c>
      <c r="E110" s="3" t="str">
        <f t="shared" si="2"/>
        <v>MISS</v>
      </c>
    </row>
    <row r="111" spans="2:5" x14ac:dyDescent="0.3">
      <c r="B111" s="62">
        <v>43723</v>
      </c>
      <c r="C111" s="3" t="str">
        <f>IF(Data!K111&gt;0,  "R",IF(ISBLANK(Data!K111)," ","NR"))</f>
        <v>R</v>
      </c>
      <c r="D111" s="3" t="str">
        <f>IF(Data!J111&gt;0,  "R",IF(ISBLANK(Data!J111)," ","NR"))</f>
        <v>NR</v>
      </c>
      <c r="E111" s="3" t="str">
        <f t="shared" si="2"/>
        <v>MISS</v>
      </c>
    </row>
    <row r="112" spans="2:5" x14ac:dyDescent="0.3">
      <c r="B112" s="62">
        <v>43724</v>
      </c>
      <c r="C112" s="3" t="str">
        <f>IF(Data!K112&gt;0,  "R",IF(ISBLANK(Data!K112)," ","NR"))</f>
        <v>R</v>
      </c>
      <c r="D112" s="3" t="str">
        <f>IF(Data!J112&gt;0,  "R",IF(ISBLANK(Data!J112)," ","NR"))</f>
        <v>R</v>
      </c>
      <c r="E112" s="3" t="str">
        <f t="shared" si="2"/>
        <v>HIT</v>
      </c>
    </row>
    <row r="113" spans="2:5" x14ac:dyDescent="0.3">
      <c r="B113" s="62">
        <v>43725</v>
      </c>
      <c r="C113" s="3" t="str">
        <f>IF(Data!K113&gt;0,  "R",IF(ISBLANK(Data!K113)," ","NR"))</f>
        <v>R</v>
      </c>
      <c r="D113" s="3" t="str">
        <f>IF(Data!J113&gt;0,  "R",IF(ISBLANK(Data!J113)," ","NR"))</f>
        <v>R</v>
      </c>
      <c r="E113" s="3" t="str">
        <f t="shared" si="2"/>
        <v>HIT</v>
      </c>
    </row>
    <row r="114" spans="2:5" x14ac:dyDescent="0.3">
      <c r="B114" s="62">
        <v>43726</v>
      </c>
      <c r="C114" s="3" t="str">
        <f>IF(Data!K114&gt;0,  "R",IF(ISBLANK(Data!K114)," ","NR"))</f>
        <v>R</v>
      </c>
      <c r="D114" s="3" t="str">
        <f>IF(Data!J114&gt;0,  "R",IF(ISBLANK(Data!J114)," ","NR"))</f>
        <v>R</v>
      </c>
      <c r="E114" s="3" t="str">
        <f t="shared" si="2"/>
        <v>HIT</v>
      </c>
    </row>
    <row r="115" spans="2:5" x14ac:dyDescent="0.3">
      <c r="B115" s="62">
        <v>43727</v>
      </c>
      <c r="C115" s="3" t="str">
        <f>IF(Data!K115&gt;0,  "R",IF(ISBLANK(Data!K115)," ","NR"))</f>
        <v>R</v>
      </c>
      <c r="D115" s="3" t="str">
        <f>IF(Data!J115&gt;0,  "R",IF(ISBLANK(Data!J115)," ","NR"))</f>
        <v>R</v>
      </c>
      <c r="E115" s="3" t="str">
        <f t="shared" si="2"/>
        <v>HIT</v>
      </c>
    </row>
    <row r="116" spans="2:5" x14ac:dyDescent="0.3">
      <c r="B116" s="62">
        <v>43728</v>
      </c>
      <c r="C116" s="3" t="str">
        <f>IF(Data!K116&gt;0,  "R",IF(ISBLANK(Data!K116)," ","NR"))</f>
        <v>R</v>
      </c>
      <c r="D116" s="3" t="str">
        <f>IF(Data!J116&gt;0,  "R",IF(ISBLANK(Data!J116)," ","NR"))</f>
        <v>R</v>
      </c>
      <c r="E116" s="3" t="str">
        <f t="shared" si="2"/>
        <v>HIT</v>
      </c>
    </row>
    <row r="117" spans="2:5" x14ac:dyDescent="0.3">
      <c r="B117" s="62">
        <v>43729</v>
      </c>
      <c r="C117" s="3" t="str">
        <f>IF(Data!K117&gt;0,  "R",IF(ISBLANK(Data!K117)," ","NR"))</f>
        <v>NR</v>
      </c>
      <c r="D117" s="3" t="str">
        <f>IF(Data!J117&gt;0,  "R",IF(ISBLANK(Data!J117)," ","NR"))</f>
        <v>R</v>
      </c>
      <c r="E117" s="3" t="str">
        <f t="shared" si="2"/>
        <v>FALSE ALARM</v>
      </c>
    </row>
    <row r="118" spans="2:5" x14ac:dyDescent="0.3">
      <c r="B118" s="62">
        <v>43730</v>
      </c>
      <c r="C118" s="3" t="str">
        <f>IF(Data!K118&gt;0,  "R",IF(ISBLANK(Data!K118)," ","NR"))</f>
        <v>R</v>
      </c>
      <c r="D118" s="3" t="str">
        <f>IF(Data!J118&gt;0,  "R",IF(ISBLANK(Data!J118)," ","NR"))</f>
        <v>R</v>
      </c>
      <c r="E118" s="3" t="str">
        <f t="shared" si="2"/>
        <v>HIT</v>
      </c>
    </row>
    <row r="119" spans="2:5" x14ac:dyDescent="0.3">
      <c r="B119" s="62">
        <v>43731</v>
      </c>
      <c r="C119" s="3" t="str">
        <f>IF(Data!K119&gt;0,  "R",IF(ISBLANK(Data!K119)," ","NR"))</f>
        <v>R</v>
      </c>
      <c r="D119" s="3" t="str">
        <f>IF(Data!J119&gt;0,  "R",IF(ISBLANK(Data!J119)," ","NR"))</f>
        <v>R</v>
      </c>
      <c r="E119" s="3" t="str">
        <f t="shared" si="2"/>
        <v>HIT</v>
      </c>
    </row>
    <row r="120" spans="2:5" x14ac:dyDescent="0.3">
      <c r="B120" s="62">
        <v>43732</v>
      </c>
      <c r="C120" s="3" t="str">
        <f>IF(Data!K120&gt;0,  "R",IF(ISBLANK(Data!K120)," ","NR"))</f>
        <v>R</v>
      </c>
      <c r="D120" s="3" t="str">
        <f>IF(Data!J120&gt;0,  "R",IF(ISBLANK(Data!J120)," ","NR"))</f>
        <v>R</v>
      </c>
      <c r="E120" s="3" t="str">
        <f t="shared" si="2"/>
        <v>HIT</v>
      </c>
    </row>
    <row r="121" spans="2:5" x14ac:dyDescent="0.3">
      <c r="B121" s="62">
        <v>43733</v>
      </c>
      <c r="C121" s="3" t="str">
        <f>IF(Data!K121&gt;0,  "R",IF(ISBLANK(Data!K121)," ","NR"))</f>
        <v>R</v>
      </c>
      <c r="D121" s="3" t="str">
        <f>IF(Data!J121&gt;0,  "R",IF(ISBLANK(Data!J121)," ","NR"))</f>
        <v>NR</v>
      </c>
      <c r="E121" s="3" t="str">
        <f t="shared" si="2"/>
        <v>MISS</v>
      </c>
    </row>
    <row r="122" spans="2:5" x14ac:dyDescent="0.3">
      <c r="B122" s="62">
        <v>43734</v>
      </c>
      <c r="C122" s="3" t="str">
        <f>IF(Data!K122&gt;0,  "R",IF(ISBLANK(Data!K122)," ","NR"))</f>
        <v>R</v>
      </c>
      <c r="D122" s="3" t="str">
        <f>IF(Data!J122&gt;0,  "R",IF(ISBLANK(Data!J122)," ","NR"))</f>
        <v>R</v>
      </c>
      <c r="E122" s="3" t="str">
        <f t="shared" si="2"/>
        <v>HIT</v>
      </c>
    </row>
    <row r="123" spans="2:5" x14ac:dyDescent="0.3">
      <c r="B123" s="62">
        <v>43735</v>
      </c>
      <c r="C123" s="3" t="str">
        <f>IF(Data!K123&gt;0,  "R",IF(ISBLANK(Data!K123)," ","NR"))</f>
        <v>R</v>
      </c>
      <c r="D123" s="3" t="str">
        <f>IF(Data!J123&gt;0,  "R",IF(ISBLANK(Data!J123)," ","NR"))</f>
        <v>R</v>
      </c>
      <c r="E123" s="3" t="str">
        <f t="shared" si="2"/>
        <v>HIT</v>
      </c>
    </row>
    <row r="124" spans="2:5" x14ac:dyDescent="0.3">
      <c r="B124" s="62">
        <v>43736</v>
      </c>
      <c r="C124" s="3" t="str">
        <f>IF(Data!K124&gt;0,  "R",IF(ISBLANK(Data!K124)," ","NR"))</f>
        <v>R</v>
      </c>
      <c r="D124" s="3" t="str">
        <f>IF(Data!J124&gt;0,  "R",IF(ISBLANK(Data!J124)," ","NR"))</f>
        <v>R</v>
      </c>
      <c r="E124" s="3" t="str">
        <f t="shared" si="2"/>
        <v>HIT</v>
      </c>
    </row>
    <row r="125" spans="2:5" x14ac:dyDescent="0.3">
      <c r="B125" s="62">
        <v>43737</v>
      </c>
      <c r="C125" s="3" t="str">
        <f>IF(Data!K125&gt;0,  "R",IF(ISBLANK(Data!K125)," ","NR"))</f>
        <v>NR</v>
      </c>
      <c r="D125" s="3" t="str">
        <f>IF(Data!J125&gt;0,  "R",IF(ISBLANK(Data!J125)," ","NR"))</f>
        <v>R</v>
      </c>
      <c r="E125" s="3" t="str">
        <f t="shared" si="2"/>
        <v>FALSE ALARM</v>
      </c>
    </row>
    <row r="126" spans="2:5" x14ac:dyDescent="0.3">
      <c r="B126" s="62">
        <v>43738</v>
      </c>
      <c r="C126" s="3" t="str">
        <f>IF(Data!K126&gt;0,  "R",IF(ISBLANK(Data!K126)," ","NR"))</f>
        <v>R</v>
      </c>
      <c r="D126" s="3" t="str">
        <f>IF(Data!J126&gt;0,  "R",IF(ISBLANK(Data!J126)," ","NR"))</f>
        <v>R</v>
      </c>
      <c r="E126" s="3" t="str">
        <f t="shared" si="2"/>
        <v>HIT</v>
      </c>
    </row>
    <row r="127" spans="2:5" x14ac:dyDescent="0.3">
      <c r="B127" s="62">
        <v>43739</v>
      </c>
      <c r="C127" s="3" t="str">
        <f>IF(Data!K127&gt;0,  "R",IF(ISBLANK(Data!K127)," ","NR"))</f>
        <v>R</v>
      </c>
      <c r="D127" s="3" t="str">
        <f>IF(Data!J127&gt;0,  "R",IF(ISBLANK(Data!J127)," ","NR"))</f>
        <v>R</v>
      </c>
      <c r="E127" s="3" t="str">
        <f t="shared" si="2"/>
        <v>HIT</v>
      </c>
    </row>
    <row r="128" spans="2:5" x14ac:dyDescent="0.3">
      <c r="B128" s="62">
        <v>43740</v>
      </c>
      <c r="C128" s="3" t="str">
        <f>IF(Data!K128&gt;0,  "R",IF(ISBLANK(Data!K128)," ","NR"))</f>
        <v>NR</v>
      </c>
      <c r="D128" s="3" t="str">
        <f>IF(Data!J128&gt;0,  "R",IF(ISBLANK(Data!J128)," ","NR"))</f>
        <v>R</v>
      </c>
      <c r="E128" s="3" t="str">
        <f t="shared" si="2"/>
        <v>FALSE ALARM</v>
      </c>
    </row>
    <row r="129" spans="2:5" x14ac:dyDescent="0.3">
      <c r="B129" s="62">
        <v>43741</v>
      </c>
      <c r="C129" s="3" t="str">
        <f>IF(Data!K129&gt;0,  "R",IF(ISBLANK(Data!K129)," ","NR"))</f>
        <v>NR</v>
      </c>
      <c r="D129" s="3" t="str">
        <f>IF(Data!J129&gt;0,  "R",IF(ISBLANK(Data!J129)," ","NR"))</f>
        <v>R</v>
      </c>
      <c r="E129" s="3" t="str">
        <f t="shared" si="2"/>
        <v>FALSE ALARM</v>
      </c>
    </row>
    <row r="130" spans="2:5" x14ac:dyDescent="0.3">
      <c r="B130" s="62">
        <v>43742</v>
      </c>
      <c r="C130" s="3" t="str">
        <f>IF(Data!K130&gt;0,  "R",IF(ISBLANK(Data!K130)," ","NR"))</f>
        <v>R</v>
      </c>
      <c r="D130" s="3" t="str">
        <f>IF(Data!J130&gt;0,  "R",IF(ISBLANK(Data!J130)," ","NR"))</f>
        <v>R</v>
      </c>
      <c r="E130" s="3" t="str">
        <f t="shared" si="2"/>
        <v>HIT</v>
      </c>
    </row>
    <row r="131" spans="2:5" x14ac:dyDescent="0.3">
      <c r="B131" s="62">
        <v>43743</v>
      </c>
      <c r="C131" s="3" t="str">
        <f>IF(Data!K131&gt;0,  "R",IF(ISBLANK(Data!K131)," ","NR"))</f>
        <v>R</v>
      </c>
      <c r="D131" s="3" t="str">
        <f>IF(Data!J131&gt;0,  "R",IF(ISBLANK(Data!J131)," ","NR"))</f>
        <v>R</v>
      </c>
      <c r="E131" s="3" t="str">
        <f t="shared" si="2"/>
        <v>HIT</v>
      </c>
    </row>
    <row r="132" spans="2:5" x14ac:dyDescent="0.3">
      <c r="B132" s="62">
        <v>43744</v>
      </c>
      <c r="C132" s="3" t="str">
        <f>IF(Data!K132&gt;0,  "R",IF(ISBLANK(Data!K132)," ","NR"))</f>
        <v>R</v>
      </c>
      <c r="D132" s="3" t="str">
        <f>IF(Data!J132&gt;0,  "R",IF(ISBLANK(Data!J132)," ","NR"))</f>
        <v>R</v>
      </c>
      <c r="E132" s="3" t="str">
        <f t="shared" si="2"/>
        <v>HIT</v>
      </c>
    </row>
    <row r="133" spans="2:5" x14ac:dyDescent="0.3">
      <c r="B133" s="62">
        <v>43745</v>
      </c>
      <c r="C133" s="3" t="str">
        <f>IF(Data!K133&gt;0,  "R",IF(ISBLANK(Data!K133)," ","NR"))</f>
        <v>R</v>
      </c>
      <c r="D133" s="3" t="str">
        <f>IF(Data!J133&gt;0,  "R",IF(ISBLANK(Data!J133)," ","NR"))</f>
        <v>R</v>
      </c>
      <c r="E133" s="3" t="str">
        <f t="shared" si="2"/>
        <v>HIT</v>
      </c>
    </row>
    <row r="134" spans="2:5" x14ac:dyDescent="0.3">
      <c r="B134" s="62">
        <v>43746</v>
      </c>
      <c r="C134" s="3" t="str">
        <f>IF(Data!K134&gt;0,  "R",IF(ISBLANK(Data!K134)," ","NR"))</f>
        <v>R</v>
      </c>
      <c r="D134" s="3" t="str">
        <f>IF(Data!J134&gt;0,  "R",IF(ISBLANK(Data!J134)," ","NR"))</f>
        <v>R</v>
      </c>
      <c r="E134" s="3" t="str">
        <f t="shared" si="2"/>
        <v>HIT</v>
      </c>
    </row>
    <row r="135" spans="2:5" x14ac:dyDescent="0.3">
      <c r="B135" s="62">
        <v>43747</v>
      </c>
      <c r="C135" s="3" t="str">
        <f>IF(Data!K135&gt;0,  "R",IF(ISBLANK(Data!K135)," ","NR"))</f>
        <v>NR</v>
      </c>
      <c r="D135" s="3" t="str">
        <f>IF(Data!J135&gt;0,  "R",IF(ISBLANK(Data!J135)," ","NR"))</f>
        <v>R</v>
      </c>
      <c r="E135" s="3" t="str">
        <f t="shared" si="2"/>
        <v>FALSE ALARM</v>
      </c>
    </row>
    <row r="136" spans="2:5" x14ac:dyDescent="0.3">
      <c r="B136" s="62">
        <v>43748</v>
      </c>
      <c r="C136" s="3" t="str">
        <f>IF(Data!K136&gt;0,  "R",IF(ISBLANK(Data!K136)," ","NR"))</f>
        <v>R</v>
      </c>
      <c r="D136" s="3" t="str">
        <f>IF(Data!J136&gt;0,  "R",IF(ISBLANK(Data!J136)," ","NR"))</f>
        <v>R</v>
      </c>
      <c r="E136" s="3" t="str">
        <f t="shared" ref="E136:E199" si="3">IF(AND(C136=D136,C136="R"),"HIT",IF(AND(C136&lt;&gt;D136,C136="NR"),"FALSE ALARM",IF(AND(C136&lt;&gt;D136,C136="R"),"MISS",IF(AND(C136="NR",D136="NR"),"NEGATIVE"," "))))</f>
        <v>HIT</v>
      </c>
    </row>
    <row r="137" spans="2:5" x14ac:dyDescent="0.3">
      <c r="B137" s="62">
        <v>43749</v>
      </c>
      <c r="C137" s="3" t="str">
        <f>IF(Data!K137&gt;0,  "R",IF(ISBLANK(Data!K137)," ","NR"))</f>
        <v>R</v>
      </c>
      <c r="D137" s="3" t="str">
        <f>IF(Data!J137&gt;0,  "R",IF(ISBLANK(Data!J137)," ","NR"))</f>
        <v>R</v>
      </c>
      <c r="E137" s="3" t="str">
        <f t="shared" si="3"/>
        <v>HIT</v>
      </c>
    </row>
    <row r="138" spans="2:5" x14ac:dyDescent="0.3">
      <c r="B138" s="62">
        <v>43750</v>
      </c>
      <c r="C138" s="3" t="str">
        <f>IF(Data!K138&gt;0,  "R",IF(ISBLANK(Data!K138)," ","NR"))</f>
        <v>R</v>
      </c>
      <c r="D138" s="3" t="str">
        <f>IF(Data!J138&gt;0,  "R",IF(ISBLANK(Data!J138)," ","NR"))</f>
        <v>R</v>
      </c>
      <c r="E138" s="3" t="str">
        <f t="shared" si="3"/>
        <v>HIT</v>
      </c>
    </row>
    <row r="139" spans="2:5" x14ac:dyDescent="0.3">
      <c r="B139" s="62">
        <v>43751</v>
      </c>
      <c r="C139" s="3" t="str">
        <f>IF(Data!K139&gt;0,  "R",IF(ISBLANK(Data!K139)," ","NR"))</f>
        <v>NR</v>
      </c>
      <c r="D139" s="3" t="str">
        <f>IF(Data!J139&gt;0,  "R",IF(ISBLANK(Data!J139)," ","NR"))</f>
        <v>NR</v>
      </c>
      <c r="E139" s="3" t="str">
        <f t="shared" si="3"/>
        <v>NEGATIVE</v>
      </c>
    </row>
    <row r="140" spans="2:5" x14ac:dyDescent="0.3">
      <c r="B140" s="62">
        <v>43752</v>
      </c>
      <c r="C140" s="3" t="str">
        <f>IF(Data!K140&gt;0,  "R",IF(ISBLANK(Data!K140)," ","NR"))</f>
        <v>NR</v>
      </c>
      <c r="D140" s="3" t="str">
        <f>IF(Data!J140&gt;0,  "R",IF(ISBLANK(Data!J140)," ","NR"))</f>
        <v>NR</v>
      </c>
      <c r="E140" s="3" t="str">
        <f t="shared" si="3"/>
        <v>NEGATIVE</v>
      </c>
    </row>
    <row r="141" spans="2:5" x14ac:dyDescent="0.3">
      <c r="B141" s="62">
        <v>43753</v>
      </c>
      <c r="C141" s="3" t="str">
        <f>IF(Data!K141&gt;0,  "R",IF(ISBLANK(Data!K141)," ","NR"))</f>
        <v>NR</v>
      </c>
      <c r="D141" s="3" t="str">
        <f>IF(Data!J141&gt;0,  "R",IF(ISBLANK(Data!J141)," ","NR"))</f>
        <v>NR</v>
      </c>
      <c r="E141" s="3" t="str">
        <f t="shared" si="3"/>
        <v>NEGATIVE</v>
      </c>
    </row>
    <row r="142" spans="2:5" x14ac:dyDescent="0.3">
      <c r="B142" s="62">
        <v>43754</v>
      </c>
      <c r="C142" s="3" t="str">
        <f>IF(Data!K142&gt;0,  "R",IF(ISBLANK(Data!K142)," ","NR"))</f>
        <v>NR</v>
      </c>
      <c r="D142" s="3" t="str">
        <f>IF(Data!J142&gt;0,  "R",IF(ISBLANK(Data!J142)," ","NR"))</f>
        <v>NR</v>
      </c>
      <c r="E142" s="3" t="str">
        <f t="shared" si="3"/>
        <v>NEGATIVE</v>
      </c>
    </row>
    <row r="143" spans="2:5" x14ac:dyDescent="0.3">
      <c r="B143" s="62">
        <v>43755</v>
      </c>
      <c r="C143" s="3" t="str">
        <f>IF(Data!K143&gt;0,  "R",IF(ISBLANK(Data!K143)," ","NR"))</f>
        <v>NR</v>
      </c>
      <c r="D143" s="3" t="str">
        <f>IF(Data!J143&gt;0,  "R",IF(ISBLANK(Data!J143)," ","NR"))</f>
        <v>NR</v>
      </c>
      <c r="E143" s="3" t="str">
        <f t="shared" si="3"/>
        <v>NEGATIVE</v>
      </c>
    </row>
    <row r="144" spans="2:5" x14ac:dyDescent="0.3">
      <c r="B144" s="62">
        <v>43756</v>
      </c>
      <c r="C144" s="3" t="str">
        <f>IF(Data!K144&gt;0,  "R",IF(ISBLANK(Data!K144)," ","NR"))</f>
        <v>NR</v>
      </c>
      <c r="D144" s="3" t="str">
        <f>IF(Data!J144&gt;0,  "R",IF(ISBLANK(Data!J144)," ","NR"))</f>
        <v>NR</v>
      </c>
      <c r="E144" s="3" t="str">
        <f t="shared" si="3"/>
        <v>NEGATIVE</v>
      </c>
    </row>
    <row r="145" spans="2:5" x14ac:dyDescent="0.3">
      <c r="B145" s="62">
        <v>43757</v>
      </c>
      <c r="C145" s="3" t="str">
        <f>IF(Data!K145&gt;0,  "R",IF(ISBLANK(Data!K145)," ","NR"))</f>
        <v>NR</v>
      </c>
      <c r="D145" s="3" t="str">
        <f>IF(Data!J145&gt;0,  "R",IF(ISBLANK(Data!J145)," ","NR"))</f>
        <v>NR</v>
      </c>
      <c r="E145" s="3" t="str">
        <f t="shared" si="3"/>
        <v>NEGATIVE</v>
      </c>
    </row>
    <row r="146" spans="2:5" x14ac:dyDescent="0.3">
      <c r="B146" s="62">
        <v>43758</v>
      </c>
      <c r="C146" s="3" t="str">
        <f>IF(Data!K146&gt;0,  "R",IF(ISBLANK(Data!K146)," ","NR"))</f>
        <v>R</v>
      </c>
      <c r="D146" s="3" t="str">
        <f>IF(Data!J146&gt;0,  "R",IF(ISBLANK(Data!J146)," ","NR"))</f>
        <v>NR</v>
      </c>
      <c r="E146" s="3" t="str">
        <f t="shared" si="3"/>
        <v>MISS</v>
      </c>
    </row>
    <row r="147" spans="2:5" x14ac:dyDescent="0.3">
      <c r="B147" s="62">
        <v>43759</v>
      </c>
      <c r="C147" s="3" t="str">
        <f>IF(Data!K147&gt;0,  "R",IF(ISBLANK(Data!K147)," ","NR"))</f>
        <v>R</v>
      </c>
      <c r="D147" s="3" t="str">
        <f>IF(Data!J147&gt;0,  "R",IF(ISBLANK(Data!J147)," ","NR"))</f>
        <v>NR</v>
      </c>
      <c r="E147" s="3" t="str">
        <f t="shared" si="3"/>
        <v>MISS</v>
      </c>
    </row>
    <row r="148" spans="2:5" x14ac:dyDescent="0.3">
      <c r="B148" s="62">
        <v>43760</v>
      </c>
      <c r="C148" s="3" t="str">
        <f>IF(Data!K148&gt;0,  "R",IF(ISBLANK(Data!K148)," ","NR"))</f>
        <v>R</v>
      </c>
      <c r="D148" s="3" t="str">
        <f>IF(Data!J148&gt;0,  "R",IF(ISBLANK(Data!J148)," ","NR"))</f>
        <v>R</v>
      </c>
      <c r="E148" s="3" t="str">
        <f t="shared" si="3"/>
        <v>HIT</v>
      </c>
    </row>
    <row r="149" spans="2:5" x14ac:dyDescent="0.3">
      <c r="B149" s="62">
        <v>43761</v>
      </c>
      <c r="C149" s="3" t="str">
        <f>IF(Data!K149&gt;0,  "R",IF(ISBLANK(Data!K149)," ","NR"))</f>
        <v>NR</v>
      </c>
      <c r="D149" s="3" t="str">
        <f>IF(Data!J149&gt;0,  "R",IF(ISBLANK(Data!J149)," ","NR"))</f>
        <v>R</v>
      </c>
      <c r="E149" s="3" t="str">
        <f t="shared" si="3"/>
        <v>FALSE ALARM</v>
      </c>
    </row>
    <row r="150" spans="2:5" x14ac:dyDescent="0.3">
      <c r="B150" s="62">
        <v>43762</v>
      </c>
      <c r="C150" s="3" t="str">
        <f>IF(Data!K150&gt;0,  "R",IF(ISBLANK(Data!K150)," ","NR"))</f>
        <v>R</v>
      </c>
      <c r="D150" s="3" t="str">
        <f>IF(Data!J150&gt;0,  "R",IF(ISBLANK(Data!J150)," ","NR"))</f>
        <v>R</v>
      </c>
      <c r="E150" s="3" t="str">
        <f t="shared" si="3"/>
        <v>HIT</v>
      </c>
    </row>
    <row r="151" spans="2:5" x14ac:dyDescent="0.3">
      <c r="B151" s="62">
        <v>43763</v>
      </c>
      <c r="C151" s="3" t="str">
        <f>IF(Data!K151&gt;0,  "R",IF(ISBLANK(Data!K151)," ","NR"))</f>
        <v>R</v>
      </c>
      <c r="D151" s="3" t="str">
        <f>IF(Data!J151&gt;0,  "R",IF(ISBLANK(Data!J151)," ","NR"))</f>
        <v>R</v>
      </c>
      <c r="E151" s="3" t="str">
        <f t="shared" si="3"/>
        <v>HIT</v>
      </c>
    </row>
    <row r="152" spans="2:5" x14ac:dyDescent="0.3">
      <c r="B152" s="62">
        <v>43764</v>
      </c>
      <c r="C152" s="3" t="str">
        <f>IF(Data!K152&gt;0,  "R",IF(ISBLANK(Data!K152)," ","NR"))</f>
        <v>NR</v>
      </c>
      <c r="D152" s="3" t="str">
        <f>IF(Data!J152&gt;0,  "R",IF(ISBLANK(Data!J152)," ","NR"))</f>
        <v>R</v>
      </c>
      <c r="E152" s="3" t="str">
        <f t="shared" si="3"/>
        <v>FALSE ALARM</v>
      </c>
    </row>
    <row r="153" spans="2:5" x14ac:dyDescent="0.3">
      <c r="B153" s="62">
        <v>43765</v>
      </c>
      <c r="C153" s="3" t="str">
        <f>IF(Data!K153&gt;0,  "R",IF(ISBLANK(Data!K153)," ","NR"))</f>
        <v>R</v>
      </c>
      <c r="D153" s="3" t="str">
        <f>IF(Data!J153&gt;0,  "R",IF(ISBLANK(Data!J153)," ","NR"))</f>
        <v>R</v>
      </c>
      <c r="E153" s="3" t="str">
        <f t="shared" si="3"/>
        <v>HIT</v>
      </c>
    </row>
    <row r="154" spans="2:5" x14ac:dyDescent="0.3">
      <c r="B154" s="62">
        <v>43766</v>
      </c>
      <c r="C154" s="3" t="str">
        <f>IF(Data!K154&gt;0,  "R",IF(ISBLANK(Data!K154)," ","NR"))</f>
        <v>R</v>
      </c>
      <c r="D154" s="3" t="str">
        <f>IF(Data!J154&gt;0,  "R",IF(ISBLANK(Data!J154)," ","NR"))</f>
        <v>R</v>
      </c>
      <c r="E154" s="3" t="str">
        <f t="shared" si="3"/>
        <v>HIT</v>
      </c>
    </row>
    <row r="155" spans="2:5" x14ac:dyDescent="0.3">
      <c r="B155" s="62">
        <v>43767</v>
      </c>
      <c r="C155" s="3" t="str">
        <f>IF(Data!K155&gt;0,  "R",IF(ISBLANK(Data!K155)," ","NR"))</f>
        <v>R</v>
      </c>
      <c r="D155" s="3" t="str">
        <f>IF(Data!J155&gt;0,  "R",IF(ISBLANK(Data!J155)," ","NR"))</f>
        <v>R</v>
      </c>
      <c r="E155" s="3" t="str">
        <f t="shared" si="3"/>
        <v>HIT</v>
      </c>
    </row>
    <row r="156" spans="2:5" x14ac:dyDescent="0.3">
      <c r="B156" s="62">
        <v>43768</v>
      </c>
      <c r="C156" s="3" t="str">
        <f>IF(Data!K156&gt;0,  "R",IF(ISBLANK(Data!K156)," ","NR"))</f>
        <v>R</v>
      </c>
      <c r="D156" s="3" t="str">
        <f>IF(Data!J156&gt;0,  "R",IF(ISBLANK(Data!J156)," ","NR"))</f>
        <v>R</v>
      </c>
      <c r="E156" s="3" t="str">
        <f t="shared" si="3"/>
        <v>HIT</v>
      </c>
    </row>
    <row r="157" spans="2:5" x14ac:dyDescent="0.3">
      <c r="B157" s="62">
        <v>43769</v>
      </c>
      <c r="C157" s="3" t="str">
        <f>IF(Data!K157&gt;0,  "R",IF(ISBLANK(Data!K157)," ","NR"))</f>
        <v>R</v>
      </c>
      <c r="D157" s="3" t="str">
        <f>IF(Data!J157&gt;0,  "R",IF(ISBLANK(Data!J157)," ","NR"))</f>
        <v>R</v>
      </c>
      <c r="E157" s="3" t="str">
        <f t="shared" si="3"/>
        <v>HIT</v>
      </c>
    </row>
    <row r="158" spans="2:5" x14ac:dyDescent="0.3">
      <c r="B158" s="62">
        <v>43770</v>
      </c>
      <c r="C158" s="3" t="str">
        <f>IF(Data!K158&gt;0,  "R",IF(ISBLANK(Data!K158)," ","NR"))</f>
        <v>NR</v>
      </c>
      <c r="D158" s="3" t="str">
        <f>IF(Data!J158&gt;0,  "R",IF(ISBLANK(Data!J158)," ","NR"))</f>
        <v>R</v>
      </c>
      <c r="E158" s="3" t="str">
        <f t="shared" si="3"/>
        <v>FALSE ALARM</v>
      </c>
    </row>
    <row r="159" spans="2:5" x14ac:dyDescent="0.3">
      <c r="B159" s="62">
        <v>43771</v>
      </c>
      <c r="C159" s="3" t="str">
        <f>IF(Data!K159&gt;0,  "R",IF(ISBLANK(Data!K159)," ","NR"))</f>
        <v>NR</v>
      </c>
      <c r="D159" s="3" t="str">
        <f>IF(Data!J159&gt;0,  "R",IF(ISBLANK(Data!J159)," ","NR"))</f>
        <v>R</v>
      </c>
      <c r="E159" s="3" t="str">
        <f t="shared" si="3"/>
        <v>FALSE ALARM</v>
      </c>
    </row>
    <row r="160" spans="2:5" x14ac:dyDescent="0.3">
      <c r="B160" s="62">
        <v>43772</v>
      </c>
      <c r="C160" s="3" t="str">
        <f>IF(Data!K160&gt;0,  "R",IF(ISBLANK(Data!K160)," ","NR"))</f>
        <v>NR</v>
      </c>
      <c r="D160" s="3" t="str">
        <f>IF(Data!J160&gt;0,  "R",IF(ISBLANK(Data!J160)," ","NR"))</f>
        <v>R</v>
      </c>
      <c r="E160" s="3" t="str">
        <f t="shared" si="3"/>
        <v>FALSE ALARM</v>
      </c>
    </row>
    <row r="161" spans="2:5" x14ac:dyDescent="0.3">
      <c r="B161" s="62">
        <v>43773</v>
      </c>
      <c r="C161" s="3" t="str">
        <f>IF(Data!K161&gt;0,  "R",IF(ISBLANK(Data!K161)," ","NR"))</f>
        <v>NR</v>
      </c>
      <c r="D161" s="3" t="str">
        <f>IF(Data!J161&gt;0,  "R",IF(ISBLANK(Data!J161)," ","NR"))</f>
        <v>NR</v>
      </c>
      <c r="E161" s="3" t="str">
        <f t="shared" si="3"/>
        <v>NEGATIVE</v>
      </c>
    </row>
    <row r="162" spans="2:5" x14ac:dyDescent="0.3">
      <c r="B162" s="62">
        <v>43774</v>
      </c>
      <c r="C162" s="3" t="str">
        <f>IF(Data!K162&gt;0,  "R",IF(ISBLANK(Data!K162)," ","NR"))</f>
        <v>NR</v>
      </c>
      <c r="D162" s="3" t="str">
        <f>IF(Data!J162&gt;0,  "R",IF(ISBLANK(Data!J162)," ","NR"))</f>
        <v>NR</v>
      </c>
      <c r="E162" s="3" t="str">
        <f t="shared" si="3"/>
        <v>NEGATIVE</v>
      </c>
    </row>
    <row r="163" spans="2:5" x14ac:dyDescent="0.3">
      <c r="B163" s="62">
        <v>43775</v>
      </c>
      <c r="C163" s="3" t="str">
        <f>IF(Data!K163&gt;0,  "R",IF(ISBLANK(Data!K163)," ","NR"))</f>
        <v>NR</v>
      </c>
      <c r="D163" s="3" t="str">
        <f>IF(Data!J163&gt;0,  "R",IF(ISBLANK(Data!J163)," ","NR"))</f>
        <v>NR</v>
      </c>
      <c r="E163" s="3" t="str">
        <f t="shared" si="3"/>
        <v>NEGATIVE</v>
      </c>
    </row>
    <row r="164" spans="2:5" x14ac:dyDescent="0.3">
      <c r="B164" s="62">
        <v>43776</v>
      </c>
      <c r="C164" s="3" t="str">
        <f>IF(Data!K164&gt;0,  "R",IF(ISBLANK(Data!K164)," ","NR"))</f>
        <v>NR</v>
      </c>
      <c r="D164" s="3" t="str">
        <f>IF(Data!J164&gt;0,  "R",IF(ISBLANK(Data!J164)," ","NR"))</f>
        <v>NR</v>
      </c>
      <c r="E164" s="3" t="str">
        <f t="shared" si="3"/>
        <v>NEGATIVE</v>
      </c>
    </row>
    <row r="165" spans="2:5" x14ac:dyDescent="0.3">
      <c r="B165" s="62">
        <v>43777</v>
      </c>
      <c r="C165" s="3" t="str">
        <f>IF(Data!K165&gt;0,  "R",IF(ISBLANK(Data!K165)," ","NR"))</f>
        <v>NR</v>
      </c>
      <c r="D165" s="3" t="str">
        <f>IF(Data!J165&gt;0,  "R",IF(ISBLANK(Data!J165)," ","NR"))</f>
        <v>R</v>
      </c>
      <c r="E165" s="3" t="str">
        <f t="shared" si="3"/>
        <v>FALSE ALARM</v>
      </c>
    </row>
    <row r="166" spans="2:5" x14ac:dyDescent="0.3">
      <c r="B166" s="62">
        <v>43778</v>
      </c>
      <c r="C166" s="3" t="str">
        <f>IF(Data!K166&gt;0,  "R",IF(ISBLANK(Data!K166)," ","NR"))</f>
        <v>NR</v>
      </c>
      <c r="D166" s="3" t="str">
        <f>IF(Data!J166&gt;0,  "R",IF(ISBLANK(Data!J166)," ","NR"))</f>
        <v>R</v>
      </c>
      <c r="E166" s="3" t="str">
        <f t="shared" si="3"/>
        <v>FALSE ALARM</v>
      </c>
    </row>
    <row r="167" spans="2:5" x14ac:dyDescent="0.3">
      <c r="B167" s="62">
        <v>43779</v>
      </c>
      <c r="C167" s="3" t="str">
        <f>IF(Data!K167&gt;0,  "R",IF(ISBLANK(Data!K167)," ","NR"))</f>
        <v>NR</v>
      </c>
      <c r="D167" s="3" t="str">
        <f>IF(Data!J167&gt;0,  "R",IF(ISBLANK(Data!J167)," ","NR"))</f>
        <v>NR</v>
      </c>
      <c r="E167" s="3" t="str">
        <f t="shared" si="3"/>
        <v>NEGATIVE</v>
      </c>
    </row>
    <row r="168" spans="2:5" x14ac:dyDescent="0.3">
      <c r="B168" s="62">
        <v>43780</v>
      </c>
      <c r="C168" s="3" t="str">
        <f>IF(Data!K168&gt;0,  "R",IF(ISBLANK(Data!K168)," ","NR"))</f>
        <v>NR</v>
      </c>
      <c r="D168" s="3" t="str">
        <f>IF(Data!J168&gt;0,  "R",IF(ISBLANK(Data!J168)," ","NR"))</f>
        <v>NR</v>
      </c>
      <c r="E168" s="3" t="str">
        <f t="shared" si="3"/>
        <v>NEGATIVE</v>
      </c>
    </row>
    <row r="169" spans="2:5" x14ac:dyDescent="0.3">
      <c r="B169" s="62">
        <v>43781</v>
      </c>
      <c r="C169" s="3" t="str">
        <f>IF(Data!K169&gt;0,  "R",IF(ISBLANK(Data!K169)," ","NR"))</f>
        <v>NR</v>
      </c>
      <c r="D169" s="3" t="str">
        <f>IF(Data!J169&gt;0,  "R",IF(ISBLANK(Data!J169)," ","NR"))</f>
        <v>NR</v>
      </c>
      <c r="E169" s="3" t="str">
        <f t="shared" si="3"/>
        <v>NEGATIVE</v>
      </c>
    </row>
    <row r="170" spans="2:5" x14ac:dyDescent="0.3">
      <c r="B170" s="62">
        <v>43782</v>
      </c>
      <c r="C170" s="3" t="str">
        <f>IF(Data!K170&gt;0,  "R",IF(ISBLANK(Data!K170)," ","NR"))</f>
        <v>NR</v>
      </c>
      <c r="D170" s="3" t="str">
        <f>IF(Data!J170&gt;0,  "R",IF(ISBLANK(Data!J170)," ","NR"))</f>
        <v>NR</v>
      </c>
      <c r="E170" s="3" t="str">
        <f t="shared" si="3"/>
        <v>NEGATIVE</v>
      </c>
    </row>
    <row r="171" spans="2:5" x14ac:dyDescent="0.3">
      <c r="B171" s="62">
        <v>43783</v>
      </c>
      <c r="C171" s="3" t="str">
        <f>IF(Data!K171&gt;0,  "R",IF(ISBLANK(Data!K171)," ","NR"))</f>
        <v>NR</v>
      </c>
      <c r="D171" s="3" t="str">
        <f>IF(Data!J171&gt;0,  "R",IF(ISBLANK(Data!J171)," ","NR"))</f>
        <v>NR</v>
      </c>
      <c r="E171" s="3" t="str">
        <f t="shared" si="3"/>
        <v>NEGATIVE</v>
      </c>
    </row>
    <row r="172" spans="2:5" x14ac:dyDescent="0.3">
      <c r="B172" s="62">
        <v>43784</v>
      </c>
      <c r="C172" s="3" t="str">
        <f>IF(Data!K172&gt;0,  "R",IF(ISBLANK(Data!K172)," ","NR"))</f>
        <v>NR</v>
      </c>
      <c r="D172" s="3" t="str">
        <f>IF(Data!J172&gt;0,  "R",IF(ISBLANK(Data!J172)," ","NR"))</f>
        <v>NR</v>
      </c>
      <c r="E172" s="3" t="str">
        <f t="shared" si="3"/>
        <v>NEGATIVE</v>
      </c>
    </row>
    <row r="173" spans="2:5" x14ac:dyDescent="0.3">
      <c r="B173" s="62">
        <v>43785</v>
      </c>
      <c r="C173" s="3" t="str">
        <f>IF(Data!K173&gt;0,  "R",IF(ISBLANK(Data!K173)," ","NR"))</f>
        <v>NR</v>
      </c>
      <c r="D173" s="3" t="str">
        <f>IF(Data!J173&gt;0,  "R",IF(ISBLANK(Data!J173)," ","NR"))</f>
        <v>NR</v>
      </c>
      <c r="E173" s="3" t="str">
        <f t="shared" si="3"/>
        <v>NEGATIVE</v>
      </c>
    </row>
    <row r="174" spans="2:5" x14ac:dyDescent="0.3">
      <c r="B174" s="62">
        <v>43786</v>
      </c>
      <c r="C174" s="3" t="str">
        <f>IF(Data!K174&gt;0,  "R",IF(ISBLANK(Data!K174)," ","NR"))</f>
        <v>NR</v>
      </c>
      <c r="D174" s="3" t="str">
        <f>IF(Data!J174&gt;0,  "R",IF(ISBLANK(Data!J174)," ","NR"))</f>
        <v>NR</v>
      </c>
      <c r="E174" s="3" t="str">
        <f t="shared" si="3"/>
        <v>NEGATIVE</v>
      </c>
    </row>
    <row r="175" spans="2:5" x14ac:dyDescent="0.3">
      <c r="B175" s="62">
        <v>43787</v>
      </c>
      <c r="C175" s="3" t="str">
        <f>IF(Data!K175&gt;0,  "R",IF(ISBLANK(Data!K175)," ","NR"))</f>
        <v>NR</v>
      </c>
      <c r="D175" s="3" t="str">
        <f>IF(Data!J175&gt;0,  "R",IF(ISBLANK(Data!J175)," ","NR"))</f>
        <v>R</v>
      </c>
      <c r="E175" s="3" t="str">
        <f t="shared" si="3"/>
        <v>FALSE ALARM</v>
      </c>
    </row>
    <row r="176" spans="2:5" x14ac:dyDescent="0.3">
      <c r="B176" s="62">
        <v>43788</v>
      </c>
      <c r="C176" s="3" t="str">
        <f>IF(Data!K176&gt;0,  "R",IF(ISBLANK(Data!K176)," ","NR"))</f>
        <v>NR</v>
      </c>
      <c r="D176" s="3" t="str">
        <f>IF(Data!J176&gt;0,  "R",IF(ISBLANK(Data!J176)," ","NR"))</f>
        <v>R</v>
      </c>
      <c r="E176" s="3" t="str">
        <f t="shared" si="3"/>
        <v>FALSE ALARM</v>
      </c>
    </row>
    <row r="177" spans="2:5" x14ac:dyDescent="0.3">
      <c r="B177" s="62">
        <v>43789</v>
      </c>
      <c r="C177" s="3" t="str">
        <f>IF(Data!K177&gt;0,  "R",IF(ISBLANK(Data!K177)," ","NR"))</f>
        <v>NR</v>
      </c>
      <c r="D177" s="3" t="str">
        <f>IF(Data!J177&gt;0,  "R",IF(ISBLANK(Data!J177)," ","NR"))</f>
        <v>NR</v>
      </c>
      <c r="E177" s="3" t="str">
        <f t="shared" si="3"/>
        <v>NEGATIVE</v>
      </c>
    </row>
    <row r="178" spans="2:5" x14ac:dyDescent="0.3">
      <c r="B178" s="62">
        <v>43790</v>
      </c>
      <c r="C178" s="3" t="str">
        <f>IF(Data!K178&gt;0,  "R",IF(ISBLANK(Data!K178)," ","NR"))</f>
        <v>NR</v>
      </c>
      <c r="D178" s="3" t="str">
        <f>IF(Data!J178&gt;0,  "R",IF(ISBLANK(Data!J178)," ","NR"))</f>
        <v>NR</v>
      </c>
      <c r="E178" s="3" t="str">
        <f t="shared" si="3"/>
        <v>NEGATIVE</v>
      </c>
    </row>
    <row r="179" spans="2:5" x14ac:dyDescent="0.3">
      <c r="B179" s="62">
        <v>43791</v>
      </c>
      <c r="C179" s="3" t="str">
        <f>IF(Data!K179&gt;0,  "R",IF(ISBLANK(Data!K179)," ","NR"))</f>
        <v>NR</v>
      </c>
      <c r="D179" s="3" t="str">
        <f>IF(Data!J179&gt;0,  "R",IF(ISBLANK(Data!J179)," ","NR"))</f>
        <v>NR</v>
      </c>
      <c r="E179" s="3" t="str">
        <f t="shared" si="3"/>
        <v>NEGATIVE</v>
      </c>
    </row>
    <row r="180" spans="2:5" x14ac:dyDescent="0.3">
      <c r="B180" s="62">
        <v>43792</v>
      </c>
      <c r="C180" s="3" t="str">
        <f>IF(Data!K180&gt;0,  "R",IF(ISBLANK(Data!K180)," ","NR"))</f>
        <v>NR</v>
      </c>
      <c r="D180" s="3" t="str">
        <f>IF(Data!J180&gt;0,  "R",IF(ISBLANK(Data!J180)," ","NR"))</f>
        <v>NR</v>
      </c>
      <c r="E180" s="3" t="str">
        <f t="shared" si="3"/>
        <v>NEGATIVE</v>
      </c>
    </row>
    <row r="181" spans="2:5" x14ac:dyDescent="0.3">
      <c r="B181" s="62">
        <v>43793</v>
      </c>
      <c r="C181" s="3" t="str">
        <f>IF(Data!K181&gt;0,  "R",IF(ISBLANK(Data!K181)," ","NR"))</f>
        <v>NR</v>
      </c>
      <c r="D181" s="3" t="str">
        <f>IF(Data!J181&gt;0,  "R",IF(ISBLANK(Data!J181)," ","NR"))</f>
        <v>NR</v>
      </c>
      <c r="E181" s="3" t="str">
        <f t="shared" si="3"/>
        <v>NEGATIVE</v>
      </c>
    </row>
    <row r="182" spans="2:5" x14ac:dyDescent="0.3">
      <c r="B182" s="62">
        <v>43794</v>
      </c>
      <c r="C182" s="3" t="str">
        <f>IF(Data!K182&gt;0,  "R",IF(ISBLANK(Data!K182)," ","NR"))</f>
        <v>NR</v>
      </c>
      <c r="D182" s="3" t="str">
        <f>IF(Data!J182&gt;0,  "R",IF(ISBLANK(Data!J182)," ","NR"))</f>
        <v>NR</v>
      </c>
      <c r="E182" s="3" t="str">
        <f t="shared" si="3"/>
        <v>NEGATIVE</v>
      </c>
    </row>
    <row r="183" spans="2:5" x14ac:dyDescent="0.3">
      <c r="B183" s="62">
        <v>43795</v>
      </c>
      <c r="C183" s="3" t="str">
        <f>IF(Data!K183&gt;0,  "R",IF(ISBLANK(Data!K183)," ","NR"))</f>
        <v>NR</v>
      </c>
      <c r="D183" s="3" t="str">
        <f>IF(Data!J183&gt;0,  "R",IF(ISBLANK(Data!J183)," ","NR"))</f>
        <v>NR</v>
      </c>
      <c r="E183" s="3" t="str">
        <f t="shared" si="3"/>
        <v>NEGATIVE</v>
      </c>
    </row>
    <row r="184" spans="2:5" x14ac:dyDescent="0.3">
      <c r="B184" s="62">
        <v>43796</v>
      </c>
      <c r="C184" s="3" t="str">
        <f>IF(Data!K184&gt;0,  "R",IF(ISBLANK(Data!K184)," ","NR"))</f>
        <v>NR</v>
      </c>
      <c r="D184" s="3" t="str">
        <f>IF(Data!J184&gt;0,  "R",IF(ISBLANK(Data!J184)," ","NR"))</f>
        <v>NR</v>
      </c>
      <c r="E184" s="3" t="str">
        <f t="shared" si="3"/>
        <v>NEGATIVE</v>
      </c>
    </row>
    <row r="185" spans="2:5" x14ac:dyDescent="0.3">
      <c r="B185" s="62">
        <v>43797</v>
      </c>
      <c r="C185" s="3" t="str">
        <f>IF(Data!K185&gt;0,  "R",IF(ISBLANK(Data!K185)," ","NR"))</f>
        <v>NR</v>
      </c>
      <c r="D185" s="3" t="str">
        <f>IF(Data!J185&gt;0,  "R",IF(ISBLANK(Data!J185)," ","NR"))</f>
        <v>NR</v>
      </c>
      <c r="E185" s="3" t="str">
        <f t="shared" si="3"/>
        <v>NEGATIVE</v>
      </c>
    </row>
    <row r="186" spans="2:5" x14ac:dyDescent="0.3">
      <c r="B186" s="62">
        <v>43798</v>
      </c>
      <c r="C186" s="3" t="str">
        <f>IF(Data!K186&gt;0,  "R",IF(ISBLANK(Data!K186)," ","NR"))</f>
        <v>NR</v>
      </c>
      <c r="D186" s="3" t="str">
        <f>IF(Data!J186&gt;0,  "R",IF(ISBLANK(Data!J186)," ","NR"))</f>
        <v>NR</v>
      </c>
      <c r="E186" s="3" t="str">
        <f t="shared" si="3"/>
        <v>NEGATIVE</v>
      </c>
    </row>
    <row r="187" spans="2:5" x14ac:dyDescent="0.3">
      <c r="B187" s="62">
        <v>43799</v>
      </c>
      <c r="C187" s="3" t="str">
        <f>IF(Data!K187&gt;0,  "R",IF(ISBLANK(Data!K187)," ","NR"))</f>
        <v>NR</v>
      </c>
      <c r="D187" s="3" t="str">
        <f>IF(Data!J187&gt;0,  "R",IF(ISBLANK(Data!J187)," ","NR"))</f>
        <v>NR</v>
      </c>
      <c r="E187" s="3" t="str">
        <f t="shared" si="3"/>
        <v>NEGATIVE</v>
      </c>
    </row>
    <row r="188" spans="2:5" x14ac:dyDescent="0.3">
      <c r="B188" s="62">
        <v>43800</v>
      </c>
      <c r="C188" s="3" t="str">
        <f>IF(Data!K188&gt;0,  "R",IF(ISBLANK(Data!K188)," ","NR"))</f>
        <v>NR</v>
      </c>
      <c r="D188" s="3" t="str">
        <f>IF(Data!J188&gt;0,  "R",IF(ISBLANK(Data!J188)," ","NR"))</f>
        <v>NR</v>
      </c>
      <c r="E188" s="3" t="str">
        <f t="shared" si="3"/>
        <v>NEGATIVE</v>
      </c>
    </row>
    <row r="189" spans="2:5" x14ac:dyDescent="0.3">
      <c r="B189" s="62">
        <v>43801</v>
      </c>
      <c r="C189" s="3" t="str">
        <f>IF(Data!K189&gt;0,  "R",IF(ISBLANK(Data!K189)," ","NR"))</f>
        <v>R</v>
      </c>
      <c r="D189" s="3" t="str">
        <f>IF(Data!J189&gt;0,  "R",IF(ISBLANK(Data!J189)," ","NR"))</f>
        <v>NR</v>
      </c>
      <c r="E189" s="3" t="str">
        <f t="shared" si="3"/>
        <v>MISS</v>
      </c>
    </row>
    <row r="190" spans="2:5" x14ac:dyDescent="0.3">
      <c r="B190" s="62">
        <v>43802</v>
      </c>
      <c r="C190" s="3" t="str">
        <f>IF(Data!K190&gt;0,  "R",IF(ISBLANK(Data!K190)," ","NR"))</f>
        <v>R</v>
      </c>
      <c r="D190" s="3" t="str">
        <f>IF(Data!J190&gt;0,  "R",IF(ISBLANK(Data!J190)," ","NR"))</f>
        <v>NR</v>
      </c>
      <c r="E190" s="3" t="str">
        <f t="shared" si="3"/>
        <v>MISS</v>
      </c>
    </row>
    <row r="191" spans="2:5" x14ac:dyDescent="0.3">
      <c r="B191" s="62">
        <v>43803</v>
      </c>
      <c r="C191" s="3" t="str">
        <f>IF(Data!K191&gt;0,  "R",IF(ISBLANK(Data!K191)," ","NR"))</f>
        <v>R</v>
      </c>
      <c r="D191" s="3" t="str">
        <f>IF(Data!J191&gt;0,  "R",IF(ISBLANK(Data!J191)," ","NR"))</f>
        <v>NR</v>
      </c>
      <c r="E191" s="3" t="str">
        <f t="shared" si="3"/>
        <v>MISS</v>
      </c>
    </row>
    <row r="192" spans="2:5" x14ac:dyDescent="0.3">
      <c r="B192" s="62">
        <v>43804</v>
      </c>
      <c r="C192" s="3" t="str">
        <f>IF(Data!K192&gt;0,  "R",IF(ISBLANK(Data!K192)," ","NR"))</f>
        <v>NR</v>
      </c>
      <c r="D192" s="3" t="str">
        <f>IF(Data!J192&gt;0,  "R",IF(ISBLANK(Data!J192)," ","NR"))</f>
        <v>R</v>
      </c>
      <c r="E192" s="3" t="str">
        <f t="shared" si="3"/>
        <v>FALSE ALARM</v>
      </c>
    </row>
    <row r="193" spans="2:5" x14ac:dyDescent="0.3">
      <c r="B193" s="62">
        <v>43805</v>
      </c>
      <c r="C193" s="3" t="str">
        <f>IF(Data!K193&gt;0,  "R",IF(ISBLANK(Data!K193)," ","NR"))</f>
        <v>NR</v>
      </c>
      <c r="D193" s="3" t="str">
        <f>IF(Data!J193&gt;0,  "R",IF(ISBLANK(Data!J193)," ","NR"))</f>
        <v>R</v>
      </c>
      <c r="E193" s="3" t="str">
        <f t="shared" si="3"/>
        <v>FALSE ALARM</v>
      </c>
    </row>
    <row r="194" spans="2:5" x14ac:dyDescent="0.3">
      <c r="B194" s="62">
        <v>43806</v>
      </c>
      <c r="C194" s="3" t="str">
        <f>IF(Data!K194&gt;0,  "R",IF(ISBLANK(Data!K194)," ","NR"))</f>
        <v>NR</v>
      </c>
      <c r="D194" s="3" t="str">
        <f>IF(Data!J194&gt;0,  "R",IF(ISBLANK(Data!J194)," ","NR"))</f>
        <v>NR</v>
      </c>
      <c r="E194" s="3" t="str">
        <f t="shared" si="3"/>
        <v>NEGATIVE</v>
      </c>
    </row>
    <row r="195" spans="2:5" x14ac:dyDescent="0.3">
      <c r="B195" s="62">
        <v>43807</v>
      </c>
      <c r="C195" s="3" t="str">
        <f>IF(Data!K195&gt;0,  "R",IF(ISBLANK(Data!K195)," ","NR"))</f>
        <v>NR</v>
      </c>
      <c r="D195" s="3" t="str">
        <f>IF(Data!J195&gt;0,  "R",IF(ISBLANK(Data!J195)," ","NR"))</f>
        <v>NR</v>
      </c>
      <c r="E195" s="3" t="str">
        <f t="shared" si="3"/>
        <v>NEGATIVE</v>
      </c>
    </row>
    <row r="196" spans="2:5" x14ac:dyDescent="0.3">
      <c r="B196" s="62">
        <v>43808</v>
      </c>
      <c r="C196" s="3" t="str">
        <f>IF(Data!K196&gt;0,  "R",IF(ISBLANK(Data!K196)," ","NR"))</f>
        <v>NR</v>
      </c>
      <c r="D196" s="3" t="str">
        <f>IF(Data!J196&gt;0,  "R",IF(ISBLANK(Data!J196)," ","NR"))</f>
        <v>R</v>
      </c>
      <c r="E196" s="3" t="str">
        <f t="shared" si="3"/>
        <v>FALSE ALARM</v>
      </c>
    </row>
    <row r="197" spans="2:5" x14ac:dyDescent="0.3">
      <c r="B197" s="62">
        <v>43809</v>
      </c>
      <c r="C197" s="3" t="str">
        <f>IF(Data!K197&gt;0,  "R",IF(ISBLANK(Data!K197)," ","NR"))</f>
        <v>NR</v>
      </c>
      <c r="D197" s="3" t="str">
        <f>IF(Data!J197&gt;0,  "R",IF(ISBLANK(Data!J197)," ","NR"))</f>
        <v>R</v>
      </c>
      <c r="E197" s="3" t="str">
        <f t="shared" si="3"/>
        <v>FALSE ALARM</v>
      </c>
    </row>
    <row r="198" spans="2:5" x14ac:dyDescent="0.3">
      <c r="B198" s="62">
        <v>43810</v>
      </c>
      <c r="C198" s="3" t="str">
        <f>IF(Data!K198&gt;0,  "R",IF(ISBLANK(Data!K198)," ","NR"))</f>
        <v>NR</v>
      </c>
      <c r="D198" s="3" t="str">
        <f>IF(Data!J198&gt;0,  "R",IF(ISBLANK(Data!J198)," ","NR"))</f>
        <v>NR</v>
      </c>
      <c r="E198" s="3" t="str">
        <f t="shared" si="3"/>
        <v>NEGATIVE</v>
      </c>
    </row>
    <row r="199" spans="2:5" x14ac:dyDescent="0.3">
      <c r="B199" s="62">
        <v>43811</v>
      </c>
      <c r="C199" s="3" t="str">
        <f>IF(Data!K199&gt;0,  "R",IF(ISBLANK(Data!K199)," ","NR"))</f>
        <v>NR</v>
      </c>
      <c r="D199" s="3" t="str">
        <f>IF(Data!J199&gt;0,  "R",IF(ISBLANK(Data!J199)," ","NR"))</f>
        <v>NR</v>
      </c>
      <c r="E199" s="3" t="str">
        <f t="shared" si="3"/>
        <v>NEGATIVE</v>
      </c>
    </row>
    <row r="200" spans="2:5" x14ac:dyDescent="0.3">
      <c r="B200" s="62">
        <v>43812</v>
      </c>
      <c r="C200" s="3" t="str">
        <f>IF(Data!K200&gt;0,  "R",IF(ISBLANK(Data!K200)," ","NR"))</f>
        <v>NR</v>
      </c>
      <c r="D200" s="3" t="str">
        <f>IF(Data!J200&gt;0,  "R",IF(ISBLANK(Data!J200)," ","NR"))</f>
        <v>NR</v>
      </c>
      <c r="E200" s="3" t="str">
        <f t="shared" ref="E200:E263" si="4">IF(AND(C200=D200,C200="R"),"HIT",IF(AND(C200&lt;&gt;D200,C200="NR"),"FALSE ALARM",IF(AND(C200&lt;&gt;D200,C200="R"),"MISS",IF(AND(C200="NR",D200="NR"),"NEGATIVE"," "))))</f>
        <v>NEGATIVE</v>
      </c>
    </row>
    <row r="201" spans="2:5" x14ac:dyDescent="0.3">
      <c r="B201" s="62">
        <v>43813</v>
      </c>
      <c r="C201" s="3" t="str">
        <f>IF(Data!K201&gt;0,  "R",IF(ISBLANK(Data!K201)," ","NR"))</f>
        <v>NR</v>
      </c>
      <c r="D201" s="3" t="str">
        <f>IF(Data!J201&gt;0,  "R",IF(ISBLANK(Data!J201)," ","NR"))</f>
        <v>NR</v>
      </c>
      <c r="E201" s="3" t="str">
        <f t="shared" si="4"/>
        <v>NEGATIVE</v>
      </c>
    </row>
    <row r="202" spans="2:5" x14ac:dyDescent="0.3">
      <c r="B202" s="62">
        <v>43814</v>
      </c>
      <c r="C202" s="3" t="str">
        <f>IF(Data!K202&gt;0,  "R",IF(ISBLANK(Data!K202)," ","NR"))</f>
        <v>NR</v>
      </c>
      <c r="D202" s="3" t="str">
        <f>IF(Data!J202&gt;0,  "R",IF(ISBLANK(Data!J202)," ","NR"))</f>
        <v>NR</v>
      </c>
      <c r="E202" s="3" t="str">
        <f t="shared" si="4"/>
        <v>NEGATIVE</v>
      </c>
    </row>
    <row r="203" spans="2:5" x14ac:dyDescent="0.3">
      <c r="B203" s="62">
        <v>43815</v>
      </c>
      <c r="C203" s="3" t="str">
        <f>IF(Data!K203&gt;0,  "R",IF(ISBLANK(Data!K203)," ","NR"))</f>
        <v>NR</v>
      </c>
      <c r="D203" s="3" t="str">
        <f>IF(Data!J203&gt;0,  "R",IF(ISBLANK(Data!J203)," ","NR"))</f>
        <v>NR</v>
      </c>
      <c r="E203" s="3" t="str">
        <f t="shared" si="4"/>
        <v>NEGATIVE</v>
      </c>
    </row>
    <row r="204" spans="2:5" x14ac:dyDescent="0.3">
      <c r="B204" s="62">
        <v>43816</v>
      </c>
      <c r="C204" s="3" t="str">
        <f>IF(Data!K204&gt;0,  "R",IF(ISBLANK(Data!K204)," ","NR"))</f>
        <v>NR</v>
      </c>
      <c r="D204" s="3" t="str">
        <f>IF(Data!J204&gt;0,  "R",IF(ISBLANK(Data!J204)," ","NR"))</f>
        <v>NR</v>
      </c>
      <c r="E204" s="3" t="str">
        <f t="shared" si="4"/>
        <v>NEGATIVE</v>
      </c>
    </row>
    <row r="205" spans="2:5" x14ac:dyDescent="0.3">
      <c r="B205" s="62">
        <v>43817</v>
      </c>
      <c r="C205" s="3" t="str">
        <f>IF(Data!K205&gt;0,  "R",IF(ISBLANK(Data!K205)," ","NR"))</f>
        <v>NR</v>
      </c>
      <c r="D205" s="3" t="str">
        <f>IF(Data!J205&gt;0,  "R",IF(ISBLANK(Data!J205)," ","NR"))</f>
        <v>NR</v>
      </c>
      <c r="E205" s="3" t="str">
        <f t="shared" si="4"/>
        <v>NEGATIVE</v>
      </c>
    </row>
    <row r="206" spans="2:5" x14ac:dyDescent="0.3">
      <c r="B206" s="62">
        <v>43818</v>
      </c>
      <c r="C206" s="3" t="str">
        <f>IF(Data!K206&gt;0,  "R",IF(ISBLANK(Data!K206)," ","NR"))</f>
        <v>NR</v>
      </c>
      <c r="D206" s="3" t="str">
        <f>IF(Data!J206&gt;0,  "R",IF(ISBLANK(Data!J206)," ","NR"))</f>
        <v>R</v>
      </c>
      <c r="E206" s="3" t="str">
        <f t="shared" si="4"/>
        <v>FALSE ALARM</v>
      </c>
    </row>
    <row r="207" spans="2:5" x14ac:dyDescent="0.3">
      <c r="B207" s="62">
        <v>43819</v>
      </c>
      <c r="C207" s="3" t="str">
        <f>IF(Data!K207&gt;0,  "R",IF(ISBLANK(Data!K207)," ","NR"))</f>
        <v>NR</v>
      </c>
      <c r="D207" s="3" t="str">
        <f>IF(Data!J207&gt;0,  "R",IF(ISBLANK(Data!J207)," ","NR"))</f>
        <v>R</v>
      </c>
      <c r="E207" s="3" t="str">
        <f t="shared" si="4"/>
        <v>FALSE ALARM</v>
      </c>
    </row>
    <row r="208" spans="2:5" x14ac:dyDescent="0.3">
      <c r="B208" s="62">
        <v>43820</v>
      </c>
      <c r="C208" s="3" t="str">
        <f>IF(Data!K208&gt;0,  "R",IF(ISBLANK(Data!K208)," ","NR"))</f>
        <v>NR</v>
      </c>
      <c r="D208" s="3" t="str">
        <f>IF(Data!J208&gt;0,  "R",IF(ISBLANK(Data!J208)," ","NR"))</f>
        <v>NR</v>
      </c>
      <c r="E208" s="3" t="str">
        <f t="shared" si="4"/>
        <v>NEGATIVE</v>
      </c>
    </row>
    <row r="209" spans="2:5" x14ac:dyDescent="0.3">
      <c r="B209" s="62">
        <v>43821</v>
      </c>
      <c r="C209" s="3" t="str">
        <f>IF(Data!K209&gt;0,  "R",IF(ISBLANK(Data!K209)," ","NR"))</f>
        <v>NR</v>
      </c>
      <c r="D209" s="3" t="str">
        <f>IF(Data!J209&gt;0,  "R",IF(ISBLANK(Data!J209)," ","NR"))</f>
        <v>R</v>
      </c>
      <c r="E209" s="3" t="str">
        <f t="shared" si="4"/>
        <v>FALSE ALARM</v>
      </c>
    </row>
    <row r="210" spans="2:5" x14ac:dyDescent="0.3">
      <c r="B210" s="62">
        <v>43822</v>
      </c>
      <c r="C210" s="3" t="str">
        <f>IF(Data!K210&gt;0,  "R",IF(ISBLANK(Data!K210)," ","NR"))</f>
        <v>NR</v>
      </c>
      <c r="D210" s="3" t="str">
        <f>IF(Data!J210&gt;0,  "R",IF(ISBLANK(Data!J210)," ","NR"))</f>
        <v>R</v>
      </c>
      <c r="E210" s="3" t="str">
        <f t="shared" si="4"/>
        <v>FALSE ALARM</v>
      </c>
    </row>
    <row r="211" spans="2:5" x14ac:dyDescent="0.3">
      <c r="B211" s="62">
        <v>43823</v>
      </c>
      <c r="C211" s="3" t="str">
        <f>IF(Data!K211&gt;0,  "R",IF(ISBLANK(Data!K211)," ","NR"))</f>
        <v>NR</v>
      </c>
      <c r="D211" s="3" t="str">
        <f>IF(Data!J211&gt;0,  "R",IF(ISBLANK(Data!J211)," ","NR"))</f>
        <v>NR</v>
      </c>
      <c r="E211" s="3" t="str">
        <f t="shared" si="4"/>
        <v>NEGATIVE</v>
      </c>
    </row>
    <row r="212" spans="2:5" x14ac:dyDescent="0.3">
      <c r="B212" s="62">
        <v>43824</v>
      </c>
      <c r="C212" s="3" t="str">
        <f>IF(Data!K212&gt;0,  "R",IF(ISBLANK(Data!K212)," ","NR"))</f>
        <v>NR</v>
      </c>
      <c r="D212" s="3" t="str">
        <f>IF(Data!J212&gt;0,  "R",IF(ISBLANK(Data!J212)," ","NR"))</f>
        <v>NR</v>
      </c>
      <c r="E212" s="3" t="str">
        <f t="shared" si="4"/>
        <v>NEGATIVE</v>
      </c>
    </row>
    <row r="213" spans="2:5" x14ac:dyDescent="0.3">
      <c r="B213" s="62">
        <v>43825</v>
      </c>
      <c r="C213" s="3" t="str">
        <f>IF(Data!K213&gt;0,  "R",IF(ISBLANK(Data!K213)," ","NR"))</f>
        <v>NR</v>
      </c>
      <c r="D213" s="3" t="str">
        <f>IF(Data!J213&gt;0,  "R",IF(ISBLANK(Data!J213)," ","NR"))</f>
        <v>R</v>
      </c>
      <c r="E213" s="3" t="str">
        <f t="shared" si="4"/>
        <v>FALSE ALARM</v>
      </c>
    </row>
    <row r="214" spans="2:5" x14ac:dyDescent="0.3">
      <c r="B214" s="62">
        <v>43826</v>
      </c>
      <c r="C214" s="3" t="str">
        <f>IF(Data!K214&gt;0,  "R",IF(ISBLANK(Data!K214)," ","NR"))</f>
        <v>NR</v>
      </c>
      <c r="D214" s="3" t="str">
        <f>IF(Data!J214&gt;0,  "R",IF(ISBLANK(Data!J214)," ","NR"))</f>
        <v>R</v>
      </c>
      <c r="E214" s="3" t="str">
        <f t="shared" si="4"/>
        <v>FALSE ALARM</v>
      </c>
    </row>
    <row r="215" spans="2:5" x14ac:dyDescent="0.3">
      <c r="B215" s="62">
        <v>43827</v>
      </c>
      <c r="C215" s="3" t="str">
        <f>IF(Data!K215&gt;0,  "R",IF(ISBLANK(Data!K215)," ","NR"))</f>
        <v>NR</v>
      </c>
      <c r="D215" s="3" t="str">
        <f>IF(Data!J215&gt;0,  "R",IF(ISBLANK(Data!J215)," ","NR"))</f>
        <v>NR</v>
      </c>
      <c r="E215" s="3" t="str">
        <f t="shared" si="4"/>
        <v>NEGATIVE</v>
      </c>
    </row>
    <row r="216" spans="2:5" x14ac:dyDescent="0.3">
      <c r="B216" s="62">
        <v>43828</v>
      </c>
      <c r="C216" s="3" t="str">
        <f>IF(Data!K216&gt;0,  "R",IF(ISBLANK(Data!K216)," ","NR"))</f>
        <v>NR</v>
      </c>
      <c r="D216" s="3" t="str">
        <f>IF(Data!J216&gt;0,  "R",IF(ISBLANK(Data!J216)," ","NR"))</f>
        <v>NR</v>
      </c>
      <c r="E216" s="3" t="str">
        <f t="shared" si="4"/>
        <v>NEGATIVE</v>
      </c>
    </row>
    <row r="217" spans="2:5" x14ac:dyDescent="0.3">
      <c r="B217" s="62">
        <v>43829</v>
      </c>
      <c r="C217" s="3" t="str">
        <f>IF(Data!K217&gt;0,  "R",IF(ISBLANK(Data!K217)," ","NR"))</f>
        <v>NR</v>
      </c>
      <c r="D217" s="3" t="str">
        <f>IF(Data!J217&gt;0,  "R",IF(ISBLANK(Data!J217)," ","NR"))</f>
        <v>NR</v>
      </c>
      <c r="E217" s="3" t="str">
        <f t="shared" si="4"/>
        <v>NEGATIVE</v>
      </c>
    </row>
    <row r="218" spans="2:5" x14ac:dyDescent="0.3">
      <c r="B218" s="62">
        <v>43830</v>
      </c>
      <c r="C218" s="3" t="str">
        <f>IF(Data!K218&gt;0,  "R",IF(ISBLANK(Data!K218)," ","NR"))</f>
        <v>NR</v>
      </c>
      <c r="D218" s="3" t="str">
        <f>IF(Data!J218&gt;0,  "R",IF(ISBLANK(Data!J218)," ","NR"))</f>
        <v>NR</v>
      </c>
      <c r="E218" s="3" t="str">
        <f t="shared" si="4"/>
        <v>NEGATIVE</v>
      </c>
    </row>
    <row r="219" spans="2:5" x14ac:dyDescent="0.3">
      <c r="B219" s="62">
        <v>43831</v>
      </c>
      <c r="C219" s="3" t="str">
        <f>IF(Data!K219&gt;0,  "R",IF(ISBLANK(Data!K219)," ","NR"))</f>
        <v>NR</v>
      </c>
      <c r="D219" s="3" t="str">
        <f>IF(Data!J219&gt;0,  "R",IF(ISBLANK(Data!J219)," ","NR"))</f>
        <v>R</v>
      </c>
      <c r="E219" s="3" t="str">
        <f t="shared" si="4"/>
        <v>FALSE ALARM</v>
      </c>
    </row>
    <row r="220" spans="2:5" x14ac:dyDescent="0.3">
      <c r="B220" s="62">
        <v>43832</v>
      </c>
      <c r="C220" s="3" t="str">
        <f>IF(Data!K220&gt;0,  "R",IF(ISBLANK(Data!K220)," ","NR"))</f>
        <v>NR</v>
      </c>
      <c r="D220" s="3" t="str">
        <f>IF(Data!J220&gt;0,  "R",IF(ISBLANK(Data!J220)," ","NR"))</f>
        <v>R</v>
      </c>
      <c r="E220" s="3" t="str">
        <f t="shared" si="4"/>
        <v>FALSE ALARM</v>
      </c>
    </row>
    <row r="221" spans="2:5" x14ac:dyDescent="0.3">
      <c r="B221" s="62">
        <v>43833</v>
      </c>
      <c r="C221" s="3" t="str">
        <f>IF(Data!K221&gt;0,  "R",IF(ISBLANK(Data!K221)," ","NR"))</f>
        <v>R</v>
      </c>
      <c r="D221" s="3" t="str">
        <f>IF(Data!J221&gt;0,  "R",IF(ISBLANK(Data!J221)," ","NR"))</f>
        <v>R</v>
      </c>
      <c r="E221" s="3" t="str">
        <f t="shared" si="4"/>
        <v>HIT</v>
      </c>
    </row>
    <row r="222" spans="2:5" x14ac:dyDescent="0.3">
      <c r="B222" s="62">
        <v>43834</v>
      </c>
      <c r="C222" s="3" t="str">
        <f>IF(Data!K222&gt;0,  "R",IF(ISBLANK(Data!K222)," ","NR"))</f>
        <v>R</v>
      </c>
      <c r="D222" s="3" t="str">
        <f>IF(Data!J222&gt;0,  "R",IF(ISBLANK(Data!J222)," ","NR"))</f>
        <v>R</v>
      </c>
      <c r="E222" s="3" t="str">
        <f t="shared" si="4"/>
        <v>HIT</v>
      </c>
    </row>
    <row r="223" spans="2:5" x14ac:dyDescent="0.3">
      <c r="B223" s="62">
        <v>43835</v>
      </c>
      <c r="C223" s="3" t="str">
        <f>IF(Data!K223&gt;0,  "R",IF(ISBLANK(Data!K223)," ","NR"))</f>
        <v>NR</v>
      </c>
      <c r="D223" s="3" t="str">
        <f>IF(Data!J223&gt;0,  "R",IF(ISBLANK(Data!J223)," ","NR"))</f>
        <v>R</v>
      </c>
      <c r="E223" s="3" t="str">
        <f t="shared" si="4"/>
        <v>FALSE ALARM</v>
      </c>
    </row>
    <row r="224" spans="2:5" x14ac:dyDescent="0.3">
      <c r="B224" s="62">
        <v>43836</v>
      </c>
      <c r="C224" s="3" t="str">
        <f>IF(Data!K224&gt;0,  "R",IF(ISBLANK(Data!K224)," ","NR"))</f>
        <v>NR</v>
      </c>
      <c r="D224" s="3" t="str">
        <f>IF(Data!J224&gt;0,  "R",IF(ISBLANK(Data!J224)," ","NR"))</f>
        <v>NR</v>
      </c>
      <c r="E224" s="3" t="str">
        <f t="shared" si="4"/>
        <v>NEGATIVE</v>
      </c>
    </row>
    <row r="225" spans="2:5" x14ac:dyDescent="0.3">
      <c r="B225" s="62">
        <v>43837</v>
      </c>
      <c r="C225" s="3" t="str">
        <f>IF(Data!K225&gt;0,  "R",IF(ISBLANK(Data!K225)," ","NR"))</f>
        <v>NR</v>
      </c>
      <c r="D225" s="3" t="str">
        <f>IF(Data!J225&gt;0,  "R",IF(ISBLANK(Data!J225)," ","NR"))</f>
        <v>NR</v>
      </c>
      <c r="E225" s="3" t="str">
        <f t="shared" si="4"/>
        <v>NEGATIVE</v>
      </c>
    </row>
    <row r="226" spans="2:5" x14ac:dyDescent="0.3">
      <c r="B226" s="62">
        <v>43838</v>
      </c>
      <c r="C226" s="3" t="str">
        <f>IF(Data!K226&gt;0,  "R",IF(ISBLANK(Data!K226)," ","NR"))</f>
        <v>NR</v>
      </c>
      <c r="D226" s="3" t="str">
        <f>IF(Data!J226&gt;0,  "R",IF(ISBLANK(Data!J226)," ","NR"))</f>
        <v>NR</v>
      </c>
      <c r="E226" s="3" t="str">
        <f t="shared" si="4"/>
        <v>NEGATIVE</v>
      </c>
    </row>
    <row r="227" spans="2:5" x14ac:dyDescent="0.3">
      <c r="B227" s="62">
        <v>43839</v>
      </c>
      <c r="C227" s="3" t="str">
        <f>IF(Data!K227&gt;0,  "R",IF(ISBLANK(Data!K227)," ","NR"))</f>
        <v>NR</v>
      </c>
      <c r="D227" s="3" t="str">
        <f>IF(Data!J227&gt;0,  "R",IF(ISBLANK(Data!J227)," ","NR"))</f>
        <v>NR</v>
      </c>
      <c r="E227" s="3" t="str">
        <f t="shared" si="4"/>
        <v>NEGATIVE</v>
      </c>
    </row>
    <row r="228" spans="2:5" x14ac:dyDescent="0.3">
      <c r="B228" s="62">
        <v>43840</v>
      </c>
      <c r="C228" s="3" t="str">
        <f>IF(Data!K228&gt;0,  "R",IF(ISBLANK(Data!K228)," ","NR"))</f>
        <v>NR</v>
      </c>
      <c r="D228" s="3" t="str">
        <f>IF(Data!J228&gt;0,  "R",IF(ISBLANK(Data!J228)," ","NR"))</f>
        <v>R</v>
      </c>
      <c r="E228" s="3" t="str">
        <f t="shared" si="4"/>
        <v>FALSE ALARM</v>
      </c>
    </row>
    <row r="229" spans="2:5" x14ac:dyDescent="0.3">
      <c r="B229" s="62">
        <v>43841</v>
      </c>
      <c r="C229" s="3" t="str">
        <f>IF(Data!K229&gt;0,  "R",IF(ISBLANK(Data!K229)," ","NR"))</f>
        <v>NR</v>
      </c>
      <c r="D229" s="3" t="str">
        <f>IF(Data!J229&gt;0,  "R",IF(ISBLANK(Data!J229)," ","NR"))</f>
        <v>R</v>
      </c>
      <c r="E229" s="3" t="str">
        <f t="shared" si="4"/>
        <v>FALSE ALARM</v>
      </c>
    </row>
    <row r="230" spans="2:5" x14ac:dyDescent="0.3">
      <c r="B230" s="62">
        <v>43842</v>
      </c>
      <c r="C230" s="3" t="str">
        <f>IF(Data!K230&gt;0,  "R",IF(ISBLANK(Data!K230)," ","NR"))</f>
        <v>NR</v>
      </c>
      <c r="D230" s="3" t="str">
        <f>IF(Data!J230&gt;0,  "R",IF(ISBLANK(Data!J230)," ","NR"))</f>
        <v>NR</v>
      </c>
      <c r="E230" s="3" t="str">
        <f t="shared" si="4"/>
        <v>NEGATIVE</v>
      </c>
    </row>
    <row r="231" spans="2:5" x14ac:dyDescent="0.3">
      <c r="B231" s="62">
        <v>43843</v>
      </c>
      <c r="C231" s="3" t="str">
        <f>IF(Data!K231&gt;0,  "R",IF(ISBLANK(Data!K231)," ","NR"))</f>
        <v>NR</v>
      </c>
      <c r="D231" s="3" t="str">
        <f>IF(Data!J231&gt;0,  "R",IF(ISBLANK(Data!J231)," ","NR"))</f>
        <v>NR</v>
      </c>
      <c r="E231" s="3" t="str">
        <f t="shared" si="4"/>
        <v>NEGATIVE</v>
      </c>
    </row>
    <row r="232" spans="2:5" x14ac:dyDescent="0.3">
      <c r="B232" s="62">
        <v>43844</v>
      </c>
      <c r="C232" s="3" t="str">
        <f>IF(Data!K232&gt;0,  "R",IF(ISBLANK(Data!K232)," ","NR"))</f>
        <v>NR</v>
      </c>
      <c r="D232" s="3" t="str">
        <f>IF(Data!J232&gt;0,  "R",IF(ISBLANK(Data!J232)," ","NR"))</f>
        <v>NR</v>
      </c>
      <c r="E232" s="3" t="str">
        <f t="shared" si="4"/>
        <v>NEGATIVE</v>
      </c>
    </row>
    <row r="233" spans="2:5" x14ac:dyDescent="0.3">
      <c r="B233" s="62">
        <v>43845</v>
      </c>
      <c r="C233" s="3" t="str">
        <f>IF(Data!K233&gt;0,  "R",IF(ISBLANK(Data!K233)," ","NR"))</f>
        <v>NR</v>
      </c>
      <c r="D233" s="3" t="str">
        <f>IF(Data!J233&gt;0,  "R",IF(ISBLANK(Data!J233)," ","NR"))</f>
        <v>NR</v>
      </c>
      <c r="E233" s="3" t="str">
        <f t="shared" si="4"/>
        <v>NEGATIVE</v>
      </c>
    </row>
    <row r="234" spans="2:5" x14ac:dyDescent="0.3">
      <c r="B234" s="62">
        <v>43846</v>
      </c>
      <c r="C234" s="3" t="str">
        <f>IF(Data!K234&gt;0,  "R",IF(ISBLANK(Data!K234)," ","NR"))</f>
        <v>NR</v>
      </c>
      <c r="D234" s="3" t="str">
        <f>IF(Data!J234&gt;0,  "R",IF(ISBLANK(Data!J234)," ","NR"))</f>
        <v>NR</v>
      </c>
      <c r="E234" s="3" t="str">
        <f t="shared" si="4"/>
        <v>NEGATIVE</v>
      </c>
    </row>
    <row r="235" spans="2:5" x14ac:dyDescent="0.3">
      <c r="B235" s="62">
        <v>43847</v>
      </c>
      <c r="C235" s="3" t="str">
        <f>IF(Data!K235&gt;0,  "R",IF(ISBLANK(Data!K235)," ","NR"))</f>
        <v>NR</v>
      </c>
      <c r="D235" s="3" t="str">
        <f>IF(Data!J235&gt;0,  "R",IF(ISBLANK(Data!J235)," ","NR"))</f>
        <v>NR</v>
      </c>
      <c r="E235" s="3" t="str">
        <f t="shared" si="4"/>
        <v>NEGATIVE</v>
      </c>
    </row>
    <row r="236" spans="2:5" x14ac:dyDescent="0.3">
      <c r="B236" s="62">
        <v>43848</v>
      </c>
      <c r="C236" s="3" t="str">
        <f>IF(Data!K236&gt;0,  "R",IF(ISBLANK(Data!K236)," ","NR"))</f>
        <v>NR</v>
      </c>
      <c r="D236" s="3" t="str">
        <f>IF(Data!J236&gt;0,  "R",IF(ISBLANK(Data!J236)," ","NR"))</f>
        <v>NR</v>
      </c>
      <c r="E236" s="3" t="str">
        <f t="shared" si="4"/>
        <v>NEGATIVE</v>
      </c>
    </row>
    <row r="237" spans="2:5" x14ac:dyDescent="0.3">
      <c r="B237" s="62">
        <v>43849</v>
      </c>
      <c r="C237" s="3" t="str">
        <f>IF(Data!K237&gt;0,  "R",IF(ISBLANK(Data!K237)," ","NR"))</f>
        <v>NR</v>
      </c>
      <c r="D237" s="3" t="str">
        <f>IF(Data!J237&gt;0,  "R",IF(ISBLANK(Data!J237)," ","NR"))</f>
        <v>NR</v>
      </c>
      <c r="E237" s="3" t="str">
        <f t="shared" si="4"/>
        <v>NEGATIVE</v>
      </c>
    </row>
    <row r="238" spans="2:5" x14ac:dyDescent="0.3">
      <c r="B238" s="62">
        <v>43850</v>
      </c>
      <c r="C238" s="3" t="str">
        <f>IF(Data!K238&gt;0,  "R",IF(ISBLANK(Data!K238)," ","NR"))</f>
        <v>NR</v>
      </c>
      <c r="D238" s="3" t="str">
        <f>IF(Data!J238&gt;0,  "R",IF(ISBLANK(Data!J238)," ","NR"))</f>
        <v>NR</v>
      </c>
      <c r="E238" s="3" t="str">
        <f t="shared" si="4"/>
        <v>NEGATIVE</v>
      </c>
    </row>
    <row r="239" spans="2:5" x14ac:dyDescent="0.3">
      <c r="B239" s="62">
        <v>43851</v>
      </c>
      <c r="C239" s="3" t="str">
        <f>IF(Data!K239&gt;0,  "R",IF(ISBLANK(Data!K239)," ","NR"))</f>
        <v>NR</v>
      </c>
      <c r="D239" s="3" t="str">
        <f>IF(Data!J239&gt;0,  "R",IF(ISBLANK(Data!J239)," ","NR"))</f>
        <v>NR</v>
      </c>
      <c r="E239" s="3" t="str">
        <f t="shared" si="4"/>
        <v>NEGATIVE</v>
      </c>
    </row>
    <row r="240" spans="2:5" x14ac:dyDescent="0.3">
      <c r="B240" s="62">
        <v>43852</v>
      </c>
      <c r="C240" s="3" t="str">
        <f>IF(Data!K240&gt;0,  "R",IF(ISBLANK(Data!K240)," ","NR"))</f>
        <v>NR</v>
      </c>
      <c r="D240" s="3" t="str">
        <f>IF(Data!J240&gt;0,  "R",IF(ISBLANK(Data!J240)," ","NR"))</f>
        <v>NR</v>
      </c>
      <c r="E240" s="3" t="str">
        <f t="shared" si="4"/>
        <v>NEGATIVE</v>
      </c>
    </row>
    <row r="241" spans="2:5" x14ac:dyDescent="0.3">
      <c r="B241" s="62">
        <v>43853</v>
      </c>
      <c r="C241" s="3" t="str">
        <f>IF(Data!K241&gt;0,  "R",IF(ISBLANK(Data!K241)," ","NR"))</f>
        <v>NR</v>
      </c>
      <c r="D241" s="3" t="str">
        <f>IF(Data!J241&gt;0,  "R",IF(ISBLANK(Data!J241)," ","NR"))</f>
        <v>NR</v>
      </c>
      <c r="E241" s="3" t="str">
        <f t="shared" si="4"/>
        <v>NEGATIVE</v>
      </c>
    </row>
    <row r="242" spans="2:5" x14ac:dyDescent="0.3">
      <c r="B242" s="62">
        <v>43854</v>
      </c>
      <c r="C242" s="3" t="str">
        <f>IF(Data!K242&gt;0,  "R",IF(ISBLANK(Data!K242)," ","NR"))</f>
        <v>NR</v>
      </c>
      <c r="D242" s="3" t="str">
        <f>IF(Data!J242&gt;0,  "R",IF(ISBLANK(Data!J242)," ","NR"))</f>
        <v>NR</v>
      </c>
      <c r="E242" s="3" t="str">
        <f t="shared" si="4"/>
        <v>NEGATIVE</v>
      </c>
    </row>
    <row r="243" spans="2:5" x14ac:dyDescent="0.3">
      <c r="B243" s="62">
        <v>43855</v>
      </c>
      <c r="C243" s="3" t="str">
        <f>IF(Data!K243&gt;0,  "R",IF(ISBLANK(Data!K243)," ","NR"))</f>
        <v>NR</v>
      </c>
      <c r="D243" s="3" t="str">
        <f>IF(Data!J243&gt;0,  "R",IF(ISBLANK(Data!J243)," ","NR"))</f>
        <v>NR</v>
      </c>
      <c r="E243" s="3" t="str">
        <f t="shared" si="4"/>
        <v>NEGATIVE</v>
      </c>
    </row>
    <row r="244" spans="2:5" x14ac:dyDescent="0.3">
      <c r="B244" s="62">
        <v>43856</v>
      </c>
      <c r="C244" s="3" t="str">
        <f>IF(Data!K244&gt;0,  "R",IF(ISBLANK(Data!K244)," ","NR"))</f>
        <v>NR</v>
      </c>
      <c r="D244" s="3" t="str">
        <f>IF(Data!J244&gt;0,  "R",IF(ISBLANK(Data!J244)," ","NR"))</f>
        <v>NR</v>
      </c>
      <c r="E244" s="3" t="str">
        <f t="shared" si="4"/>
        <v>NEGATIVE</v>
      </c>
    </row>
    <row r="245" spans="2:5" x14ac:dyDescent="0.3">
      <c r="B245" s="62">
        <v>43857</v>
      </c>
      <c r="C245" s="3" t="str">
        <f>IF(Data!K245&gt;0,  "R",IF(ISBLANK(Data!K245)," ","NR"))</f>
        <v>NR</v>
      </c>
      <c r="D245" s="3" t="str">
        <f>IF(Data!J245&gt;0,  "R",IF(ISBLANK(Data!J245)," ","NR"))</f>
        <v>NR</v>
      </c>
      <c r="E245" s="3" t="str">
        <f t="shared" si="4"/>
        <v>NEGATIVE</v>
      </c>
    </row>
    <row r="246" spans="2:5" x14ac:dyDescent="0.3">
      <c r="B246" s="62">
        <v>43858</v>
      </c>
      <c r="C246" s="3" t="str">
        <f>IF(Data!K246&gt;0,  "R",IF(ISBLANK(Data!K246)," ","NR"))</f>
        <v>NR</v>
      </c>
      <c r="D246" s="3" t="str">
        <f>IF(Data!J246&gt;0,  "R",IF(ISBLANK(Data!J246)," ","NR"))</f>
        <v>NR</v>
      </c>
      <c r="E246" s="3" t="str">
        <f t="shared" si="4"/>
        <v>NEGATIVE</v>
      </c>
    </row>
    <row r="247" spans="2:5" x14ac:dyDescent="0.3">
      <c r="B247" s="62">
        <v>43859</v>
      </c>
      <c r="C247" s="3" t="str">
        <f>IF(Data!K247&gt;0,  "R",IF(ISBLANK(Data!K247)," ","NR"))</f>
        <v>NR</v>
      </c>
      <c r="D247" s="3" t="str">
        <f>IF(Data!J247&gt;0,  "R",IF(ISBLANK(Data!J247)," ","NR"))</f>
        <v>NR</v>
      </c>
      <c r="E247" s="3" t="str">
        <f t="shared" si="4"/>
        <v>NEGATIVE</v>
      </c>
    </row>
    <row r="248" spans="2:5" x14ac:dyDescent="0.3">
      <c r="B248" s="62">
        <v>43860</v>
      </c>
      <c r="C248" s="3" t="str">
        <f>IF(Data!K248&gt;0,  "R",IF(ISBLANK(Data!K248)," ","NR"))</f>
        <v>NR</v>
      </c>
      <c r="D248" s="3" t="str">
        <f>IF(Data!J248&gt;0,  "R",IF(ISBLANK(Data!J248)," ","NR"))</f>
        <v>NR</v>
      </c>
      <c r="E248" s="3" t="str">
        <f t="shared" si="4"/>
        <v>NEGATIVE</v>
      </c>
    </row>
    <row r="249" spans="2:5" x14ac:dyDescent="0.3">
      <c r="B249" s="62">
        <v>43861</v>
      </c>
      <c r="C249" s="3" t="str">
        <f>IF(Data!K249&gt;0,  "R",IF(ISBLANK(Data!K249)," ","NR"))</f>
        <v>NR</v>
      </c>
      <c r="D249" s="3" t="str">
        <f>IF(Data!J249&gt;0,  "R",IF(ISBLANK(Data!J249)," ","NR"))</f>
        <v>NR</v>
      </c>
      <c r="E249" s="3" t="str">
        <f t="shared" si="4"/>
        <v>NEGATIVE</v>
      </c>
    </row>
    <row r="250" spans="2:5" x14ac:dyDescent="0.3">
      <c r="B250" s="62">
        <v>43862</v>
      </c>
      <c r="C250" s="3" t="str">
        <f>IF(Data!K250&gt;0,  "R",IF(ISBLANK(Data!K250)," ","NR"))</f>
        <v>NR</v>
      </c>
      <c r="D250" s="3" t="str">
        <f>IF(Data!J250&gt;0,  "R",IF(ISBLANK(Data!J250)," ","NR"))</f>
        <v>NR</v>
      </c>
      <c r="E250" s="3" t="str">
        <f t="shared" si="4"/>
        <v>NEGATIVE</v>
      </c>
    </row>
    <row r="251" spans="2:5" x14ac:dyDescent="0.3">
      <c r="B251" s="62">
        <v>43863</v>
      </c>
      <c r="C251" s="3" t="str">
        <f>IF(Data!K251&gt;0,  "R",IF(ISBLANK(Data!K251)," ","NR"))</f>
        <v>NR</v>
      </c>
      <c r="D251" s="3" t="str">
        <f>IF(Data!J251&gt;0,  "R",IF(ISBLANK(Data!J251)," ","NR"))</f>
        <v>NR</v>
      </c>
      <c r="E251" s="3" t="str">
        <f t="shared" si="4"/>
        <v>NEGATIVE</v>
      </c>
    </row>
    <row r="252" spans="2:5" x14ac:dyDescent="0.3">
      <c r="B252" s="62">
        <v>43864</v>
      </c>
      <c r="C252" s="3" t="str">
        <f>IF(Data!K252&gt;0,  "R",IF(ISBLANK(Data!K252)," ","NR"))</f>
        <v>NR</v>
      </c>
      <c r="D252" s="3" t="str">
        <f>IF(Data!J252&gt;0,  "R",IF(ISBLANK(Data!J252)," ","NR"))</f>
        <v>NR</v>
      </c>
      <c r="E252" s="3" t="str">
        <f t="shared" si="4"/>
        <v>NEGATIVE</v>
      </c>
    </row>
    <row r="253" spans="2:5" x14ac:dyDescent="0.3">
      <c r="B253" s="62">
        <v>43865</v>
      </c>
      <c r="C253" s="3" t="str">
        <f>IF(Data!K253&gt;0,  "R",IF(ISBLANK(Data!K253)," ","NR"))</f>
        <v>NR</v>
      </c>
      <c r="D253" s="3" t="str">
        <f>IF(Data!J253&gt;0,  "R",IF(ISBLANK(Data!J253)," ","NR"))</f>
        <v>NR</v>
      </c>
      <c r="E253" s="3" t="str">
        <f t="shared" si="4"/>
        <v>NEGATIVE</v>
      </c>
    </row>
    <row r="254" spans="2:5" x14ac:dyDescent="0.3">
      <c r="B254" s="62">
        <v>43866</v>
      </c>
      <c r="C254" s="3" t="str">
        <f>IF(Data!K254&gt;0,  "R",IF(ISBLANK(Data!K254)," ","NR"))</f>
        <v>NR</v>
      </c>
      <c r="D254" s="3" t="str">
        <f>IF(Data!J254&gt;0,  "R",IF(ISBLANK(Data!J254)," ","NR"))</f>
        <v>NR</v>
      </c>
      <c r="E254" s="3" t="str">
        <f t="shared" si="4"/>
        <v>NEGATIVE</v>
      </c>
    </row>
    <row r="255" spans="2:5" x14ac:dyDescent="0.3">
      <c r="B255" s="62">
        <v>43867</v>
      </c>
      <c r="C255" s="3" t="str">
        <f>IF(Data!K255&gt;0,  "R",IF(ISBLANK(Data!K255)," ","NR"))</f>
        <v>NR</v>
      </c>
      <c r="D255" s="3" t="str">
        <f>IF(Data!J255&gt;0,  "R",IF(ISBLANK(Data!J255)," ","NR"))</f>
        <v>NR</v>
      </c>
      <c r="E255" s="3" t="str">
        <f t="shared" si="4"/>
        <v>NEGATIVE</v>
      </c>
    </row>
    <row r="256" spans="2:5" x14ac:dyDescent="0.3">
      <c r="B256" s="62">
        <v>43868</v>
      </c>
      <c r="C256" s="3" t="str">
        <f>IF(Data!K256&gt;0,  "R",IF(ISBLANK(Data!K256)," ","NR"))</f>
        <v>NR</v>
      </c>
      <c r="D256" s="3" t="str">
        <f>IF(Data!J256&gt;0,  "R",IF(ISBLANK(Data!J256)," ","NR"))</f>
        <v>NR</v>
      </c>
      <c r="E256" s="3" t="str">
        <f t="shared" si="4"/>
        <v>NEGATIVE</v>
      </c>
    </row>
    <row r="257" spans="2:5" x14ac:dyDescent="0.3">
      <c r="B257" s="62">
        <v>43869</v>
      </c>
      <c r="C257" s="3" t="str">
        <f>IF(Data!K257&gt;0,  "R",IF(ISBLANK(Data!K257)," ","NR"))</f>
        <v>NR</v>
      </c>
      <c r="D257" s="3" t="str">
        <f>IF(Data!J257&gt;0,  "R",IF(ISBLANK(Data!J257)," ","NR"))</f>
        <v>NR</v>
      </c>
      <c r="E257" s="3" t="str">
        <f t="shared" si="4"/>
        <v>NEGATIVE</v>
      </c>
    </row>
    <row r="258" spans="2:5" x14ac:dyDescent="0.3">
      <c r="B258" s="62">
        <v>43870</v>
      </c>
      <c r="C258" s="3" t="str">
        <f>IF(Data!K258&gt;0,  "R",IF(ISBLANK(Data!K258)," ","NR"))</f>
        <v>NR</v>
      </c>
      <c r="D258" s="3" t="str">
        <f>IF(Data!J258&gt;0,  "R",IF(ISBLANK(Data!J258)," ","NR"))</f>
        <v>R</v>
      </c>
      <c r="E258" s="3" t="str">
        <f t="shared" si="4"/>
        <v>FALSE ALARM</v>
      </c>
    </row>
    <row r="259" spans="2:5" x14ac:dyDescent="0.3">
      <c r="B259" s="62">
        <v>43871</v>
      </c>
      <c r="C259" s="3" t="str">
        <f>IF(Data!K259&gt;0,  "R",IF(ISBLANK(Data!K259)," ","NR"))</f>
        <v>NR</v>
      </c>
      <c r="D259" s="3" t="str">
        <f>IF(Data!J259&gt;0,  "R",IF(ISBLANK(Data!J259)," ","NR"))</f>
        <v>R</v>
      </c>
      <c r="E259" s="3" t="str">
        <f t="shared" si="4"/>
        <v>FALSE ALARM</v>
      </c>
    </row>
    <row r="260" spans="2:5" x14ac:dyDescent="0.3">
      <c r="B260" s="62">
        <v>43872</v>
      </c>
      <c r="C260" s="3" t="str">
        <f>IF(Data!K260&gt;0,  "R",IF(ISBLANK(Data!K260)," ","NR"))</f>
        <v>NR</v>
      </c>
      <c r="D260" s="3" t="str">
        <f>IF(Data!J260&gt;0,  "R",IF(ISBLANK(Data!J260)," ","NR"))</f>
        <v>R</v>
      </c>
      <c r="E260" s="3" t="str">
        <f t="shared" si="4"/>
        <v>FALSE ALARM</v>
      </c>
    </row>
    <row r="261" spans="2:5" x14ac:dyDescent="0.3">
      <c r="B261" s="62">
        <v>43873</v>
      </c>
      <c r="C261" s="3" t="str">
        <f>IF(Data!K261&gt;0,  "R",IF(ISBLANK(Data!K261)," ","NR"))</f>
        <v>NR</v>
      </c>
      <c r="D261" s="3" t="str">
        <f>IF(Data!J261&gt;0,  "R",IF(ISBLANK(Data!J261)," ","NR"))</f>
        <v>NR</v>
      </c>
      <c r="E261" s="3" t="str">
        <f t="shared" si="4"/>
        <v>NEGATIVE</v>
      </c>
    </row>
    <row r="262" spans="2:5" x14ac:dyDescent="0.3">
      <c r="B262" s="62">
        <v>43874</v>
      </c>
      <c r="C262" s="3" t="str">
        <f>IF(Data!K262&gt;0,  "R",IF(ISBLANK(Data!K262)," ","NR"))</f>
        <v>NR</v>
      </c>
      <c r="D262" s="3" t="str">
        <f>IF(Data!J262&gt;0,  "R",IF(ISBLANK(Data!J262)," ","NR"))</f>
        <v>R</v>
      </c>
      <c r="E262" s="3" t="str">
        <f t="shared" si="4"/>
        <v>FALSE ALARM</v>
      </c>
    </row>
    <row r="263" spans="2:5" x14ac:dyDescent="0.3">
      <c r="B263" s="62">
        <v>43875</v>
      </c>
      <c r="C263" s="3" t="str">
        <f>IF(Data!K263&gt;0,  "R",IF(ISBLANK(Data!K263)," ","NR"))</f>
        <v>NR</v>
      </c>
      <c r="D263" s="3" t="str">
        <f>IF(Data!J263&gt;0,  "R",IF(ISBLANK(Data!J263)," ","NR"))</f>
        <v>R</v>
      </c>
      <c r="E263" s="3" t="str">
        <f t="shared" si="4"/>
        <v>FALSE ALARM</v>
      </c>
    </row>
    <row r="264" spans="2:5" x14ac:dyDescent="0.3">
      <c r="B264" s="62">
        <v>43876</v>
      </c>
      <c r="C264" s="3" t="str">
        <f>IF(Data!K264&gt;0,  "R",IF(ISBLANK(Data!K264)," ","NR"))</f>
        <v>NR</v>
      </c>
      <c r="D264" s="3" t="str">
        <f>IF(Data!J264&gt;0,  "R",IF(ISBLANK(Data!J264)," ","NR"))</f>
        <v>NR</v>
      </c>
      <c r="E264" s="3" t="str">
        <f t="shared" ref="E264:E327" si="5">IF(AND(C264=D264,C264="R"),"HIT",IF(AND(C264&lt;&gt;D264,C264="NR"),"FALSE ALARM",IF(AND(C264&lt;&gt;D264,C264="R"),"MISS",IF(AND(C264="NR",D264="NR"),"NEGATIVE"," "))))</f>
        <v>NEGATIVE</v>
      </c>
    </row>
    <row r="265" spans="2:5" x14ac:dyDescent="0.3">
      <c r="B265" s="62">
        <v>43877</v>
      </c>
      <c r="C265" s="3" t="str">
        <f>IF(Data!K265&gt;0,  "R",IF(ISBLANK(Data!K265)," ","NR"))</f>
        <v>NR</v>
      </c>
      <c r="D265" s="3" t="str">
        <f>IF(Data!J265&gt;0,  "R",IF(ISBLANK(Data!J265)," ","NR"))</f>
        <v>NR</v>
      </c>
      <c r="E265" s="3" t="str">
        <f t="shared" si="5"/>
        <v>NEGATIVE</v>
      </c>
    </row>
    <row r="266" spans="2:5" x14ac:dyDescent="0.3">
      <c r="B266" s="62">
        <v>43878</v>
      </c>
      <c r="C266" s="3" t="str">
        <f>IF(Data!K266&gt;0,  "R",IF(ISBLANK(Data!K266)," ","NR"))</f>
        <v>NR</v>
      </c>
      <c r="D266" s="3" t="str">
        <f>IF(Data!J266&gt;0,  "R",IF(ISBLANK(Data!J266)," ","NR"))</f>
        <v>NR</v>
      </c>
      <c r="E266" s="3" t="str">
        <f t="shared" si="5"/>
        <v>NEGATIVE</v>
      </c>
    </row>
    <row r="267" spans="2:5" x14ac:dyDescent="0.3">
      <c r="B267" s="62">
        <v>43879</v>
      </c>
      <c r="C267" s="3" t="str">
        <f>IF(Data!K267&gt;0,  "R",IF(ISBLANK(Data!K267)," ","NR"))</f>
        <v>NR</v>
      </c>
      <c r="D267" s="3" t="str">
        <f>IF(Data!J267&gt;0,  "R",IF(ISBLANK(Data!J267)," ","NR"))</f>
        <v>NR</v>
      </c>
      <c r="E267" s="3" t="str">
        <f t="shared" si="5"/>
        <v>NEGATIVE</v>
      </c>
    </row>
    <row r="268" spans="2:5" x14ac:dyDescent="0.3">
      <c r="B268" s="62">
        <v>43880</v>
      </c>
      <c r="C268" s="3" t="str">
        <f>IF(Data!K268&gt;0,  "R",IF(ISBLANK(Data!K268)," ","NR"))</f>
        <v>NR</v>
      </c>
      <c r="D268" s="3" t="str">
        <f>IF(Data!J268&gt;0,  "R",IF(ISBLANK(Data!J268)," ","NR"))</f>
        <v>NR</v>
      </c>
      <c r="E268" s="3" t="str">
        <f t="shared" si="5"/>
        <v>NEGATIVE</v>
      </c>
    </row>
    <row r="269" spans="2:5" x14ac:dyDescent="0.3">
      <c r="B269" s="62">
        <v>43881</v>
      </c>
      <c r="C269" s="3" t="str">
        <f>IF(Data!K269&gt;0,  "R",IF(ISBLANK(Data!K269)," ","NR"))</f>
        <v>NR</v>
      </c>
      <c r="D269" s="3" t="str">
        <f>IF(Data!J269&gt;0,  "R",IF(ISBLANK(Data!J269)," ","NR"))</f>
        <v>NR</v>
      </c>
      <c r="E269" s="3" t="str">
        <f t="shared" si="5"/>
        <v>NEGATIVE</v>
      </c>
    </row>
    <row r="270" spans="2:5" x14ac:dyDescent="0.3">
      <c r="B270" s="62">
        <v>43882</v>
      </c>
      <c r="C270" s="3" t="str">
        <f>IF(Data!K270&gt;0,  "R",IF(ISBLANK(Data!K270)," ","NR"))</f>
        <v>NR</v>
      </c>
      <c r="D270" s="3" t="str">
        <f>IF(Data!J270&gt;0,  "R",IF(ISBLANK(Data!J270)," ","NR"))</f>
        <v>NR</v>
      </c>
      <c r="E270" s="3" t="str">
        <f t="shared" si="5"/>
        <v>NEGATIVE</v>
      </c>
    </row>
    <row r="271" spans="2:5" x14ac:dyDescent="0.3">
      <c r="B271" s="62">
        <v>43883</v>
      </c>
      <c r="C271" s="3" t="str">
        <f>IF(Data!K271&gt;0,  "R",IF(ISBLANK(Data!K271)," ","NR"))</f>
        <v>NR</v>
      </c>
      <c r="D271" s="3" t="str">
        <f>IF(Data!J271&gt;0,  "R",IF(ISBLANK(Data!J271)," ","NR"))</f>
        <v>NR</v>
      </c>
      <c r="E271" s="3" t="str">
        <f t="shared" si="5"/>
        <v>NEGATIVE</v>
      </c>
    </row>
    <row r="272" spans="2:5" x14ac:dyDescent="0.3">
      <c r="B272" s="62">
        <v>43884</v>
      </c>
      <c r="C272" s="3" t="str">
        <f>IF(Data!K272&gt;0,  "R",IF(ISBLANK(Data!K272)," ","NR"))</f>
        <v>NR</v>
      </c>
      <c r="D272" s="3" t="str">
        <f>IF(Data!J272&gt;0,  "R",IF(ISBLANK(Data!J272)," ","NR"))</f>
        <v>NR</v>
      </c>
      <c r="E272" s="3" t="str">
        <f t="shared" si="5"/>
        <v>NEGATIVE</v>
      </c>
    </row>
    <row r="273" spans="2:5" x14ac:dyDescent="0.3">
      <c r="B273" s="62">
        <v>43885</v>
      </c>
      <c r="C273" s="3" t="str">
        <f>IF(Data!K273&gt;0,  "R",IF(ISBLANK(Data!K273)," ","NR"))</f>
        <v>NR</v>
      </c>
      <c r="D273" s="3" t="str">
        <f>IF(Data!J273&gt;0,  "R",IF(ISBLANK(Data!J273)," ","NR"))</f>
        <v>NR</v>
      </c>
      <c r="E273" s="3" t="str">
        <f t="shared" si="5"/>
        <v>NEGATIVE</v>
      </c>
    </row>
    <row r="274" spans="2:5" x14ac:dyDescent="0.3">
      <c r="B274" s="62">
        <v>43886</v>
      </c>
      <c r="C274" s="3" t="str">
        <f>IF(Data!K274&gt;0,  "R",IF(ISBLANK(Data!K274)," ","NR"))</f>
        <v>NR</v>
      </c>
      <c r="D274" s="3" t="str">
        <f>IF(Data!J274&gt;0,  "R",IF(ISBLANK(Data!J274)," ","NR"))</f>
        <v>NR</v>
      </c>
      <c r="E274" s="3" t="str">
        <f t="shared" si="5"/>
        <v>NEGATIVE</v>
      </c>
    </row>
    <row r="275" spans="2:5" x14ac:dyDescent="0.3">
      <c r="B275" s="62">
        <v>43887</v>
      </c>
      <c r="C275" s="3" t="str">
        <f>IF(Data!K275&gt;0,  "R",IF(ISBLANK(Data!K275)," ","NR"))</f>
        <v>NR</v>
      </c>
      <c r="D275" s="3" t="str">
        <f>IF(Data!J275&gt;0,  "R",IF(ISBLANK(Data!J275)," ","NR"))</f>
        <v>NR</v>
      </c>
      <c r="E275" s="3" t="str">
        <f t="shared" si="5"/>
        <v>NEGATIVE</v>
      </c>
    </row>
    <row r="276" spans="2:5" x14ac:dyDescent="0.3">
      <c r="B276" s="62">
        <v>43888</v>
      </c>
      <c r="C276" s="3" t="str">
        <f>IF(Data!K276&gt;0,  "R",IF(ISBLANK(Data!K276)," ","NR"))</f>
        <v>NR</v>
      </c>
      <c r="D276" s="3" t="str">
        <f>IF(Data!J276&gt;0,  "R",IF(ISBLANK(Data!J276)," ","NR"))</f>
        <v>NR</v>
      </c>
      <c r="E276" s="3" t="str">
        <f t="shared" si="5"/>
        <v>NEGATIVE</v>
      </c>
    </row>
    <row r="277" spans="2:5" x14ac:dyDescent="0.3">
      <c r="B277" s="62">
        <v>43889</v>
      </c>
      <c r="C277" s="3" t="str">
        <f>IF(Data!K277&gt;0,  "R",IF(ISBLANK(Data!K277)," ","NR"))</f>
        <v>NR</v>
      </c>
      <c r="D277" s="3" t="str">
        <f>IF(Data!J277&gt;0,  "R",IF(ISBLANK(Data!J277)," ","NR"))</f>
        <v>NR</v>
      </c>
      <c r="E277" s="3" t="str">
        <f t="shared" si="5"/>
        <v>NEGATIVE</v>
      </c>
    </row>
    <row r="278" spans="2:5" x14ac:dyDescent="0.3">
      <c r="B278" s="62">
        <v>43890</v>
      </c>
      <c r="C278" s="3" t="str">
        <f>IF(Data!K278&gt;0,  "R",IF(ISBLANK(Data!K278)," ","NR"))</f>
        <v>NR</v>
      </c>
      <c r="D278" s="3" t="str">
        <f>IF(Data!J278&gt;0,  "R",IF(ISBLANK(Data!J278)," ","NR"))</f>
        <v>NR</v>
      </c>
      <c r="E278" s="3" t="str">
        <f t="shared" si="5"/>
        <v>NEGATIVE</v>
      </c>
    </row>
    <row r="279" spans="2:5" x14ac:dyDescent="0.3">
      <c r="B279" s="62">
        <v>43891</v>
      </c>
      <c r="C279" s="3" t="str">
        <f>IF(Data!K279&gt;0,  "R",IF(ISBLANK(Data!K279)," ","NR"))</f>
        <v>NR</v>
      </c>
      <c r="D279" s="3" t="str">
        <f>IF(Data!J279&gt;0,  "R",IF(ISBLANK(Data!J279)," ","NR"))</f>
        <v>NR</v>
      </c>
      <c r="E279" s="3" t="str">
        <f t="shared" si="5"/>
        <v>NEGATIVE</v>
      </c>
    </row>
    <row r="280" spans="2:5" x14ac:dyDescent="0.3">
      <c r="B280" s="62">
        <v>43892</v>
      </c>
      <c r="C280" s="3" t="str">
        <f>IF(Data!K280&gt;0,  "R",IF(ISBLANK(Data!K280)," ","NR"))</f>
        <v>NR</v>
      </c>
      <c r="D280" s="3" t="str">
        <f>IF(Data!J280&gt;0,  "R",IF(ISBLANK(Data!J280)," ","NR"))</f>
        <v>R</v>
      </c>
      <c r="E280" s="3" t="str">
        <f t="shared" si="5"/>
        <v>FALSE ALARM</v>
      </c>
    </row>
    <row r="281" spans="2:5" x14ac:dyDescent="0.3">
      <c r="B281" s="62">
        <v>43893</v>
      </c>
      <c r="C281" s="3" t="str">
        <f>IF(Data!K281&gt;0,  "R",IF(ISBLANK(Data!K281)," ","NR"))</f>
        <v>NR</v>
      </c>
      <c r="D281" s="3" t="str">
        <f>IF(Data!J281&gt;0,  "R",IF(ISBLANK(Data!J281)," ","NR"))</f>
        <v>R</v>
      </c>
      <c r="E281" s="3" t="str">
        <f t="shared" si="5"/>
        <v>FALSE ALARM</v>
      </c>
    </row>
    <row r="282" spans="2:5" x14ac:dyDescent="0.3">
      <c r="B282" s="62">
        <v>43894</v>
      </c>
      <c r="C282" s="3" t="str">
        <f>IF(Data!K282&gt;0,  "R",IF(ISBLANK(Data!K282)," ","NR"))</f>
        <v>NR</v>
      </c>
      <c r="D282" s="3" t="str">
        <f>IF(Data!J282&gt;0,  "R",IF(ISBLANK(Data!J282)," ","NR"))</f>
        <v>NR</v>
      </c>
      <c r="E282" s="3" t="str">
        <f t="shared" si="5"/>
        <v>NEGATIVE</v>
      </c>
    </row>
    <row r="283" spans="2:5" x14ac:dyDescent="0.3">
      <c r="B283" s="62">
        <v>43895</v>
      </c>
      <c r="C283" s="3" t="str">
        <f>IF(Data!K283&gt;0,  "R",IF(ISBLANK(Data!K283)," ","NR"))</f>
        <v>NR</v>
      </c>
      <c r="D283" s="3" t="str">
        <f>IF(Data!J283&gt;0,  "R",IF(ISBLANK(Data!J283)," ","NR"))</f>
        <v>NR</v>
      </c>
      <c r="E283" s="3" t="str">
        <f t="shared" si="5"/>
        <v>NEGATIVE</v>
      </c>
    </row>
    <row r="284" spans="2:5" x14ac:dyDescent="0.3">
      <c r="B284" s="62">
        <v>43896</v>
      </c>
      <c r="C284" s="3" t="str">
        <f>IF(Data!K284&gt;0,  "R",IF(ISBLANK(Data!K284)," ","NR"))</f>
        <v>NR</v>
      </c>
      <c r="D284" s="3" t="str">
        <f>IF(Data!J284&gt;0,  "R",IF(ISBLANK(Data!J284)," ","NR"))</f>
        <v>NR</v>
      </c>
      <c r="E284" s="3" t="str">
        <f t="shared" si="5"/>
        <v>NEGATIVE</v>
      </c>
    </row>
    <row r="285" spans="2:5" x14ac:dyDescent="0.3">
      <c r="B285" s="62">
        <v>43897</v>
      </c>
      <c r="C285" s="3" t="str">
        <f>IF(Data!K285&gt;0,  "R",IF(ISBLANK(Data!K285)," ","NR"))</f>
        <v>NR</v>
      </c>
      <c r="D285" s="3" t="str">
        <f>IF(Data!J285&gt;0,  "R",IF(ISBLANK(Data!J285)," ","NR"))</f>
        <v>NR</v>
      </c>
      <c r="E285" s="3" t="str">
        <f t="shared" si="5"/>
        <v>NEGATIVE</v>
      </c>
    </row>
    <row r="286" spans="2:5" x14ac:dyDescent="0.3">
      <c r="B286" s="62">
        <v>43898</v>
      </c>
      <c r="C286" s="3" t="str">
        <f>IF(Data!K286&gt;0,  "R",IF(ISBLANK(Data!K286)," ","NR"))</f>
        <v>NR</v>
      </c>
      <c r="D286" s="3" t="str">
        <f>IF(Data!J286&gt;0,  "R",IF(ISBLANK(Data!J286)," ","NR"))</f>
        <v>NR</v>
      </c>
      <c r="E286" s="3" t="str">
        <f t="shared" si="5"/>
        <v>NEGATIVE</v>
      </c>
    </row>
    <row r="287" spans="2:5" x14ac:dyDescent="0.3">
      <c r="B287" s="62">
        <v>43899</v>
      </c>
      <c r="C287" s="3" t="str">
        <f>IF(Data!K287&gt;0,  "R",IF(ISBLANK(Data!K287)," ","NR"))</f>
        <v>NR</v>
      </c>
      <c r="D287" s="3" t="str">
        <f>IF(Data!J287&gt;0,  "R",IF(ISBLANK(Data!J287)," ","NR"))</f>
        <v>NR</v>
      </c>
      <c r="E287" s="3" t="str">
        <f t="shared" si="5"/>
        <v>NEGATIVE</v>
      </c>
    </row>
    <row r="288" spans="2:5" x14ac:dyDescent="0.3">
      <c r="B288" s="62">
        <v>43900</v>
      </c>
      <c r="C288" s="3" t="str">
        <f>IF(Data!K288&gt;0,  "R",IF(ISBLANK(Data!K288)," ","NR"))</f>
        <v>NR</v>
      </c>
      <c r="D288" s="3" t="str">
        <f>IF(Data!J288&gt;0,  "R",IF(ISBLANK(Data!J288)," ","NR"))</f>
        <v>NR</v>
      </c>
      <c r="E288" s="3" t="str">
        <f t="shared" si="5"/>
        <v>NEGATIVE</v>
      </c>
    </row>
    <row r="289" spans="2:5" x14ac:dyDescent="0.3">
      <c r="B289" s="62">
        <v>43901</v>
      </c>
      <c r="C289" s="3" t="str">
        <f>IF(Data!K289&gt;0,  "R",IF(ISBLANK(Data!K289)," ","NR"))</f>
        <v>NR</v>
      </c>
      <c r="D289" s="3" t="str">
        <f>IF(Data!J289&gt;0,  "R",IF(ISBLANK(Data!J289)," ","NR"))</f>
        <v>R</v>
      </c>
      <c r="E289" s="3" t="str">
        <f t="shared" si="5"/>
        <v>FALSE ALARM</v>
      </c>
    </row>
    <row r="290" spans="2:5" x14ac:dyDescent="0.3">
      <c r="B290" s="62">
        <v>43902</v>
      </c>
      <c r="C290" s="3" t="str">
        <f>IF(Data!K290&gt;0,  "R",IF(ISBLANK(Data!K290)," ","NR"))</f>
        <v>NR</v>
      </c>
      <c r="D290" s="3" t="str">
        <f>IF(Data!J290&gt;0,  "R",IF(ISBLANK(Data!J290)," ","NR"))</f>
        <v>R</v>
      </c>
      <c r="E290" s="3" t="str">
        <f t="shared" si="5"/>
        <v>FALSE ALARM</v>
      </c>
    </row>
    <row r="291" spans="2:5" x14ac:dyDescent="0.3">
      <c r="B291" s="62">
        <v>43903</v>
      </c>
      <c r="C291" s="3" t="str">
        <f>IF(Data!K291&gt;0,  "R",IF(ISBLANK(Data!K291)," ","NR"))</f>
        <v>NR</v>
      </c>
      <c r="D291" s="3" t="str">
        <f>IF(Data!J291&gt;0,  "R",IF(ISBLANK(Data!J291)," ","NR"))</f>
        <v>NR</v>
      </c>
      <c r="E291" s="3" t="str">
        <f t="shared" si="5"/>
        <v>NEGATIVE</v>
      </c>
    </row>
    <row r="292" spans="2:5" x14ac:dyDescent="0.3">
      <c r="B292" s="62">
        <v>43904</v>
      </c>
      <c r="C292" s="3" t="str">
        <f>IF(Data!K292&gt;0,  "R",IF(ISBLANK(Data!K292)," ","NR"))</f>
        <v>NR</v>
      </c>
      <c r="D292" s="3" t="str">
        <f>IF(Data!J292&gt;0,  "R",IF(ISBLANK(Data!J292)," ","NR"))</f>
        <v>NR</v>
      </c>
      <c r="E292" s="3" t="str">
        <f t="shared" si="5"/>
        <v>NEGATIVE</v>
      </c>
    </row>
    <row r="293" spans="2:5" x14ac:dyDescent="0.3">
      <c r="B293" s="62">
        <v>43905</v>
      </c>
      <c r="C293" s="3" t="str">
        <f>IF(Data!K293&gt;0,  "R",IF(ISBLANK(Data!K293)," ","NR"))</f>
        <v>NR</v>
      </c>
      <c r="D293" s="3" t="str">
        <f>IF(Data!J293&gt;0,  "R",IF(ISBLANK(Data!J293)," ","NR"))</f>
        <v>NR</v>
      </c>
      <c r="E293" s="3" t="str">
        <f t="shared" si="5"/>
        <v>NEGATIVE</v>
      </c>
    </row>
    <row r="294" spans="2:5" x14ac:dyDescent="0.3">
      <c r="B294" s="62">
        <v>43906</v>
      </c>
      <c r="C294" s="3" t="str">
        <f>IF(Data!K294&gt;0,  "R",IF(ISBLANK(Data!K294)," ","NR"))</f>
        <v>NR</v>
      </c>
      <c r="D294" s="3" t="str">
        <f>IF(Data!J294&gt;0,  "R",IF(ISBLANK(Data!J294)," ","NR"))</f>
        <v>NR</v>
      </c>
      <c r="E294" s="3" t="str">
        <f t="shared" si="5"/>
        <v>NEGATIVE</v>
      </c>
    </row>
    <row r="295" spans="2:5" x14ac:dyDescent="0.3">
      <c r="B295" s="62">
        <v>43907</v>
      </c>
      <c r="C295" s="3" t="str">
        <f>IF(Data!K295&gt;0,  "R",IF(ISBLANK(Data!K295)," ","NR"))</f>
        <v>NR</v>
      </c>
      <c r="D295" s="3" t="str">
        <f>IF(Data!J295&gt;0,  "R",IF(ISBLANK(Data!J295)," ","NR"))</f>
        <v>NR</v>
      </c>
      <c r="E295" s="3" t="str">
        <f t="shared" si="5"/>
        <v>NEGATIVE</v>
      </c>
    </row>
    <row r="296" spans="2:5" x14ac:dyDescent="0.3">
      <c r="B296" s="62">
        <v>43908</v>
      </c>
      <c r="C296" s="3" t="str">
        <f>IF(Data!K296&gt;0,  "R",IF(ISBLANK(Data!K296)," ","NR"))</f>
        <v>NR</v>
      </c>
      <c r="D296" s="3" t="str">
        <f>IF(Data!J296&gt;0,  "R",IF(ISBLANK(Data!J296)," ","NR"))</f>
        <v>NR</v>
      </c>
      <c r="E296" s="3" t="str">
        <f t="shared" si="5"/>
        <v>NEGATIVE</v>
      </c>
    </row>
    <row r="297" spans="2:5" x14ac:dyDescent="0.3">
      <c r="B297" s="62">
        <v>43909</v>
      </c>
      <c r="C297" s="3" t="str">
        <f>IF(Data!K297&gt;0,  "R",IF(ISBLANK(Data!K297)," ","NR"))</f>
        <v>R</v>
      </c>
      <c r="D297" s="3" t="str">
        <f>IF(Data!J297&gt;0,  "R",IF(ISBLANK(Data!J297)," ","NR"))</f>
        <v>R</v>
      </c>
      <c r="E297" s="3" t="str">
        <f t="shared" si="5"/>
        <v>HIT</v>
      </c>
    </row>
    <row r="298" spans="2:5" x14ac:dyDescent="0.3">
      <c r="B298" s="62">
        <v>43910</v>
      </c>
      <c r="C298" s="3" t="str">
        <f>IF(Data!K298&gt;0,  "R",IF(ISBLANK(Data!K298)," ","NR"))</f>
        <v>R</v>
      </c>
      <c r="D298" s="3" t="str">
        <f>IF(Data!J298&gt;0,  "R",IF(ISBLANK(Data!J298)," ","NR"))</f>
        <v>R</v>
      </c>
      <c r="E298" s="3" t="str">
        <f t="shared" si="5"/>
        <v>HIT</v>
      </c>
    </row>
    <row r="299" spans="2:5" x14ac:dyDescent="0.3">
      <c r="B299" s="62">
        <v>43911</v>
      </c>
      <c r="C299" s="3" t="str">
        <f>IF(Data!K299&gt;0,  "R",IF(ISBLANK(Data!K299)," ","NR"))</f>
        <v>NR</v>
      </c>
      <c r="D299" s="3" t="str">
        <f>IF(Data!J299&gt;0,  "R",IF(ISBLANK(Data!J299)," ","NR"))</f>
        <v>NR</v>
      </c>
      <c r="E299" s="3" t="str">
        <f t="shared" si="5"/>
        <v>NEGATIVE</v>
      </c>
    </row>
    <row r="300" spans="2:5" x14ac:dyDescent="0.3">
      <c r="B300" s="62">
        <v>43912</v>
      </c>
      <c r="C300" s="3" t="str">
        <f>IF(Data!K300&gt;0,  "R",IF(ISBLANK(Data!K300)," ","NR"))</f>
        <v>NR</v>
      </c>
      <c r="D300" s="3" t="str">
        <f>IF(Data!J300&gt;0,  "R",IF(ISBLANK(Data!J300)," ","NR"))</f>
        <v>NR</v>
      </c>
      <c r="E300" s="3" t="str">
        <f t="shared" si="5"/>
        <v>NEGATIVE</v>
      </c>
    </row>
    <row r="301" spans="2:5" x14ac:dyDescent="0.3">
      <c r="B301" s="62">
        <v>43913</v>
      </c>
      <c r="C301" s="3" t="str">
        <f>IF(Data!K301&gt;0,  "R",IF(ISBLANK(Data!K301)," ","NR"))</f>
        <v>NR</v>
      </c>
      <c r="D301" s="3" t="str">
        <f>IF(Data!J301&gt;0,  "R",IF(ISBLANK(Data!J301)," ","NR"))</f>
        <v>NR</v>
      </c>
      <c r="E301" s="3" t="str">
        <f t="shared" si="5"/>
        <v>NEGATIVE</v>
      </c>
    </row>
    <row r="302" spans="2:5" x14ac:dyDescent="0.3">
      <c r="B302" s="62">
        <v>43914</v>
      </c>
      <c r="C302" s="3" t="str">
        <f>IF(Data!K302&gt;0,  "R",IF(ISBLANK(Data!K302)," ","NR"))</f>
        <v>NR</v>
      </c>
      <c r="D302" s="3" t="str">
        <f>IF(Data!J302&gt;0,  "R",IF(ISBLANK(Data!J302)," ","NR"))</f>
        <v>NR</v>
      </c>
      <c r="E302" s="3" t="str">
        <f t="shared" si="5"/>
        <v>NEGATIVE</v>
      </c>
    </row>
    <row r="303" spans="2:5" x14ac:dyDescent="0.3">
      <c r="B303" s="62">
        <v>43915</v>
      </c>
      <c r="C303" s="3" t="str">
        <f>IF(Data!K303&gt;0,  "R",IF(ISBLANK(Data!K303)," ","NR"))</f>
        <v>NR</v>
      </c>
      <c r="D303" s="3" t="str">
        <f>IF(Data!J303&gt;0,  "R",IF(ISBLANK(Data!J303)," ","NR"))</f>
        <v>NR</v>
      </c>
      <c r="E303" s="3" t="str">
        <f t="shared" si="5"/>
        <v>NEGATIVE</v>
      </c>
    </row>
    <row r="304" spans="2:5" x14ac:dyDescent="0.3">
      <c r="B304" s="62">
        <v>43916</v>
      </c>
      <c r="C304" s="3" t="str">
        <f>IF(Data!K304&gt;0,  "R",IF(ISBLANK(Data!K304)," ","NR"))</f>
        <v>NR</v>
      </c>
      <c r="D304" s="3" t="str">
        <f>IF(Data!J304&gt;0,  "R",IF(ISBLANK(Data!J304)," ","NR"))</f>
        <v>NR</v>
      </c>
      <c r="E304" s="3" t="str">
        <f t="shared" si="5"/>
        <v>NEGATIVE</v>
      </c>
    </row>
    <row r="305" spans="2:5" x14ac:dyDescent="0.3">
      <c r="B305" s="62">
        <v>43917</v>
      </c>
      <c r="C305" s="3" t="str">
        <f>IF(Data!K305&gt;0,  "R",IF(ISBLANK(Data!K305)," ","NR"))</f>
        <v>NR</v>
      </c>
      <c r="D305" s="3" t="str">
        <f>IF(Data!J305&gt;0,  "R",IF(ISBLANK(Data!J305)," ","NR"))</f>
        <v>NR</v>
      </c>
      <c r="E305" s="3" t="str">
        <f t="shared" si="5"/>
        <v>NEGATIVE</v>
      </c>
    </row>
    <row r="306" spans="2:5" x14ac:dyDescent="0.3">
      <c r="B306" s="62">
        <v>43918</v>
      </c>
      <c r="C306" s="3" t="str">
        <f>IF(Data!K306&gt;0,  "R",IF(ISBLANK(Data!K306)," ","NR"))</f>
        <v>NR</v>
      </c>
      <c r="D306" s="3" t="str">
        <f>IF(Data!J306&gt;0,  "R",IF(ISBLANK(Data!J306)," ","NR"))</f>
        <v>NR</v>
      </c>
      <c r="E306" s="3" t="str">
        <f t="shared" si="5"/>
        <v>NEGATIVE</v>
      </c>
    </row>
    <row r="307" spans="2:5" x14ac:dyDescent="0.3">
      <c r="B307" s="62">
        <v>43919</v>
      </c>
      <c r="C307" s="3" t="str">
        <f>IF(Data!K307&gt;0,  "R",IF(ISBLANK(Data!K307)," ","NR"))</f>
        <v>NR</v>
      </c>
      <c r="D307" s="3" t="str">
        <f>IF(Data!J307&gt;0,  "R",IF(ISBLANK(Data!J307)," ","NR"))</f>
        <v>NR</v>
      </c>
      <c r="E307" s="3" t="str">
        <f t="shared" si="5"/>
        <v>NEGATIVE</v>
      </c>
    </row>
    <row r="308" spans="2:5" x14ac:dyDescent="0.3">
      <c r="B308" s="62">
        <v>43920</v>
      </c>
      <c r="C308" s="3" t="str">
        <f>IF(Data!K308&gt;0,  "R",IF(ISBLANK(Data!K308)," ","NR"))</f>
        <v>NR</v>
      </c>
      <c r="D308" s="3" t="str">
        <f>IF(Data!J308&gt;0,  "R",IF(ISBLANK(Data!J308)," ","NR"))</f>
        <v>NR</v>
      </c>
      <c r="E308" s="3" t="str">
        <f t="shared" si="5"/>
        <v>NEGATIVE</v>
      </c>
    </row>
    <row r="309" spans="2:5" x14ac:dyDescent="0.3">
      <c r="B309" s="62">
        <v>43921</v>
      </c>
      <c r="C309" s="3" t="str">
        <f>IF(Data!K309&gt;0,  "R",IF(ISBLANK(Data!K309)," ","NR"))</f>
        <v>NR</v>
      </c>
      <c r="D309" s="3" t="str">
        <f>IF(Data!J309&gt;0,  "R",IF(ISBLANK(Data!J309)," ","NR"))</f>
        <v>NR</v>
      </c>
      <c r="E309" s="3" t="str">
        <f t="shared" si="5"/>
        <v>NEGATIVE</v>
      </c>
    </row>
    <row r="310" spans="2:5" x14ac:dyDescent="0.3">
      <c r="B310" s="62">
        <v>43922</v>
      </c>
      <c r="C310" s="3" t="str">
        <f>IF(Data!K310&gt;0,  "R",IF(ISBLANK(Data!K310)," ","NR"))</f>
        <v>NR</v>
      </c>
      <c r="D310" s="3" t="str">
        <f>IF(Data!J310&gt;0,  "R",IF(ISBLANK(Data!J310)," ","NR"))</f>
        <v>NR</v>
      </c>
      <c r="E310" s="3" t="str">
        <f t="shared" si="5"/>
        <v>NEGATIVE</v>
      </c>
    </row>
    <row r="311" spans="2:5" x14ac:dyDescent="0.3">
      <c r="B311" s="62">
        <v>43923</v>
      </c>
      <c r="C311" s="3" t="str">
        <f>IF(Data!K311&gt;0,  "R",IF(ISBLANK(Data!K311)," ","NR"))</f>
        <v>NR</v>
      </c>
      <c r="D311" s="3" t="str">
        <f>IF(Data!J311&gt;0,  "R",IF(ISBLANK(Data!J311)," ","NR"))</f>
        <v>NR</v>
      </c>
      <c r="E311" s="3" t="str">
        <f t="shared" si="5"/>
        <v>NEGATIVE</v>
      </c>
    </row>
    <row r="312" spans="2:5" x14ac:dyDescent="0.3">
      <c r="B312" s="62">
        <v>43924</v>
      </c>
      <c r="C312" s="3" t="str">
        <f>IF(Data!K312&gt;0,  "R",IF(ISBLANK(Data!K312)," ","NR"))</f>
        <v>NR</v>
      </c>
      <c r="D312" s="3" t="str">
        <f>IF(Data!J312&gt;0,  "R",IF(ISBLANK(Data!J312)," ","NR"))</f>
        <v>NR</v>
      </c>
      <c r="E312" s="3" t="str">
        <f t="shared" si="5"/>
        <v>NEGATIVE</v>
      </c>
    </row>
    <row r="313" spans="2:5" x14ac:dyDescent="0.3">
      <c r="B313" s="62">
        <v>43925</v>
      </c>
      <c r="C313" s="3" t="str">
        <f>IF(Data!K313&gt;0,  "R",IF(ISBLANK(Data!K313)," ","NR"))</f>
        <v>NR</v>
      </c>
      <c r="D313" s="3" t="str">
        <f>IF(Data!J313&gt;0,  "R",IF(ISBLANK(Data!J313)," ","NR"))</f>
        <v>NR</v>
      </c>
      <c r="E313" s="3" t="str">
        <f t="shared" si="5"/>
        <v>NEGATIVE</v>
      </c>
    </row>
    <row r="314" spans="2:5" x14ac:dyDescent="0.3">
      <c r="B314" s="62">
        <v>43926</v>
      </c>
      <c r="C314" s="3" t="str">
        <f>IF(Data!K314&gt;0,  "R",IF(ISBLANK(Data!K314)," ","NR"))</f>
        <v>NR</v>
      </c>
      <c r="D314" s="3" t="str">
        <f>IF(Data!J314&gt;0,  "R",IF(ISBLANK(Data!J314)," ","NR"))</f>
        <v>NR</v>
      </c>
      <c r="E314" s="3" t="str">
        <f t="shared" si="5"/>
        <v>NEGATIVE</v>
      </c>
    </row>
    <row r="315" spans="2:5" x14ac:dyDescent="0.3">
      <c r="B315" s="62">
        <v>43927</v>
      </c>
      <c r="C315" s="3" t="str">
        <f>IF(Data!K315&gt;0,  "R",IF(ISBLANK(Data!K315)," ","NR"))</f>
        <v>R</v>
      </c>
      <c r="D315" s="3" t="str">
        <f>IF(Data!J315&gt;0,  "R",IF(ISBLANK(Data!J315)," ","NR"))</f>
        <v>NR</v>
      </c>
      <c r="E315" s="3" t="str">
        <f t="shared" si="5"/>
        <v>MISS</v>
      </c>
    </row>
    <row r="316" spans="2:5" x14ac:dyDescent="0.3">
      <c r="B316" s="62">
        <v>43928</v>
      </c>
      <c r="C316" s="3" t="str">
        <f>IF(Data!K316&gt;0,  "R",IF(ISBLANK(Data!K316)," ","NR"))</f>
        <v>R</v>
      </c>
      <c r="D316" s="3" t="str">
        <f>IF(Data!J316&gt;0,  "R",IF(ISBLANK(Data!J316)," ","NR"))</f>
        <v>R</v>
      </c>
      <c r="E316" s="3" t="str">
        <f t="shared" si="5"/>
        <v>HIT</v>
      </c>
    </row>
    <row r="317" spans="2:5" x14ac:dyDescent="0.3">
      <c r="B317" s="62">
        <v>43929</v>
      </c>
      <c r="C317" s="3" t="str">
        <f>IF(Data!K317&gt;0,  "R",IF(ISBLANK(Data!K317)," ","NR"))</f>
        <v>R</v>
      </c>
      <c r="D317" s="3" t="str">
        <f>IF(Data!J317&gt;0,  "R",IF(ISBLANK(Data!J317)," ","NR"))</f>
        <v>R</v>
      </c>
      <c r="E317" s="3" t="str">
        <f t="shared" si="5"/>
        <v>HIT</v>
      </c>
    </row>
    <row r="318" spans="2:5" x14ac:dyDescent="0.3">
      <c r="B318" s="62">
        <v>43930</v>
      </c>
      <c r="C318" s="3" t="str">
        <f>IF(Data!K318&gt;0,  "R",IF(ISBLANK(Data!K318)," ","NR"))</f>
        <v>R</v>
      </c>
      <c r="D318" s="3" t="str">
        <f>IF(Data!J318&gt;0,  "R",IF(ISBLANK(Data!J318)," ","NR"))</f>
        <v>R</v>
      </c>
      <c r="E318" s="3" t="str">
        <f t="shared" si="5"/>
        <v>HIT</v>
      </c>
    </row>
    <row r="319" spans="2:5" x14ac:dyDescent="0.3">
      <c r="B319" s="62">
        <v>43931</v>
      </c>
      <c r="C319" s="3" t="str">
        <f>IF(Data!K319&gt;0,  "R",IF(ISBLANK(Data!K319)," ","NR"))</f>
        <v>NR</v>
      </c>
      <c r="D319" s="3" t="str">
        <f>IF(Data!J319&gt;0,  "R",IF(ISBLANK(Data!J319)," ","NR"))</f>
        <v>R</v>
      </c>
      <c r="E319" s="3" t="str">
        <f t="shared" si="5"/>
        <v>FALSE ALARM</v>
      </c>
    </row>
    <row r="320" spans="2:5" x14ac:dyDescent="0.3">
      <c r="B320" s="62">
        <v>43932</v>
      </c>
      <c r="C320" s="3" t="str">
        <f>IF(Data!K320&gt;0,  "R",IF(ISBLANK(Data!K320)," ","NR"))</f>
        <v>NR</v>
      </c>
      <c r="D320" s="3" t="str">
        <f>IF(Data!J320&gt;0,  "R",IF(ISBLANK(Data!J320)," ","NR"))</f>
        <v>NR</v>
      </c>
      <c r="E320" s="3" t="str">
        <f t="shared" si="5"/>
        <v>NEGATIVE</v>
      </c>
    </row>
    <row r="321" spans="2:5" x14ac:dyDescent="0.3">
      <c r="B321" s="62">
        <v>43933</v>
      </c>
      <c r="C321" s="3" t="str">
        <f>IF(Data!K321&gt;0,  "R",IF(ISBLANK(Data!K321)," ","NR"))</f>
        <v>NR</v>
      </c>
      <c r="D321" s="3" t="str">
        <f>IF(Data!J321&gt;0,  "R",IF(ISBLANK(Data!J321)," ","NR"))</f>
        <v>NR</v>
      </c>
      <c r="E321" s="3" t="str">
        <f t="shared" si="5"/>
        <v>NEGATIVE</v>
      </c>
    </row>
    <row r="322" spans="2:5" x14ac:dyDescent="0.3">
      <c r="B322" s="62">
        <v>43934</v>
      </c>
      <c r="C322" s="3" t="str">
        <f>IF(Data!K322&gt;0,  "R",IF(ISBLANK(Data!K322)," ","NR"))</f>
        <v>NR</v>
      </c>
      <c r="D322" s="3" t="str">
        <f>IF(Data!J322&gt;0,  "R",IF(ISBLANK(Data!J322)," ","NR"))</f>
        <v>NR</v>
      </c>
      <c r="E322" s="3" t="str">
        <f t="shared" si="5"/>
        <v>NEGATIVE</v>
      </c>
    </row>
    <row r="323" spans="2:5" x14ac:dyDescent="0.3">
      <c r="B323" s="62">
        <v>43935</v>
      </c>
      <c r="C323" s="3" t="str">
        <f>IF(Data!K323&gt;0,  "R",IF(ISBLANK(Data!K323)," ","NR"))</f>
        <v>NR</v>
      </c>
      <c r="D323" s="3" t="str">
        <f>IF(Data!J323&gt;0,  "R",IF(ISBLANK(Data!J323)," ","NR"))</f>
        <v>NR</v>
      </c>
      <c r="E323" s="3" t="str">
        <f t="shared" si="5"/>
        <v>NEGATIVE</v>
      </c>
    </row>
    <row r="324" spans="2:5" x14ac:dyDescent="0.3">
      <c r="B324" s="62">
        <v>43936</v>
      </c>
      <c r="C324" s="3" t="str">
        <f>IF(Data!K324&gt;0,  "R",IF(ISBLANK(Data!K324)," ","NR"))</f>
        <v>NR</v>
      </c>
      <c r="D324" s="3" t="str">
        <f>IF(Data!J324&gt;0,  "R",IF(ISBLANK(Data!J324)," ","NR"))</f>
        <v>NR</v>
      </c>
      <c r="E324" s="3" t="str">
        <f t="shared" si="5"/>
        <v>NEGATIVE</v>
      </c>
    </row>
    <row r="325" spans="2:5" x14ac:dyDescent="0.3">
      <c r="B325" s="62">
        <v>43937</v>
      </c>
      <c r="C325" s="3" t="str">
        <f>IF(Data!K325&gt;0,  "R",IF(ISBLANK(Data!K325)," ","NR"))</f>
        <v>NR</v>
      </c>
      <c r="D325" s="3" t="str">
        <f>IF(Data!J325&gt;0,  "R",IF(ISBLANK(Data!J325)," ","NR"))</f>
        <v>NR</v>
      </c>
      <c r="E325" s="3" t="str">
        <f t="shared" si="5"/>
        <v>NEGATIVE</v>
      </c>
    </row>
    <row r="326" spans="2:5" x14ac:dyDescent="0.3">
      <c r="B326" s="62">
        <v>43938</v>
      </c>
      <c r="C326" s="3" t="str">
        <f>IF(Data!K326&gt;0,  "R",IF(ISBLANK(Data!K326)," ","NR"))</f>
        <v>R</v>
      </c>
      <c r="D326" s="3" t="str">
        <f>IF(Data!J326&gt;0,  "R",IF(ISBLANK(Data!J326)," ","NR"))</f>
        <v>NR</v>
      </c>
      <c r="E326" s="3" t="str">
        <f t="shared" si="5"/>
        <v>MISS</v>
      </c>
    </row>
    <row r="327" spans="2:5" x14ac:dyDescent="0.3">
      <c r="B327" s="62">
        <v>43939</v>
      </c>
      <c r="C327" s="3" t="str">
        <f>IF(Data!K327&gt;0,  "R",IF(ISBLANK(Data!K327)," ","NR"))</f>
        <v>R</v>
      </c>
      <c r="D327" s="3" t="str">
        <f>IF(Data!J327&gt;0,  "R",IF(ISBLANK(Data!J327)," ","NR"))</f>
        <v>NR</v>
      </c>
      <c r="E327" s="3" t="str">
        <f t="shared" si="5"/>
        <v>MISS</v>
      </c>
    </row>
    <row r="328" spans="2:5" x14ac:dyDescent="0.3">
      <c r="B328" s="62">
        <v>43940</v>
      </c>
      <c r="C328" s="3" t="str">
        <f>IF(Data!K328&gt;0,  "R",IF(ISBLANK(Data!K328)," ","NR"))</f>
        <v>R</v>
      </c>
      <c r="D328" s="3" t="str">
        <f>IF(Data!J328&gt;0,  "R",IF(ISBLANK(Data!J328)," ","NR"))</f>
        <v>NR</v>
      </c>
      <c r="E328" s="3" t="str">
        <f t="shared" ref="E328:E370" si="6">IF(AND(C328=D328,C328="R"),"HIT",IF(AND(C328&lt;&gt;D328,C328="NR"),"FALSE ALARM",IF(AND(C328&lt;&gt;D328,C328="R"),"MISS",IF(AND(C328="NR",D328="NR"),"NEGATIVE"," "))))</f>
        <v>MISS</v>
      </c>
    </row>
    <row r="329" spans="2:5" x14ac:dyDescent="0.3">
      <c r="B329" s="62">
        <v>43941</v>
      </c>
      <c r="C329" s="3" t="str">
        <f>IF(Data!K329&gt;0,  "R",IF(ISBLANK(Data!K329)," ","NR"))</f>
        <v>R</v>
      </c>
      <c r="D329" s="3" t="str">
        <f>IF(Data!J329&gt;0,  "R",IF(ISBLANK(Data!J329)," ","NR"))</f>
        <v>NR</v>
      </c>
      <c r="E329" s="3" t="str">
        <f t="shared" si="6"/>
        <v>MISS</v>
      </c>
    </row>
    <row r="330" spans="2:5" x14ac:dyDescent="0.3">
      <c r="B330" s="62">
        <v>43942</v>
      </c>
      <c r="C330" s="3" t="str">
        <f>IF(Data!K330&gt;0,  "R",IF(ISBLANK(Data!K330)," ","NR"))</f>
        <v>R</v>
      </c>
      <c r="D330" s="3" t="str">
        <f>IF(Data!J330&gt;0,  "R",IF(ISBLANK(Data!J330)," ","NR"))</f>
        <v>NR</v>
      </c>
      <c r="E330" s="3" t="str">
        <f t="shared" si="6"/>
        <v>MISS</v>
      </c>
    </row>
    <row r="331" spans="2:5" x14ac:dyDescent="0.3">
      <c r="B331" s="62">
        <v>43943</v>
      </c>
      <c r="C331" s="3" t="str">
        <f>IF(Data!K331&gt;0,  "R",IF(ISBLANK(Data!K331)," ","NR"))</f>
        <v>NR</v>
      </c>
      <c r="D331" s="3" t="str">
        <f>IF(Data!J331&gt;0,  "R",IF(ISBLANK(Data!J331)," ","NR"))</f>
        <v>NR</v>
      </c>
      <c r="E331" s="3" t="str">
        <f t="shared" si="6"/>
        <v>NEGATIVE</v>
      </c>
    </row>
    <row r="332" spans="2:5" x14ac:dyDescent="0.3">
      <c r="B332" s="62">
        <v>43944</v>
      </c>
      <c r="C332" s="3" t="str">
        <f>IF(Data!K332&gt;0,  "R",IF(ISBLANK(Data!K332)," ","NR"))</f>
        <v>NR</v>
      </c>
      <c r="D332" s="3" t="str">
        <f>IF(Data!J332&gt;0,  "R",IF(ISBLANK(Data!J332)," ","NR"))</f>
        <v>NR</v>
      </c>
      <c r="E332" s="3" t="str">
        <f t="shared" si="6"/>
        <v>NEGATIVE</v>
      </c>
    </row>
    <row r="333" spans="2:5" x14ac:dyDescent="0.3">
      <c r="B333" s="62">
        <v>43945</v>
      </c>
      <c r="C333" s="3" t="str">
        <f>IF(Data!K333&gt;0,  "R",IF(ISBLANK(Data!K333)," ","NR"))</f>
        <v>NR</v>
      </c>
      <c r="D333" s="3" t="str">
        <f>IF(Data!J333&gt;0,  "R",IF(ISBLANK(Data!J333)," ","NR"))</f>
        <v>NR</v>
      </c>
      <c r="E333" s="3" t="str">
        <f t="shared" si="6"/>
        <v>NEGATIVE</v>
      </c>
    </row>
    <row r="334" spans="2:5" x14ac:dyDescent="0.3">
      <c r="B334" s="62">
        <v>43946</v>
      </c>
      <c r="C334" s="3" t="str">
        <f>IF(Data!K334&gt;0,  "R",IF(ISBLANK(Data!K334)," ","NR"))</f>
        <v>NR</v>
      </c>
      <c r="D334" s="3" t="str">
        <f>IF(Data!J334&gt;0,  "R",IF(ISBLANK(Data!J334)," ","NR"))</f>
        <v>NR</v>
      </c>
      <c r="E334" s="3" t="str">
        <f t="shared" si="6"/>
        <v>NEGATIVE</v>
      </c>
    </row>
    <row r="335" spans="2:5" x14ac:dyDescent="0.3">
      <c r="B335" s="62">
        <v>43947</v>
      </c>
      <c r="C335" s="3" t="str">
        <f>IF(Data!K335&gt;0,  "R",IF(ISBLANK(Data!K335)," ","NR"))</f>
        <v>NR</v>
      </c>
      <c r="D335" s="3" t="str">
        <f>IF(Data!J335&gt;0,  "R",IF(ISBLANK(Data!J335)," ","NR"))</f>
        <v>NR</v>
      </c>
      <c r="E335" s="3" t="str">
        <f t="shared" si="6"/>
        <v>NEGATIVE</v>
      </c>
    </row>
    <row r="336" spans="2:5" x14ac:dyDescent="0.3">
      <c r="B336" s="62">
        <v>43948</v>
      </c>
      <c r="C336" s="3" t="str">
        <f>IF(Data!K336&gt;0,  "R",IF(ISBLANK(Data!K336)," ","NR"))</f>
        <v>NR</v>
      </c>
      <c r="D336" s="3" t="str">
        <f>IF(Data!J336&gt;0,  "R",IF(ISBLANK(Data!J336)," ","NR"))</f>
        <v>NR</v>
      </c>
      <c r="E336" s="3" t="str">
        <f t="shared" si="6"/>
        <v>NEGATIVE</v>
      </c>
    </row>
    <row r="337" spans="2:5" x14ac:dyDescent="0.3">
      <c r="B337" s="62">
        <v>43949</v>
      </c>
      <c r="C337" s="3" t="str">
        <f>IF(Data!K337&gt;0,  "R",IF(ISBLANK(Data!K337)," ","NR"))</f>
        <v>NR</v>
      </c>
      <c r="D337" s="3" t="str">
        <f>IF(Data!J337&gt;0,  "R",IF(ISBLANK(Data!J337)," ","NR"))</f>
        <v>NR</v>
      </c>
      <c r="E337" s="3" t="str">
        <f t="shared" si="6"/>
        <v>NEGATIVE</v>
      </c>
    </row>
    <row r="338" spans="2:5" x14ac:dyDescent="0.3">
      <c r="B338" s="62">
        <v>43950</v>
      </c>
      <c r="C338" s="3" t="str">
        <f>IF(Data!K338&gt;0,  "R",IF(ISBLANK(Data!K338)," ","NR"))</f>
        <v>NR</v>
      </c>
      <c r="D338" s="3" t="str">
        <f>IF(Data!J338&gt;0,  "R",IF(ISBLANK(Data!J338)," ","NR"))</f>
        <v>R</v>
      </c>
      <c r="E338" s="3" t="str">
        <f t="shared" si="6"/>
        <v>FALSE ALARM</v>
      </c>
    </row>
    <row r="339" spans="2:5" x14ac:dyDescent="0.3">
      <c r="B339" s="62">
        <v>43951</v>
      </c>
      <c r="C339" s="3" t="str">
        <f>IF(Data!K339&gt;0,  "R",IF(ISBLANK(Data!K339)," ","NR"))</f>
        <v>NR</v>
      </c>
      <c r="D339" s="3" t="str">
        <f>IF(Data!J339&gt;0,  "R",IF(ISBLANK(Data!J339)," ","NR"))</f>
        <v>R</v>
      </c>
      <c r="E339" s="3" t="str">
        <f t="shared" si="6"/>
        <v>FALSE ALARM</v>
      </c>
    </row>
    <row r="340" spans="2:5" x14ac:dyDescent="0.3">
      <c r="B340" s="62">
        <v>43952</v>
      </c>
      <c r="C340" s="3" t="str">
        <f>IF(Data!K340&gt;0,  "R",IF(ISBLANK(Data!K340)," ","NR"))</f>
        <v>NR</v>
      </c>
      <c r="D340" s="3" t="str">
        <f>IF(Data!J340&gt;0,  "R",IF(ISBLANK(Data!J340)," ","NR"))</f>
        <v>NR</v>
      </c>
      <c r="E340" s="3" t="str">
        <f t="shared" si="6"/>
        <v>NEGATIVE</v>
      </c>
    </row>
    <row r="341" spans="2:5" x14ac:dyDescent="0.3">
      <c r="B341" s="62">
        <v>43953</v>
      </c>
      <c r="C341" s="3" t="str">
        <f>IF(Data!K341&gt;0,  "R",IF(ISBLANK(Data!K341)," ","NR"))</f>
        <v>NR</v>
      </c>
      <c r="D341" s="3" t="str">
        <f>IF(Data!J341&gt;0,  "R",IF(ISBLANK(Data!J341)," ","NR"))</f>
        <v>NR</v>
      </c>
      <c r="E341" s="3" t="str">
        <f t="shared" si="6"/>
        <v>NEGATIVE</v>
      </c>
    </row>
    <row r="342" spans="2:5" x14ac:dyDescent="0.3">
      <c r="B342" s="62">
        <v>43954</v>
      </c>
      <c r="C342" s="3" t="str">
        <f>IF(Data!K342&gt;0,  "R",IF(ISBLANK(Data!K342)," ","NR"))</f>
        <v>NR</v>
      </c>
      <c r="D342" s="3" t="str">
        <f>IF(Data!J342&gt;0,  "R",IF(ISBLANK(Data!J342)," ","NR"))</f>
        <v>NR</v>
      </c>
      <c r="E342" s="3" t="str">
        <f t="shared" si="6"/>
        <v>NEGATIVE</v>
      </c>
    </row>
    <row r="343" spans="2:5" x14ac:dyDescent="0.3">
      <c r="B343" s="62">
        <v>43955</v>
      </c>
      <c r="C343" s="3" t="str">
        <f>IF(Data!K343&gt;0,  "R",IF(ISBLANK(Data!K343)," ","NR"))</f>
        <v>NR</v>
      </c>
      <c r="D343" s="3" t="str">
        <f>IF(Data!J343&gt;0,  "R",IF(ISBLANK(Data!J343)," ","NR"))</f>
        <v>NR</v>
      </c>
      <c r="E343" s="3" t="str">
        <f t="shared" si="6"/>
        <v>NEGATIVE</v>
      </c>
    </row>
    <row r="344" spans="2:5" x14ac:dyDescent="0.3">
      <c r="B344" s="62">
        <v>43956</v>
      </c>
      <c r="C344" s="3" t="str">
        <f>IF(Data!K344&gt;0,  "R",IF(ISBLANK(Data!K344)," ","NR"))</f>
        <v>NR</v>
      </c>
      <c r="D344" s="3" t="str">
        <f>IF(Data!J344&gt;0,  "R",IF(ISBLANK(Data!J344)," ","NR"))</f>
        <v>NR</v>
      </c>
      <c r="E344" s="3" t="str">
        <f t="shared" si="6"/>
        <v>NEGATIVE</v>
      </c>
    </row>
    <row r="345" spans="2:5" x14ac:dyDescent="0.3">
      <c r="B345" s="62">
        <v>43957</v>
      </c>
      <c r="C345" s="3" t="str">
        <f>IF(Data!K345&gt;0,  "R",IF(ISBLANK(Data!K345)," ","NR"))</f>
        <v>NR</v>
      </c>
      <c r="D345" s="3" t="str">
        <f>IF(Data!J345&gt;0,  "R",IF(ISBLANK(Data!J345)," ","NR"))</f>
        <v>R</v>
      </c>
      <c r="E345" s="3" t="str">
        <f t="shared" si="6"/>
        <v>FALSE ALARM</v>
      </c>
    </row>
    <row r="346" spans="2:5" x14ac:dyDescent="0.3">
      <c r="B346" s="62">
        <v>43958</v>
      </c>
      <c r="C346" s="3" t="str">
        <f>IF(Data!K346&gt;0,  "R",IF(ISBLANK(Data!K346)," ","NR"))</f>
        <v>NR</v>
      </c>
      <c r="D346" s="3" t="str">
        <f>IF(Data!J346&gt;0,  "R",IF(ISBLANK(Data!J346)," ","NR"))</f>
        <v>R</v>
      </c>
      <c r="E346" s="3" t="str">
        <f t="shared" si="6"/>
        <v>FALSE ALARM</v>
      </c>
    </row>
    <row r="347" spans="2:5" x14ac:dyDescent="0.3">
      <c r="B347" s="62">
        <v>43959</v>
      </c>
      <c r="C347" s="3" t="str">
        <f>IF(Data!K347&gt;0,  "R",IF(ISBLANK(Data!K347)," ","NR"))</f>
        <v>NR</v>
      </c>
      <c r="D347" s="3" t="str">
        <f>IF(Data!J347&gt;0,  "R",IF(ISBLANK(Data!J347)," ","NR"))</f>
        <v>R</v>
      </c>
      <c r="E347" s="3" t="str">
        <f t="shared" si="6"/>
        <v>FALSE ALARM</v>
      </c>
    </row>
    <row r="348" spans="2:5" x14ac:dyDescent="0.3">
      <c r="B348" s="62">
        <v>43960</v>
      </c>
      <c r="C348" s="3" t="str">
        <f>IF(Data!K348&gt;0,  "R",IF(ISBLANK(Data!K348)," ","NR"))</f>
        <v>NR</v>
      </c>
      <c r="D348" s="3" t="str">
        <f>IF(Data!J348&gt;0,  "R",IF(ISBLANK(Data!J348)," ","NR"))</f>
        <v>R</v>
      </c>
      <c r="E348" s="3" t="str">
        <f t="shared" si="6"/>
        <v>FALSE ALARM</v>
      </c>
    </row>
    <row r="349" spans="2:5" x14ac:dyDescent="0.3">
      <c r="B349" s="62">
        <v>43961</v>
      </c>
      <c r="C349" s="3" t="str">
        <f>IF(Data!K349&gt;0,  "R",IF(ISBLANK(Data!K349)," ","NR"))</f>
        <v>NR</v>
      </c>
      <c r="D349" s="3" t="str">
        <f>IF(Data!J349&gt;0,  "R",IF(ISBLANK(Data!J349)," ","NR"))</f>
        <v>NR</v>
      </c>
      <c r="E349" s="3" t="str">
        <f t="shared" si="6"/>
        <v>NEGATIVE</v>
      </c>
    </row>
    <row r="350" spans="2:5" x14ac:dyDescent="0.3">
      <c r="B350" s="62">
        <v>43962</v>
      </c>
      <c r="C350" s="3" t="str">
        <f>IF(Data!K350&gt;0,  "R",IF(ISBLANK(Data!K350)," ","NR"))</f>
        <v>NR</v>
      </c>
      <c r="D350" s="3" t="str">
        <f>IF(Data!J350&gt;0,  "R",IF(ISBLANK(Data!J350)," ","NR"))</f>
        <v>R</v>
      </c>
      <c r="E350" s="3" t="str">
        <f t="shared" si="6"/>
        <v>FALSE ALARM</v>
      </c>
    </row>
    <row r="351" spans="2:5" x14ac:dyDescent="0.3">
      <c r="B351" s="62">
        <v>43963</v>
      </c>
      <c r="C351" s="3" t="str">
        <f>IF(Data!K351&gt;0,  "R",IF(ISBLANK(Data!K351)," ","NR"))</f>
        <v>NR</v>
      </c>
      <c r="D351" s="3" t="str">
        <f>IF(Data!J351&gt;0,  "R",IF(ISBLANK(Data!J351)," ","NR"))</f>
        <v>R</v>
      </c>
      <c r="E351" s="3" t="str">
        <f t="shared" si="6"/>
        <v>FALSE ALARM</v>
      </c>
    </row>
    <row r="352" spans="2:5" x14ac:dyDescent="0.3">
      <c r="B352" s="62">
        <v>43964</v>
      </c>
      <c r="C352" s="3" t="str">
        <f>IF(Data!K352&gt;0,  "R",IF(ISBLANK(Data!K352)," ","NR"))</f>
        <v>NR</v>
      </c>
      <c r="D352" s="3" t="str">
        <f>IF(Data!J352&gt;0,  "R",IF(ISBLANK(Data!J352)," ","NR"))</f>
        <v>NR</v>
      </c>
      <c r="E352" s="3" t="str">
        <f t="shared" si="6"/>
        <v>NEGATIVE</v>
      </c>
    </row>
    <row r="353" spans="2:5" x14ac:dyDescent="0.3">
      <c r="B353" s="62">
        <v>43965</v>
      </c>
      <c r="C353" s="3" t="str">
        <f>IF(Data!K353&gt;0,  "R",IF(ISBLANK(Data!K353)," ","NR"))</f>
        <v>NR</v>
      </c>
      <c r="D353" s="3" t="str">
        <f>IF(Data!J353&gt;0,  "R",IF(ISBLANK(Data!J353)," ","NR"))</f>
        <v>NR</v>
      </c>
      <c r="E353" s="3" t="str">
        <f t="shared" si="6"/>
        <v>NEGATIVE</v>
      </c>
    </row>
    <row r="354" spans="2:5" x14ac:dyDescent="0.3">
      <c r="B354" s="62">
        <v>43966</v>
      </c>
      <c r="C354" s="3" t="str">
        <f>IF(Data!K354&gt;0,  "R",IF(ISBLANK(Data!K354)," ","NR"))</f>
        <v>NR</v>
      </c>
      <c r="D354" s="3" t="str">
        <f>IF(Data!J354&gt;0,  "R",IF(ISBLANK(Data!J354)," ","NR"))</f>
        <v>NR</v>
      </c>
      <c r="E354" s="3" t="str">
        <f t="shared" si="6"/>
        <v>NEGATIVE</v>
      </c>
    </row>
    <row r="355" spans="2:5" x14ac:dyDescent="0.3">
      <c r="B355" s="62">
        <v>43967</v>
      </c>
      <c r="C355" s="3" t="str">
        <f>IF(Data!K355&gt;0,  "R",IF(ISBLANK(Data!K355)," ","NR"))</f>
        <v>NR</v>
      </c>
      <c r="D355" s="3" t="str">
        <f>IF(Data!J355&gt;0,  "R",IF(ISBLANK(Data!J355)," ","NR"))</f>
        <v>R</v>
      </c>
      <c r="E355" s="3" t="str">
        <f t="shared" si="6"/>
        <v>FALSE ALARM</v>
      </c>
    </row>
    <row r="356" spans="2:5" x14ac:dyDescent="0.3">
      <c r="B356" s="62">
        <v>43968</v>
      </c>
      <c r="C356" s="3" t="str">
        <f>IF(Data!K356&gt;0,  "R",IF(ISBLANK(Data!K356)," ","NR"))</f>
        <v>NR</v>
      </c>
      <c r="D356" s="3" t="str">
        <f>IF(Data!J356&gt;0,  "R",IF(ISBLANK(Data!J356)," ","NR"))</f>
        <v>R</v>
      </c>
      <c r="E356" s="3" t="str">
        <f t="shared" si="6"/>
        <v>FALSE ALARM</v>
      </c>
    </row>
    <row r="357" spans="2:5" x14ac:dyDescent="0.3">
      <c r="B357" s="62">
        <v>43969</v>
      </c>
      <c r="C357" s="3" t="str">
        <f>IF(Data!K357&gt;0,  "R",IF(ISBLANK(Data!K357)," ","NR"))</f>
        <v>NR</v>
      </c>
      <c r="D357" s="3" t="str">
        <f>IF(Data!J357&gt;0,  "R",IF(ISBLANK(Data!J357)," ","NR"))</f>
        <v>NR</v>
      </c>
      <c r="E357" s="3" t="str">
        <f t="shared" si="6"/>
        <v>NEGATIVE</v>
      </c>
    </row>
    <row r="358" spans="2:5" x14ac:dyDescent="0.3">
      <c r="B358" s="62">
        <v>43970</v>
      </c>
      <c r="C358" s="3" t="str">
        <f>IF(Data!K358&gt;0,  "R",IF(ISBLANK(Data!K358)," ","NR"))</f>
        <v>NR</v>
      </c>
      <c r="D358" s="3" t="str">
        <f>IF(Data!J358&gt;0,  "R",IF(ISBLANK(Data!J358)," ","NR"))</f>
        <v>NR</v>
      </c>
      <c r="E358" s="3" t="str">
        <f t="shared" si="6"/>
        <v>NEGATIVE</v>
      </c>
    </row>
    <row r="359" spans="2:5" x14ac:dyDescent="0.3">
      <c r="B359" s="62">
        <v>43971</v>
      </c>
      <c r="C359" s="3" t="str">
        <f>IF(Data!K359&gt;0,  "R",IF(ISBLANK(Data!K359)," ","NR"))</f>
        <v>NR</v>
      </c>
      <c r="D359" s="3" t="str">
        <f>IF(Data!J359&gt;0,  "R",IF(ISBLANK(Data!J359)," ","NR"))</f>
        <v>NR</v>
      </c>
      <c r="E359" s="3" t="str">
        <f t="shared" si="6"/>
        <v>NEGATIVE</v>
      </c>
    </row>
    <row r="360" spans="2:5" x14ac:dyDescent="0.3">
      <c r="B360" s="62">
        <v>43972</v>
      </c>
      <c r="C360" s="3" t="str">
        <f>IF(Data!K360&gt;0,  "R",IF(ISBLANK(Data!K360)," ","NR"))</f>
        <v>NR</v>
      </c>
      <c r="D360" s="3" t="str">
        <f>IF(Data!J360&gt;0,  "R",IF(ISBLANK(Data!J360)," ","NR"))</f>
        <v>NR</v>
      </c>
      <c r="E360" s="3" t="str">
        <f t="shared" si="6"/>
        <v>NEGATIVE</v>
      </c>
    </row>
    <row r="361" spans="2:5" x14ac:dyDescent="0.3">
      <c r="B361" s="62">
        <v>43973</v>
      </c>
      <c r="C361" s="3" t="str">
        <f>IF(Data!K361&gt;0,  "R",IF(ISBLANK(Data!K361)," ","NR"))</f>
        <v>NR</v>
      </c>
      <c r="D361" s="3" t="str">
        <f>IF(Data!J361&gt;0,  "R",IF(ISBLANK(Data!J361)," ","NR"))</f>
        <v>NR</v>
      </c>
      <c r="E361" s="3" t="str">
        <f t="shared" si="6"/>
        <v>NEGATIVE</v>
      </c>
    </row>
    <row r="362" spans="2:5" x14ac:dyDescent="0.3">
      <c r="B362" s="62">
        <v>43974</v>
      </c>
      <c r="C362" s="3" t="str">
        <f>IF(Data!K362&gt;0,  "R",IF(ISBLANK(Data!K362)," ","NR"))</f>
        <v>NR</v>
      </c>
      <c r="D362" s="3" t="str">
        <f>IF(Data!J362&gt;0,  "R",IF(ISBLANK(Data!J362)," ","NR"))</f>
        <v>NR</v>
      </c>
      <c r="E362" s="3" t="str">
        <f t="shared" si="6"/>
        <v>NEGATIVE</v>
      </c>
    </row>
    <row r="363" spans="2:5" x14ac:dyDescent="0.3">
      <c r="B363" s="62">
        <v>43975</v>
      </c>
      <c r="C363" s="3" t="str">
        <f>IF(Data!K363&gt;0,  "R",IF(ISBLANK(Data!K363)," ","NR"))</f>
        <v>NR</v>
      </c>
      <c r="D363" s="3" t="str">
        <f>IF(Data!J363&gt;0,  "R",IF(ISBLANK(Data!J363)," ","NR"))</f>
        <v>NR</v>
      </c>
      <c r="E363" s="3" t="str">
        <f t="shared" si="6"/>
        <v>NEGATIVE</v>
      </c>
    </row>
    <row r="364" spans="2:5" x14ac:dyDescent="0.3">
      <c r="B364" s="62">
        <v>43976</v>
      </c>
      <c r="C364" s="3" t="str">
        <f>IF(Data!K364&gt;0,  "R",IF(ISBLANK(Data!K364)," ","NR"))</f>
        <v>NR</v>
      </c>
      <c r="D364" s="3" t="str">
        <f>IF(Data!J364&gt;0,  "R",IF(ISBLANK(Data!J364)," ","NR"))</f>
        <v>NR</v>
      </c>
      <c r="E364" s="3" t="str">
        <f t="shared" si="6"/>
        <v>NEGATIVE</v>
      </c>
    </row>
    <row r="365" spans="2:5" x14ac:dyDescent="0.3">
      <c r="B365" s="62">
        <v>43977</v>
      </c>
      <c r="C365" s="3" t="str">
        <f>IF(Data!K365&gt;0,  "R",IF(ISBLANK(Data!K365)," ","NR"))</f>
        <v>NR</v>
      </c>
      <c r="D365" s="3" t="str">
        <f>IF(Data!J365&gt;0,  "R",IF(ISBLANK(Data!J365)," ","NR"))</f>
        <v>NR</v>
      </c>
      <c r="E365" s="3" t="str">
        <f t="shared" si="6"/>
        <v>NEGATIVE</v>
      </c>
    </row>
    <row r="366" spans="2:5" x14ac:dyDescent="0.3">
      <c r="B366" s="62">
        <v>43978</v>
      </c>
      <c r="C366" s="3" t="str">
        <f>IF(Data!K366&gt;0,  "R",IF(ISBLANK(Data!K366)," ","NR"))</f>
        <v>NR</v>
      </c>
      <c r="D366" s="3" t="str">
        <f>IF(Data!J366&gt;0,  "R",IF(ISBLANK(Data!J366)," ","NR"))</f>
        <v>NR</v>
      </c>
      <c r="E366" s="3" t="str">
        <f t="shared" si="6"/>
        <v>NEGATIVE</v>
      </c>
    </row>
    <row r="367" spans="2:5" x14ac:dyDescent="0.3">
      <c r="B367" s="62">
        <v>43979</v>
      </c>
      <c r="C367" s="3" t="str">
        <f>IF(Data!K367&gt;0,  "R",IF(ISBLANK(Data!K367)," ","NR"))</f>
        <v>NR</v>
      </c>
      <c r="D367" s="3" t="str">
        <f>IF(Data!J367&gt;0,  "R",IF(ISBLANK(Data!J367)," ","NR"))</f>
        <v>NR</v>
      </c>
      <c r="E367" s="3" t="str">
        <f t="shared" si="6"/>
        <v>NEGATIVE</v>
      </c>
    </row>
    <row r="368" spans="2:5" x14ac:dyDescent="0.3">
      <c r="B368" s="62">
        <v>43980</v>
      </c>
      <c r="C368" s="3" t="str">
        <f>IF(Data!K368&gt;0,  "R",IF(ISBLANK(Data!K368)," ","NR"))</f>
        <v>NR</v>
      </c>
      <c r="D368" s="3" t="str">
        <f>IF(Data!J368&gt;0,  "R",IF(ISBLANK(Data!J368)," ","NR"))</f>
        <v>NR</v>
      </c>
      <c r="E368" s="3" t="str">
        <f t="shared" si="6"/>
        <v>NEGATIVE</v>
      </c>
    </row>
    <row r="369" spans="2:5" x14ac:dyDescent="0.3">
      <c r="B369" s="62">
        <v>43981</v>
      </c>
      <c r="C369" s="3" t="str">
        <f>IF(Data!K369&gt;0,  "R",IF(ISBLANK(Data!K369)," ","NR"))</f>
        <v>NR</v>
      </c>
      <c r="D369" s="3" t="str">
        <f>IF(Data!J369&gt;0,  "R",IF(ISBLANK(Data!J369)," ","NR"))</f>
        <v>R</v>
      </c>
      <c r="E369" s="3" t="str">
        <f t="shared" si="6"/>
        <v>FALSE ALARM</v>
      </c>
    </row>
    <row r="370" spans="2:5" x14ac:dyDescent="0.3">
      <c r="B370" s="62">
        <v>43982</v>
      </c>
      <c r="C370" s="3" t="str">
        <f>IF(Data!K370&gt;0,  "R",IF(ISBLANK(Data!K370)," ","NR"))</f>
        <v>NR</v>
      </c>
      <c r="D370" s="3" t="str">
        <f>IF(Data!J370&gt;0,  "R",IF(ISBLANK(Data!J370)," ","NR"))</f>
        <v>R</v>
      </c>
      <c r="E370" s="3" t="str">
        <f t="shared" si="6"/>
        <v>FALSE ALARM</v>
      </c>
    </row>
  </sheetData>
  <mergeCells count="16">
    <mergeCell ref="L13:P13"/>
    <mergeCell ref="G13:J13"/>
    <mergeCell ref="G4:J4"/>
    <mergeCell ref="G6:G7"/>
    <mergeCell ref="G14:H14"/>
    <mergeCell ref="I14:J14"/>
    <mergeCell ref="L14:P14"/>
    <mergeCell ref="G17:H17"/>
    <mergeCell ref="I17:J17"/>
    <mergeCell ref="L17:P17"/>
    <mergeCell ref="G15:H15"/>
    <mergeCell ref="I15:J15"/>
    <mergeCell ref="L15:P15"/>
    <mergeCell ref="G16:H16"/>
    <mergeCell ref="I16:J16"/>
    <mergeCell ref="L16:P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734"/>
  <sheetViews>
    <sheetView workbookViewId="0">
      <selection activeCell="M10" sqref="M10"/>
    </sheetView>
  </sheetViews>
  <sheetFormatPr defaultRowHeight="14.4" x14ac:dyDescent="0.3"/>
  <cols>
    <col min="2" max="2" width="10.33203125" bestFit="1" customWidth="1"/>
    <col min="3" max="3" width="12" customWidth="1"/>
    <col min="4" max="4" width="10.88671875" customWidth="1"/>
    <col min="5" max="5" width="19.5546875" customWidth="1"/>
    <col min="10" max="10" width="11.33203125" customWidth="1"/>
  </cols>
  <sheetData>
    <row r="2" spans="2:16" x14ac:dyDescent="0.3">
      <c r="F2" s="35"/>
    </row>
    <row r="3" spans="2:16" x14ac:dyDescent="0.3">
      <c r="B3" s="119" t="s">
        <v>58</v>
      </c>
      <c r="C3" s="120"/>
      <c r="D3" s="112"/>
      <c r="E3" s="29" t="s">
        <v>71</v>
      </c>
    </row>
    <row r="4" spans="2:16" x14ac:dyDescent="0.3">
      <c r="B4" s="3" t="s">
        <v>0</v>
      </c>
      <c r="C4" s="3" t="s">
        <v>16</v>
      </c>
      <c r="D4" s="3" t="s">
        <v>27</v>
      </c>
      <c r="E4" s="36" t="s">
        <v>65</v>
      </c>
      <c r="G4" s="111" t="s">
        <v>62</v>
      </c>
      <c r="H4" s="111"/>
      <c r="I4" s="111"/>
      <c r="J4" s="111"/>
    </row>
    <row r="5" spans="2:16" x14ac:dyDescent="0.3">
      <c r="B5" s="5">
        <v>43617</v>
      </c>
      <c r="C5" s="3"/>
      <c r="D5" s="3" t="str">
        <f>IF(Data!O5&gt;0,  "R",IF(ISBLANK(Data!O5)," ","NR"))</f>
        <v xml:space="preserve"> </v>
      </c>
      <c r="E5" s="3"/>
      <c r="G5" s="3"/>
      <c r="H5" s="3" t="s">
        <v>63</v>
      </c>
      <c r="I5" s="3"/>
      <c r="J5" s="3" t="s">
        <v>20</v>
      </c>
    </row>
    <row r="6" spans="2:16" x14ac:dyDescent="0.3">
      <c r="B6" s="5">
        <v>43618</v>
      </c>
      <c r="C6" s="3" t="str">
        <f>IF(Data!P6&gt;0,  "R",IF(ISBLANK(Data!P6)," ","NR"))</f>
        <v xml:space="preserve"> </v>
      </c>
      <c r="D6" s="3" t="str">
        <f>IF(Data!O6&gt;0,  "R",IF(ISBLANK(Data!O6)," ","NR"))</f>
        <v xml:space="preserve"> </v>
      </c>
      <c r="E6" s="3" t="str">
        <f t="shared" ref="E6:E7" si="0">IF(AND(C6=D6,C6="R"),"HIT",IF(AND(C6&lt;&gt;D6,C6="NR"),"FALSE ALARM",IF(AND(C6&lt;&gt;D6,C6="R"),"MISS",IF(AND(C6="NR",D6="NR"),"NEGATIVE"," "))))</f>
        <v xml:space="preserve"> </v>
      </c>
      <c r="G6" s="129" t="s">
        <v>64</v>
      </c>
      <c r="H6" s="3">
        <f>COUNTIF(E5:E370,"HIT")</f>
        <v>91</v>
      </c>
      <c r="I6" s="3">
        <f>COUNTIF(E5:E370,"FALSE ALARM")</f>
        <v>62</v>
      </c>
      <c r="J6" s="3">
        <f>SUM(H6:I6)</f>
        <v>153</v>
      </c>
    </row>
    <row r="7" spans="2:16" x14ac:dyDescent="0.3">
      <c r="B7" s="5">
        <v>43619</v>
      </c>
      <c r="C7" s="3" t="str">
        <f>IF(Data!P7&gt;0,  "R",IF(ISBLANK(Data!P7)," ","NR"))</f>
        <v xml:space="preserve"> </v>
      </c>
      <c r="D7" s="3" t="str">
        <f>IF(Data!O7&gt;0,  "R",IF(ISBLANK(Data!O7)," ","NR"))</f>
        <v xml:space="preserve"> </v>
      </c>
      <c r="E7" s="3" t="str">
        <f t="shared" si="0"/>
        <v xml:space="preserve"> </v>
      </c>
      <c r="G7" s="129"/>
      <c r="H7" s="3">
        <f>COUNTIF(E5:E370,"MISS")</f>
        <v>10</v>
      </c>
      <c r="I7" s="3">
        <f>COUNTIF(E5:E370,"NEGATIVE")</f>
        <v>200</v>
      </c>
      <c r="J7" s="3">
        <f>SUM(H7:I7)</f>
        <v>210</v>
      </c>
    </row>
    <row r="8" spans="2:16" x14ac:dyDescent="0.3">
      <c r="B8" s="5">
        <v>43620</v>
      </c>
      <c r="C8" s="3" t="str">
        <f>IF(Data!P8&gt;0,  "R",IF(ISBLANK(Data!P8)," ","NR"))</f>
        <v>NR</v>
      </c>
      <c r="D8" s="3" t="str">
        <f>IF(Data!O8&gt;0,  "R",IF(ISBLANK(Data!O8)," ","NR"))</f>
        <v>NR</v>
      </c>
      <c r="E8" s="3" t="str">
        <f t="shared" ref="E8:E14" si="1">IF(AND(C8=D8,C8="R"),"HIT",IF(AND(C8&lt;&gt;D8,C8="NR"),"FALSE ALARM",IF(AND(C8&lt;&gt;D8,C8="R"),"MISS",IF(AND(C8="NR",D8="NR"),"NEGATIVE"," "))))</f>
        <v>NEGATIVE</v>
      </c>
      <c r="G8" s="3" t="s">
        <v>20</v>
      </c>
      <c r="H8" s="3">
        <f>SUM(H6:H7)</f>
        <v>101</v>
      </c>
      <c r="I8" s="3">
        <f>SUM(I6:I7)</f>
        <v>262</v>
      </c>
      <c r="J8" s="3">
        <f>SUM(J6:J7)</f>
        <v>363</v>
      </c>
      <c r="M8">
        <v>153</v>
      </c>
    </row>
    <row r="9" spans="2:16" x14ac:dyDescent="0.3">
      <c r="B9" s="5">
        <v>43621</v>
      </c>
      <c r="C9" s="3" t="str">
        <f>IF(Data!P9&gt;0,  "R",IF(ISBLANK(Data!P9)," ","NR"))</f>
        <v>NR</v>
      </c>
      <c r="D9" s="3" t="str">
        <f>IF(Data!O9&gt;0,  "R",IF(ISBLANK(Data!O9)," ","NR"))</f>
        <v>NR</v>
      </c>
      <c r="E9" s="3" t="str">
        <f t="shared" si="1"/>
        <v>NEGATIVE</v>
      </c>
      <c r="M9">
        <f>H6+H7</f>
        <v>101</v>
      </c>
    </row>
    <row r="10" spans="2:16" x14ac:dyDescent="0.3">
      <c r="B10" s="5">
        <v>43622</v>
      </c>
      <c r="C10" s="3" t="str">
        <f>IF(Data!P10&gt;0,  "R",IF(ISBLANK(Data!P10)," ","NR"))</f>
        <v>NR</v>
      </c>
      <c r="D10" s="3" t="str">
        <f>IF(Data!O10&gt;0,  "R",IF(ISBLANK(Data!O10)," ","NR"))</f>
        <v>NR</v>
      </c>
      <c r="E10" s="3" t="str">
        <f t="shared" si="1"/>
        <v>NEGATIVE</v>
      </c>
      <c r="M10">
        <v>91</v>
      </c>
    </row>
    <row r="11" spans="2:16" x14ac:dyDescent="0.3">
      <c r="B11" s="5">
        <v>43623</v>
      </c>
      <c r="C11" s="3" t="str">
        <f>IF(Data!P11&gt;0,  "R",IF(ISBLANK(Data!P11)," ","NR"))</f>
        <v>NR</v>
      </c>
      <c r="D11" s="3" t="str">
        <f>IF(Data!O11&gt;0,  "R",IF(ISBLANK(Data!O11)," ","NR"))</f>
        <v>NR</v>
      </c>
      <c r="E11" s="3" t="str">
        <f t="shared" si="1"/>
        <v>NEGATIVE</v>
      </c>
    </row>
    <row r="12" spans="2:16" x14ac:dyDescent="0.3">
      <c r="B12" s="5">
        <v>43624</v>
      </c>
      <c r="C12" s="3" t="str">
        <f>IF(Data!P12&gt;0,  "R",IF(ISBLANK(Data!P12)," ","NR"))</f>
        <v>NR</v>
      </c>
      <c r="D12" s="3" t="str">
        <f>IF(Data!O12&gt;0,  "R",IF(ISBLANK(Data!O12)," ","NR"))</f>
        <v>NR</v>
      </c>
      <c r="E12" s="3" t="str">
        <f t="shared" si="1"/>
        <v>NEGATIVE</v>
      </c>
    </row>
    <row r="13" spans="2:16" x14ac:dyDescent="0.3">
      <c r="B13" s="5">
        <v>43625</v>
      </c>
      <c r="C13" s="3" t="str">
        <f>IF(Data!P13&gt;0,  "R",IF(ISBLANK(Data!P13)," ","NR"))</f>
        <v>NR</v>
      </c>
      <c r="D13" s="3" t="str">
        <f>IF(Data!O13&gt;0,  "R",IF(ISBLANK(Data!O13)," ","NR"))</f>
        <v>NR</v>
      </c>
      <c r="E13" s="3" t="str">
        <f t="shared" si="1"/>
        <v>NEGATIVE</v>
      </c>
      <c r="G13" s="136" t="s">
        <v>66</v>
      </c>
      <c r="H13" s="137"/>
      <c r="I13" s="137"/>
      <c r="J13" s="138"/>
      <c r="K13" s="3" t="s">
        <v>36</v>
      </c>
      <c r="L13" s="120" t="s">
        <v>52</v>
      </c>
      <c r="M13" s="120"/>
      <c r="N13" s="120"/>
      <c r="O13" s="120"/>
      <c r="P13" s="112"/>
    </row>
    <row r="14" spans="2:16" x14ac:dyDescent="0.3">
      <c r="B14" s="5">
        <v>43626</v>
      </c>
      <c r="C14" s="3" t="str">
        <f>IF(Data!P14&gt;0,  "R",IF(ISBLANK(Data!P14)," ","NR"))</f>
        <v>NR</v>
      </c>
      <c r="D14" s="3" t="str">
        <f>IF(Data!O14&gt;0,  "R",IF(ISBLANK(Data!O14)," ","NR"))</f>
        <v>NR</v>
      </c>
      <c r="E14" s="3" t="str">
        <f t="shared" si="1"/>
        <v>NEGATIVE</v>
      </c>
      <c r="G14" s="130" t="s">
        <v>21</v>
      </c>
      <c r="H14" s="131"/>
      <c r="I14" s="132">
        <f>ROUND((H6+I7)/J8,3)</f>
        <v>0.80200000000000005</v>
      </c>
      <c r="J14" s="133"/>
      <c r="K14" s="29" t="s">
        <v>38</v>
      </c>
      <c r="L14" s="121" t="str">
        <f>CONCATENATE(ROUND($I$14*100,3)," ","% FORECAST CORRECT")</f>
        <v>80.2 % FORECAST CORRECT</v>
      </c>
      <c r="M14" s="121"/>
      <c r="N14" s="121"/>
      <c r="O14" s="121"/>
      <c r="P14" s="121"/>
    </row>
    <row r="15" spans="2:16" x14ac:dyDescent="0.3">
      <c r="B15" s="5">
        <v>43627</v>
      </c>
      <c r="C15" s="3" t="str">
        <f>IF(Data!P15&gt;0,  "R",IF(ISBLANK(Data!P15)," ","NR"))</f>
        <v>NR</v>
      </c>
      <c r="D15" s="3" t="str">
        <f>IF(Data!O15&gt;0,  "R",IF(ISBLANK(Data!O15)," ","NR"))</f>
        <v>NR</v>
      </c>
      <c r="E15" s="3" t="str">
        <f t="shared" ref="E15:E78" si="2">IF(AND(C15=D15,C15="R"),"HIT",IF(AND(C15&lt;&gt;D15,C15="NR"),"FALSE ALARM",IF(AND(C15&lt;&gt;D15,C15="R"),"MISS",IF(AND(C15="NR",D15="NR"),"NEGATIVE"," "))))</f>
        <v>NEGATIVE</v>
      </c>
      <c r="G15" s="130" t="s">
        <v>22</v>
      </c>
      <c r="H15" s="131"/>
      <c r="I15" s="132">
        <f>ROUND((H6+I6)/(H6+H7),3)</f>
        <v>1.5149999999999999</v>
      </c>
      <c r="J15" s="133"/>
      <c r="K15" s="29" t="s">
        <v>39</v>
      </c>
      <c r="L15" s="121" t="str">
        <f>CONCATENATE(IF($I$15&gt;1," OVER FORECASTED","UNDER FORECASTED"), " ","BY ",ROUND(($I$15-1)*100,3)," %")</f>
        <v xml:space="preserve"> OVER FORECASTED BY 51.5 %</v>
      </c>
      <c r="M15" s="121"/>
      <c r="N15" s="121"/>
      <c r="O15" s="121"/>
      <c r="P15" s="121"/>
    </row>
    <row r="16" spans="2:16" x14ac:dyDescent="0.3">
      <c r="B16" s="5">
        <v>43628</v>
      </c>
      <c r="C16" s="3" t="str">
        <f>IF(Data!P16&gt;0,  "R",IF(ISBLANK(Data!P16)," ","NR"))</f>
        <v>NR</v>
      </c>
      <c r="D16" s="3" t="str">
        <f>IF(Data!O16&gt;0,  "R",IF(ISBLANK(Data!O16)," ","NR"))</f>
        <v>NR</v>
      </c>
      <c r="E16" s="3" t="str">
        <f t="shared" si="2"/>
        <v>NEGATIVE</v>
      </c>
      <c r="G16" s="130" t="s">
        <v>23</v>
      </c>
      <c r="H16" s="131"/>
      <c r="I16" s="132">
        <f>ROUND(H6/(H6+H7+I6),3)</f>
        <v>0.55800000000000005</v>
      </c>
      <c r="J16" s="133"/>
      <c r="K16" s="29" t="s">
        <v>38</v>
      </c>
      <c r="L16" s="121" t="str">
        <f>CONCATENATE(ROUND($I$16*100,3), " ","% FORECAST CORRECT")</f>
        <v>55.8 % FORECAST CORRECT</v>
      </c>
      <c r="M16" s="121"/>
      <c r="N16" s="121"/>
      <c r="O16" s="121"/>
      <c r="P16" s="121"/>
    </row>
    <row r="17" spans="2:16" x14ac:dyDescent="0.3">
      <c r="B17" s="5">
        <v>43629</v>
      </c>
      <c r="C17" s="3" t="str">
        <f>IF(Data!P17&gt;0,  "R",IF(ISBLANK(Data!P17)," ","NR"))</f>
        <v>NR</v>
      </c>
      <c r="D17" s="3" t="str">
        <f>IF(Data!O17&gt;0,  "R",IF(ISBLANK(Data!O17)," ","NR"))</f>
        <v>NR</v>
      </c>
      <c r="E17" s="3" t="str">
        <f t="shared" si="2"/>
        <v>NEGATIVE</v>
      </c>
      <c r="G17" s="134" t="s">
        <v>24</v>
      </c>
      <c r="H17" s="135"/>
      <c r="I17" s="132">
        <f>ROUND(H6/(H6+I6),3)</f>
        <v>0.59499999999999997</v>
      </c>
      <c r="J17" s="133"/>
      <c r="K17" s="29" t="s">
        <v>38</v>
      </c>
      <c r="L17" s="121" t="str">
        <f>CONCATENATE(ROUND($I$17*100,3)," ","% RAIN ACTUALLY OBSERVED")</f>
        <v>59.5 % RAIN ACTUALLY OBSERVED</v>
      </c>
      <c r="M17" s="121"/>
      <c r="N17" s="121"/>
      <c r="O17" s="121"/>
      <c r="P17" s="121"/>
    </row>
    <row r="18" spans="2:16" x14ac:dyDescent="0.3">
      <c r="B18" s="5">
        <v>43630</v>
      </c>
      <c r="C18" s="3" t="str">
        <f>IF(Data!P18&gt;0,  "R",IF(ISBLANK(Data!P18)," ","NR"))</f>
        <v>NR</v>
      </c>
      <c r="D18" s="3" t="str">
        <f>IF(Data!O18&gt;0,  "R",IF(ISBLANK(Data!O18)," ","NR"))</f>
        <v>NR</v>
      </c>
      <c r="E18" s="3" t="str">
        <f t="shared" si="2"/>
        <v>NEGATIVE</v>
      </c>
    </row>
    <row r="19" spans="2:16" x14ac:dyDescent="0.3">
      <c r="B19" s="5">
        <v>43631</v>
      </c>
      <c r="C19" s="3" t="str">
        <f>IF(Data!P19&gt;0,  "R",IF(ISBLANK(Data!P19)," ","NR"))</f>
        <v>NR</v>
      </c>
      <c r="D19" s="3" t="str">
        <f>IF(Data!O19&gt;0,  "R",IF(ISBLANK(Data!O19)," ","NR"))</f>
        <v>NR</v>
      </c>
      <c r="E19" s="3" t="str">
        <f t="shared" si="2"/>
        <v>NEGATIVE</v>
      </c>
    </row>
    <row r="20" spans="2:16" x14ac:dyDescent="0.3">
      <c r="B20" s="5">
        <v>43632</v>
      </c>
      <c r="C20" s="3" t="str">
        <f>IF(Data!P20&gt;0,  "R",IF(ISBLANK(Data!P20)," ","NR"))</f>
        <v>NR</v>
      </c>
      <c r="D20" s="3" t="str">
        <f>IF(Data!O20&gt;0,  "R",IF(ISBLANK(Data!O20)," ","NR"))</f>
        <v>NR</v>
      </c>
      <c r="E20" s="3" t="str">
        <f t="shared" si="2"/>
        <v>NEGATIVE</v>
      </c>
    </row>
    <row r="21" spans="2:16" x14ac:dyDescent="0.3">
      <c r="B21" s="5">
        <v>43633</v>
      </c>
      <c r="C21" s="3" t="str">
        <f>IF(Data!P21&gt;0,  "R",IF(ISBLANK(Data!P21)," ","NR"))</f>
        <v>NR</v>
      </c>
      <c r="D21" s="3" t="str">
        <f>IF(Data!O21&gt;0,  "R",IF(ISBLANK(Data!O21)," ","NR"))</f>
        <v>R</v>
      </c>
      <c r="E21" s="3" t="str">
        <f t="shared" si="2"/>
        <v>FALSE ALARM</v>
      </c>
    </row>
    <row r="22" spans="2:16" x14ac:dyDescent="0.3">
      <c r="B22" s="5">
        <v>43634</v>
      </c>
      <c r="C22" s="3" t="str">
        <f>IF(Data!P22&gt;0,  "R",IF(ISBLANK(Data!P22)," ","NR"))</f>
        <v>NR</v>
      </c>
      <c r="D22" s="3" t="str">
        <f>IF(Data!O22&gt;0,  "R",IF(ISBLANK(Data!O22)," ","NR"))</f>
        <v>R</v>
      </c>
      <c r="E22" s="3" t="str">
        <f t="shared" si="2"/>
        <v>FALSE ALARM</v>
      </c>
    </row>
    <row r="23" spans="2:16" x14ac:dyDescent="0.3">
      <c r="B23" s="5">
        <v>43635</v>
      </c>
      <c r="C23" s="3" t="str">
        <f>IF(Data!P23&gt;0,  "R",IF(ISBLANK(Data!P23)," ","NR"))</f>
        <v>NR</v>
      </c>
      <c r="D23" s="3" t="str">
        <f>IF(Data!O23&gt;0,  "R",IF(ISBLANK(Data!O23)," ","NR"))</f>
        <v>R</v>
      </c>
      <c r="E23" s="3" t="str">
        <f t="shared" si="2"/>
        <v>FALSE ALARM</v>
      </c>
    </row>
    <row r="24" spans="2:16" x14ac:dyDescent="0.3">
      <c r="B24" s="5">
        <v>43636</v>
      </c>
      <c r="C24" s="3" t="str">
        <f>IF(Data!P24&gt;0,  "R",IF(ISBLANK(Data!P24)," ","NR"))</f>
        <v>NR</v>
      </c>
      <c r="D24" s="3" t="str">
        <f>IF(Data!O24&gt;0,  "R",IF(ISBLANK(Data!O24)," ","NR"))</f>
        <v>NR</v>
      </c>
      <c r="E24" s="3" t="str">
        <f t="shared" si="2"/>
        <v>NEGATIVE</v>
      </c>
    </row>
    <row r="25" spans="2:16" x14ac:dyDescent="0.3">
      <c r="B25" s="5">
        <v>43637</v>
      </c>
      <c r="C25" s="3" t="str">
        <f>IF(Data!P25&gt;0,  "R",IF(ISBLANK(Data!P25)," ","NR"))</f>
        <v>NR</v>
      </c>
      <c r="D25" s="3" t="str">
        <f>IF(Data!O25&gt;0,  "R",IF(ISBLANK(Data!O25)," ","NR"))</f>
        <v>NR</v>
      </c>
      <c r="E25" s="3" t="str">
        <f t="shared" si="2"/>
        <v>NEGATIVE</v>
      </c>
    </row>
    <row r="26" spans="2:16" x14ac:dyDescent="0.3">
      <c r="B26" s="5">
        <v>43638</v>
      </c>
      <c r="C26" s="3" t="str">
        <f>IF(Data!P26&gt;0,  "R",IF(ISBLANK(Data!P26)," ","NR"))</f>
        <v>NR</v>
      </c>
      <c r="D26" s="3" t="str">
        <f>IF(Data!O26&gt;0,  "R",IF(ISBLANK(Data!O26)," ","NR"))</f>
        <v>NR</v>
      </c>
      <c r="E26" s="3" t="str">
        <f t="shared" si="2"/>
        <v>NEGATIVE</v>
      </c>
    </row>
    <row r="27" spans="2:16" x14ac:dyDescent="0.3">
      <c r="B27" s="5">
        <v>43639</v>
      </c>
      <c r="C27" s="3" t="str">
        <f>IF(Data!P27&gt;0,  "R",IF(ISBLANK(Data!P27)," ","NR"))</f>
        <v>NR</v>
      </c>
      <c r="D27" s="3" t="str">
        <f>IF(Data!O27&gt;0,  "R",IF(ISBLANK(Data!O27)," ","NR"))</f>
        <v>NR</v>
      </c>
      <c r="E27" s="3" t="str">
        <f t="shared" si="2"/>
        <v>NEGATIVE</v>
      </c>
    </row>
    <row r="28" spans="2:16" x14ac:dyDescent="0.3">
      <c r="B28" s="5">
        <v>43640</v>
      </c>
      <c r="C28" s="3" t="str">
        <f>IF(Data!P28&gt;0,  "R",IF(ISBLANK(Data!P28)," ","NR"))</f>
        <v>NR</v>
      </c>
      <c r="D28" s="3" t="str">
        <f>IF(Data!O28&gt;0,  "R",IF(ISBLANK(Data!O28)," ","NR"))</f>
        <v>NR</v>
      </c>
      <c r="E28" s="3" t="str">
        <f t="shared" si="2"/>
        <v>NEGATIVE</v>
      </c>
    </row>
    <row r="29" spans="2:16" x14ac:dyDescent="0.3">
      <c r="B29" s="5">
        <v>43641</v>
      </c>
      <c r="C29" s="3" t="str">
        <f>IF(Data!P29&gt;0,  "R",IF(ISBLANK(Data!P29)," ","NR"))</f>
        <v>NR</v>
      </c>
      <c r="D29" s="3" t="str">
        <f>IF(Data!O29&gt;0,  "R",IF(ISBLANK(Data!O29)," ","NR"))</f>
        <v>NR</v>
      </c>
      <c r="E29" s="3" t="str">
        <f t="shared" si="2"/>
        <v>NEGATIVE</v>
      </c>
    </row>
    <row r="30" spans="2:16" x14ac:dyDescent="0.3">
      <c r="B30" s="5">
        <v>43642</v>
      </c>
      <c r="C30" s="3" t="str">
        <f>IF(Data!P30&gt;0,  "R",IF(ISBLANK(Data!P30)," ","NR"))</f>
        <v>NR</v>
      </c>
      <c r="D30" s="3" t="str">
        <f>IF(Data!O30&gt;0,  "R",IF(ISBLANK(Data!O30)," ","NR"))</f>
        <v>NR</v>
      </c>
      <c r="E30" s="3" t="str">
        <f t="shared" si="2"/>
        <v>NEGATIVE</v>
      </c>
    </row>
    <row r="31" spans="2:16" x14ac:dyDescent="0.3">
      <c r="B31" s="5">
        <v>43643</v>
      </c>
      <c r="C31" s="3" t="str">
        <f>IF(Data!P31&gt;0,  "R",IF(ISBLANK(Data!P31)," ","NR"))</f>
        <v>NR</v>
      </c>
      <c r="D31" s="3" t="str">
        <f>IF(Data!O31&gt;0,  "R",IF(ISBLANK(Data!O31)," ","NR"))</f>
        <v>NR</v>
      </c>
      <c r="E31" s="3" t="str">
        <f t="shared" si="2"/>
        <v>NEGATIVE</v>
      </c>
    </row>
    <row r="32" spans="2:16" x14ac:dyDescent="0.3">
      <c r="B32" s="5">
        <v>43644</v>
      </c>
      <c r="C32" s="3" t="str">
        <f>IF(Data!P32&gt;0,  "R",IF(ISBLANK(Data!P32)," ","NR"))</f>
        <v>NR</v>
      </c>
      <c r="D32" s="3" t="str">
        <f>IF(Data!O32&gt;0,  "R",IF(ISBLANK(Data!O32)," ","NR"))</f>
        <v>NR</v>
      </c>
      <c r="E32" s="3" t="str">
        <f t="shared" si="2"/>
        <v>NEGATIVE</v>
      </c>
    </row>
    <row r="33" spans="2:5" x14ac:dyDescent="0.3">
      <c r="B33" s="5">
        <v>43645</v>
      </c>
      <c r="C33" s="3" t="str">
        <f>IF(Data!P33&gt;0,  "R",IF(ISBLANK(Data!P33)," ","NR"))</f>
        <v>NR</v>
      </c>
      <c r="D33" s="3" t="str">
        <f>IF(Data!O33&gt;0,  "R",IF(ISBLANK(Data!O33)," ","NR"))</f>
        <v>NR</v>
      </c>
      <c r="E33" s="3" t="str">
        <f t="shared" si="2"/>
        <v>NEGATIVE</v>
      </c>
    </row>
    <row r="34" spans="2:5" x14ac:dyDescent="0.3">
      <c r="B34" s="5">
        <v>43646</v>
      </c>
      <c r="C34" s="3" t="str">
        <f>IF(Data!P34&gt;0,  "R",IF(ISBLANK(Data!P34)," ","NR"))</f>
        <v>NR</v>
      </c>
      <c r="D34" s="3" t="str">
        <f>IF(Data!O34&gt;0,  "R",IF(ISBLANK(Data!O34)," ","NR"))</f>
        <v>NR</v>
      </c>
      <c r="E34" s="3" t="str">
        <f t="shared" si="2"/>
        <v>NEGATIVE</v>
      </c>
    </row>
    <row r="35" spans="2:5" x14ac:dyDescent="0.3">
      <c r="B35" s="5">
        <v>43647</v>
      </c>
      <c r="C35" s="3" t="str">
        <f>IF(Data!P35&gt;0,  "R",IF(ISBLANK(Data!P35)," ","NR"))</f>
        <v>NR</v>
      </c>
      <c r="D35" s="3" t="str">
        <f>IF(Data!O35&gt;0,  "R",IF(ISBLANK(Data!O35)," ","NR"))</f>
        <v>NR</v>
      </c>
      <c r="E35" s="3" t="str">
        <f t="shared" si="2"/>
        <v>NEGATIVE</v>
      </c>
    </row>
    <row r="36" spans="2:5" x14ac:dyDescent="0.3">
      <c r="B36" s="5">
        <v>43648</v>
      </c>
      <c r="C36" s="3" t="str">
        <f>IF(Data!P36&gt;0,  "R",IF(ISBLANK(Data!P36)," ","NR"))</f>
        <v>NR</v>
      </c>
      <c r="D36" s="3" t="str">
        <f>IF(Data!O36&gt;0,  "R",IF(ISBLANK(Data!O36)," ","NR"))</f>
        <v>NR</v>
      </c>
      <c r="E36" s="3" t="str">
        <f t="shared" si="2"/>
        <v>NEGATIVE</v>
      </c>
    </row>
    <row r="37" spans="2:5" x14ac:dyDescent="0.3">
      <c r="B37" s="5">
        <v>43649</v>
      </c>
      <c r="C37" s="3" t="str">
        <f>IF(Data!P37&gt;0,  "R",IF(ISBLANK(Data!P37)," ","NR"))</f>
        <v>NR</v>
      </c>
      <c r="D37" s="3" t="str">
        <f>IF(Data!O37&gt;0,  "R",IF(ISBLANK(Data!O37)," ","NR"))</f>
        <v>NR</v>
      </c>
      <c r="E37" s="3" t="str">
        <f t="shared" si="2"/>
        <v>NEGATIVE</v>
      </c>
    </row>
    <row r="38" spans="2:5" x14ac:dyDescent="0.3">
      <c r="B38" s="5">
        <v>43650</v>
      </c>
      <c r="C38" s="3" t="str">
        <f>IF(Data!P38&gt;0,  "R",IF(ISBLANK(Data!P38)," ","NR"))</f>
        <v>R</v>
      </c>
      <c r="D38" s="3" t="str">
        <f>IF(Data!O38&gt;0,  "R",IF(ISBLANK(Data!O38)," ","NR"))</f>
        <v>NR</v>
      </c>
      <c r="E38" s="3" t="str">
        <f t="shared" si="2"/>
        <v>MISS</v>
      </c>
    </row>
    <row r="39" spans="2:5" x14ac:dyDescent="0.3">
      <c r="B39" s="5">
        <v>43651</v>
      </c>
      <c r="C39" s="3" t="str">
        <f>IF(Data!P39&gt;0,  "R",IF(ISBLANK(Data!P39)," ","NR"))</f>
        <v>R</v>
      </c>
      <c r="D39" s="3" t="str">
        <f>IF(Data!O39&gt;0,  "R",IF(ISBLANK(Data!O39)," ","NR"))</f>
        <v>R</v>
      </c>
      <c r="E39" s="3" t="str">
        <f t="shared" si="2"/>
        <v>HIT</v>
      </c>
    </row>
    <row r="40" spans="2:5" x14ac:dyDescent="0.3">
      <c r="B40" s="5">
        <v>43652</v>
      </c>
      <c r="C40" s="3" t="str">
        <f>IF(Data!P40&gt;0,  "R",IF(ISBLANK(Data!P40)," ","NR"))</f>
        <v>R</v>
      </c>
      <c r="D40" s="3" t="str">
        <f>IF(Data!O40&gt;0,  "R",IF(ISBLANK(Data!O40)," ","NR"))</f>
        <v>R</v>
      </c>
      <c r="E40" s="3" t="str">
        <f t="shared" si="2"/>
        <v>HIT</v>
      </c>
    </row>
    <row r="41" spans="2:5" x14ac:dyDescent="0.3">
      <c r="B41" s="5">
        <v>43653</v>
      </c>
      <c r="C41" s="3" t="str">
        <f>IF(Data!P41&gt;0,  "R",IF(ISBLANK(Data!P41)," ","NR"))</f>
        <v>R</v>
      </c>
      <c r="D41" s="3" t="str">
        <f>IF(Data!O41&gt;0,  "R",IF(ISBLANK(Data!O41)," ","NR"))</f>
        <v>R</v>
      </c>
      <c r="E41" s="3" t="str">
        <f t="shared" si="2"/>
        <v>HIT</v>
      </c>
    </row>
    <row r="42" spans="2:5" x14ac:dyDescent="0.3">
      <c r="B42" s="5">
        <v>43654</v>
      </c>
      <c r="C42" s="3" t="str">
        <f>IF(Data!P42&gt;0,  "R",IF(ISBLANK(Data!P42)," ","NR"))</f>
        <v>NR</v>
      </c>
      <c r="D42" s="3" t="str">
        <f>IF(Data!O42&gt;0,  "R",IF(ISBLANK(Data!O42)," ","NR"))</f>
        <v>NR</v>
      </c>
      <c r="E42" s="3" t="str">
        <f t="shared" si="2"/>
        <v>NEGATIVE</v>
      </c>
    </row>
    <row r="43" spans="2:5" x14ac:dyDescent="0.3">
      <c r="B43" s="5">
        <v>43655</v>
      </c>
      <c r="C43" s="3" t="str">
        <f>IF(Data!P43&gt;0,  "R",IF(ISBLANK(Data!P43)," ","NR"))</f>
        <v>NR</v>
      </c>
      <c r="D43" s="3" t="str">
        <f>IF(Data!O43&gt;0,  "R",IF(ISBLANK(Data!O43)," ","NR"))</f>
        <v>NR</v>
      </c>
      <c r="E43" s="3" t="str">
        <f t="shared" si="2"/>
        <v>NEGATIVE</v>
      </c>
    </row>
    <row r="44" spans="2:5" x14ac:dyDescent="0.3">
      <c r="B44" s="5">
        <v>43656</v>
      </c>
      <c r="C44" s="3" t="str">
        <f>IF(Data!P44&gt;0,  "R",IF(ISBLANK(Data!P44)," ","NR"))</f>
        <v>NR</v>
      </c>
      <c r="D44" s="3" t="str">
        <f>IF(Data!O44&gt;0,  "R",IF(ISBLANK(Data!O44)," ","NR"))</f>
        <v>NR</v>
      </c>
      <c r="E44" s="3" t="str">
        <f t="shared" si="2"/>
        <v>NEGATIVE</v>
      </c>
    </row>
    <row r="45" spans="2:5" x14ac:dyDescent="0.3">
      <c r="B45" s="5">
        <v>43657</v>
      </c>
      <c r="C45" s="3" t="str">
        <f>IF(Data!P45&gt;0,  "R",IF(ISBLANK(Data!P45)," ","NR"))</f>
        <v>NR</v>
      </c>
      <c r="D45" s="3" t="str">
        <f>IF(Data!O45&gt;0,  "R",IF(ISBLANK(Data!O45)," ","NR"))</f>
        <v>NR</v>
      </c>
      <c r="E45" s="3" t="str">
        <f t="shared" si="2"/>
        <v>NEGATIVE</v>
      </c>
    </row>
    <row r="46" spans="2:5" x14ac:dyDescent="0.3">
      <c r="B46" s="5">
        <v>43658</v>
      </c>
      <c r="C46" s="3" t="str">
        <f>IF(Data!P46&gt;0,  "R",IF(ISBLANK(Data!P46)," ","NR"))</f>
        <v>NR</v>
      </c>
      <c r="D46" s="3" t="str">
        <f>IF(Data!O46&gt;0,  "R",IF(ISBLANK(Data!O46)," ","NR"))</f>
        <v>NR</v>
      </c>
      <c r="E46" s="3" t="str">
        <f t="shared" si="2"/>
        <v>NEGATIVE</v>
      </c>
    </row>
    <row r="47" spans="2:5" x14ac:dyDescent="0.3">
      <c r="B47" s="5">
        <v>43659</v>
      </c>
      <c r="C47" s="3" t="str">
        <f>IF(Data!P47&gt;0,  "R",IF(ISBLANK(Data!P47)," ","NR"))</f>
        <v>NR</v>
      </c>
      <c r="D47" s="3" t="str">
        <f>IF(Data!O47&gt;0,  "R",IF(ISBLANK(Data!O47)," ","NR"))</f>
        <v>NR</v>
      </c>
      <c r="E47" s="3" t="str">
        <f t="shared" si="2"/>
        <v>NEGATIVE</v>
      </c>
    </row>
    <row r="48" spans="2:5" x14ac:dyDescent="0.3">
      <c r="B48" s="5">
        <v>43660</v>
      </c>
      <c r="C48" s="3" t="str">
        <f>IF(Data!P48&gt;0,  "R",IF(ISBLANK(Data!P48)," ","NR"))</f>
        <v>NR</v>
      </c>
      <c r="D48" s="3" t="str">
        <f>IF(Data!O48&gt;0,  "R",IF(ISBLANK(Data!O48)," ","NR"))</f>
        <v>NR</v>
      </c>
      <c r="E48" s="3" t="str">
        <f t="shared" si="2"/>
        <v>NEGATIVE</v>
      </c>
    </row>
    <row r="49" spans="2:5" x14ac:dyDescent="0.3">
      <c r="B49" s="5">
        <v>43661</v>
      </c>
      <c r="C49" s="3" t="str">
        <f>IF(Data!P49&gt;0,  "R",IF(ISBLANK(Data!P49)," ","NR"))</f>
        <v>NR</v>
      </c>
      <c r="D49" s="3" t="str">
        <f>IF(Data!O49&gt;0,  "R",IF(ISBLANK(Data!O49)," ","NR"))</f>
        <v>NR</v>
      </c>
      <c r="E49" s="3" t="str">
        <f t="shared" si="2"/>
        <v>NEGATIVE</v>
      </c>
    </row>
    <row r="50" spans="2:5" x14ac:dyDescent="0.3">
      <c r="B50" s="5">
        <v>43662</v>
      </c>
      <c r="C50" s="3" t="str">
        <f>IF(Data!P50&gt;0,  "R",IF(ISBLANK(Data!P50)," ","NR"))</f>
        <v>NR</v>
      </c>
      <c r="D50" s="3" t="str">
        <f>IF(Data!O50&gt;0,  "R",IF(ISBLANK(Data!O50)," ","NR"))</f>
        <v>NR</v>
      </c>
      <c r="E50" s="3" t="str">
        <f t="shared" si="2"/>
        <v>NEGATIVE</v>
      </c>
    </row>
    <row r="51" spans="2:5" x14ac:dyDescent="0.3">
      <c r="B51" s="5">
        <v>43663</v>
      </c>
      <c r="C51" s="3" t="str">
        <f>IF(Data!P51&gt;0,  "R",IF(ISBLANK(Data!P51)," ","NR"))</f>
        <v>NR</v>
      </c>
      <c r="D51" s="3" t="str">
        <f>IF(Data!O51&gt;0,  "R",IF(ISBLANK(Data!O51)," ","NR"))</f>
        <v>NR</v>
      </c>
      <c r="E51" s="3" t="str">
        <f t="shared" si="2"/>
        <v>NEGATIVE</v>
      </c>
    </row>
    <row r="52" spans="2:5" x14ac:dyDescent="0.3">
      <c r="B52" s="5">
        <v>43664</v>
      </c>
      <c r="C52" s="3" t="str">
        <f>IF(Data!P52&gt;0,  "R",IF(ISBLANK(Data!P52)," ","NR"))</f>
        <v>NR</v>
      </c>
      <c r="D52" s="3" t="str">
        <f>IF(Data!O52&gt;0,  "R",IF(ISBLANK(Data!O52)," ","NR"))</f>
        <v>NR</v>
      </c>
      <c r="E52" s="3" t="str">
        <f t="shared" si="2"/>
        <v>NEGATIVE</v>
      </c>
    </row>
    <row r="53" spans="2:5" x14ac:dyDescent="0.3">
      <c r="B53" s="5">
        <v>43665</v>
      </c>
      <c r="C53" s="3" t="str">
        <f>IF(Data!P53&gt;0,  "R",IF(ISBLANK(Data!P53)," ","NR"))</f>
        <v>NR</v>
      </c>
      <c r="D53" s="3" t="str">
        <f>IF(Data!O53&gt;0,  "R",IF(ISBLANK(Data!O53)," ","NR"))</f>
        <v>NR</v>
      </c>
      <c r="E53" s="3" t="str">
        <f t="shared" si="2"/>
        <v>NEGATIVE</v>
      </c>
    </row>
    <row r="54" spans="2:5" x14ac:dyDescent="0.3">
      <c r="B54" s="5">
        <v>43666</v>
      </c>
      <c r="C54" s="3" t="str">
        <f>IF(Data!P54&gt;0,  "R",IF(ISBLANK(Data!P54)," ","NR"))</f>
        <v>R</v>
      </c>
      <c r="D54" s="3" t="str">
        <f>IF(Data!O54&gt;0,  "R",IF(ISBLANK(Data!O54)," ","NR"))</f>
        <v>NR</v>
      </c>
      <c r="E54" s="3" t="str">
        <f t="shared" si="2"/>
        <v>MISS</v>
      </c>
    </row>
    <row r="55" spans="2:5" x14ac:dyDescent="0.3">
      <c r="B55" s="5">
        <v>43667</v>
      </c>
      <c r="C55" s="3" t="str">
        <f>IF(Data!P55&gt;0,  "R",IF(ISBLANK(Data!P55)," ","NR"))</f>
        <v>R</v>
      </c>
      <c r="D55" s="3" t="str">
        <f>IF(Data!O55&gt;0,  "R",IF(ISBLANK(Data!O55)," ","NR"))</f>
        <v>R</v>
      </c>
      <c r="E55" s="3" t="str">
        <f t="shared" si="2"/>
        <v>HIT</v>
      </c>
    </row>
    <row r="56" spans="2:5" x14ac:dyDescent="0.3">
      <c r="B56" s="5">
        <v>43668</v>
      </c>
      <c r="C56" s="3" t="str">
        <f>IF(Data!P56&gt;0,  "R",IF(ISBLANK(Data!P56)," ","NR"))</f>
        <v>R</v>
      </c>
      <c r="D56" s="3" t="str">
        <f>IF(Data!O56&gt;0,  "R",IF(ISBLANK(Data!O56)," ","NR"))</f>
        <v>R</v>
      </c>
      <c r="E56" s="3" t="str">
        <f t="shared" si="2"/>
        <v>HIT</v>
      </c>
    </row>
    <row r="57" spans="2:5" x14ac:dyDescent="0.3">
      <c r="B57" s="5">
        <v>43669</v>
      </c>
      <c r="C57" s="3" t="str">
        <f>IF(Data!P57&gt;0,  "R",IF(ISBLANK(Data!P57)," ","NR"))</f>
        <v>R</v>
      </c>
      <c r="D57" s="3" t="str">
        <f>IF(Data!O57&gt;0,  "R",IF(ISBLANK(Data!O57)," ","NR"))</f>
        <v>R</v>
      </c>
      <c r="E57" s="3" t="str">
        <f t="shared" si="2"/>
        <v>HIT</v>
      </c>
    </row>
    <row r="58" spans="2:5" x14ac:dyDescent="0.3">
      <c r="B58" s="5">
        <v>43670</v>
      </c>
      <c r="C58" s="3" t="str">
        <f>IF(Data!P58&gt;0,  "R",IF(ISBLANK(Data!P58)," ","NR"))</f>
        <v>R</v>
      </c>
      <c r="D58" s="3" t="str">
        <f>IF(Data!O58&gt;0,  "R",IF(ISBLANK(Data!O58)," ","NR"))</f>
        <v>R</v>
      </c>
      <c r="E58" s="3" t="str">
        <f t="shared" si="2"/>
        <v>HIT</v>
      </c>
    </row>
    <row r="59" spans="2:5" x14ac:dyDescent="0.3">
      <c r="B59" s="5">
        <v>43671</v>
      </c>
      <c r="C59" s="3" t="str">
        <f>IF(Data!P59&gt;0,  "R",IF(ISBLANK(Data!P59)," ","NR"))</f>
        <v>R</v>
      </c>
      <c r="D59" s="3" t="str">
        <f>IF(Data!O59&gt;0,  "R",IF(ISBLANK(Data!O59)," ","NR"))</f>
        <v>R</v>
      </c>
      <c r="E59" s="3" t="str">
        <f t="shared" si="2"/>
        <v>HIT</v>
      </c>
    </row>
    <row r="60" spans="2:5" x14ac:dyDescent="0.3">
      <c r="B60" s="5">
        <v>43672</v>
      </c>
      <c r="C60" s="3" t="str">
        <f>IF(Data!P60&gt;0,  "R",IF(ISBLANK(Data!P60)," ","NR"))</f>
        <v>R</v>
      </c>
      <c r="D60" s="3" t="str">
        <f>IF(Data!O60&gt;0,  "R",IF(ISBLANK(Data!O60)," ","NR"))</f>
        <v>R</v>
      </c>
      <c r="E60" s="3" t="str">
        <f t="shared" si="2"/>
        <v>HIT</v>
      </c>
    </row>
    <row r="61" spans="2:5" x14ac:dyDescent="0.3">
      <c r="B61" s="5">
        <v>43673</v>
      </c>
      <c r="C61" s="3" t="str">
        <f>IF(Data!P61&gt;0,  "R",IF(ISBLANK(Data!P61)," ","NR"))</f>
        <v>R</v>
      </c>
      <c r="D61" s="3" t="str">
        <f>IF(Data!O61&gt;0,  "R",IF(ISBLANK(Data!O61)," ","NR"))</f>
        <v>R</v>
      </c>
      <c r="E61" s="3" t="str">
        <f t="shared" si="2"/>
        <v>HIT</v>
      </c>
    </row>
    <row r="62" spans="2:5" x14ac:dyDescent="0.3">
      <c r="B62" s="5">
        <v>43674</v>
      </c>
      <c r="C62" s="3" t="str">
        <f>IF(Data!P62&gt;0,  "R",IF(ISBLANK(Data!P62)," ","NR"))</f>
        <v>R</v>
      </c>
      <c r="D62" s="3" t="str">
        <f>IF(Data!O62&gt;0,  "R",IF(ISBLANK(Data!O62)," ","NR"))</f>
        <v>R</v>
      </c>
      <c r="E62" s="3" t="str">
        <f t="shared" si="2"/>
        <v>HIT</v>
      </c>
    </row>
    <row r="63" spans="2:5" x14ac:dyDescent="0.3">
      <c r="B63" s="5">
        <v>43675</v>
      </c>
      <c r="C63" s="3" t="str">
        <f>IF(Data!P63&gt;0,  "R",IF(ISBLANK(Data!P63)," ","NR"))</f>
        <v>R</v>
      </c>
      <c r="D63" s="3" t="str">
        <f>IF(Data!O63&gt;0,  "R",IF(ISBLANK(Data!O63)," ","NR"))</f>
        <v>R</v>
      </c>
      <c r="E63" s="3" t="str">
        <f t="shared" si="2"/>
        <v>HIT</v>
      </c>
    </row>
    <row r="64" spans="2:5" x14ac:dyDescent="0.3">
      <c r="B64" s="5">
        <v>43676</v>
      </c>
      <c r="C64" s="3" t="str">
        <f>IF(Data!P64&gt;0,  "R",IF(ISBLANK(Data!P64)," ","NR"))</f>
        <v>R</v>
      </c>
      <c r="D64" s="3" t="str">
        <f>IF(Data!O64&gt;0,  "R",IF(ISBLANK(Data!O64)," ","NR"))</f>
        <v>R</v>
      </c>
      <c r="E64" s="3" t="str">
        <f t="shared" si="2"/>
        <v>HIT</v>
      </c>
    </row>
    <row r="65" spans="2:5" x14ac:dyDescent="0.3">
      <c r="B65" s="5">
        <v>43677</v>
      </c>
      <c r="C65" s="3" t="str">
        <f>IF(Data!P65&gt;0,  "R",IF(ISBLANK(Data!P65)," ","NR"))</f>
        <v>R</v>
      </c>
      <c r="D65" s="3" t="str">
        <f>IF(Data!O65&gt;0,  "R",IF(ISBLANK(Data!O65)," ","NR"))</f>
        <v>R</v>
      </c>
      <c r="E65" s="3" t="str">
        <f t="shared" si="2"/>
        <v>HIT</v>
      </c>
    </row>
    <row r="66" spans="2:5" x14ac:dyDescent="0.3">
      <c r="B66" s="5">
        <v>43678</v>
      </c>
      <c r="C66" s="3" t="str">
        <f>IF(Data!P66&gt;0,  "R",IF(ISBLANK(Data!P66)," ","NR"))</f>
        <v>R</v>
      </c>
      <c r="D66" s="3" t="str">
        <f>IF(Data!O66&gt;0,  "R",IF(ISBLANK(Data!O66)," ","NR"))</f>
        <v>R</v>
      </c>
      <c r="E66" s="3" t="str">
        <f t="shared" si="2"/>
        <v>HIT</v>
      </c>
    </row>
    <row r="67" spans="2:5" x14ac:dyDescent="0.3">
      <c r="B67" s="5">
        <v>43679</v>
      </c>
      <c r="C67" s="3" t="str">
        <f>IF(Data!P67&gt;0,  "R",IF(ISBLANK(Data!P67)," ","NR"))</f>
        <v>R</v>
      </c>
      <c r="D67" s="3" t="str">
        <f>IF(Data!O67&gt;0,  "R",IF(ISBLANK(Data!O67)," ","NR"))</f>
        <v>R</v>
      </c>
      <c r="E67" s="3" t="str">
        <f t="shared" si="2"/>
        <v>HIT</v>
      </c>
    </row>
    <row r="68" spans="2:5" x14ac:dyDescent="0.3">
      <c r="B68" s="5">
        <v>43680</v>
      </c>
      <c r="C68" s="3" t="str">
        <f>IF(Data!P68&gt;0,  "R",IF(ISBLANK(Data!P68)," ","NR"))</f>
        <v>R</v>
      </c>
      <c r="D68" s="3" t="str">
        <f>IF(Data!O68&gt;0,  "R",IF(ISBLANK(Data!O68)," ","NR"))</f>
        <v>R</v>
      </c>
      <c r="E68" s="3" t="str">
        <f t="shared" si="2"/>
        <v>HIT</v>
      </c>
    </row>
    <row r="69" spans="2:5" x14ac:dyDescent="0.3">
      <c r="B69" s="5">
        <v>43681</v>
      </c>
      <c r="C69" s="3" t="str">
        <f>IF(Data!P69&gt;0,  "R",IF(ISBLANK(Data!P69)," ","NR"))</f>
        <v>R</v>
      </c>
      <c r="D69" s="3" t="str">
        <f>IF(Data!O69&gt;0,  "R",IF(ISBLANK(Data!O69)," ","NR"))</f>
        <v>R</v>
      </c>
      <c r="E69" s="3" t="str">
        <f t="shared" si="2"/>
        <v>HIT</v>
      </c>
    </row>
    <row r="70" spans="2:5" x14ac:dyDescent="0.3">
      <c r="B70" s="5">
        <v>43682</v>
      </c>
      <c r="C70" s="3" t="str">
        <f>IF(Data!P70&gt;0,  "R",IF(ISBLANK(Data!P70)," ","NR"))</f>
        <v>R</v>
      </c>
      <c r="D70" s="3" t="str">
        <f>IF(Data!O70&gt;0,  "R",IF(ISBLANK(Data!O70)," ","NR"))</f>
        <v>R</v>
      </c>
      <c r="E70" s="3" t="str">
        <f t="shared" si="2"/>
        <v>HIT</v>
      </c>
    </row>
    <row r="71" spans="2:5" x14ac:dyDescent="0.3">
      <c r="B71" s="5">
        <v>43683</v>
      </c>
      <c r="C71" s="3" t="str">
        <f>IF(Data!P71&gt;0,  "R",IF(ISBLANK(Data!P71)," ","NR"))</f>
        <v>R</v>
      </c>
      <c r="D71" s="3" t="str">
        <f>IF(Data!O71&gt;0,  "R",IF(ISBLANK(Data!O71)," ","NR"))</f>
        <v>R</v>
      </c>
      <c r="E71" s="3" t="str">
        <f t="shared" si="2"/>
        <v>HIT</v>
      </c>
    </row>
    <row r="72" spans="2:5" x14ac:dyDescent="0.3">
      <c r="B72" s="5">
        <v>43684</v>
      </c>
      <c r="C72" s="3" t="str">
        <f>IF(Data!P72&gt;0,  "R",IF(ISBLANK(Data!P72)," ","NR"))</f>
        <v>R</v>
      </c>
      <c r="D72" s="3" t="str">
        <f>IF(Data!O72&gt;0,  "R",IF(ISBLANK(Data!O72)," ","NR"))</f>
        <v>R</v>
      </c>
      <c r="E72" s="3" t="str">
        <f t="shared" si="2"/>
        <v>HIT</v>
      </c>
    </row>
    <row r="73" spans="2:5" x14ac:dyDescent="0.3">
      <c r="B73" s="5">
        <v>43685</v>
      </c>
      <c r="C73" s="3" t="str">
        <f>IF(Data!P73&gt;0,  "R",IF(ISBLANK(Data!P73)," ","NR"))</f>
        <v>R</v>
      </c>
      <c r="D73" s="3" t="str">
        <f>IF(Data!O73&gt;0,  "R",IF(ISBLANK(Data!O73)," ","NR"))</f>
        <v>R</v>
      </c>
      <c r="E73" s="3" t="str">
        <f t="shared" si="2"/>
        <v>HIT</v>
      </c>
    </row>
    <row r="74" spans="2:5" x14ac:dyDescent="0.3">
      <c r="B74" s="5">
        <v>43686</v>
      </c>
      <c r="C74" s="3" t="str">
        <f>IF(Data!P74&gt;0,  "R",IF(ISBLANK(Data!P74)," ","NR"))</f>
        <v>R</v>
      </c>
      <c r="D74" s="3" t="str">
        <f>IF(Data!O74&gt;0,  "R",IF(ISBLANK(Data!O74)," ","NR"))</f>
        <v>R</v>
      </c>
      <c r="E74" s="3" t="str">
        <f t="shared" si="2"/>
        <v>HIT</v>
      </c>
    </row>
    <row r="75" spans="2:5" x14ac:dyDescent="0.3">
      <c r="B75" s="5">
        <v>43687</v>
      </c>
      <c r="C75" s="3" t="str">
        <f>IF(Data!P75&gt;0,  "R",IF(ISBLANK(Data!P75)," ","NR"))</f>
        <v>NR</v>
      </c>
      <c r="D75" s="3" t="str">
        <f>IF(Data!O75&gt;0,  "R",IF(ISBLANK(Data!O75)," ","NR"))</f>
        <v>R</v>
      </c>
      <c r="E75" s="3" t="str">
        <f t="shared" si="2"/>
        <v>FALSE ALARM</v>
      </c>
    </row>
    <row r="76" spans="2:5" x14ac:dyDescent="0.3">
      <c r="B76" s="5">
        <v>43688</v>
      </c>
      <c r="C76" s="3" t="str">
        <f>IF(Data!P76&gt;0,  "R",IF(ISBLANK(Data!P76)," ","NR"))</f>
        <v>NR</v>
      </c>
      <c r="D76" s="3" t="str">
        <f>IF(Data!O76&gt;0,  "R",IF(ISBLANK(Data!O76)," ","NR"))</f>
        <v>R</v>
      </c>
      <c r="E76" s="3" t="str">
        <f t="shared" si="2"/>
        <v>FALSE ALARM</v>
      </c>
    </row>
    <row r="77" spans="2:5" x14ac:dyDescent="0.3">
      <c r="B77" s="5">
        <v>43689</v>
      </c>
      <c r="C77" s="3" t="str">
        <f>IF(Data!P77&gt;0,  "R",IF(ISBLANK(Data!P77)," ","NR"))</f>
        <v>R</v>
      </c>
      <c r="D77" s="3" t="str">
        <f>IF(Data!O77&gt;0,  "R",IF(ISBLANK(Data!O77)," ","NR"))</f>
        <v>R</v>
      </c>
      <c r="E77" s="3" t="str">
        <f t="shared" si="2"/>
        <v>HIT</v>
      </c>
    </row>
    <row r="78" spans="2:5" x14ac:dyDescent="0.3">
      <c r="B78" s="5">
        <v>43690</v>
      </c>
      <c r="C78" s="3" t="str">
        <f>IF(Data!P78&gt;0,  "R",IF(ISBLANK(Data!P78)," ","NR"))</f>
        <v>R</v>
      </c>
      <c r="D78" s="3" t="str">
        <f>IF(Data!O78&gt;0,  "R",IF(ISBLANK(Data!O78)," ","NR"))</f>
        <v>R</v>
      </c>
      <c r="E78" s="3" t="str">
        <f t="shared" si="2"/>
        <v>HIT</v>
      </c>
    </row>
    <row r="79" spans="2:5" x14ac:dyDescent="0.3">
      <c r="B79" s="5">
        <v>43691</v>
      </c>
      <c r="C79" s="3" t="str">
        <f>IF(Data!P79&gt;0,  "R",IF(ISBLANK(Data!P79)," ","NR"))</f>
        <v>R</v>
      </c>
      <c r="D79" s="3" t="str">
        <f>IF(Data!O79&gt;0,  "R",IF(ISBLANK(Data!O79)," ","NR"))</f>
        <v>R</v>
      </c>
      <c r="E79" s="3" t="str">
        <f t="shared" ref="E79:E142" si="3">IF(AND(C79=D79,C79="R"),"HIT",IF(AND(C79&lt;&gt;D79,C79="NR"),"FALSE ALARM",IF(AND(C79&lt;&gt;D79,C79="R"),"MISS",IF(AND(C79="NR",D79="NR"),"NEGATIVE"," "))))</f>
        <v>HIT</v>
      </c>
    </row>
    <row r="80" spans="2:5" x14ac:dyDescent="0.3">
      <c r="B80" s="5">
        <v>43692</v>
      </c>
      <c r="C80" s="3" t="str">
        <f>IF(Data!P80&gt;0,  "R",IF(ISBLANK(Data!P80)," ","NR"))</f>
        <v>R</v>
      </c>
      <c r="D80" s="3" t="str">
        <f>IF(Data!O80&gt;0,  "R",IF(ISBLANK(Data!O80)," ","NR"))</f>
        <v>R</v>
      </c>
      <c r="E80" s="3" t="str">
        <f t="shared" si="3"/>
        <v>HIT</v>
      </c>
    </row>
    <row r="81" spans="2:5" x14ac:dyDescent="0.3">
      <c r="B81" s="5">
        <v>43693</v>
      </c>
      <c r="C81" s="3" t="str">
        <f>IF(Data!P81&gt;0,  "R",IF(ISBLANK(Data!P81)," ","NR"))</f>
        <v>R</v>
      </c>
      <c r="D81" s="3" t="str">
        <f>IF(Data!O81&gt;0,  "R",IF(ISBLANK(Data!O81)," ","NR"))</f>
        <v>R</v>
      </c>
      <c r="E81" s="3" t="str">
        <f t="shared" si="3"/>
        <v>HIT</v>
      </c>
    </row>
    <row r="82" spans="2:5" x14ac:dyDescent="0.3">
      <c r="B82" s="5">
        <v>43694</v>
      </c>
      <c r="C82" s="3" t="str">
        <f>IF(Data!P82&gt;0,  "R",IF(ISBLANK(Data!P82)," ","NR"))</f>
        <v>R</v>
      </c>
      <c r="D82" s="3" t="str">
        <f>IF(Data!O82&gt;0,  "R",IF(ISBLANK(Data!O82)," ","NR"))</f>
        <v>NR</v>
      </c>
      <c r="E82" s="3" t="str">
        <f t="shared" si="3"/>
        <v>MISS</v>
      </c>
    </row>
    <row r="83" spans="2:5" x14ac:dyDescent="0.3">
      <c r="B83" s="5">
        <v>43695</v>
      </c>
      <c r="C83" s="3" t="str">
        <f>IF(Data!P83&gt;0,  "R",IF(ISBLANK(Data!P83)," ","NR"))</f>
        <v>NR</v>
      </c>
      <c r="D83" s="3" t="str">
        <f>IF(Data!O83&gt;0,  "R",IF(ISBLANK(Data!O83)," ","NR"))</f>
        <v>NR</v>
      </c>
      <c r="E83" s="3" t="str">
        <f t="shared" si="3"/>
        <v>NEGATIVE</v>
      </c>
    </row>
    <row r="84" spans="2:5" x14ac:dyDescent="0.3">
      <c r="B84" s="5">
        <v>43696</v>
      </c>
      <c r="C84" s="3" t="str">
        <f>IF(Data!P84&gt;0,  "R",IF(ISBLANK(Data!P84)," ","NR"))</f>
        <v>NR</v>
      </c>
      <c r="D84" s="3" t="str">
        <f>IF(Data!O84&gt;0,  "R",IF(ISBLANK(Data!O84)," ","NR"))</f>
        <v>NR</v>
      </c>
      <c r="E84" s="3" t="str">
        <f t="shared" si="3"/>
        <v>NEGATIVE</v>
      </c>
    </row>
    <row r="85" spans="2:5" x14ac:dyDescent="0.3">
      <c r="B85" s="5">
        <v>43697</v>
      </c>
      <c r="C85" s="3" t="str">
        <f>IF(Data!P85&gt;0,  "R",IF(ISBLANK(Data!P85)," ","NR"))</f>
        <v>NR</v>
      </c>
      <c r="D85" s="3" t="str">
        <f>IF(Data!O85&gt;0,  "R",IF(ISBLANK(Data!O85)," ","NR"))</f>
        <v>NR</v>
      </c>
      <c r="E85" s="3" t="str">
        <f t="shared" si="3"/>
        <v>NEGATIVE</v>
      </c>
    </row>
    <row r="86" spans="2:5" x14ac:dyDescent="0.3">
      <c r="B86" s="5">
        <v>43698</v>
      </c>
      <c r="C86" s="3" t="str">
        <f>IF(Data!P86&gt;0,  "R",IF(ISBLANK(Data!P86)," ","NR"))</f>
        <v>NR</v>
      </c>
      <c r="D86" s="3" t="str">
        <f>IF(Data!O86&gt;0,  "R",IF(ISBLANK(Data!O86)," ","NR"))</f>
        <v>NR</v>
      </c>
      <c r="E86" s="3" t="str">
        <f t="shared" si="3"/>
        <v>NEGATIVE</v>
      </c>
    </row>
    <row r="87" spans="2:5" x14ac:dyDescent="0.3">
      <c r="B87" s="5">
        <v>43699</v>
      </c>
      <c r="C87" s="3" t="str">
        <f>IF(Data!P87&gt;0,  "R",IF(ISBLANK(Data!P87)," ","NR"))</f>
        <v>NR</v>
      </c>
      <c r="D87" s="3" t="str">
        <f>IF(Data!O87&gt;0,  "R",IF(ISBLANK(Data!O87)," ","NR"))</f>
        <v>NR</v>
      </c>
      <c r="E87" s="3" t="str">
        <f t="shared" si="3"/>
        <v>NEGATIVE</v>
      </c>
    </row>
    <row r="88" spans="2:5" x14ac:dyDescent="0.3">
      <c r="B88" s="5">
        <v>43700</v>
      </c>
      <c r="C88" s="3" t="str">
        <f>IF(Data!P88&gt;0,  "R",IF(ISBLANK(Data!P88)," ","NR"))</f>
        <v>NR</v>
      </c>
      <c r="D88" s="3" t="str">
        <f>IF(Data!O88&gt;0,  "R",IF(ISBLANK(Data!O88)," ","NR"))</f>
        <v>NR</v>
      </c>
      <c r="E88" s="3" t="str">
        <f t="shared" si="3"/>
        <v>NEGATIVE</v>
      </c>
    </row>
    <row r="89" spans="2:5" x14ac:dyDescent="0.3">
      <c r="B89" s="5">
        <v>43701</v>
      </c>
      <c r="C89" s="3" t="str">
        <f>IF(Data!P89&gt;0,  "R",IF(ISBLANK(Data!P89)," ","NR"))</f>
        <v>NR</v>
      </c>
      <c r="D89" s="3" t="str">
        <f>IF(Data!O89&gt;0,  "R",IF(ISBLANK(Data!O89)," ","NR"))</f>
        <v>NR</v>
      </c>
      <c r="E89" s="3" t="str">
        <f t="shared" si="3"/>
        <v>NEGATIVE</v>
      </c>
    </row>
    <row r="90" spans="2:5" x14ac:dyDescent="0.3">
      <c r="B90" s="5">
        <v>43702</v>
      </c>
      <c r="C90" s="3" t="str">
        <f>IF(Data!P90&gt;0,  "R",IF(ISBLANK(Data!P90)," ","NR"))</f>
        <v>NR</v>
      </c>
      <c r="D90" s="3" t="str">
        <f>IF(Data!O90&gt;0,  "R",IF(ISBLANK(Data!O90)," ","NR"))</f>
        <v>NR</v>
      </c>
      <c r="E90" s="3" t="str">
        <f t="shared" si="3"/>
        <v>NEGATIVE</v>
      </c>
    </row>
    <row r="91" spans="2:5" x14ac:dyDescent="0.3">
      <c r="B91" s="5">
        <v>43703</v>
      </c>
      <c r="C91" s="3" t="str">
        <f>IF(Data!P91&gt;0,  "R",IF(ISBLANK(Data!P91)," ","NR"))</f>
        <v>NR</v>
      </c>
      <c r="D91" s="3" t="str">
        <f>IF(Data!O91&gt;0,  "R",IF(ISBLANK(Data!O91)," ","NR"))</f>
        <v>NR</v>
      </c>
      <c r="E91" s="3" t="str">
        <f t="shared" si="3"/>
        <v>NEGATIVE</v>
      </c>
    </row>
    <row r="92" spans="2:5" x14ac:dyDescent="0.3">
      <c r="B92" s="5">
        <v>43704</v>
      </c>
      <c r="C92" s="3" t="str">
        <f>IF(Data!P92&gt;0,  "R",IF(ISBLANK(Data!P92)," ","NR"))</f>
        <v>NR</v>
      </c>
      <c r="D92" s="3" t="str">
        <f>IF(Data!O92&gt;0,  "R",IF(ISBLANK(Data!O92)," ","NR"))</f>
        <v>NR</v>
      </c>
      <c r="E92" s="3" t="str">
        <f t="shared" si="3"/>
        <v>NEGATIVE</v>
      </c>
    </row>
    <row r="93" spans="2:5" x14ac:dyDescent="0.3">
      <c r="B93" s="5">
        <v>43705</v>
      </c>
      <c r="C93" s="3" t="str">
        <f>IF(Data!P93&gt;0,  "R",IF(ISBLANK(Data!P93)," ","NR"))</f>
        <v>NR</v>
      </c>
      <c r="D93" s="3" t="str">
        <f>IF(Data!O93&gt;0,  "R",IF(ISBLANK(Data!O93)," ","NR"))</f>
        <v>NR</v>
      </c>
      <c r="E93" s="3" t="str">
        <f t="shared" si="3"/>
        <v>NEGATIVE</v>
      </c>
    </row>
    <row r="94" spans="2:5" x14ac:dyDescent="0.3">
      <c r="B94" s="5">
        <v>43706</v>
      </c>
      <c r="C94" s="3" t="str">
        <f>IF(Data!P94&gt;0,  "R",IF(ISBLANK(Data!P94)," ","NR"))</f>
        <v>NR</v>
      </c>
      <c r="D94" s="3" t="str">
        <f>IF(Data!O94&gt;0,  "R",IF(ISBLANK(Data!O94)," ","NR"))</f>
        <v>NR</v>
      </c>
      <c r="E94" s="3" t="str">
        <f t="shared" si="3"/>
        <v>NEGATIVE</v>
      </c>
    </row>
    <row r="95" spans="2:5" x14ac:dyDescent="0.3">
      <c r="B95" s="5">
        <v>43707</v>
      </c>
      <c r="C95" s="3" t="str">
        <f>IF(Data!P95&gt;0,  "R",IF(ISBLANK(Data!P95)," ","NR"))</f>
        <v>NR</v>
      </c>
      <c r="D95" s="3" t="str">
        <f>IF(Data!O95&gt;0,  "R",IF(ISBLANK(Data!O95)," ","NR"))</f>
        <v>NR</v>
      </c>
      <c r="E95" s="3" t="str">
        <f t="shared" si="3"/>
        <v>NEGATIVE</v>
      </c>
    </row>
    <row r="96" spans="2:5" x14ac:dyDescent="0.3">
      <c r="B96" s="5">
        <v>43708</v>
      </c>
      <c r="C96" s="3" t="str">
        <f>IF(Data!P96&gt;0,  "R",IF(ISBLANK(Data!P96)," ","NR"))</f>
        <v>NR</v>
      </c>
      <c r="D96" s="3" t="str">
        <f>IF(Data!O96&gt;0,  "R",IF(ISBLANK(Data!O96)," ","NR"))</f>
        <v>NR</v>
      </c>
      <c r="E96" s="3" t="str">
        <f t="shared" si="3"/>
        <v>NEGATIVE</v>
      </c>
    </row>
    <row r="97" spans="2:5" x14ac:dyDescent="0.3">
      <c r="B97" s="5">
        <v>43709</v>
      </c>
      <c r="C97" s="3" t="str">
        <f>IF(Data!P97&gt;0,  "R",IF(ISBLANK(Data!P97)," ","NR"))</f>
        <v>NR</v>
      </c>
      <c r="D97" s="3" t="str">
        <f>IF(Data!O97&gt;0,  "R",IF(ISBLANK(Data!O97)," ","NR"))</f>
        <v>NR</v>
      </c>
      <c r="E97" s="3" t="str">
        <f t="shared" si="3"/>
        <v>NEGATIVE</v>
      </c>
    </row>
    <row r="98" spans="2:5" x14ac:dyDescent="0.3">
      <c r="B98" s="5">
        <v>43710</v>
      </c>
      <c r="C98" s="3" t="str">
        <f>IF(Data!P98&gt;0,  "R",IF(ISBLANK(Data!P98)," ","NR"))</f>
        <v>NR</v>
      </c>
      <c r="D98" s="3" t="str">
        <f>IF(Data!O98&gt;0,  "R",IF(ISBLANK(Data!O98)," ","NR"))</f>
        <v>NR</v>
      </c>
      <c r="E98" s="3" t="str">
        <f t="shared" si="3"/>
        <v>NEGATIVE</v>
      </c>
    </row>
    <row r="99" spans="2:5" x14ac:dyDescent="0.3">
      <c r="B99" s="5">
        <v>43711</v>
      </c>
      <c r="C99" s="3" t="str">
        <f>IF(Data!P99&gt;0,  "R",IF(ISBLANK(Data!P99)," ","NR"))</f>
        <v>NR</v>
      </c>
      <c r="D99" s="3" t="str">
        <f>IF(Data!O99&gt;0,  "R",IF(ISBLANK(Data!O99)," ","NR"))</f>
        <v>NR</v>
      </c>
      <c r="E99" s="3" t="str">
        <f t="shared" si="3"/>
        <v>NEGATIVE</v>
      </c>
    </row>
    <row r="100" spans="2:5" x14ac:dyDescent="0.3">
      <c r="B100" s="5">
        <v>43712</v>
      </c>
      <c r="C100" s="3" t="str">
        <f>IF(Data!P100&gt;0,  "R",IF(ISBLANK(Data!P100)," ","NR"))</f>
        <v>NR</v>
      </c>
      <c r="D100" s="3" t="str">
        <f>IF(Data!O100&gt;0,  "R",IF(ISBLANK(Data!O100)," ","NR"))</f>
        <v>NR</v>
      </c>
      <c r="E100" s="3" t="str">
        <f t="shared" si="3"/>
        <v>NEGATIVE</v>
      </c>
    </row>
    <row r="101" spans="2:5" x14ac:dyDescent="0.3">
      <c r="B101" s="5">
        <v>43713</v>
      </c>
      <c r="C101" s="3" t="str">
        <f>IF(Data!P101&gt;0,  "R",IF(ISBLANK(Data!P101)," ","NR"))</f>
        <v>NR</v>
      </c>
      <c r="D101" s="3" t="str">
        <f>IF(Data!O101&gt;0,  "R",IF(ISBLANK(Data!O101)," ","NR"))</f>
        <v>NR</v>
      </c>
      <c r="E101" s="3" t="str">
        <f t="shared" si="3"/>
        <v>NEGATIVE</v>
      </c>
    </row>
    <row r="102" spans="2:5" x14ac:dyDescent="0.3">
      <c r="B102" s="5">
        <v>43714</v>
      </c>
      <c r="C102" s="3" t="str">
        <f>IF(Data!P102&gt;0,  "R",IF(ISBLANK(Data!P102)," ","NR"))</f>
        <v>NR</v>
      </c>
      <c r="D102" s="3" t="str">
        <f>IF(Data!O102&gt;0,  "R",IF(ISBLANK(Data!O102)," ","NR"))</f>
        <v>NR</v>
      </c>
      <c r="E102" s="3" t="str">
        <f t="shared" si="3"/>
        <v>NEGATIVE</v>
      </c>
    </row>
    <row r="103" spans="2:5" x14ac:dyDescent="0.3">
      <c r="B103" s="5">
        <v>43715</v>
      </c>
      <c r="C103" s="3" t="str">
        <f>IF(Data!P103&gt;0,  "R",IF(ISBLANK(Data!P103)," ","NR"))</f>
        <v>R</v>
      </c>
      <c r="D103" s="3" t="str">
        <f>IF(Data!O103&gt;0,  "R",IF(ISBLANK(Data!O103)," ","NR"))</f>
        <v>R</v>
      </c>
      <c r="E103" s="3" t="str">
        <f t="shared" si="3"/>
        <v>HIT</v>
      </c>
    </row>
    <row r="104" spans="2:5" x14ac:dyDescent="0.3">
      <c r="B104" s="5">
        <v>43716</v>
      </c>
      <c r="C104" s="3" t="str">
        <f>IF(Data!P104&gt;0,  "R",IF(ISBLANK(Data!P104)," ","NR"))</f>
        <v>R</v>
      </c>
      <c r="D104" s="3" t="str">
        <f>IF(Data!O104&gt;0,  "R",IF(ISBLANK(Data!O104)," ","NR"))</f>
        <v>R</v>
      </c>
      <c r="E104" s="3" t="str">
        <f t="shared" si="3"/>
        <v>HIT</v>
      </c>
    </row>
    <row r="105" spans="2:5" x14ac:dyDescent="0.3">
      <c r="B105" s="5">
        <v>43717</v>
      </c>
      <c r="C105" s="3" t="str">
        <f>IF(Data!P105&gt;0,  "R",IF(ISBLANK(Data!P105)," ","NR"))</f>
        <v>R</v>
      </c>
      <c r="D105" s="3" t="str">
        <f>IF(Data!O105&gt;0,  "R",IF(ISBLANK(Data!O105)," ","NR"))</f>
        <v>R</v>
      </c>
      <c r="E105" s="3" t="str">
        <f t="shared" si="3"/>
        <v>HIT</v>
      </c>
    </row>
    <row r="106" spans="2:5" x14ac:dyDescent="0.3">
      <c r="B106" s="5">
        <v>43718</v>
      </c>
      <c r="C106" s="3" t="str">
        <f>IF(Data!P106&gt;0,  "R",IF(ISBLANK(Data!P106)," ","NR"))</f>
        <v>R</v>
      </c>
      <c r="D106" s="3" t="str">
        <f>IF(Data!O106&gt;0,  "R",IF(ISBLANK(Data!O106)," ","NR"))</f>
        <v>R</v>
      </c>
      <c r="E106" s="3" t="str">
        <f t="shared" si="3"/>
        <v>HIT</v>
      </c>
    </row>
    <row r="107" spans="2:5" x14ac:dyDescent="0.3">
      <c r="B107" s="5">
        <v>43719</v>
      </c>
      <c r="C107" s="3" t="str">
        <f>IF(Data!P107&gt;0,  "R",IF(ISBLANK(Data!P107)," ","NR"))</f>
        <v>R</v>
      </c>
      <c r="D107" s="3" t="str">
        <f>IF(Data!O107&gt;0,  "R",IF(ISBLANK(Data!O107)," ","NR"))</f>
        <v>R</v>
      </c>
      <c r="E107" s="3" t="str">
        <f t="shared" si="3"/>
        <v>HIT</v>
      </c>
    </row>
    <row r="108" spans="2:5" x14ac:dyDescent="0.3">
      <c r="B108" s="5">
        <v>43720</v>
      </c>
      <c r="C108" s="3" t="str">
        <f>IF(Data!P108&gt;0,  "R",IF(ISBLANK(Data!P108)," ","NR"))</f>
        <v>R</v>
      </c>
      <c r="D108" s="3" t="str">
        <f>IF(Data!O108&gt;0,  "R",IF(ISBLANK(Data!O108)," ","NR"))</f>
        <v>R</v>
      </c>
      <c r="E108" s="3" t="str">
        <f t="shared" si="3"/>
        <v>HIT</v>
      </c>
    </row>
    <row r="109" spans="2:5" x14ac:dyDescent="0.3">
      <c r="B109" s="5">
        <v>43721</v>
      </c>
      <c r="C109" s="3" t="str">
        <f>IF(Data!P109&gt;0,  "R",IF(ISBLANK(Data!P109)," ","NR"))</f>
        <v>R</v>
      </c>
      <c r="D109" s="3" t="str">
        <f>IF(Data!O109&gt;0,  "R",IF(ISBLANK(Data!O109)," ","NR"))</f>
        <v>R</v>
      </c>
      <c r="E109" s="3" t="str">
        <f t="shared" si="3"/>
        <v>HIT</v>
      </c>
    </row>
    <row r="110" spans="2:5" x14ac:dyDescent="0.3">
      <c r="B110" s="5">
        <v>43722</v>
      </c>
      <c r="C110" s="3" t="str">
        <f>IF(Data!P110&gt;0,  "R",IF(ISBLANK(Data!P110)," ","NR"))</f>
        <v>R</v>
      </c>
      <c r="D110" s="3" t="str">
        <f>IF(Data!O110&gt;0,  "R",IF(ISBLANK(Data!O110)," ","NR"))</f>
        <v>R</v>
      </c>
      <c r="E110" s="3" t="str">
        <f t="shared" si="3"/>
        <v>HIT</v>
      </c>
    </row>
    <row r="111" spans="2:5" x14ac:dyDescent="0.3">
      <c r="B111" s="5">
        <v>43723</v>
      </c>
      <c r="C111" s="3" t="str">
        <f>IF(Data!P111&gt;0,  "R",IF(ISBLANK(Data!P111)," ","NR"))</f>
        <v>R</v>
      </c>
      <c r="D111" s="3" t="str">
        <f>IF(Data!O111&gt;0,  "R",IF(ISBLANK(Data!O111)," ","NR"))</f>
        <v>R</v>
      </c>
      <c r="E111" s="3" t="str">
        <f t="shared" si="3"/>
        <v>HIT</v>
      </c>
    </row>
    <row r="112" spans="2:5" x14ac:dyDescent="0.3">
      <c r="B112" s="5">
        <v>43724</v>
      </c>
      <c r="C112" s="3" t="str">
        <f>IF(Data!P112&gt;0,  "R",IF(ISBLANK(Data!P112)," ","NR"))</f>
        <v>R</v>
      </c>
      <c r="D112" s="3" t="str">
        <f>IF(Data!O112&gt;0,  "R",IF(ISBLANK(Data!O112)," ","NR"))</f>
        <v>R</v>
      </c>
      <c r="E112" s="3" t="str">
        <f t="shared" si="3"/>
        <v>HIT</v>
      </c>
    </row>
    <row r="113" spans="2:5" x14ac:dyDescent="0.3">
      <c r="B113" s="5">
        <v>43725</v>
      </c>
      <c r="C113" s="3" t="str">
        <f>IF(Data!P113&gt;0,  "R",IF(ISBLANK(Data!P113)," ","NR"))</f>
        <v>R</v>
      </c>
      <c r="D113" s="3" t="str">
        <f>IF(Data!O113&gt;0,  "R",IF(ISBLANK(Data!O113)," ","NR"))</f>
        <v>R</v>
      </c>
      <c r="E113" s="3" t="str">
        <f t="shared" si="3"/>
        <v>HIT</v>
      </c>
    </row>
    <row r="114" spans="2:5" x14ac:dyDescent="0.3">
      <c r="B114" s="5">
        <v>43726</v>
      </c>
      <c r="C114" s="3" t="str">
        <f>IF(Data!P114&gt;0,  "R",IF(ISBLANK(Data!P114)," ","NR"))</f>
        <v>R</v>
      </c>
      <c r="D114" s="3" t="str">
        <f>IF(Data!O114&gt;0,  "R",IF(ISBLANK(Data!O114)," ","NR"))</f>
        <v>R</v>
      </c>
      <c r="E114" s="3" t="str">
        <f t="shared" si="3"/>
        <v>HIT</v>
      </c>
    </row>
    <row r="115" spans="2:5" x14ac:dyDescent="0.3">
      <c r="B115" s="5">
        <v>43727</v>
      </c>
      <c r="C115" s="3" t="str">
        <f>IF(Data!P115&gt;0,  "R",IF(ISBLANK(Data!P115)," ","NR"))</f>
        <v>R</v>
      </c>
      <c r="D115" s="3" t="str">
        <f>IF(Data!O115&gt;0,  "R",IF(ISBLANK(Data!O115)," ","NR"))</f>
        <v>R</v>
      </c>
      <c r="E115" s="3" t="str">
        <f t="shared" si="3"/>
        <v>HIT</v>
      </c>
    </row>
    <row r="116" spans="2:5" x14ac:dyDescent="0.3">
      <c r="B116" s="5">
        <v>43728</v>
      </c>
      <c r="C116" s="3" t="str">
        <f>IF(Data!P116&gt;0,  "R",IF(ISBLANK(Data!P116)," ","NR"))</f>
        <v>R</v>
      </c>
      <c r="D116" s="3" t="str">
        <f>IF(Data!O116&gt;0,  "R",IF(ISBLANK(Data!O116)," ","NR"))</f>
        <v>R</v>
      </c>
      <c r="E116" s="3" t="str">
        <f t="shared" si="3"/>
        <v>HIT</v>
      </c>
    </row>
    <row r="117" spans="2:5" x14ac:dyDescent="0.3">
      <c r="B117" s="5">
        <v>43729</v>
      </c>
      <c r="C117" s="3" t="str">
        <f>IF(Data!P117&gt;0,  "R",IF(ISBLANK(Data!P117)," ","NR"))</f>
        <v>R</v>
      </c>
      <c r="D117" s="3" t="str">
        <f>IF(Data!O117&gt;0,  "R",IF(ISBLANK(Data!O117)," ","NR"))</f>
        <v>R</v>
      </c>
      <c r="E117" s="3" t="str">
        <f t="shared" si="3"/>
        <v>HIT</v>
      </c>
    </row>
    <row r="118" spans="2:5" x14ac:dyDescent="0.3">
      <c r="B118" s="5">
        <v>43730</v>
      </c>
      <c r="C118" s="3" t="str">
        <f>IF(Data!P118&gt;0,  "R",IF(ISBLANK(Data!P118)," ","NR"))</f>
        <v>R</v>
      </c>
      <c r="D118" s="3" t="str">
        <f>IF(Data!O118&gt;0,  "R",IF(ISBLANK(Data!O118)," ","NR"))</f>
        <v>R</v>
      </c>
      <c r="E118" s="3" t="str">
        <f t="shared" si="3"/>
        <v>HIT</v>
      </c>
    </row>
    <row r="119" spans="2:5" x14ac:dyDescent="0.3">
      <c r="B119" s="5">
        <v>43731</v>
      </c>
      <c r="C119" s="3" t="str">
        <f>IF(Data!P119&gt;0,  "R",IF(ISBLANK(Data!P119)," ","NR"))</f>
        <v>R</v>
      </c>
      <c r="D119" s="3" t="str">
        <f>IF(Data!O119&gt;0,  "R",IF(ISBLANK(Data!O119)," ","NR"))</f>
        <v>R</v>
      </c>
      <c r="E119" s="3" t="str">
        <f t="shared" si="3"/>
        <v>HIT</v>
      </c>
    </row>
    <row r="120" spans="2:5" x14ac:dyDescent="0.3">
      <c r="B120" s="5">
        <v>43732</v>
      </c>
      <c r="C120" s="3" t="str">
        <f>IF(Data!P120&gt;0,  "R",IF(ISBLANK(Data!P120)," ","NR"))</f>
        <v>R</v>
      </c>
      <c r="D120" s="3" t="str">
        <f>IF(Data!O120&gt;0,  "R",IF(ISBLANK(Data!O120)," ","NR"))</f>
        <v>R</v>
      </c>
      <c r="E120" s="3" t="str">
        <f t="shared" si="3"/>
        <v>HIT</v>
      </c>
    </row>
    <row r="121" spans="2:5" x14ac:dyDescent="0.3">
      <c r="B121" s="5">
        <v>43733</v>
      </c>
      <c r="C121" s="3" t="str">
        <f>IF(Data!P121&gt;0,  "R",IF(ISBLANK(Data!P121)," ","NR"))</f>
        <v>R</v>
      </c>
      <c r="D121" s="3" t="str">
        <f>IF(Data!O121&gt;0,  "R",IF(ISBLANK(Data!O121)," ","NR"))</f>
        <v>R</v>
      </c>
      <c r="E121" s="3" t="str">
        <f t="shared" si="3"/>
        <v>HIT</v>
      </c>
    </row>
    <row r="122" spans="2:5" x14ac:dyDescent="0.3">
      <c r="B122" s="5">
        <v>43734</v>
      </c>
      <c r="C122" s="3" t="str">
        <f>IF(Data!P122&gt;0,  "R",IF(ISBLANK(Data!P122)," ","NR"))</f>
        <v>R</v>
      </c>
      <c r="D122" s="3" t="str">
        <f>IF(Data!O122&gt;0,  "R",IF(ISBLANK(Data!O122)," ","NR"))</f>
        <v>R</v>
      </c>
      <c r="E122" s="3" t="str">
        <f t="shared" si="3"/>
        <v>HIT</v>
      </c>
    </row>
    <row r="123" spans="2:5" x14ac:dyDescent="0.3">
      <c r="B123" s="5">
        <v>43735</v>
      </c>
      <c r="C123" s="3" t="str">
        <f>IF(Data!P123&gt;0,  "R",IF(ISBLANK(Data!P123)," ","NR"))</f>
        <v>R</v>
      </c>
      <c r="D123" s="3" t="str">
        <f>IF(Data!O123&gt;0,  "R",IF(ISBLANK(Data!O123)," ","NR"))</f>
        <v>R</v>
      </c>
      <c r="E123" s="3" t="str">
        <f t="shared" si="3"/>
        <v>HIT</v>
      </c>
    </row>
    <row r="124" spans="2:5" x14ac:dyDescent="0.3">
      <c r="B124" s="5">
        <v>43736</v>
      </c>
      <c r="C124" s="3" t="str">
        <f>IF(Data!P124&gt;0,  "R",IF(ISBLANK(Data!P124)," ","NR"))</f>
        <v>R</v>
      </c>
      <c r="D124" s="3" t="str">
        <f>IF(Data!O124&gt;0,  "R",IF(ISBLANK(Data!O124)," ","NR"))</f>
        <v>R</v>
      </c>
      <c r="E124" s="3" t="str">
        <f t="shared" si="3"/>
        <v>HIT</v>
      </c>
    </row>
    <row r="125" spans="2:5" x14ac:dyDescent="0.3">
      <c r="B125" s="5">
        <v>43737</v>
      </c>
      <c r="C125" s="3" t="str">
        <f>IF(Data!P125&gt;0,  "R",IF(ISBLANK(Data!P125)," ","NR"))</f>
        <v>R</v>
      </c>
      <c r="D125" s="3" t="str">
        <f>IF(Data!O125&gt;0,  "R",IF(ISBLANK(Data!O125)," ","NR"))</f>
        <v>R</v>
      </c>
      <c r="E125" s="3" t="str">
        <f t="shared" si="3"/>
        <v>HIT</v>
      </c>
    </row>
    <row r="126" spans="2:5" x14ac:dyDescent="0.3">
      <c r="B126" s="5">
        <v>43738</v>
      </c>
      <c r="C126" s="3" t="str">
        <f>IF(Data!P126&gt;0,  "R",IF(ISBLANK(Data!P126)," ","NR"))</f>
        <v>R</v>
      </c>
      <c r="D126" s="3" t="str">
        <f>IF(Data!O126&gt;0,  "R",IF(ISBLANK(Data!O126)," ","NR"))</f>
        <v>R</v>
      </c>
      <c r="E126" s="3" t="str">
        <f t="shared" si="3"/>
        <v>HIT</v>
      </c>
    </row>
    <row r="127" spans="2:5" x14ac:dyDescent="0.3">
      <c r="B127" s="5">
        <v>43739</v>
      </c>
      <c r="C127" s="3" t="str">
        <f>IF(Data!P127&gt;0,  "R",IF(ISBLANK(Data!P127)," ","NR"))</f>
        <v>R</v>
      </c>
      <c r="D127" s="3" t="str">
        <f>IF(Data!O127&gt;0,  "R",IF(ISBLANK(Data!O127)," ","NR"))</f>
        <v>R</v>
      </c>
      <c r="E127" s="3" t="str">
        <f t="shared" si="3"/>
        <v>HIT</v>
      </c>
    </row>
    <row r="128" spans="2:5" x14ac:dyDescent="0.3">
      <c r="B128" s="5">
        <v>43740</v>
      </c>
      <c r="C128" s="3" t="str">
        <f>IF(Data!P128&gt;0,  "R",IF(ISBLANK(Data!P128)," ","NR"))</f>
        <v>R</v>
      </c>
      <c r="D128" s="3" t="str">
        <f>IF(Data!O128&gt;0,  "R",IF(ISBLANK(Data!O128)," ","NR"))</f>
        <v>R</v>
      </c>
      <c r="E128" s="3" t="str">
        <f t="shared" si="3"/>
        <v>HIT</v>
      </c>
    </row>
    <row r="129" spans="2:5" x14ac:dyDescent="0.3">
      <c r="B129" s="5">
        <v>43741</v>
      </c>
      <c r="C129" s="3" t="str">
        <f>IF(Data!P129&gt;0,  "R",IF(ISBLANK(Data!P129)," ","NR"))</f>
        <v>NR</v>
      </c>
      <c r="D129" s="3" t="str">
        <f>IF(Data!O129&gt;0,  "R",IF(ISBLANK(Data!O129)," ","NR"))</f>
        <v>R</v>
      </c>
      <c r="E129" s="3" t="str">
        <f t="shared" si="3"/>
        <v>FALSE ALARM</v>
      </c>
    </row>
    <row r="130" spans="2:5" x14ac:dyDescent="0.3">
      <c r="B130" s="5">
        <v>43742</v>
      </c>
      <c r="C130" s="3" t="str">
        <f>IF(Data!P130&gt;0,  "R",IF(ISBLANK(Data!P130)," ","NR"))</f>
        <v>R</v>
      </c>
      <c r="D130" s="3" t="str">
        <f>IF(Data!O130&gt;0,  "R",IF(ISBLANK(Data!O130)," ","NR"))</f>
        <v>R</v>
      </c>
      <c r="E130" s="3" t="str">
        <f t="shared" si="3"/>
        <v>HIT</v>
      </c>
    </row>
    <row r="131" spans="2:5" x14ac:dyDescent="0.3">
      <c r="B131" s="5">
        <v>43743</v>
      </c>
      <c r="C131" s="3" t="str">
        <f>IF(Data!P131&gt;0,  "R",IF(ISBLANK(Data!P131)," ","NR"))</f>
        <v>R</v>
      </c>
      <c r="D131" s="3" t="str">
        <f>IF(Data!O131&gt;0,  "R",IF(ISBLANK(Data!O131)," ","NR"))</f>
        <v>R</v>
      </c>
      <c r="E131" s="3" t="str">
        <f t="shared" si="3"/>
        <v>HIT</v>
      </c>
    </row>
    <row r="132" spans="2:5" x14ac:dyDescent="0.3">
      <c r="B132" s="5">
        <v>43744</v>
      </c>
      <c r="C132" s="3" t="str">
        <f>IF(Data!P132&gt;0,  "R",IF(ISBLANK(Data!P132)," ","NR"))</f>
        <v>R</v>
      </c>
      <c r="D132" s="3" t="str">
        <f>IF(Data!O132&gt;0,  "R",IF(ISBLANK(Data!O132)," ","NR"))</f>
        <v>R</v>
      </c>
      <c r="E132" s="3" t="str">
        <f t="shared" si="3"/>
        <v>HIT</v>
      </c>
    </row>
    <row r="133" spans="2:5" x14ac:dyDescent="0.3">
      <c r="B133" s="5">
        <v>43745</v>
      </c>
      <c r="C133" s="3" t="str">
        <f>IF(Data!P133&gt;0,  "R",IF(ISBLANK(Data!P133)," ","NR"))</f>
        <v>R</v>
      </c>
      <c r="D133" s="3" t="str">
        <f>IF(Data!O133&gt;0,  "R",IF(ISBLANK(Data!O133)," ","NR"))</f>
        <v>R</v>
      </c>
      <c r="E133" s="3" t="str">
        <f t="shared" si="3"/>
        <v>HIT</v>
      </c>
    </row>
    <row r="134" spans="2:5" x14ac:dyDescent="0.3">
      <c r="B134" s="5">
        <v>43746</v>
      </c>
      <c r="C134" s="3" t="str">
        <f>IF(Data!P134&gt;0,  "R",IF(ISBLANK(Data!P134)," ","NR"))</f>
        <v>R</v>
      </c>
      <c r="D134" s="3" t="str">
        <f>IF(Data!O134&gt;0,  "R",IF(ISBLANK(Data!O134)," ","NR"))</f>
        <v>R</v>
      </c>
      <c r="E134" s="3" t="str">
        <f t="shared" si="3"/>
        <v>HIT</v>
      </c>
    </row>
    <row r="135" spans="2:5" x14ac:dyDescent="0.3">
      <c r="B135" s="5">
        <v>43747</v>
      </c>
      <c r="C135" s="3" t="str">
        <f>IF(Data!P135&gt;0,  "R",IF(ISBLANK(Data!P135)," ","NR"))</f>
        <v>R</v>
      </c>
      <c r="D135" s="3" t="str">
        <f>IF(Data!O135&gt;0,  "R",IF(ISBLANK(Data!O135)," ","NR"))</f>
        <v>R</v>
      </c>
      <c r="E135" s="3" t="str">
        <f t="shared" si="3"/>
        <v>HIT</v>
      </c>
    </row>
    <row r="136" spans="2:5" x14ac:dyDescent="0.3">
      <c r="B136" s="5">
        <v>43748</v>
      </c>
      <c r="C136" s="3" t="str">
        <f>IF(Data!P136&gt;0,  "R",IF(ISBLANK(Data!P136)," ","NR"))</f>
        <v>R</v>
      </c>
      <c r="D136" s="3" t="str">
        <f>IF(Data!O136&gt;0,  "R",IF(ISBLANK(Data!O136)," ","NR"))</f>
        <v>R</v>
      </c>
      <c r="E136" s="3" t="str">
        <f t="shared" si="3"/>
        <v>HIT</v>
      </c>
    </row>
    <row r="137" spans="2:5" x14ac:dyDescent="0.3">
      <c r="B137" s="5">
        <v>43749</v>
      </c>
      <c r="C137" s="3" t="str">
        <f>IF(Data!P137&gt;0,  "R",IF(ISBLANK(Data!P137)," ","NR"))</f>
        <v>R</v>
      </c>
      <c r="D137" s="3" t="str">
        <f>IF(Data!O137&gt;0,  "R",IF(ISBLANK(Data!O137)," ","NR"))</f>
        <v>R</v>
      </c>
      <c r="E137" s="3" t="str">
        <f t="shared" si="3"/>
        <v>HIT</v>
      </c>
    </row>
    <row r="138" spans="2:5" x14ac:dyDescent="0.3">
      <c r="B138" s="5">
        <v>43750</v>
      </c>
      <c r="C138" s="3" t="str">
        <f>IF(Data!P138&gt;0,  "R",IF(ISBLANK(Data!P138)," ","NR"))</f>
        <v>R</v>
      </c>
      <c r="D138" s="3" t="str">
        <f>IF(Data!O138&gt;0,  "R",IF(ISBLANK(Data!O138)," ","NR"))</f>
        <v>R</v>
      </c>
      <c r="E138" s="3" t="str">
        <f t="shared" si="3"/>
        <v>HIT</v>
      </c>
    </row>
    <row r="139" spans="2:5" x14ac:dyDescent="0.3">
      <c r="B139" s="5">
        <v>43751</v>
      </c>
      <c r="C139" s="3" t="str">
        <f>IF(Data!P139&gt;0,  "R",IF(ISBLANK(Data!P139)," ","NR"))</f>
        <v>R</v>
      </c>
      <c r="D139" s="3" t="str">
        <f>IF(Data!O139&gt;0,  "R",IF(ISBLANK(Data!O139)," ","NR"))</f>
        <v>R</v>
      </c>
      <c r="E139" s="3" t="str">
        <f t="shared" si="3"/>
        <v>HIT</v>
      </c>
    </row>
    <row r="140" spans="2:5" x14ac:dyDescent="0.3">
      <c r="B140" s="5">
        <v>43752</v>
      </c>
      <c r="C140" s="3" t="str">
        <f>IF(Data!P140&gt;0,  "R",IF(ISBLANK(Data!P140)," ","NR"))</f>
        <v>NR</v>
      </c>
      <c r="D140" s="3" t="str">
        <f>IF(Data!O140&gt;0,  "R",IF(ISBLANK(Data!O140)," ","NR"))</f>
        <v>R</v>
      </c>
      <c r="E140" s="3" t="str">
        <f t="shared" si="3"/>
        <v>FALSE ALARM</v>
      </c>
    </row>
    <row r="141" spans="2:5" x14ac:dyDescent="0.3">
      <c r="B141" s="5">
        <v>43753</v>
      </c>
      <c r="C141" s="3" t="str">
        <f>IF(Data!P141&gt;0,  "R",IF(ISBLANK(Data!P141)," ","NR"))</f>
        <v>NR</v>
      </c>
      <c r="D141" s="3" t="str">
        <f>IF(Data!O141&gt;0,  "R",IF(ISBLANK(Data!O141)," ","NR"))</f>
        <v>R</v>
      </c>
      <c r="E141" s="3" t="str">
        <f t="shared" si="3"/>
        <v>FALSE ALARM</v>
      </c>
    </row>
    <row r="142" spans="2:5" x14ac:dyDescent="0.3">
      <c r="B142" s="5">
        <v>43754</v>
      </c>
      <c r="C142" s="3" t="str">
        <f>IF(Data!P142&gt;0,  "R",IF(ISBLANK(Data!P142)," ","NR"))</f>
        <v>NR</v>
      </c>
      <c r="D142" s="3" t="str">
        <f>IF(Data!O142&gt;0,  "R",IF(ISBLANK(Data!O142)," ","NR"))</f>
        <v>NR</v>
      </c>
      <c r="E142" s="3" t="str">
        <f t="shared" si="3"/>
        <v>NEGATIVE</v>
      </c>
    </row>
    <row r="143" spans="2:5" x14ac:dyDescent="0.3">
      <c r="B143" s="5">
        <v>43755</v>
      </c>
      <c r="C143" s="3" t="str">
        <f>IF(Data!P143&gt;0,  "R",IF(ISBLANK(Data!P143)," ","NR"))</f>
        <v>NR</v>
      </c>
      <c r="D143" s="3" t="str">
        <f>IF(Data!O143&gt;0,  "R",IF(ISBLANK(Data!O143)," ","NR"))</f>
        <v>NR</v>
      </c>
      <c r="E143" s="3" t="str">
        <f t="shared" ref="E143:E206" si="4">IF(AND(C143=D143,C143="R"),"HIT",IF(AND(C143&lt;&gt;D143,C143="NR"),"FALSE ALARM",IF(AND(C143&lt;&gt;D143,C143="R"),"MISS",IF(AND(C143="NR",D143="NR"),"NEGATIVE"," "))))</f>
        <v>NEGATIVE</v>
      </c>
    </row>
    <row r="144" spans="2:5" x14ac:dyDescent="0.3">
      <c r="B144" s="5">
        <v>43756</v>
      </c>
      <c r="C144" s="3" t="str">
        <f>IF(Data!P144&gt;0,  "R",IF(ISBLANK(Data!P144)," ","NR"))</f>
        <v>NR</v>
      </c>
      <c r="D144" s="3" t="str">
        <f>IF(Data!O144&gt;0,  "R",IF(ISBLANK(Data!O144)," ","NR"))</f>
        <v>NR</v>
      </c>
      <c r="E144" s="3" t="str">
        <f t="shared" si="4"/>
        <v>NEGATIVE</v>
      </c>
    </row>
    <row r="145" spans="2:5" x14ac:dyDescent="0.3">
      <c r="B145" s="5">
        <v>43757</v>
      </c>
      <c r="C145" s="3" t="str">
        <f>IF(Data!P145&gt;0,  "R",IF(ISBLANK(Data!P145)," ","NR"))</f>
        <v>NR</v>
      </c>
      <c r="D145" s="3" t="str">
        <f>IF(Data!O145&gt;0,  "R",IF(ISBLANK(Data!O145)," ","NR"))</f>
        <v>R</v>
      </c>
      <c r="E145" s="3" t="str">
        <f t="shared" si="4"/>
        <v>FALSE ALARM</v>
      </c>
    </row>
    <row r="146" spans="2:5" x14ac:dyDescent="0.3">
      <c r="B146" s="5">
        <v>43758</v>
      </c>
      <c r="C146" s="3" t="str">
        <f>IF(Data!P146&gt;0,  "R",IF(ISBLANK(Data!P146)," ","NR"))</f>
        <v>R</v>
      </c>
      <c r="D146" s="3" t="str">
        <f>IF(Data!O146&gt;0,  "R",IF(ISBLANK(Data!O146)," ","NR"))</f>
        <v>R</v>
      </c>
      <c r="E146" s="3" t="str">
        <f t="shared" si="4"/>
        <v>HIT</v>
      </c>
    </row>
    <row r="147" spans="2:5" x14ac:dyDescent="0.3">
      <c r="B147" s="5">
        <v>43759</v>
      </c>
      <c r="C147" s="3" t="str">
        <f>IF(Data!P147&gt;0,  "R",IF(ISBLANK(Data!P147)," ","NR"))</f>
        <v>R</v>
      </c>
      <c r="D147" s="3" t="str">
        <f>IF(Data!O147&gt;0,  "R",IF(ISBLANK(Data!O147)," ","NR"))</f>
        <v>R</v>
      </c>
      <c r="E147" s="3" t="str">
        <f t="shared" si="4"/>
        <v>HIT</v>
      </c>
    </row>
    <row r="148" spans="2:5" x14ac:dyDescent="0.3">
      <c r="B148" s="5">
        <v>43760</v>
      </c>
      <c r="C148" s="3" t="str">
        <f>IF(Data!P148&gt;0,  "R",IF(ISBLANK(Data!P148)," ","NR"))</f>
        <v>R</v>
      </c>
      <c r="D148" s="3" t="str">
        <f>IF(Data!O148&gt;0,  "R",IF(ISBLANK(Data!O148)," ","NR"))</f>
        <v>R</v>
      </c>
      <c r="E148" s="3" t="str">
        <f t="shared" si="4"/>
        <v>HIT</v>
      </c>
    </row>
    <row r="149" spans="2:5" x14ac:dyDescent="0.3">
      <c r="B149" s="5">
        <v>43761</v>
      </c>
      <c r="C149" s="3" t="str">
        <f>IF(Data!P149&gt;0,  "R",IF(ISBLANK(Data!P149)," ","NR"))</f>
        <v>R</v>
      </c>
      <c r="D149" s="3" t="str">
        <f>IF(Data!O149&gt;0,  "R",IF(ISBLANK(Data!O149)," ","NR"))</f>
        <v>R</v>
      </c>
      <c r="E149" s="3" t="str">
        <f t="shared" si="4"/>
        <v>HIT</v>
      </c>
    </row>
    <row r="150" spans="2:5" x14ac:dyDescent="0.3">
      <c r="B150" s="5">
        <v>43762</v>
      </c>
      <c r="C150" s="3" t="str">
        <f>IF(Data!P150&gt;0,  "R",IF(ISBLANK(Data!P150)," ","NR"))</f>
        <v>R</v>
      </c>
      <c r="D150" s="3" t="str">
        <f>IF(Data!O150&gt;0,  "R",IF(ISBLANK(Data!O150)," ","NR"))</f>
        <v>R</v>
      </c>
      <c r="E150" s="3" t="str">
        <f t="shared" si="4"/>
        <v>HIT</v>
      </c>
    </row>
    <row r="151" spans="2:5" x14ac:dyDescent="0.3">
      <c r="B151" s="5">
        <v>43763</v>
      </c>
      <c r="C151" s="3" t="str">
        <f>IF(Data!P151&gt;0,  "R",IF(ISBLANK(Data!P151)," ","NR"))</f>
        <v>R</v>
      </c>
      <c r="D151" s="3" t="str">
        <f>IF(Data!O151&gt;0,  "R",IF(ISBLANK(Data!O151)," ","NR"))</f>
        <v>R</v>
      </c>
      <c r="E151" s="3" t="str">
        <f t="shared" si="4"/>
        <v>HIT</v>
      </c>
    </row>
    <row r="152" spans="2:5" x14ac:dyDescent="0.3">
      <c r="B152" s="5">
        <v>43764</v>
      </c>
      <c r="C152" s="3" t="str">
        <f>IF(Data!P152&gt;0,  "R",IF(ISBLANK(Data!P152)," ","NR"))</f>
        <v>R</v>
      </c>
      <c r="D152" s="3" t="str">
        <f>IF(Data!O152&gt;0,  "R",IF(ISBLANK(Data!O152)," ","NR"))</f>
        <v>R</v>
      </c>
      <c r="E152" s="3" t="str">
        <f t="shared" si="4"/>
        <v>HIT</v>
      </c>
    </row>
    <row r="153" spans="2:5" x14ac:dyDescent="0.3">
      <c r="B153" s="5">
        <v>43765</v>
      </c>
      <c r="C153" s="3" t="str">
        <f>IF(Data!P153&gt;0,  "R",IF(ISBLANK(Data!P153)," ","NR"))</f>
        <v>R</v>
      </c>
      <c r="D153" s="3" t="str">
        <f>IF(Data!O153&gt;0,  "R",IF(ISBLANK(Data!O153)," ","NR"))</f>
        <v>R</v>
      </c>
      <c r="E153" s="3" t="str">
        <f t="shared" si="4"/>
        <v>HIT</v>
      </c>
    </row>
    <row r="154" spans="2:5" x14ac:dyDescent="0.3">
      <c r="B154" s="5">
        <v>43766</v>
      </c>
      <c r="C154" s="3" t="str">
        <f>IF(Data!P154&gt;0,  "R",IF(ISBLANK(Data!P154)," ","NR"))</f>
        <v>R</v>
      </c>
      <c r="D154" s="3" t="str">
        <f>IF(Data!O154&gt;0,  "R",IF(ISBLANK(Data!O154)," ","NR"))</f>
        <v>R</v>
      </c>
      <c r="E154" s="3" t="str">
        <f t="shared" si="4"/>
        <v>HIT</v>
      </c>
    </row>
    <row r="155" spans="2:5" x14ac:dyDescent="0.3">
      <c r="B155" s="5">
        <v>43767</v>
      </c>
      <c r="C155" s="3" t="str">
        <f>IF(Data!P155&gt;0,  "R",IF(ISBLANK(Data!P155)," ","NR"))</f>
        <v>R</v>
      </c>
      <c r="D155" s="3" t="str">
        <f>IF(Data!O155&gt;0,  "R",IF(ISBLANK(Data!O155)," ","NR"))</f>
        <v>R</v>
      </c>
      <c r="E155" s="3" t="str">
        <f t="shared" si="4"/>
        <v>HIT</v>
      </c>
    </row>
    <row r="156" spans="2:5" x14ac:dyDescent="0.3">
      <c r="B156" s="5">
        <v>43768</v>
      </c>
      <c r="C156" s="3" t="str">
        <f>IF(Data!P156&gt;0,  "R",IF(ISBLANK(Data!P156)," ","NR"))</f>
        <v>R</v>
      </c>
      <c r="D156" s="3" t="str">
        <f>IF(Data!O156&gt;0,  "R",IF(ISBLANK(Data!O156)," ","NR"))</f>
        <v>R</v>
      </c>
      <c r="E156" s="3" t="str">
        <f t="shared" si="4"/>
        <v>HIT</v>
      </c>
    </row>
    <row r="157" spans="2:5" x14ac:dyDescent="0.3">
      <c r="B157" s="5">
        <v>43769</v>
      </c>
      <c r="C157" s="3" t="str">
        <f>IF(Data!P157&gt;0,  "R",IF(ISBLANK(Data!P157)," ","NR"))</f>
        <v>R</v>
      </c>
      <c r="D157" s="3" t="str">
        <f>IF(Data!O157&gt;0,  "R",IF(ISBLANK(Data!O157)," ","NR"))</f>
        <v>R</v>
      </c>
      <c r="E157" s="3" t="str">
        <f t="shared" si="4"/>
        <v>HIT</v>
      </c>
    </row>
    <row r="158" spans="2:5" x14ac:dyDescent="0.3">
      <c r="B158" s="5">
        <v>43770</v>
      </c>
      <c r="C158" s="3" t="str">
        <f>IF(Data!P158&gt;0,  "R",IF(ISBLANK(Data!P158)," ","NR"))</f>
        <v>R</v>
      </c>
      <c r="D158" s="3" t="str">
        <f>IF(Data!O158&gt;0,  "R",IF(ISBLANK(Data!O158)," ","NR"))</f>
        <v>R</v>
      </c>
      <c r="E158" s="3" t="str">
        <f t="shared" si="4"/>
        <v>HIT</v>
      </c>
    </row>
    <row r="159" spans="2:5" x14ac:dyDescent="0.3">
      <c r="B159" s="5">
        <v>43771</v>
      </c>
      <c r="C159" s="3" t="str">
        <f>IF(Data!P159&gt;0,  "R",IF(ISBLANK(Data!P159)," ","NR"))</f>
        <v>NR</v>
      </c>
      <c r="D159" s="3" t="str">
        <f>IF(Data!O159&gt;0,  "R",IF(ISBLANK(Data!O159)," ","NR"))</f>
        <v>R</v>
      </c>
      <c r="E159" s="3" t="str">
        <f t="shared" si="4"/>
        <v>FALSE ALARM</v>
      </c>
    </row>
    <row r="160" spans="2:5" x14ac:dyDescent="0.3">
      <c r="B160" s="5">
        <v>43772</v>
      </c>
      <c r="C160" s="3" t="str">
        <f>IF(Data!P160&gt;0,  "R",IF(ISBLANK(Data!P160)," ","NR"))</f>
        <v>NR</v>
      </c>
      <c r="D160" s="3" t="str">
        <f>IF(Data!O160&gt;0,  "R",IF(ISBLANK(Data!O160)," ","NR"))</f>
        <v>R</v>
      </c>
      <c r="E160" s="3" t="str">
        <f t="shared" si="4"/>
        <v>FALSE ALARM</v>
      </c>
    </row>
    <row r="161" spans="2:5" x14ac:dyDescent="0.3">
      <c r="B161" s="5">
        <v>43773</v>
      </c>
      <c r="C161" s="3" t="str">
        <f>IF(Data!P161&gt;0,  "R",IF(ISBLANK(Data!P161)," ","NR"))</f>
        <v>NR</v>
      </c>
      <c r="D161" s="3" t="str">
        <f>IF(Data!O161&gt;0,  "R",IF(ISBLANK(Data!O161)," ","NR"))</f>
        <v>NR</v>
      </c>
      <c r="E161" s="3" t="str">
        <f t="shared" si="4"/>
        <v>NEGATIVE</v>
      </c>
    </row>
    <row r="162" spans="2:5" x14ac:dyDescent="0.3">
      <c r="B162" s="5">
        <v>43774</v>
      </c>
      <c r="C162" s="3" t="str">
        <f>IF(Data!P162&gt;0,  "R",IF(ISBLANK(Data!P162)," ","NR"))</f>
        <v>NR</v>
      </c>
      <c r="D162" s="3" t="str">
        <f>IF(Data!O162&gt;0,  "R",IF(ISBLANK(Data!O162)," ","NR"))</f>
        <v>NR</v>
      </c>
      <c r="E162" s="3" t="str">
        <f t="shared" si="4"/>
        <v>NEGATIVE</v>
      </c>
    </row>
    <row r="163" spans="2:5" x14ac:dyDescent="0.3">
      <c r="B163" s="5">
        <v>43775</v>
      </c>
      <c r="C163" s="3" t="str">
        <f>IF(Data!P163&gt;0,  "R",IF(ISBLANK(Data!P163)," ","NR"))</f>
        <v>NR</v>
      </c>
      <c r="D163" s="3" t="str">
        <f>IF(Data!O163&gt;0,  "R",IF(ISBLANK(Data!O163)," ","NR"))</f>
        <v>NR</v>
      </c>
      <c r="E163" s="3" t="str">
        <f t="shared" si="4"/>
        <v>NEGATIVE</v>
      </c>
    </row>
    <row r="164" spans="2:5" x14ac:dyDescent="0.3">
      <c r="B164" s="5">
        <v>43776</v>
      </c>
      <c r="C164" s="3" t="str">
        <f>IF(Data!P164&gt;0,  "R",IF(ISBLANK(Data!P164)," ","NR"))</f>
        <v>NR</v>
      </c>
      <c r="D164" s="3" t="str">
        <f>IF(Data!O164&gt;0,  "R",IF(ISBLANK(Data!O164)," ","NR"))</f>
        <v>NR</v>
      </c>
      <c r="E164" s="3" t="str">
        <f t="shared" si="4"/>
        <v>NEGATIVE</v>
      </c>
    </row>
    <row r="165" spans="2:5" x14ac:dyDescent="0.3">
      <c r="B165" s="5">
        <v>43777</v>
      </c>
      <c r="C165" s="3" t="str">
        <f>IF(Data!P165&gt;0,  "R",IF(ISBLANK(Data!P165)," ","NR"))</f>
        <v>NR</v>
      </c>
      <c r="D165" s="3" t="str">
        <f>IF(Data!O165&gt;0,  "R",IF(ISBLANK(Data!O165)," ","NR"))</f>
        <v>NR</v>
      </c>
      <c r="E165" s="3" t="str">
        <f t="shared" si="4"/>
        <v>NEGATIVE</v>
      </c>
    </row>
    <row r="166" spans="2:5" x14ac:dyDescent="0.3">
      <c r="B166" s="5">
        <v>43778</v>
      </c>
      <c r="C166" s="3" t="str">
        <f>IF(Data!P166&gt;0,  "R",IF(ISBLANK(Data!P166)," ","NR"))</f>
        <v>NR</v>
      </c>
      <c r="D166" s="3" t="str">
        <f>IF(Data!O166&gt;0,  "R",IF(ISBLANK(Data!O166)," ","NR"))</f>
        <v>NR</v>
      </c>
      <c r="E166" s="3" t="str">
        <f t="shared" si="4"/>
        <v>NEGATIVE</v>
      </c>
    </row>
    <row r="167" spans="2:5" x14ac:dyDescent="0.3">
      <c r="B167" s="5">
        <v>43779</v>
      </c>
      <c r="C167" s="3" t="str">
        <f>IF(Data!P167&gt;0,  "R",IF(ISBLANK(Data!P167)," ","NR"))</f>
        <v>NR</v>
      </c>
      <c r="D167" s="3" t="str">
        <f>IF(Data!O167&gt;0,  "R",IF(ISBLANK(Data!O167)," ","NR"))</f>
        <v>NR</v>
      </c>
      <c r="E167" s="3" t="str">
        <f t="shared" si="4"/>
        <v>NEGATIVE</v>
      </c>
    </row>
    <row r="168" spans="2:5" x14ac:dyDescent="0.3">
      <c r="B168" s="5">
        <v>43780</v>
      </c>
      <c r="C168" s="3" t="str">
        <f>IF(Data!P168&gt;0,  "R",IF(ISBLANK(Data!P168)," ","NR"))</f>
        <v>NR</v>
      </c>
      <c r="D168" s="3" t="str">
        <f>IF(Data!O168&gt;0,  "R",IF(ISBLANK(Data!O168)," ","NR"))</f>
        <v>NR</v>
      </c>
      <c r="E168" s="3" t="str">
        <f t="shared" si="4"/>
        <v>NEGATIVE</v>
      </c>
    </row>
    <row r="169" spans="2:5" x14ac:dyDescent="0.3">
      <c r="B169" s="5">
        <v>43781</v>
      </c>
      <c r="C169" s="3" t="str">
        <f>IF(Data!P169&gt;0,  "R",IF(ISBLANK(Data!P169)," ","NR"))</f>
        <v>NR</v>
      </c>
      <c r="D169" s="3" t="str">
        <f>IF(Data!O169&gt;0,  "R",IF(ISBLANK(Data!O169)," ","NR"))</f>
        <v>NR</v>
      </c>
      <c r="E169" s="3" t="str">
        <f t="shared" si="4"/>
        <v>NEGATIVE</v>
      </c>
    </row>
    <row r="170" spans="2:5" x14ac:dyDescent="0.3">
      <c r="B170" s="5">
        <v>43782</v>
      </c>
      <c r="C170" s="3" t="str">
        <f>IF(Data!P170&gt;0,  "R",IF(ISBLANK(Data!P170)," ","NR"))</f>
        <v>NR</v>
      </c>
      <c r="D170" s="3" t="str">
        <f>IF(Data!O170&gt;0,  "R",IF(ISBLANK(Data!O170)," ","NR"))</f>
        <v>NR</v>
      </c>
      <c r="E170" s="3" t="str">
        <f t="shared" si="4"/>
        <v>NEGATIVE</v>
      </c>
    </row>
    <row r="171" spans="2:5" x14ac:dyDescent="0.3">
      <c r="B171" s="5">
        <v>43783</v>
      </c>
      <c r="C171" s="3" t="str">
        <f>IF(Data!P171&gt;0,  "R",IF(ISBLANK(Data!P171)," ","NR"))</f>
        <v>NR</v>
      </c>
      <c r="D171" s="3" t="str">
        <f>IF(Data!O171&gt;0,  "R",IF(ISBLANK(Data!O171)," ","NR"))</f>
        <v>NR</v>
      </c>
      <c r="E171" s="3" t="str">
        <f t="shared" si="4"/>
        <v>NEGATIVE</v>
      </c>
    </row>
    <row r="172" spans="2:5" x14ac:dyDescent="0.3">
      <c r="B172" s="5">
        <v>43784</v>
      </c>
      <c r="C172" s="3" t="str">
        <f>IF(Data!P172&gt;0,  "R",IF(ISBLANK(Data!P172)," ","NR"))</f>
        <v>NR</v>
      </c>
      <c r="D172" s="3" t="str">
        <f>IF(Data!O172&gt;0,  "R",IF(ISBLANK(Data!O172)," ","NR"))</f>
        <v>NR</v>
      </c>
      <c r="E172" s="3" t="str">
        <f t="shared" si="4"/>
        <v>NEGATIVE</v>
      </c>
    </row>
    <row r="173" spans="2:5" x14ac:dyDescent="0.3">
      <c r="B173" s="5">
        <v>43785</v>
      </c>
      <c r="C173" s="3" t="str">
        <f>IF(Data!P173&gt;0,  "R",IF(ISBLANK(Data!P173)," ","NR"))</f>
        <v>NR</v>
      </c>
      <c r="D173" s="3" t="str">
        <f>IF(Data!O173&gt;0,  "R",IF(ISBLANK(Data!O173)," ","NR"))</f>
        <v>NR</v>
      </c>
      <c r="E173" s="3" t="str">
        <f t="shared" si="4"/>
        <v>NEGATIVE</v>
      </c>
    </row>
    <row r="174" spans="2:5" x14ac:dyDescent="0.3">
      <c r="B174" s="5">
        <v>43786</v>
      </c>
      <c r="C174" s="3" t="str">
        <f>IF(Data!P174&gt;0,  "R",IF(ISBLANK(Data!P174)," ","NR"))</f>
        <v>NR</v>
      </c>
      <c r="D174" s="3" t="str">
        <f>IF(Data!O174&gt;0,  "R",IF(ISBLANK(Data!O174)," ","NR"))</f>
        <v>NR</v>
      </c>
      <c r="E174" s="3" t="str">
        <f t="shared" si="4"/>
        <v>NEGATIVE</v>
      </c>
    </row>
    <row r="175" spans="2:5" x14ac:dyDescent="0.3">
      <c r="B175" s="5">
        <v>43787</v>
      </c>
      <c r="C175" s="3" t="str">
        <f>IF(Data!P175&gt;0,  "R",IF(ISBLANK(Data!P175)," ","NR"))</f>
        <v>NR</v>
      </c>
      <c r="D175" s="3" t="str">
        <f>IF(Data!O175&gt;0,  "R",IF(ISBLANK(Data!O175)," ","NR"))</f>
        <v>NR</v>
      </c>
      <c r="E175" s="3" t="str">
        <f t="shared" si="4"/>
        <v>NEGATIVE</v>
      </c>
    </row>
    <row r="176" spans="2:5" x14ac:dyDescent="0.3">
      <c r="B176" s="5">
        <v>43788</v>
      </c>
      <c r="C176" s="3" t="str">
        <f>IF(Data!P176&gt;0,  "R",IF(ISBLANK(Data!P176)," ","NR"))</f>
        <v>NR</v>
      </c>
      <c r="D176" s="3" t="str">
        <f>IF(Data!O176&gt;0,  "R",IF(ISBLANK(Data!O176)," ","NR"))</f>
        <v>NR</v>
      </c>
      <c r="E176" s="3" t="str">
        <f t="shared" si="4"/>
        <v>NEGATIVE</v>
      </c>
    </row>
    <row r="177" spans="2:5" x14ac:dyDescent="0.3">
      <c r="B177" s="5">
        <v>43789</v>
      </c>
      <c r="C177" s="3" t="str">
        <f>IF(Data!P177&gt;0,  "R",IF(ISBLANK(Data!P177)," ","NR"))</f>
        <v>NR</v>
      </c>
      <c r="D177" s="3" t="str">
        <f>IF(Data!O177&gt;0,  "R",IF(ISBLANK(Data!O177)," ","NR"))</f>
        <v>NR</v>
      </c>
      <c r="E177" s="3" t="str">
        <f t="shared" si="4"/>
        <v>NEGATIVE</v>
      </c>
    </row>
    <row r="178" spans="2:5" x14ac:dyDescent="0.3">
      <c r="B178" s="5">
        <v>43790</v>
      </c>
      <c r="C178" s="3" t="str">
        <f>IF(Data!P178&gt;0,  "R",IF(ISBLANK(Data!P178)," ","NR"))</f>
        <v>NR</v>
      </c>
      <c r="D178" s="3" t="str">
        <f>IF(Data!O178&gt;0,  "R",IF(ISBLANK(Data!O178)," ","NR"))</f>
        <v>NR</v>
      </c>
      <c r="E178" s="3" t="str">
        <f t="shared" si="4"/>
        <v>NEGATIVE</v>
      </c>
    </row>
    <row r="179" spans="2:5" x14ac:dyDescent="0.3">
      <c r="B179" s="5">
        <v>43791</v>
      </c>
      <c r="C179" s="3" t="str">
        <f>IF(Data!P179&gt;0,  "R",IF(ISBLANK(Data!P179)," ","NR"))</f>
        <v>NR</v>
      </c>
      <c r="D179" s="3" t="str">
        <f>IF(Data!O179&gt;0,  "R",IF(ISBLANK(Data!O179)," ","NR"))</f>
        <v>NR</v>
      </c>
      <c r="E179" s="3" t="str">
        <f t="shared" si="4"/>
        <v>NEGATIVE</v>
      </c>
    </row>
    <row r="180" spans="2:5" x14ac:dyDescent="0.3">
      <c r="B180" s="5">
        <v>43792</v>
      </c>
      <c r="C180" s="3" t="str">
        <f>IF(Data!P180&gt;0,  "R",IF(ISBLANK(Data!P180)," ","NR"))</f>
        <v>NR</v>
      </c>
      <c r="D180" s="3" t="str">
        <f>IF(Data!O180&gt;0,  "R",IF(ISBLANK(Data!O180)," ","NR"))</f>
        <v>NR</v>
      </c>
      <c r="E180" s="3" t="str">
        <f t="shared" si="4"/>
        <v>NEGATIVE</v>
      </c>
    </row>
    <row r="181" spans="2:5" x14ac:dyDescent="0.3">
      <c r="B181" s="5">
        <v>43793</v>
      </c>
      <c r="C181" s="3" t="str">
        <f>IF(Data!P181&gt;0,  "R",IF(ISBLANK(Data!P181)," ","NR"))</f>
        <v>NR</v>
      </c>
      <c r="D181" s="3" t="str">
        <f>IF(Data!O181&gt;0,  "R",IF(ISBLANK(Data!O181)," ","NR"))</f>
        <v>NR</v>
      </c>
      <c r="E181" s="3" t="str">
        <f t="shared" si="4"/>
        <v>NEGATIVE</v>
      </c>
    </row>
    <row r="182" spans="2:5" x14ac:dyDescent="0.3">
      <c r="B182" s="5">
        <v>43794</v>
      </c>
      <c r="C182" s="3" t="str">
        <f>IF(Data!P182&gt;0,  "R",IF(ISBLANK(Data!P182)," ","NR"))</f>
        <v>NR</v>
      </c>
      <c r="D182" s="3" t="str">
        <f>IF(Data!O182&gt;0,  "R",IF(ISBLANK(Data!O182)," ","NR"))</f>
        <v>NR</v>
      </c>
      <c r="E182" s="3" t="str">
        <f t="shared" si="4"/>
        <v>NEGATIVE</v>
      </c>
    </row>
    <row r="183" spans="2:5" x14ac:dyDescent="0.3">
      <c r="B183" s="5">
        <v>43795</v>
      </c>
      <c r="C183" s="3" t="str">
        <f>IF(Data!P183&gt;0,  "R",IF(ISBLANK(Data!P183)," ","NR"))</f>
        <v>NR</v>
      </c>
      <c r="D183" s="3" t="str">
        <f>IF(Data!O183&gt;0,  "R",IF(ISBLANK(Data!O183)," ","NR"))</f>
        <v>NR</v>
      </c>
      <c r="E183" s="3" t="str">
        <f t="shared" si="4"/>
        <v>NEGATIVE</v>
      </c>
    </row>
    <row r="184" spans="2:5" x14ac:dyDescent="0.3">
      <c r="B184" s="5">
        <v>43796</v>
      </c>
      <c r="C184" s="3" t="str">
        <f>IF(Data!P184&gt;0,  "R",IF(ISBLANK(Data!P184)," ","NR"))</f>
        <v>NR</v>
      </c>
      <c r="D184" s="3" t="str">
        <f>IF(Data!O184&gt;0,  "R",IF(ISBLANK(Data!O184)," ","NR"))</f>
        <v>NR</v>
      </c>
      <c r="E184" s="3" t="str">
        <f t="shared" si="4"/>
        <v>NEGATIVE</v>
      </c>
    </row>
    <row r="185" spans="2:5" x14ac:dyDescent="0.3">
      <c r="B185" s="5">
        <v>43797</v>
      </c>
      <c r="C185" s="3" t="str">
        <f>IF(Data!P185&gt;0,  "R",IF(ISBLANK(Data!P185)," ","NR"))</f>
        <v>NR</v>
      </c>
      <c r="D185" s="3" t="str">
        <f>IF(Data!O185&gt;0,  "R",IF(ISBLANK(Data!O185)," ","NR"))</f>
        <v>NR</v>
      </c>
      <c r="E185" s="3" t="str">
        <f t="shared" si="4"/>
        <v>NEGATIVE</v>
      </c>
    </row>
    <row r="186" spans="2:5" x14ac:dyDescent="0.3">
      <c r="B186" s="5">
        <v>43798</v>
      </c>
      <c r="C186" s="3" t="str">
        <f>IF(Data!P186&gt;0,  "R",IF(ISBLANK(Data!P186)," ","NR"))</f>
        <v>NR</v>
      </c>
      <c r="D186" s="3" t="str">
        <f>IF(Data!O186&gt;0,  "R",IF(ISBLANK(Data!O186)," ","NR"))</f>
        <v>NR</v>
      </c>
      <c r="E186" s="3" t="str">
        <f t="shared" si="4"/>
        <v>NEGATIVE</v>
      </c>
    </row>
    <row r="187" spans="2:5" x14ac:dyDescent="0.3">
      <c r="B187" s="5">
        <v>43799</v>
      </c>
      <c r="C187" s="3" t="str">
        <f>IF(Data!P187&gt;0,  "R",IF(ISBLANK(Data!P187)," ","NR"))</f>
        <v>NR</v>
      </c>
      <c r="D187" s="3" t="str">
        <f>IF(Data!O187&gt;0,  "R",IF(ISBLANK(Data!O187)," ","NR"))</f>
        <v>NR</v>
      </c>
      <c r="E187" s="3" t="str">
        <f t="shared" si="4"/>
        <v>NEGATIVE</v>
      </c>
    </row>
    <row r="188" spans="2:5" x14ac:dyDescent="0.3">
      <c r="B188" s="5">
        <v>43800</v>
      </c>
      <c r="C188" s="3" t="str">
        <f>IF(Data!P188&gt;0,  "R",IF(ISBLANK(Data!P188)," ","NR"))</f>
        <v>NR</v>
      </c>
      <c r="D188" s="3" t="str">
        <f>IF(Data!O188&gt;0,  "R",IF(ISBLANK(Data!O188)," ","NR"))</f>
        <v>NR</v>
      </c>
      <c r="E188" s="3" t="str">
        <f t="shared" si="4"/>
        <v>NEGATIVE</v>
      </c>
    </row>
    <row r="189" spans="2:5" x14ac:dyDescent="0.3">
      <c r="B189" s="5">
        <v>43801</v>
      </c>
      <c r="C189" s="3" t="str">
        <f>IF(Data!P189&gt;0,  "R",IF(ISBLANK(Data!P189)," ","NR"))</f>
        <v>R</v>
      </c>
      <c r="D189" s="3" t="str">
        <f>IF(Data!O189&gt;0,  "R",IF(ISBLANK(Data!O189)," ","NR"))</f>
        <v>R</v>
      </c>
      <c r="E189" s="3" t="str">
        <f t="shared" si="4"/>
        <v>HIT</v>
      </c>
    </row>
    <row r="190" spans="2:5" x14ac:dyDescent="0.3">
      <c r="B190" s="5">
        <v>43802</v>
      </c>
      <c r="C190" s="3" t="str">
        <f>IF(Data!P190&gt;0,  "R",IF(ISBLANK(Data!P190)," ","NR"))</f>
        <v>R</v>
      </c>
      <c r="D190" s="3" t="str">
        <f>IF(Data!O190&gt;0,  "R",IF(ISBLANK(Data!O190)," ","NR"))</f>
        <v>R</v>
      </c>
      <c r="E190" s="3" t="str">
        <f t="shared" si="4"/>
        <v>HIT</v>
      </c>
    </row>
    <row r="191" spans="2:5" x14ac:dyDescent="0.3">
      <c r="B191" s="5">
        <v>43803</v>
      </c>
      <c r="C191" s="3" t="str">
        <f>IF(Data!P191&gt;0,  "R",IF(ISBLANK(Data!P191)," ","NR"))</f>
        <v>R</v>
      </c>
      <c r="D191" s="3" t="str">
        <f>IF(Data!O191&gt;0,  "R",IF(ISBLANK(Data!O191)," ","NR"))</f>
        <v>R</v>
      </c>
      <c r="E191" s="3" t="str">
        <f t="shared" si="4"/>
        <v>HIT</v>
      </c>
    </row>
    <row r="192" spans="2:5" x14ac:dyDescent="0.3">
      <c r="B192" s="5">
        <v>43804</v>
      </c>
      <c r="C192" s="3" t="str">
        <f>IF(Data!P192&gt;0,  "R",IF(ISBLANK(Data!P192)," ","NR"))</f>
        <v>R</v>
      </c>
      <c r="D192" s="3" t="str">
        <f>IF(Data!O192&gt;0,  "R",IF(ISBLANK(Data!O192)," ","NR"))</f>
        <v>R</v>
      </c>
      <c r="E192" s="3" t="str">
        <f t="shared" si="4"/>
        <v>HIT</v>
      </c>
    </row>
    <row r="193" spans="2:5" x14ac:dyDescent="0.3">
      <c r="B193" s="5">
        <v>43805</v>
      </c>
      <c r="C193" s="3" t="str">
        <f>IF(Data!P193&gt;0,  "R",IF(ISBLANK(Data!P193)," ","NR"))</f>
        <v>NR</v>
      </c>
      <c r="D193" s="3" t="str">
        <f>IF(Data!O193&gt;0,  "R",IF(ISBLANK(Data!O193)," ","NR"))</f>
        <v>R</v>
      </c>
      <c r="E193" s="3" t="str">
        <f t="shared" si="4"/>
        <v>FALSE ALARM</v>
      </c>
    </row>
    <row r="194" spans="2:5" x14ac:dyDescent="0.3">
      <c r="B194" s="5">
        <v>43806</v>
      </c>
      <c r="C194" s="3" t="str">
        <f>IF(Data!P194&gt;0,  "R",IF(ISBLANK(Data!P194)," ","NR"))</f>
        <v>NR</v>
      </c>
      <c r="D194" s="3" t="str">
        <f>IF(Data!O194&gt;0,  "R",IF(ISBLANK(Data!O194)," ","NR"))</f>
        <v>R</v>
      </c>
      <c r="E194" s="3" t="str">
        <f t="shared" si="4"/>
        <v>FALSE ALARM</v>
      </c>
    </row>
    <row r="195" spans="2:5" x14ac:dyDescent="0.3">
      <c r="B195" s="5">
        <v>43807</v>
      </c>
      <c r="C195" s="3" t="str">
        <f>IF(Data!P195&gt;0,  "R",IF(ISBLANK(Data!P195)," ","NR"))</f>
        <v>NR</v>
      </c>
      <c r="D195" s="3" t="str">
        <f>IF(Data!O195&gt;0,  "R",IF(ISBLANK(Data!O195)," ","NR"))</f>
        <v>NR</v>
      </c>
      <c r="E195" s="3" t="str">
        <f t="shared" si="4"/>
        <v>NEGATIVE</v>
      </c>
    </row>
    <row r="196" spans="2:5" x14ac:dyDescent="0.3">
      <c r="B196" s="5">
        <v>43808</v>
      </c>
      <c r="C196" s="3" t="str">
        <f>IF(Data!P196&gt;0,  "R",IF(ISBLANK(Data!P196)," ","NR"))</f>
        <v>NR</v>
      </c>
      <c r="D196" s="3" t="str">
        <f>IF(Data!O196&gt;0,  "R",IF(ISBLANK(Data!O196)," ","NR"))</f>
        <v>NR</v>
      </c>
      <c r="E196" s="3" t="str">
        <f t="shared" si="4"/>
        <v>NEGATIVE</v>
      </c>
    </row>
    <row r="197" spans="2:5" x14ac:dyDescent="0.3">
      <c r="B197" s="5">
        <v>43809</v>
      </c>
      <c r="C197" s="3" t="str">
        <f>IF(Data!P197&gt;0,  "R",IF(ISBLANK(Data!P197)," ","NR"))</f>
        <v>NR</v>
      </c>
      <c r="D197" s="3" t="str">
        <f>IF(Data!O197&gt;0,  "R",IF(ISBLANK(Data!O197)," ","NR"))</f>
        <v>NR</v>
      </c>
      <c r="E197" s="3" t="str">
        <f t="shared" si="4"/>
        <v>NEGATIVE</v>
      </c>
    </row>
    <row r="198" spans="2:5" x14ac:dyDescent="0.3">
      <c r="B198" s="5">
        <v>43810</v>
      </c>
      <c r="C198" s="3" t="str">
        <f>IF(Data!P198&gt;0,  "R",IF(ISBLANK(Data!P198)," ","NR"))</f>
        <v>NR</v>
      </c>
      <c r="D198" s="3" t="str">
        <f>IF(Data!O198&gt;0,  "R",IF(ISBLANK(Data!O198)," ","NR"))</f>
        <v>NR</v>
      </c>
      <c r="E198" s="3" t="str">
        <f t="shared" si="4"/>
        <v>NEGATIVE</v>
      </c>
    </row>
    <row r="199" spans="2:5" x14ac:dyDescent="0.3">
      <c r="B199" s="5">
        <v>43811</v>
      </c>
      <c r="C199" s="3" t="str">
        <f>IF(Data!P199&gt;0,  "R",IF(ISBLANK(Data!P199)," ","NR"))</f>
        <v>NR</v>
      </c>
      <c r="D199" s="3" t="str">
        <f>IF(Data!O199&gt;0,  "R",IF(ISBLANK(Data!O199)," ","NR"))</f>
        <v>NR</v>
      </c>
      <c r="E199" s="3" t="str">
        <f t="shared" si="4"/>
        <v>NEGATIVE</v>
      </c>
    </row>
    <row r="200" spans="2:5" x14ac:dyDescent="0.3">
      <c r="B200" s="5">
        <v>43812</v>
      </c>
      <c r="C200" s="3" t="str">
        <f>IF(Data!P200&gt;0,  "R",IF(ISBLANK(Data!P200)," ","NR"))</f>
        <v>NR</v>
      </c>
      <c r="D200" s="3" t="str">
        <f>IF(Data!O200&gt;0,  "R",IF(ISBLANK(Data!O200)," ","NR"))</f>
        <v>NR</v>
      </c>
      <c r="E200" s="3" t="str">
        <f t="shared" si="4"/>
        <v>NEGATIVE</v>
      </c>
    </row>
    <row r="201" spans="2:5" x14ac:dyDescent="0.3">
      <c r="B201" s="5">
        <v>43813</v>
      </c>
      <c r="C201" s="3" t="str">
        <f>IF(Data!P201&gt;0,  "R",IF(ISBLANK(Data!P201)," ","NR"))</f>
        <v>NR</v>
      </c>
      <c r="D201" s="3" t="str">
        <f>IF(Data!O201&gt;0,  "R",IF(ISBLANK(Data!O201)," ","NR"))</f>
        <v>NR</v>
      </c>
      <c r="E201" s="3" t="str">
        <f t="shared" si="4"/>
        <v>NEGATIVE</v>
      </c>
    </row>
    <row r="202" spans="2:5" x14ac:dyDescent="0.3">
      <c r="B202" s="5">
        <v>43814</v>
      </c>
      <c r="C202" s="3" t="str">
        <f>IF(Data!P202&gt;0,  "R",IF(ISBLANK(Data!P202)," ","NR"))</f>
        <v>NR</v>
      </c>
      <c r="D202" s="3" t="str">
        <f>IF(Data!O202&gt;0,  "R",IF(ISBLANK(Data!O202)," ","NR"))</f>
        <v>NR</v>
      </c>
      <c r="E202" s="3" t="str">
        <f t="shared" si="4"/>
        <v>NEGATIVE</v>
      </c>
    </row>
    <row r="203" spans="2:5" x14ac:dyDescent="0.3">
      <c r="B203" s="5">
        <v>43815</v>
      </c>
      <c r="C203" s="3" t="str">
        <f>IF(Data!P203&gt;0,  "R",IF(ISBLANK(Data!P203)," ","NR"))</f>
        <v>NR</v>
      </c>
      <c r="D203" s="3" t="str">
        <f>IF(Data!O203&gt;0,  "R",IF(ISBLANK(Data!O203)," ","NR"))</f>
        <v>NR</v>
      </c>
      <c r="E203" s="3" t="str">
        <f t="shared" si="4"/>
        <v>NEGATIVE</v>
      </c>
    </row>
    <row r="204" spans="2:5" x14ac:dyDescent="0.3">
      <c r="B204" s="5">
        <v>43816</v>
      </c>
      <c r="C204" s="3" t="str">
        <f>IF(Data!P204&gt;0,  "R",IF(ISBLANK(Data!P204)," ","NR"))</f>
        <v>NR</v>
      </c>
      <c r="D204" s="3" t="str">
        <f>IF(Data!O204&gt;0,  "R",IF(ISBLANK(Data!O204)," ","NR"))</f>
        <v>NR</v>
      </c>
      <c r="E204" s="3" t="str">
        <f t="shared" si="4"/>
        <v>NEGATIVE</v>
      </c>
    </row>
    <row r="205" spans="2:5" x14ac:dyDescent="0.3">
      <c r="B205" s="5">
        <v>43817</v>
      </c>
      <c r="C205" s="3" t="str">
        <f>IF(Data!P205&gt;0,  "R",IF(ISBLANK(Data!P205)," ","NR"))</f>
        <v>NR</v>
      </c>
      <c r="D205" s="3" t="str">
        <f>IF(Data!O205&gt;0,  "R",IF(ISBLANK(Data!O205)," ","NR"))</f>
        <v>NR</v>
      </c>
      <c r="E205" s="3" t="str">
        <f t="shared" si="4"/>
        <v>NEGATIVE</v>
      </c>
    </row>
    <row r="206" spans="2:5" x14ac:dyDescent="0.3">
      <c r="B206" s="5">
        <v>43818</v>
      </c>
      <c r="C206" s="3" t="str">
        <f>IF(Data!P206&gt;0,  "R",IF(ISBLANK(Data!P206)," ","NR"))</f>
        <v>NR</v>
      </c>
      <c r="D206" s="3" t="str">
        <f>IF(Data!O206&gt;0,  "R",IF(ISBLANK(Data!O206)," ","NR"))</f>
        <v>NR</v>
      </c>
      <c r="E206" s="3" t="str">
        <f t="shared" si="4"/>
        <v>NEGATIVE</v>
      </c>
    </row>
    <row r="207" spans="2:5" x14ac:dyDescent="0.3">
      <c r="B207" s="5">
        <v>43819</v>
      </c>
      <c r="C207" s="3" t="str">
        <f>IF(Data!P207&gt;0,  "R",IF(ISBLANK(Data!P207)," ","NR"))</f>
        <v>NR</v>
      </c>
      <c r="D207" s="3" t="str">
        <f>IF(Data!O207&gt;0,  "R",IF(ISBLANK(Data!O207)," ","NR"))</f>
        <v>NR</v>
      </c>
      <c r="E207" s="3" t="str">
        <f t="shared" ref="E207:E270" si="5">IF(AND(C207=D207,C207="R"),"HIT",IF(AND(C207&lt;&gt;D207,C207="NR"),"FALSE ALARM",IF(AND(C207&lt;&gt;D207,C207="R"),"MISS",IF(AND(C207="NR",D207="NR"),"NEGATIVE"," "))))</f>
        <v>NEGATIVE</v>
      </c>
    </row>
    <row r="208" spans="2:5" x14ac:dyDescent="0.3">
      <c r="B208" s="5">
        <v>43820</v>
      </c>
      <c r="C208" s="3" t="str">
        <f>IF(Data!P208&gt;0,  "R",IF(ISBLANK(Data!P208)," ","NR"))</f>
        <v>NR</v>
      </c>
      <c r="D208" s="3" t="str">
        <f>IF(Data!O208&gt;0,  "R",IF(ISBLANK(Data!O208)," ","NR"))</f>
        <v>NR</v>
      </c>
      <c r="E208" s="3" t="str">
        <f t="shared" si="5"/>
        <v>NEGATIVE</v>
      </c>
    </row>
    <row r="209" spans="2:5" x14ac:dyDescent="0.3">
      <c r="B209" s="5">
        <v>43821</v>
      </c>
      <c r="C209" s="3" t="str">
        <f>IF(Data!P209&gt;0,  "R",IF(ISBLANK(Data!P209)," ","NR"))</f>
        <v>NR</v>
      </c>
      <c r="D209" s="3" t="str">
        <f>IF(Data!O209&gt;0,  "R",IF(ISBLANK(Data!O209)," ","NR"))</f>
        <v>NR</v>
      </c>
      <c r="E209" s="3" t="str">
        <f t="shared" si="5"/>
        <v>NEGATIVE</v>
      </c>
    </row>
    <row r="210" spans="2:5" x14ac:dyDescent="0.3">
      <c r="B210" s="5">
        <v>43822</v>
      </c>
      <c r="C210" s="3" t="str">
        <f>IF(Data!P210&gt;0,  "R",IF(ISBLANK(Data!P210)," ","NR"))</f>
        <v>NR</v>
      </c>
      <c r="D210" s="3" t="str">
        <f>IF(Data!O210&gt;0,  "R",IF(ISBLANK(Data!O210)," ","NR"))</f>
        <v>NR</v>
      </c>
      <c r="E210" s="3" t="str">
        <f t="shared" si="5"/>
        <v>NEGATIVE</v>
      </c>
    </row>
    <row r="211" spans="2:5" x14ac:dyDescent="0.3">
      <c r="B211" s="5">
        <v>43823</v>
      </c>
      <c r="C211" s="3" t="str">
        <f>IF(Data!P211&gt;0,  "R",IF(ISBLANK(Data!P211)," ","NR"))</f>
        <v>NR</v>
      </c>
      <c r="D211" s="3" t="str">
        <f>IF(Data!O211&gt;0,  "R",IF(ISBLANK(Data!O211)," ","NR"))</f>
        <v>NR</v>
      </c>
      <c r="E211" s="3" t="str">
        <f t="shared" si="5"/>
        <v>NEGATIVE</v>
      </c>
    </row>
    <row r="212" spans="2:5" x14ac:dyDescent="0.3">
      <c r="B212" s="5">
        <v>43824</v>
      </c>
      <c r="C212" s="3" t="str">
        <f>IF(Data!P212&gt;0,  "R",IF(ISBLANK(Data!P212)," ","NR"))</f>
        <v>NR</v>
      </c>
      <c r="D212" s="3" t="str">
        <f>IF(Data!O212&gt;0,  "R",IF(ISBLANK(Data!O212)," ","NR"))</f>
        <v>NR</v>
      </c>
      <c r="E212" s="3" t="str">
        <f t="shared" si="5"/>
        <v>NEGATIVE</v>
      </c>
    </row>
    <row r="213" spans="2:5" x14ac:dyDescent="0.3">
      <c r="B213" s="5">
        <v>43825</v>
      </c>
      <c r="C213" s="3" t="str">
        <f>IF(Data!P213&gt;0,  "R",IF(ISBLANK(Data!P213)," ","NR"))</f>
        <v>NR</v>
      </c>
      <c r="D213" s="3" t="str">
        <f>IF(Data!O213&gt;0,  "R",IF(ISBLANK(Data!O213)," ","NR"))</f>
        <v>NR</v>
      </c>
      <c r="E213" s="3" t="str">
        <f t="shared" si="5"/>
        <v>NEGATIVE</v>
      </c>
    </row>
    <row r="214" spans="2:5" x14ac:dyDescent="0.3">
      <c r="B214" s="5">
        <v>43826</v>
      </c>
      <c r="C214" s="3" t="str">
        <f>IF(Data!P214&gt;0,  "R",IF(ISBLANK(Data!P214)," ","NR"))</f>
        <v>NR</v>
      </c>
      <c r="D214" s="3" t="str">
        <f>IF(Data!O214&gt;0,  "R",IF(ISBLANK(Data!O214)," ","NR"))</f>
        <v>NR</v>
      </c>
      <c r="E214" s="3" t="str">
        <f t="shared" si="5"/>
        <v>NEGATIVE</v>
      </c>
    </row>
    <row r="215" spans="2:5" x14ac:dyDescent="0.3">
      <c r="B215" s="5">
        <v>43827</v>
      </c>
      <c r="C215" s="3" t="str">
        <f>IF(Data!P215&gt;0,  "R",IF(ISBLANK(Data!P215)," ","NR"))</f>
        <v>NR</v>
      </c>
      <c r="D215" s="3" t="str">
        <f>IF(Data!O215&gt;0,  "R",IF(ISBLANK(Data!O215)," ","NR"))</f>
        <v>NR</v>
      </c>
      <c r="E215" s="3" t="str">
        <f t="shared" si="5"/>
        <v>NEGATIVE</v>
      </c>
    </row>
    <row r="216" spans="2:5" x14ac:dyDescent="0.3">
      <c r="B216" s="5">
        <v>43828</v>
      </c>
      <c r="C216" s="3" t="str">
        <f>IF(Data!P216&gt;0,  "R",IF(ISBLANK(Data!P216)," ","NR"))</f>
        <v>NR</v>
      </c>
      <c r="D216" s="3" t="str">
        <f>IF(Data!O216&gt;0,  "R",IF(ISBLANK(Data!O216)," ","NR"))</f>
        <v>NR</v>
      </c>
      <c r="E216" s="3" t="str">
        <f t="shared" si="5"/>
        <v>NEGATIVE</v>
      </c>
    </row>
    <row r="217" spans="2:5" x14ac:dyDescent="0.3">
      <c r="B217" s="5">
        <v>43829</v>
      </c>
      <c r="C217" s="3" t="str">
        <f>IF(Data!P217&gt;0,  "R",IF(ISBLANK(Data!P217)," ","NR"))</f>
        <v>NR</v>
      </c>
      <c r="D217" s="3" t="str">
        <f>IF(Data!O217&gt;0,  "R",IF(ISBLANK(Data!O217)," ","NR"))</f>
        <v>NR</v>
      </c>
      <c r="E217" s="3" t="str">
        <f t="shared" si="5"/>
        <v>NEGATIVE</v>
      </c>
    </row>
    <row r="218" spans="2:5" x14ac:dyDescent="0.3">
      <c r="B218" s="5">
        <v>43830</v>
      </c>
      <c r="C218" s="3" t="str">
        <f>IF(Data!P218&gt;0,  "R",IF(ISBLANK(Data!P218)," ","NR"))</f>
        <v>NR</v>
      </c>
      <c r="D218" s="3" t="str">
        <f>IF(Data!O218&gt;0,  "R",IF(ISBLANK(Data!O218)," ","NR"))</f>
        <v>NR</v>
      </c>
      <c r="E218" s="3" t="str">
        <f t="shared" si="5"/>
        <v>NEGATIVE</v>
      </c>
    </row>
    <row r="219" spans="2:5" x14ac:dyDescent="0.3">
      <c r="B219" s="5">
        <v>43831</v>
      </c>
      <c r="C219" s="3" t="str">
        <f>IF(Data!P219&gt;0,  "R",IF(ISBLANK(Data!P219)," ","NR"))</f>
        <v>NR</v>
      </c>
      <c r="D219" s="3" t="str">
        <f>IF(Data!O219&gt;0,  "R",IF(ISBLANK(Data!O219)," ","NR"))</f>
        <v>R</v>
      </c>
      <c r="E219" s="3" t="str">
        <f t="shared" si="5"/>
        <v>FALSE ALARM</v>
      </c>
    </row>
    <row r="220" spans="2:5" x14ac:dyDescent="0.3">
      <c r="B220" s="5">
        <v>43832</v>
      </c>
      <c r="C220" s="3" t="str">
        <f>IF(Data!P220&gt;0,  "R",IF(ISBLANK(Data!P220)," ","NR"))</f>
        <v>NR</v>
      </c>
      <c r="D220" s="3" t="str">
        <f>IF(Data!O220&gt;0,  "R",IF(ISBLANK(Data!O220)," ","NR"))</f>
        <v>R</v>
      </c>
      <c r="E220" s="3" t="str">
        <f t="shared" si="5"/>
        <v>FALSE ALARM</v>
      </c>
    </row>
    <row r="221" spans="2:5" x14ac:dyDescent="0.3">
      <c r="B221" s="5">
        <v>43833</v>
      </c>
      <c r="C221" s="3" t="str">
        <f>IF(Data!P221&gt;0,  "R",IF(ISBLANK(Data!P221)," ","NR"))</f>
        <v>R</v>
      </c>
      <c r="D221" s="3" t="str">
        <f>IF(Data!O221&gt;0,  "R",IF(ISBLANK(Data!O221)," ","NR"))</f>
        <v>R</v>
      </c>
      <c r="E221" s="3" t="str">
        <f t="shared" si="5"/>
        <v>HIT</v>
      </c>
    </row>
    <row r="222" spans="2:5" x14ac:dyDescent="0.3">
      <c r="B222" s="5">
        <v>43834</v>
      </c>
      <c r="C222" s="3" t="str">
        <f>IF(Data!P222&gt;0,  "R",IF(ISBLANK(Data!P222)," ","NR"))</f>
        <v>R</v>
      </c>
      <c r="D222" s="3" t="str">
        <f>IF(Data!O222&gt;0,  "R",IF(ISBLANK(Data!O222)," ","NR"))</f>
        <v>R</v>
      </c>
      <c r="E222" s="3" t="str">
        <f t="shared" si="5"/>
        <v>HIT</v>
      </c>
    </row>
    <row r="223" spans="2:5" x14ac:dyDescent="0.3">
      <c r="B223" s="5">
        <v>43835</v>
      </c>
      <c r="C223" s="3" t="str">
        <f>IF(Data!P223&gt;0,  "R",IF(ISBLANK(Data!P223)," ","NR"))</f>
        <v>R</v>
      </c>
      <c r="D223" s="3" t="str">
        <f>IF(Data!O223&gt;0,  "R",IF(ISBLANK(Data!O223)," ","NR"))</f>
        <v>R</v>
      </c>
      <c r="E223" s="3" t="str">
        <f t="shared" si="5"/>
        <v>HIT</v>
      </c>
    </row>
    <row r="224" spans="2:5" x14ac:dyDescent="0.3">
      <c r="B224" s="5">
        <v>43836</v>
      </c>
      <c r="C224" s="3" t="str">
        <f>IF(Data!P224&gt;0,  "R",IF(ISBLANK(Data!P224)," ","NR"))</f>
        <v>NR</v>
      </c>
      <c r="D224" s="3" t="str">
        <f>IF(Data!O224&gt;0,  "R",IF(ISBLANK(Data!O224)," ","NR"))</f>
        <v>R</v>
      </c>
      <c r="E224" s="3" t="str">
        <f t="shared" si="5"/>
        <v>FALSE ALARM</v>
      </c>
    </row>
    <row r="225" spans="2:5" x14ac:dyDescent="0.3">
      <c r="B225" s="5">
        <v>43837</v>
      </c>
      <c r="C225" s="3" t="str">
        <f>IF(Data!P225&gt;0,  "R",IF(ISBLANK(Data!P225)," ","NR"))</f>
        <v>NR</v>
      </c>
      <c r="D225" s="3" t="str">
        <f>IF(Data!O225&gt;0,  "R",IF(ISBLANK(Data!O225)," ","NR"))</f>
        <v>NR</v>
      </c>
      <c r="E225" s="3" t="str">
        <f t="shared" si="5"/>
        <v>NEGATIVE</v>
      </c>
    </row>
    <row r="226" spans="2:5" x14ac:dyDescent="0.3">
      <c r="B226" s="5">
        <v>43838</v>
      </c>
      <c r="C226" s="3" t="str">
        <f>IF(Data!P226&gt;0,  "R",IF(ISBLANK(Data!P226)," ","NR"))</f>
        <v>NR</v>
      </c>
      <c r="D226" s="3" t="str">
        <f>IF(Data!O226&gt;0,  "R",IF(ISBLANK(Data!O226)," ","NR"))</f>
        <v>NR</v>
      </c>
      <c r="E226" s="3" t="str">
        <f t="shared" si="5"/>
        <v>NEGATIVE</v>
      </c>
    </row>
    <row r="227" spans="2:5" x14ac:dyDescent="0.3">
      <c r="B227" s="5">
        <v>43839</v>
      </c>
      <c r="C227" s="3" t="str">
        <f>IF(Data!P227&gt;0,  "R",IF(ISBLANK(Data!P227)," ","NR"))</f>
        <v>NR</v>
      </c>
      <c r="D227" s="3" t="str">
        <f>IF(Data!O227&gt;0,  "R",IF(ISBLANK(Data!O227)," ","NR"))</f>
        <v>NR</v>
      </c>
      <c r="E227" s="3" t="str">
        <f t="shared" si="5"/>
        <v>NEGATIVE</v>
      </c>
    </row>
    <row r="228" spans="2:5" x14ac:dyDescent="0.3">
      <c r="B228" s="5">
        <v>43840</v>
      </c>
      <c r="C228" s="3" t="str">
        <f>IF(Data!P228&gt;0,  "R",IF(ISBLANK(Data!P228)," ","NR"))</f>
        <v>NR</v>
      </c>
      <c r="D228" s="3" t="str">
        <f>IF(Data!O228&gt;0,  "R",IF(ISBLANK(Data!O228)," ","NR"))</f>
        <v>R</v>
      </c>
      <c r="E228" s="3" t="str">
        <f t="shared" si="5"/>
        <v>FALSE ALARM</v>
      </c>
    </row>
    <row r="229" spans="2:5" x14ac:dyDescent="0.3">
      <c r="B229" s="5">
        <v>43841</v>
      </c>
      <c r="C229" s="3" t="str">
        <f>IF(Data!P229&gt;0,  "R",IF(ISBLANK(Data!P229)," ","NR"))</f>
        <v>NR</v>
      </c>
      <c r="D229" s="3" t="str">
        <f>IF(Data!O229&gt;0,  "R",IF(ISBLANK(Data!O229)," ","NR"))</f>
        <v>R</v>
      </c>
      <c r="E229" s="3" t="str">
        <f t="shared" si="5"/>
        <v>FALSE ALARM</v>
      </c>
    </row>
    <row r="230" spans="2:5" x14ac:dyDescent="0.3">
      <c r="B230" s="5">
        <v>43842</v>
      </c>
      <c r="C230" s="3" t="str">
        <f>IF(Data!P230&gt;0,  "R",IF(ISBLANK(Data!P230)," ","NR"))</f>
        <v>NR</v>
      </c>
      <c r="D230" s="3" t="str">
        <f>IF(Data!O230&gt;0,  "R",IF(ISBLANK(Data!O230)," ","NR"))</f>
        <v>R</v>
      </c>
      <c r="E230" s="3" t="str">
        <f t="shared" si="5"/>
        <v>FALSE ALARM</v>
      </c>
    </row>
    <row r="231" spans="2:5" x14ac:dyDescent="0.3">
      <c r="B231" s="5">
        <v>43843</v>
      </c>
      <c r="C231" s="3" t="str">
        <f>IF(Data!P231&gt;0,  "R",IF(ISBLANK(Data!P231)," ","NR"))</f>
        <v>NR</v>
      </c>
      <c r="D231" s="3" t="str">
        <f>IF(Data!O231&gt;0,  "R",IF(ISBLANK(Data!O231)," ","NR"))</f>
        <v>NR</v>
      </c>
      <c r="E231" s="3" t="str">
        <f t="shared" si="5"/>
        <v>NEGATIVE</v>
      </c>
    </row>
    <row r="232" spans="2:5" x14ac:dyDescent="0.3">
      <c r="B232" s="5">
        <v>43844</v>
      </c>
      <c r="C232" s="3" t="str">
        <f>IF(Data!P232&gt;0,  "R",IF(ISBLANK(Data!P232)," ","NR"))</f>
        <v>NR</v>
      </c>
      <c r="D232" s="3" t="str">
        <f>IF(Data!O232&gt;0,  "R",IF(ISBLANK(Data!O232)," ","NR"))</f>
        <v>NR</v>
      </c>
      <c r="E232" s="3" t="str">
        <f t="shared" si="5"/>
        <v>NEGATIVE</v>
      </c>
    </row>
    <row r="233" spans="2:5" x14ac:dyDescent="0.3">
      <c r="B233" s="5">
        <v>43845</v>
      </c>
      <c r="C233" s="3" t="str">
        <f>IF(Data!P233&gt;0,  "R",IF(ISBLANK(Data!P233)," ","NR"))</f>
        <v>NR</v>
      </c>
      <c r="D233" s="3" t="str">
        <f>IF(Data!O233&gt;0,  "R",IF(ISBLANK(Data!O233)," ","NR"))</f>
        <v>NR</v>
      </c>
      <c r="E233" s="3" t="str">
        <f t="shared" si="5"/>
        <v>NEGATIVE</v>
      </c>
    </row>
    <row r="234" spans="2:5" x14ac:dyDescent="0.3">
      <c r="B234" s="5">
        <v>43846</v>
      </c>
      <c r="C234" s="3" t="str">
        <f>IF(Data!P234&gt;0,  "R",IF(ISBLANK(Data!P234)," ","NR"))</f>
        <v>NR</v>
      </c>
      <c r="D234" s="3" t="str">
        <f>IF(Data!O234&gt;0,  "R",IF(ISBLANK(Data!O234)," ","NR"))</f>
        <v>NR</v>
      </c>
      <c r="E234" s="3" t="str">
        <f t="shared" si="5"/>
        <v>NEGATIVE</v>
      </c>
    </row>
    <row r="235" spans="2:5" x14ac:dyDescent="0.3">
      <c r="B235" s="5">
        <v>43847</v>
      </c>
      <c r="C235" s="3" t="str">
        <f>IF(Data!P235&gt;0,  "R",IF(ISBLANK(Data!P235)," ","NR"))</f>
        <v>NR</v>
      </c>
      <c r="D235" s="3" t="str">
        <f>IF(Data!O235&gt;0,  "R",IF(ISBLANK(Data!O235)," ","NR"))</f>
        <v>NR</v>
      </c>
      <c r="E235" s="3" t="str">
        <f t="shared" si="5"/>
        <v>NEGATIVE</v>
      </c>
    </row>
    <row r="236" spans="2:5" x14ac:dyDescent="0.3">
      <c r="B236" s="5">
        <v>43848</v>
      </c>
      <c r="C236" s="3" t="str">
        <f>IF(Data!P236&gt;0,  "R",IF(ISBLANK(Data!P236)," ","NR"))</f>
        <v>NR</v>
      </c>
      <c r="D236" s="3" t="str">
        <f>IF(Data!O236&gt;0,  "R",IF(ISBLANK(Data!O236)," ","NR"))</f>
        <v>NR</v>
      </c>
      <c r="E236" s="3" t="str">
        <f t="shared" si="5"/>
        <v>NEGATIVE</v>
      </c>
    </row>
    <row r="237" spans="2:5" x14ac:dyDescent="0.3">
      <c r="B237" s="5">
        <v>43849</v>
      </c>
      <c r="C237" s="3" t="str">
        <f>IF(Data!P237&gt;0,  "R",IF(ISBLANK(Data!P237)," ","NR"))</f>
        <v>NR</v>
      </c>
      <c r="D237" s="3" t="str">
        <f>IF(Data!O237&gt;0,  "R",IF(ISBLANK(Data!O237)," ","NR"))</f>
        <v>NR</v>
      </c>
      <c r="E237" s="3" t="str">
        <f t="shared" si="5"/>
        <v>NEGATIVE</v>
      </c>
    </row>
    <row r="238" spans="2:5" x14ac:dyDescent="0.3">
      <c r="B238" s="5">
        <v>43850</v>
      </c>
      <c r="C238" s="3" t="str">
        <f>IF(Data!P238&gt;0,  "R",IF(ISBLANK(Data!P238)," ","NR"))</f>
        <v>NR</v>
      </c>
      <c r="D238" s="3" t="str">
        <f>IF(Data!O238&gt;0,  "R",IF(ISBLANK(Data!O238)," ","NR"))</f>
        <v>NR</v>
      </c>
      <c r="E238" s="3" t="str">
        <f t="shared" si="5"/>
        <v>NEGATIVE</v>
      </c>
    </row>
    <row r="239" spans="2:5" x14ac:dyDescent="0.3">
      <c r="B239" s="5">
        <v>43851</v>
      </c>
      <c r="C239" s="3" t="str">
        <f>IF(Data!P239&gt;0,  "R",IF(ISBLANK(Data!P239)," ","NR"))</f>
        <v>NR</v>
      </c>
      <c r="D239" s="3" t="str">
        <f>IF(Data!O239&gt;0,  "R",IF(ISBLANK(Data!O239)," ","NR"))</f>
        <v>NR</v>
      </c>
      <c r="E239" s="3" t="str">
        <f t="shared" si="5"/>
        <v>NEGATIVE</v>
      </c>
    </row>
    <row r="240" spans="2:5" x14ac:dyDescent="0.3">
      <c r="B240" s="5">
        <v>43852</v>
      </c>
      <c r="C240" s="3" t="str">
        <f>IF(Data!P240&gt;0,  "R",IF(ISBLANK(Data!P240)," ","NR"))</f>
        <v>NR</v>
      </c>
      <c r="D240" s="3" t="str">
        <f>IF(Data!O240&gt;0,  "R",IF(ISBLANK(Data!O240)," ","NR"))</f>
        <v>NR</v>
      </c>
      <c r="E240" s="3" t="str">
        <f t="shared" si="5"/>
        <v>NEGATIVE</v>
      </c>
    </row>
    <row r="241" spans="2:5" x14ac:dyDescent="0.3">
      <c r="B241" s="5">
        <v>43853</v>
      </c>
      <c r="C241" s="3" t="str">
        <f>IF(Data!P241&gt;0,  "R",IF(ISBLANK(Data!P241)," ","NR"))</f>
        <v>NR</v>
      </c>
      <c r="D241" s="3" t="str">
        <f>IF(Data!O241&gt;0,  "R",IF(ISBLANK(Data!O241)," ","NR"))</f>
        <v>NR</v>
      </c>
      <c r="E241" s="3" t="str">
        <f t="shared" si="5"/>
        <v>NEGATIVE</v>
      </c>
    </row>
    <row r="242" spans="2:5" x14ac:dyDescent="0.3">
      <c r="B242" s="5">
        <v>43854</v>
      </c>
      <c r="C242" s="3" t="str">
        <f>IF(Data!P242&gt;0,  "R",IF(ISBLANK(Data!P242)," ","NR"))</f>
        <v>NR</v>
      </c>
      <c r="D242" s="3" t="str">
        <f>IF(Data!O242&gt;0,  "R",IF(ISBLANK(Data!O242)," ","NR"))</f>
        <v>NR</v>
      </c>
      <c r="E242" s="3" t="str">
        <f t="shared" si="5"/>
        <v>NEGATIVE</v>
      </c>
    </row>
    <row r="243" spans="2:5" x14ac:dyDescent="0.3">
      <c r="B243" s="5">
        <v>43855</v>
      </c>
      <c r="C243" s="3" t="str">
        <f>IF(Data!P243&gt;0,  "R",IF(ISBLANK(Data!P243)," ","NR"))</f>
        <v>NR</v>
      </c>
      <c r="D243" s="3" t="str">
        <f>IF(Data!O243&gt;0,  "R",IF(ISBLANK(Data!O243)," ","NR"))</f>
        <v>NR</v>
      </c>
      <c r="E243" s="3" t="str">
        <f t="shared" si="5"/>
        <v>NEGATIVE</v>
      </c>
    </row>
    <row r="244" spans="2:5" x14ac:dyDescent="0.3">
      <c r="B244" s="5">
        <v>43856</v>
      </c>
      <c r="C244" s="3" t="str">
        <f>IF(Data!P244&gt;0,  "R",IF(ISBLANK(Data!P244)," ","NR"))</f>
        <v>NR</v>
      </c>
      <c r="D244" s="3" t="str">
        <f>IF(Data!O244&gt;0,  "R",IF(ISBLANK(Data!O244)," ","NR"))</f>
        <v>NR</v>
      </c>
      <c r="E244" s="3" t="str">
        <f t="shared" si="5"/>
        <v>NEGATIVE</v>
      </c>
    </row>
    <row r="245" spans="2:5" x14ac:dyDescent="0.3">
      <c r="B245" s="5">
        <v>43857</v>
      </c>
      <c r="C245" s="3" t="str">
        <f>IF(Data!P245&gt;0,  "R",IF(ISBLANK(Data!P245)," ","NR"))</f>
        <v>NR</v>
      </c>
      <c r="D245" s="3" t="str">
        <f>IF(Data!O245&gt;0,  "R",IF(ISBLANK(Data!O245)," ","NR"))</f>
        <v>NR</v>
      </c>
      <c r="E245" s="3" t="str">
        <f t="shared" si="5"/>
        <v>NEGATIVE</v>
      </c>
    </row>
    <row r="246" spans="2:5" x14ac:dyDescent="0.3">
      <c r="B246" s="5">
        <v>43858</v>
      </c>
      <c r="C246" s="3" t="str">
        <f>IF(Data!P246&gt;0,  "R",IF(ISBLANK(Data!P246)," ","NR"))</f>
        <v>NR</v>
      </c>
      <c r="D246" s="3" t="str">
        <f>IF(Data!O246&gt;0,  "R",IF(ISBLANK(Data!O246)," ","NR"))</f>
        <v>NR</v>
      </c>
      <c r="E246" s="3" t="str">
        <f t="shared" si="5"/>
        <v>NEGATIVE</v>
      </c>
    </row>
    <row r="247" spans="2:5" x14ac:dyDescent="0.3">
      <c r="B247" s="5">
        <v>43859</v>
      </c>
      <c r="C247" s="3" t="str">
        <f>IF(Data!P247&gt;0,  "R",IF(ISBLANK(Data!P247)," ","NR"))</f>
        <v>NR</v>
      </c>
      <c r="D247" s="3" t="str">
        <f>IF(Data!O247&gt;0,  "R",IF(ISBLANK(Data!O247)," ","NR"))</f>
        <v>NR</v>
      </c>
      <c r="E247" s="3" t="str">
        <f t="shared" si="5"/>
        <v>NEGATIVE</v>
      </c>
    </row>
    <row r="248" spans="2:5" x14ac:dyDescent="0.3">
      <c r="B248" s="5">
        <v>43860</v>
      </c>
      <c r="C248" s="3" t="str">
        <f>IF(Data!P248&gt;0,  "R",IF(ISBLANK(Data!P248)," ","NR"))</f>
        <v>NR</v>
      </c>
      <c r="D248" s="3" t="str">
        <f>IF(Data!O248&gt;0,  "R",IF(ISBLANK(Data!O248)," ","NR"))</f>
        <v>NR</v>
      </c>
      <c r="E248" s="3" t="str">
        <f t="shared" si="5"/>
        <v>NEGATIVE</v>
      </c>
    </row>
    <row r="249" spans="2:5" x14ac:dyDescent="0.3">
      <c r="B249" s="5">
        <v>43861</v>
      </c>
      <c r="C249" s="3" t="str">
        <f>IF(Data!P249&gt;0,  "R",IF(ISBLANK(Data!P249)," ","NR"))</f>
        <v>NR</v>
      </c>
      <c r="D249" s="3" t="str">
        <f>IF(Data!O249&gt;0,  "R",IF(ISBLANK(Data!O249)," ","NR"))</f>
        <v>NR</v>
      </c>
      <c r="E249" s="3" t="str">
        <f t="shared" si="5"/>
        <v>NEGATIVE</v>
      </c>
    </row>
    <row r="250" spans="2:5" x14ac:dyDescent="0.3">
      <c r="B250" s="5">
        <v>43862</v>
      </c>
      <c r="C250" s="3" t="str">
        <f>IF(Data!P250&gt;0,  "R",IF(ISBLANK(Data!P250)," ","NR"))</f>
        <v>NR</v>
      </c>
      <c r="D250" s="3" t="str">
        <f>IF(Data!O250&gt;0,  "R",IF(ISBLANK(Data!O250)," ","NR"))</f>
        <v>NR</v>
      </c>
      <c r="E250" s="3" t="str">
        <f t="shared" si="5"/>
        <v>NEGATIVE</v>
      </c>
    </row>
    <row r="251" spans="2:5" x14ac:dyDescent="0.3">
      <c r="B251" s="5">
        <v>43863</v>
      </c>
      <c r="C251" s="3" t="str">
        <f>IF(Data!P251&gt;0,  "R",IF(ISBLANK(Data!P251)," ","NR"))</f>
        <v>NR</v>
      </c>
      <c r="D251" s="3" t="str">
        <f>IF(Data!O251&gt;0,  "R",IF(ISBLANK(Data!O251)," ","NR"))</f>
        <v>NR</v>
      </c>
      <c r="E251" s="3" t="str">
        <f t="shared" si="5"/>
        <v>NEGATIVE</v>
      </c>
    </row>
    <row r="252" spans="2:5" x14ac:dyDescent="0.3">
      <c r="B252" s="5">
        <v>43864</v>
      </c>
      <c r="C252" s="3" t="str">
        <f>IF(Data!P252&gt;0,  "R",IF(ISBLANK(Data!P252)," ","NR"))</f>
        <v>NR</v>
      </c>
      <c r="D252" s="3" t="str">
        <f>IF(Data!O252&gt;0,  "R",IF(ISBLANK(Data!O252)," ","NR"))</f>
        <v>NR</v>
      </c>
      <c r="E252" s="3" t="str">
        <f t="shared" si="5"/>
        <v>NEGATIVE</v>
      </c>
    </row>
    <row r="253" spans="2:5" x14ac:dyDescent="0.3">
      <c r="B253" s="5">
        <v>43865</v>
      </c>
      <c r="C253" s="3" t="str">
        <f>IF(Data!P253&gt;0,  "R",IF(ISBLANK(Data!P253)," ","NR"))</f>
        <v>NR</v>
      </c>
      <c r="D253" s="3" t="str">
        <f>IF(Data!O253&gt;0,  "R",IF(ISBLANK(Data!O253)," ","NR"))</f>
        <v>NR</v>
      </c>
      <c r="E253" s="3" t="str">
        <f t="shared" si="5"/>
        <v>NEGATIVE</v>
      </c>
    </row>
    <row r="254" spans="2:5" x14ac:dyDescent="0.3">
      <c r="B254" s="5">
        <v>43866</v>
      </c>
      <c r="C254" s="3" t="str">
        <f>IF(Data!P254&gt;0,  "R",IF(ISBLANK(Data!P254)," ","NR"))</f>
        <v>NR</v>
      </c>
      <c r="D254" s="3" t="str">
        <f>IF(Data!O254&gt;0,  "R",IF(ISBLANK(Data!O254)," ","NR"))</f>
        <v>R</v>
      </c>
      <c r="E254" s="3" t="str">
        <f t="shared" si="5"/>
        <v>FALSE ALARM</v>
      </c>
    </row>
    <row r="255" spans="2:5" x14ac:dyDescent="0.3">
      <c r="B255" s="5">
        <v>43867</v>
      </c>
      <c r="C255" s="3" t="str">
        <f>IF(Data!P255&gt;0,  "R",IF(ISBLANK(Data!P255)," ","NR"))</f>
        <v>NR</v>
      </c>
      <c r="D255" s="3" t="str">
        <f>IF(Data!O255&gt;0,  "R",IF(ISBLANK(Data!O255)," ","NR"))</f>
        <v>R</v>
      </c>
      <c r="E255" s="3" t="str">
        <f t="shared" si="5"/>
        <v>FALSE ALARM</v>
      </c>
    </row>
    <row r="256" spans="2:5" x14ac:dyDescent="0.3">
      <c r="B256" s="5">
        <v>43868</v>
      </c>
      <c r="C256" s="3" t="str">
        <f>IF(Data!P256&gt;0,  "R",IF(ISBLANK(Data!P256)," ","NR"))</f>
        <v>NR</v>
      </c>
      <c r="D256" s="3" t="str">
        <f>IF(Data!O256&gt;0,  "R",IF(ISBLANK(Data!O256)," ","NR"))</f>
        <v>R</v>
      </c>
      <c r="E256" s="3" t="str">
        <f t="shared" si="5"/>
        <v>FALSE ALARM</v>
      </c>
    </row>
    <row r="257" spans="2:5" x14ac:dyDescent="0.3">
      <c r="B257" s="5">
        <v>43869</v>
      </c>
      <c r="C257" s="3" t="str">
        <f>IF(Data!P257&gt;0,  "R",IF(ISBLANK(Data!P257)," ","NR"))</f>
        <v>NR</v>
      </c>
      <c r="D257" s="3" t="str">
        <f>IF(Data!O257&gt;0,  "R",IF(ISBLANK(Data!O257)," ","NR"))</f>
        <v>NR</v>
      </c>
      <c r="E257" s="3" t="str">
        <f t="shared" si="5"/>
        <v>NEGATIVE</v>
      </c>
    </row>
    <row r="258" spans="2:5" x14ac:dyDescent="0.3">
      <c r="B258" s="5">
        <v>43870</v>
      </c>
      <c r="C258" s="3" t="str">
        <f>IF(Data!P258&gt;0,  "R",IF(ISBLANK(Data!P258)," ","NR"))</f>
        <v>NR</v>
      </c>
      <c r="D258" s="3" t="str">
        <f>IF(Data!O258&gt;0,  "R",IF(ISBLANK(Data!O258)," ","NR"))</f>
        <v>R</v>
      </c>
      <c r="E258" s="3" t="str">
        <f t="shared" si="5"/>
        <v>FALSE ALARM</v>
      </c>
    </row>
    <row r="259" spans="2:5" x14ac:dyDescent="0.3">
      <c r="B259" s="5">
        <v>43871</v>
      </c>
      <c r="C259" s="3" t="str">
        <f>IF(Data!P259&gt;0,  "R",IF(ISBLANK(Data!P259)," ","NR"))</f>
        <v>NR</v>
      </c>
      <c r="D259" s="3" t="str">
        <f>IF(Data!O259&gt;0,  "R",IF(ISBLANK(Data!O259)," ","NR"))</f>
        <v>R</v>
      </c>
      <c r="E259" s="3" t="str">
        <f t="shared" si="5"/>
        <v>FALSE ALARM</v>
      </c>
    </row>
    <row r="260" spans="2:5" x14ac:dyDescent="0.3">
      <c r="B260" s="5">
        <v>43872</v>
      </c>
      <c r="C260" s="3" t="str">
        <f>IF(Data!P260&gt;0,  "R",IF(ISBLANK(Data!P260)," ","NR"))</f>
        <v>NR</v>
      </c>
      <c r="D260" s="3" t="str">
        <f>IF(Data!O260&gt;0,  "R",IF(ISBLANK(Data!O260)," ","NR"))</f>
        <v>R</v>
      </c>
      <c r="E260" s="3" t="str">
        <f t="shared" si="5"/>
        <v>FALSE ALARM</v>
      </c>
    </row>
    <row r="261" spans="2:5" x14ac:dyDescent="0.3">
      <c r="B261" s="5">
        <v>43873</v>
      </c>
      <c r="C261" s="3" t="str">
        <f>IF(Data!P261&gt;0,  "R",IF(ISBLANK(Data!P261)," ","NR"))</f>
        <v>NR</v>
      </c>
      <c r="D261" s="3" t="str">
        <f>IF(Data!O261&gt;0,  "R",IF(ISBLANK(Data!O261)," ","NR"))</f>
        <v>R</v>
      </c>
      <c r="E261" s="3" t="str">
        <f t="shared" si="5"/>
        <v>FALSE ALARM</v>
      </c>
    </row>
    <row r="262" spans="2:5" x14ac:dyDescent="0.3">
      <c r="B262" s="5">
        <v>43874</v>
      </c>
      <c r="C262" s="3" t="str">
        <f>IF(Data!P262&gt;0,  "R",IF(ISBLANK(Data!P262)," ","NR"))</f>
        <v>NR</v>
      </c>
      <c r="D262" s="3" t="str">
        <f>IF(Data!O262&gt;0,  "R",IF(ISBLANK(Data!O262)," ","NR"))</f>
        <v>R</v>
      </c>
      <c r="E262" s="3" t="str">
        <f t="shared" si="5"/>
        <v>FALSE ALARM</v>
      </c>
    </row>
    <row r="263" spans="2:5" x14ac:dyDescent="0.3">
      <c r="B263" s="5">
        <v>43875</v>
      </c>
      <c r="C263" s="3" t="str">
        <f>IF(Data!P263&gt;0,  "R",IF(ISBLANK(Data!P263)," ","NR"))</f>
        <v>NR</v>
      </c>
      <c r="D263" s="3" t="str">
        <f>IF(Data!O263&gt;0,  "R",IF(ISBLANK(Data!O263)," ","NR"))</f>
        <v>R</v>
      </c>
      <c r="E263" s="3" t="str">
        <f t="shared" si="5"/>
        <v>FALSE ALARM</v>
      </c>
    </row>
    <row r="264" spans="2:5" x14ac:dyDescent="0.3">
      <c r="B264" s="5">
        <v>43876</v>
      </c>
      <c r="C264" s="3" t="str">
        <f>IF(Data!P264&gt;0,  "R",IF(ISBLANK(Data!P264)," ","NR"))</f>
        <v>NR</v>
      </c>
      <c r="D264" s="3" t="str">
        <f>IF(Data!O264&gt;0,  "R",IF(ISBLANK(Data!O264)," ","NR"))</f>
        <v>R</v>
      </c>
      <c r="E264" s="3" t="str">
        <f t="shared" si="5"/>
        <v>FALSE ALARM</v>
      </c>
    </row>
    <row r="265" spans="2:5" x14ac:dyDescent="0.3">
      <c r="B265" s="5">
        <v>43877</v>
      </c>
      <c r="C265" s="3" t="str">
        <f>IF(Data!P265&gt;0,  "R",IF(ISBLANK(Data!P265)," ","NR"))</f>
        <v>NR</v>
      </c>
      <c r="D265" s="3" t="str">
        <f>IF(Data!O265&gt;0,  "R",IF(ISBLANK(Data!O265)," ","NR"))</f>
        <v>NR</v>
      </c>
      <c r="E265" s="3" t="str">
        <f t="shared" si="5"/>
        <v>NEGATIVE</v>
      </c>
    </row>
    <row r="266" spans="2:5" x14ac:dyDescent="0.3">
      <c r="B266" s="5">
        <v>43878</v>
      </c>
      <c r="C266" s="3" t="str">
        <f>IF(Data!P266&gt;0,  "R",IF(ISBLANK(Data!P266)," ","NR"))</f>
        <v>NR</v>
      </c>
      <c r="D266" s="3" t="str">
        <f>IF(Data!O266&gt;0,  "R",IF(ISBLANK(Data!O266)," ","NR"))</f>
        <v>NR</v>
      </c>
      <c r="E266" s="3" t="str">
        <f t="shared" si="5"/>
        <v>NEGATIVE</v>
      </c>
    </row>
    <row r="267" spans="2:5" x14ac:dyDescent="0.3">
      <c r="B267" s="5">
        <v>43879</v>
      </c>
      <c r="C267" s="3" t="str">
        <f>IF(Data!P267&gt;0,  "R",IF(ISBLANK(Data!P267)," ","NR"))</f>
        <v>NR</v>
      </c>
      <c r="D267" s="3" t="str">
        <f>IF(Data!O267&gt;0,  "R",IF(ISBLANK(Data!O267)," ","NR"))</f>
        <v>NR</v>
      </c>
      <c r="E267" s="3" t="str">
        <f t="shared" si="5"/>
        <v>NEGATIVE</v>
      </c>
    </row>
    <row r="268" spans="2:5" x14ac:dyDescent="0.3">
      <c r="B268" s="5">
        <v>43880</v>
      </c>
      <c r="C268" s="3" t="str">
        <f>IF(Data!P268&gt;0,  "R",IF(ISBLANK(Data!P268)," ","NR"))</f>
        <v>NR</v>
      </c>
      <c r="D268" s="3" t="str">
        <f>IF(Data!O268&gt;0,  "R",IF(ISBLANK(Data!O268)," ","NR"))</f>
        <v>NR</v>
      </c>
      <c r="E268" s="3" t="str">
        <f t="shared" si="5"/>
        <v>NEGATIVE</v>
      </c>
    </row>
    <row r="269" spans="2:5" x14ac:dyDescent="0.3">
      <c r="B269" s="5">
        <v>43881</v>
      </c>
      <c r="C269" s="3" t="str">
        <f>IF(Data!P269&gt;0,  "R",IF(ISBLANK(Data!P269)," ","NR"))</f>
        <v>NR</v>
      </c>
      <c r="D269" s="3" t="str">
        <f>IF(Data!O269&gt;0,  "R",IF(ISBLANK(Data!O269)," ","NR"))</f>
        <v>NR</v>
      </c>
      <c r="E269" s="3" t="str">
        <f t="shared" si="5"/>
        <v>NEGATIVE</v>
      </c>
    </row>
    <row r="270" spans="2:5" x14ac:dyDescent="0.3">
      <c r="B270" s="5">
        <v>43882</v>
      </c>
      <c r="C270" s="3" t="str">
        <f>IF(Data!P270&gt;0,  "R",IF(ISBLANK(Data!P270)," ","NR"))</f>
        <v>NR</v>
      </c>
      <c r="D270" s="3" t="str">
        <f>IF(Data!O270&gt;0,  "R",IF(ISBLANK(Data!O270)," ","NR"))</f>
        <v>NR</v>
      </c>
      <c r="E270" s="3" t="str">
        <f t="shared" si="5"/>
        <v>NEGATIVE</v>
      </c>
    </row>
    <row r="271" spans="2:5" x14ac:dyDescent="0.3">
      <c r="B271" s="5">
        <v>43883</v>
      </c>
      <c r="C271" s="3" t="str">
        <f>IF(Data!P271&gt;0,  "R",IF(ISBLANK(Data!P271)," ","NR"))</f>
        <v>NR</v>
      </c>
      <c r="D271" s="3" t="str">
        <f>IF(Data!O271&gt;0,  "R",IF(ISBLANK(Data!O271)," ","NR"))</f>
        <v>NR</v>
      </c>
      <c r="E271" s="3" t="str">
        <f t="shared" ref="E271:E334" si="6">IF(AND(C271=D271,C271="R"),"HIT",IF(AND(C271&lt;&gt;D271,C271="NR"),"FALSE ALARM",IF(AND(C271&lt;&gt;D271,C271="R"),"MISS",IF(AND(C271="NR",D271="NR"),"NEGATIVE"," "))))</f>
        <v>NEGATIVE</v>
      </c>
    </row>
    <row r="272" spans="2:5" x14ac:dyDescent="0.3">
      <c r="B272" s="5">
        <v>43884</v>
      </c>
      <c r="C272" s="3" t="str">
        <f>IF(Data!P272&gt;0,  "R",IF(ISBLANK(Data!P272)," ","NR"))</f>
        <v>NR</v>
      </c>
      <c r="D272" s="3" t="str">
        <f>IF(Data!O272&gt;0,  "R",IF(ISBLANK(Data!O272)," ","NR"))</f>
        <v>NR</v>
      </c>
      <c r="E272" s="3" t="str">
        <f t="shared" si="6"/>
        <v>NEGATIVE</v>
      </c>
    </row>
    <row r="273" spans="2:5" x14ac:dyDescent="0.3">
      <c r="B273" s="5">
        <v>43885</v>
      </c>
      <c r="C273" s="3" t="str">
        <f>IF(Data!P273&gt;0,  "R",IF(ISBLANK(Data!P273)," ","NR"))</f>
        <v>NR</v>
      </c>
      <c r="D273" s="3" t="str">
        <f>IF(Data!O273&gt;0,  "R",IF(ISBLANK(Data!O273)," ","NR"))</f>
        <v>NR</v>
      </c>
      <c r="E273" s="3" t="str">
        <f t="shared" si="6"/>
        <v>NEGATIVE</v>
      </c>
    </row>
    <row r="274" spans="2:5" x14ac:dyDescent="0.3">
      <c r="B274" s="5">
        <v>43886</v>
      </c>
      <c r="C274" s="3" t="str">
        <f>IF(Data!P274&gt;0,  "R",IF(ISBLANK(Data!P274)," ","NR"))</f>
        <v>NR</v>
      </c>
      <c r="D274" s="3" t="str">
        <f>IF(Data!O274&gt;0,  "R",IF(ISBLANK(Data!O274)," ","NR"))</f>
        <v>NR</v>
      </c>
      <c r="E274" s="3" t="str">
        <f t="shared" si="6"/>
        <v>NEGATIVE</v>
      </c>
    </row>
    <row r="275" spans="2:5" x14ac:dyDescent="0.3">
      <c r="B275" s="5">
        <v>43887</v>
      </c>
      <c r="C275" s="3" t="str">
        <f>IF(Data!P275&gt;0,  "R",IF(ISBLANK(Data!P275)," ","NR"))</f>
        <v>NR</v>
      </c>
      <c r="D275" s="3" t="str">
        <f>IF(Data!O275&gt;0,  "R",IF(ISBLANK(Data!O275)," ","NR"))</f>
        <v>NR</v>
      </c>
      <c r="E275" s="3" t="str">
        <f t="shared" si="6"/>
        <v>NEGATIVE</v>
      </c>
    </row>
    <row r="276" spans="2:5" x14ac:dyDescent="0.3">
      <c r="B276" s="5">
        <v>43888</v>
      </c>
      <c r="C276" s="3" t="str">
        <f>IF(Data!P276&gt;0,  "R",IF(ISBLANK(Data!P276)," ","NR"))</f>
        <v>NR</v>
      </c>
      <c r="D276" s="3" t="str">
        <f>IF(Data!O276&gt;0,  "R",IF(ISBLANK(Data!O276)," ","NR"))</f>
        <v>NR</v>
      </c>
      <c r="E276" s="3" t="str">
        <f t="shared" si="6"/>
        <v>NEGATIVE</v>
      </c>
    </row>
    <row r="277" spans="2:5" x14ac:dyDescent="0.3">
      <c r="B277" s="5">
        <v>43889</v>
      </c>
      <c r="C277" s="3" t="str">
        <f>IF(Data!P277&gt;0,  "R",IF(ISBLANK(Data!P277)," ","NR"))</f>
        <v>NR</v>
      </c>
      <c r="D277" s="3" t="str">
        <f>IF(Data!O277&gt;0,  "R",IF(ISBLANK(Data!O277)," ","NR"))</f>
        <v>NR</v>
      </c>
      <c r="E277" s="3" t="str">
        <f t="shared" si="6"/>
        <v>NEGATIVE</v>
      </c>
    </row>
    <row r="278" spans="2:5" x14ac:dyDescent="0.3">
      <c r="B278" s="5">
        <v>43890</v>
      </c>
      <c r="C278" s="3" t="str">
        <f>IF(Data!P278&gt;0,  "R",IF(ISBLANK(Data!P278)," ","NR"))</f>
        <v>NR</v>
      </c>
      <c r="D278" s="3" t="str">
        <f>IF(Data!O278&gt;0,  "R",IF(ISBLANK(Data!O278)," ","NR"))</f>
        <v>NR</v>
      </c>
      <c r="E278" s="3" t="str">
        <f t="shared" si="6"/>
        <v>NEGATIVE</v>
      </c>
    </row>
    <row r="279" spans="2:5" x14ac:dyDescent="0.3">
      <c r="B279" s="5">
        <v>43891</v>
      </c>
      <c r="C279" s="3" t="str">
        <f>IF(Data!P279&gt;0,  "R",IF(ISBLANK(Data!P279)," ","NR"))</f>
        <v>NR</v>
      </c>
      <c r="D279" s="3" t="str">
        <f>IF(Data!O279&gt;0,  "R",IF(ISBLANK(Data!O279)," ","NR"))</f>
        <v>NR</v>
      </c>
      <c r="E279" s="3" t="str">
        <f t="shared" si="6"/>
        <v>NEGATIVE</v>
      </c>
    </row>
    <row r="280" spans="2:5" x14ac:dyDescent="0.3">
      <c r="B280" s="5">
        <v>43892</v>
      </c>
      <c r="C280" s="3" t="str">
        <f>IF(Data!P280&gt;0,  "R",IF(ISBLANK(Data!P280)," ","NR"))</f>
        <v>NR</v>
      </c>
      <c r="D280" s="3" t="str">
        <f>IF(Data!O280&gt;0,  "R",IF(ISBLANK(Data!O280)," ","NR"))</f>
        <v>R</v>
      </c>
      <c r="E280" s="3" t="str">
        <f t="shared" si="6"/>
        <v>FALSE ALARM</v>
      </c>
    </row>
    <row r="281" spans="2:5" x14ac:dyDescent="0.3">
      <c r="B281" s="5">
        <v>43893</v>
      </c>
      <c r="C281" s="3" t="str">
        <f>IF(Data!P281&gt;0,  "R",IF(ISBLANK(Data!P281)," ","NR"))</f>
        <v>NR</v>
      </c>
      <c r="D281" s="3" t="str">
        <f>IF(Data!O281&gt;0,  "R",IF(ISBLANK(Data!O281)," ","NR"))</f>
        <v>R</v>
      </c>
      <c r="E281" s="3" t="str">
        <f t="shared" si="6"/>
        <v>FALSE ALARM</v>
      </c>
    </row>
    <row r="282" spans="2:5" x14ac:dyDescent="0.3">
      <c r="B282" s="5">
        <v>43894</v>
      </c>
      <c r="C282" s="3" t="str">
        <f>IF(Data!P282&gt;0,  "R",IF(ISBLANK(Data!P282)," ","NR"))</f>
        <v>NR</v>
      </c>
      <c r="D282" s="3" t="str">
        <f>IF(Data!O282&gt;0,  "R",IF(ISBLANK(Data!O282)," ","NR"))</f>
        <v>R</v>
      </c>
      <c r="E282" s="3" t="str">
        <f t="shared" si="6"/>
        <v>FALSE ALARM</v>
      </c>
    </row>
    <row r="283" spans="2:5" x14ac:dyDescent="0.3">
      <c r="B283" s="5">
        <v>43895</v>
      </c>
      <c r="C283" s="3" t="str">
        <f>IF(Data!P283&gt;0,  "R",IF(ISBLANK(Data!P283)," ","NR"))</f>
        <v>NR</v>
      </c>
      <c r="D283" s="3" t="str">
        <f>IF(Data!O283&gt;0,  "R",IF(ISBLANK(Data!O283)," ","NR"))</f>
        <v>NR</v>
      </c>
      <c r="E283" s="3" t="str">
        <f t="shared" si="6"/>
        <v>NEGATIVE</v>
      </c>
    </row>
    <row r="284" spans="2:5" x14ac:dyDescent="0.3">
      <c r="B284" s="5">
        <v>43896</v>
      </c>
      <c r="C284" s="3" t="str">
        <f>IF(Data!P284&gt;0,  "R",IF(ISBLANK(Data!P284)," ","NR"))</f>
        <v>NR</v>
      </c>
      <c r="D284" s="3" t="str">
        <f>IF(Data!O284&gt;0,  "R",IF(ISBLANK(Data!O284)," ","NR"))</f>
        <v>NR</v>
      </c>
      <c r="E284" s="3" t="str">
        <f t="shared" si="6"/>
        <v>NEGATIVE</v>
      </c>
    </row>
    <row r="285" spans="2:5" x14ac:dyDescent="0.3">
      <c r="B285" s="5">
        <v>43897</v>
      </c>
      <c r="C285" s="3" t="str">
        <f>IF(Data!P285&gt;0,  "R",IF(ISBLANK(Data!P285)," ","NR"))</f>
        <v>NR</v>
      </c>
      <c r="D285" s="3" t="str">
        <f>IF(Data!O285&gt;0,  "R",IF(ISBLANK(Data!O285)," ","NR"))</f>
        <v>NR</v>
      </c>
      <c r="E285" s="3" t="str">
        <f t="shared" si="6"/>
        <v>NEGATIVE</v>
      </c>
    </row>
    <row r="286" spans="2:5" x14ac:dyDescent="0.3">
      <c r="B286" s="5">
        <v>43898</v>
      </c>
      <c r="C286" s="3" t="str">
        <f>IF(Data!P286&gt;0,  "R",IF(ISBLANK(Data!P286)," ","NR"))</f>
        <v>NR</v>
      </c>
      <c r="D286" s="3" t="str">
        <f>IF(Data!O286&gt;0,  "R",IF(ISBLANK(Data!O286)," ","NR"))</f>
        <v>NR</v>
      </c>
      <c r="E286" s="3" t="str">
        <f t="shared" si="6"/>
        <v>NEGATIVE</v>
      </c>
    </row>
    <row r="287" spans="2:5" x14ac:dyDescent="0.3">
      <c r="B287" s="5">
        <v>43899</v>
      </c>
      <c r="C287" s="3" t="str">
        <f>IF(Data!P287&gt;0,  "R",IF(ISBLANK(Data!P287)," ","NR"))</f>
        <v>NR</v>
      </c>
      <c r="D287" s="3" t="str">
        <f>IF(Data!O287&gt;0,  "R",IF(ISBLANK(Data!O287)," ","NR"))</f>
        <v>NR</v>
      </c>
      <c r="E287" s="3" t="str">
        <f t="shared" si="6"/>
        <v>NEGATIVE</v>
      </c>
    </row>
    <row r="288" spans="2:5" x14ac:dyDescent="0.3">
      <c r="B288" s="5">
        <v>43900</v>
      </c>
      <c r="C288" s="3" t="str">
        <f>IF(Data!P288&gt;0,  "R",IF(ISBLANK(Data!P288)," ","NR"))</f>
        <v>NR</v>
      </c>
      <c r="D288" s="3" t="str">
        <f>IF(Data!O288&gt;0,  "R",IF(ISBLANK(Data!O288)," ","NR"))</f>
        <v>R</v>
      </c>
      <c r="E288" s="3" t="str">
        <f t="shared" si="6"/>
        <v>FALSE ALARM</v>
      </c>
    </row>
    <row r="289" spans="2:5" x14ac:dyDescent="0.3">
      <c r="B289" s="5">
        <v>43901</v>
      </c>
      <c r="C289" s="3" t="str">
        <f>IF(Data!P289&gt;0,  "R",IF(ISBLANK(Data!P289)," ","NR"))</f>
        <v>NR</v>
      </c>
      <c r="D289" s="3" t="str">
        <f>IF(Data!O289&gt;0,  "R",IF(ISBLANK(Data!O289)," ","NR"))</f>
        <v>R</v>
      </c>
      <c r="E289" s="3" t="str">
        <f t="shared" si="6"/>
        <v>FALSE ALARM</v>
      </c>
    </row>
    <row r="290" spans="2:5" x14ac:dyDescent="0.3">
      <c r="B290" s="5">
        <v>43902</v>
      </c>
      <c r="C290" s="3" t="str">
        <f>IF(Data!P290&gt;0,  "R",IF(ISBLANK(Data!P290)," ","NR"))</f>
        <v>NR</v>
      </c>
      <c r="D290" s="3" t="str">
        <f>IF(Data!O290&gt;0,  "R",IF(ISBLANK(Data!O290)," ","NR"))</f>
        <v>R</v>
      </c>
      <c r="E290" s="3" t="str">
        <f t="shared" si="6"/>
        <v>FALSE ALARM</v>
      </c>
    </row>
    <row r="291" spans="2:5" x14ac:dyDescent="0.3">
      <c r="B291" s="5">
        <v>43903</v>
      </c>
      <c r="C291" s="3" t="str">
        <f>IF(Data!P291&gt;0,  "R",IF(ISBLANK(Data!P291)," ","NR"))</f>
        <v>NR</v>
      </c>
      <c r="D291" s="3" t="str">
        <f>IF(Data!O291&gt;0,  "R",IF(ISBLANK(Data!O291)," ","NR"))</f>
        <v>R</v>
      </c>
      <c r="E291" s="3" t="str">
        <f t="shared" si="6"/>
        <v>FALSE ALARM</v>
      </c>
    </row>
    <row r="292" spans="2:5" x14ac:dyDescent="0.3">
      <c r="B292" s="5">
        <v>43904</v>
      </c>
      <c r="C292" s="3" t="str">
        <f>IF(Data!P292&gt;0,  "R",IF(ISBLANK(Data!P292)," ","NR"))</f>
        <v>NR</v>
      </c>
      <c r="D292" s="3" t="str">
        <f>IF(Data!O292&gt;0,  "R",IF(ISBLANK(Data!O292)," ","NR"))</f>
        <v>R</v>
      </c>
      <c r="E292" s="3" t="str">
        <f t="shared" si="6"/>
        <v>FALSE ALARM</v>
      </c>
    </row>
    <row r="293" spans="2:5" x14ac:dyDescent="0.3">
      <c r="B293" s="5">
        <v>43905</v>
      </c>
      <c r="C293" s="3" t="str">
        <f>IF(Data!P293&gt;0,  "R",IF(ISBLANK(Data!P293)," ","NR"))</f>
        <v>NR</v>
      </c>
      <c r="D293" s="3" t="str">
        <f>IF(Data!O293&gt;0,  "R",IF(ISBLANK(Data!O293)," ","NR"))</f>
        <v>NR</v>
      </c>
      <c r="E293" s="3" t="str">
        <f t="shared" si="6"/>
        <v>NEGATIVE</v>
      </c>
    </row>
    <row r="294" spans="2:5" x14ac:dyDescent="0.3">
      <c r="B294" s="5">
        <v>43906</v>
      </c>
      <c r="C294" s="3" t="str">
        <f>IF(Data!P294&gt;0,  "R",IF(ISBLANK(Data!P294)," ","NR"))</f>
        <v>NR</v>
      </c>
      <c r="D294" s="3" t="str">
        <f>IF(Data!O294&gt;0,  "R",IF(ISBLANK(Data!O294)," ","NR"))</f>
        <v>NR</v>
      </c>
      <c r="E294" s="3" t="str">
        <f t="shared" si="6"/>
        <v>NEGATIVE</v>
      </c>
    </row>
    <row r="295" spans="2:5" x14ac:dyDescent="0.3">
      <c r="B295" s="5">
        <v>43907</v>
      </c>
      <c r="C295" s="3" t="str">
        <f>IF(Data!P295&gt;0,  "R",IF(ISBLANK(Data!P295)," ","NR"))</f>
        <v>NR</v>
      </c>
      <c r="D295" s="3" t="str">
        <f>IF(Data!O295&gt;0,  "R",IF(ISBLANK(Data!O295)," ","NR"))</f>
        <v>NR</v>
      </c>
      <c r="E295" s="3" t="str">
        <f t="shared" si="6"/>
        <v>NEGATIVE</v>
      </c>
    </row>
    <row r="296" spans="2:5" x14ac:dyDescent="0.3">
      <c r="B296" s="5">
        <v>43908</v>
      </c>
      <c r="C296" s="3" t="str">
        <f>IF(Data!P296&gt;0,  "R",IF(ISBLANK(Data!P296)," ","NR"))</f>
        <v>NR</v>
      </c>
      <c r="D296" s="3" t="str">
        <f>IF(Data!O296&gt;0,  "R",IF(ISBLANK(Data!O296)," ","NR"))</f>
        <v>NR</v>
      </c>
      <c r="E296" s="3" t="str">
        <f t="shared" si="6"/>
        <v>NEGATIVE</v>
      </c>
    </row>
    <row r="297" spans="2:5" x14ac:dyDescent="0.3">
      <c r="B297" s="5">
        <v>43909</v>
      </c>
      <c r="C297" s="3" t="str">
        <f>IF(Data!P297&gt;0,  "R",IF(ISBLANK(Data!P297)," ","NR"))</f>
        <v>R</v>
      </c>
      <c r="D297" s="3" t="str">
        <f>IF(Data!O297&gt;0,  "R",IF(ISBLANK(Data!O297)," ","NR"))</f>
        <v>NR</v>
      </c>
      <c r="E297" s="3" t="str">
        <f t="shared" si="6"/>
        <v>MISS</v>
      </c>
    </row>
    <row r="298" spans="2:5" x14ac:dyDescent="0.3">
      <c r="B298" s="5">
        <v>43910</v>
      </c>
      <c r="C298" s="3" t="str">
        <f>IF(Data!P298&gt;0,  "R",IF(ISBLANK(Data!P298)," ","NR"))</f>
        <v>R</v>
      </c>
      <c r="D298" s="3" t="str">
        <f>IF(Data!O298&gt;0,  "R",IF(ISBLANK(Data!O298)," ","NR"))</f>
        <v>R</v>
      </c>
      <c r="E298" s="3" t="str">
        <f t="shared" si="6"/>
        <v>HIT</v>
      </c>
    </row>
    <row r="299" spans="2:5" x14ac:dyDescent="0.3">
      <c r="B299" s="5">
        <v>43911</v>
      </c>
      <c r="C299" s="3" t="str">
        <f>IF(Data!P299&gt;0,  "R",IF(ISBLANK(Data!P299)," ","NR"))</f>
        <v>R</v>
      </c>
      <c r="D299" s="3" t="str">
        <f>IF(Data!O299&gt;0,  "R",IF(ISBLANK(Data!O299)," ","NR"))</f>
        <v>R</v>
      </c>
      <c r="E299" s="3" t="str">
        <f t="shared" si="6"/>
        <v>HIT</v>
      </c>
    </row>
    <row r="300" spans="2:5" x14ac:dyDescent="0.3">
      <c r="B300" s="5">
        <v>43912</v>
      </c>
      <c r="C300" s="3" t="str">
        <f>IF(Data!P300&gt;0,  "R",IF(ISBLANK(Data!P300)," ","NR"))</f>
        <v>NR</v>
      </c>
      <c r="D300" s="3" t="str">
        <f>IF(Data!O300&gt;0,  "R",IF(ISBLANK(Data!O300)," ","NR"))</f>
        <v>R</v>
      </c>
      <c r="E300" s="3" t="str">
        <f t="shared" si="6"/>
        <v>FALSE ALARM</v>
      </c>
    </row>
    <row r="301" spans="2:5" x14ac:dyDescent="0.3">
      <c r="B301" s="5">
        <v>43913</v>
      </c>
      <c r="C301" s="3" t="str">
        <f>IF(Data!P301&gt;0,  "R",IF(ISBLANK(Data!P301)," ","NR"))</f>
        <v>NR</v>
      </c>
      <c r="D301" s="3" t="str">
        <f>IF(Data!O301&gt;0,  "R",IF(ISBLANK(Data!O301)," ","NR"))</f>
        <v>NR</v>
      </c>
      <c r="E301" s="3" t="str">
        <f t="shared" si="6"/>
        <v>NEGATIVE</v>
      </c>
    </row>
    <row r="302" spans="2:5" x14ac:dyDescent="0.3">
      <c r="B302" s="5">
        <v>43914</v>
      </c>
      <c r="C302" s="3" t="str">
        <f>IF(Data!P302&gt;0,  "R",IF(ISBLANK(Data!P302)," ","NR"))</f>
        <v>NR</v>
      </c>
      <c r="D302" s="3" t="str">
        <f>IF(Data!O302&gt;0,  "R",IF(ISBLANK(Data!O302)," ","NR"))</f>
        <v>NR</v>
      </c>
      <c r="E302" s="3" t="str">
        <f t="shared" si="6"/>
        <v>NEGATIVE</v>
      </c>
    </row>
    <row r="303" spans="2:5" x14ac:dyDescent="0.3">
      <c r="B303" s="5">
        <v>43915</v>
      </c>
      <c r="C303" s="3" t="str">
        <f>IF(Data!P303&gt;0,  "R",IF(ISBLANK(Data!P303)," ","NR"))</f>
        <v>NR</v>
      </c>
      <c r="D303" s="3" t="str">
        <f>IF(Data!O303&gt;0,  "R",IF(ISBLANK(Data!O303)," ","NR"))</f>
        <v>NR</v>
      </c>
      <c r="E303" s="3" t="str">
        <f t="shared" si="6"/>
        <v>NEGATIVE</v>
      </c>
    </row>
    <row r="304" spans="2:5" x14ac:dyDescent="0.3">
      <c r="B304" s="5">
        <v>43916</v>
      </c>
      <c r="C304" s="3" t="str">
        <f>IF(Data!P304&gt;0,  "R",IF(ISBLANK(Data!P304)," ","NR"))</f>
        <v>NR</v>
      </c>
      <c r="D304" s="3" t="str">
        <f>IF(Data!O304&gt;0,  "R",IF(ISBLANK(Data!O304)," ","NR"))</f>
        <v>NR</v>
      </c>
      <c r="E304" s="3" t="str">
        <f t="shared" si="6"/>
        <v>NEGATIVE</v>
      </c>
    </row>
    <row r="305" spans="2:5" x14ac:dyDescent="0.3">
      <c r="B305" s="5">
        <v>43917</v>
      </c>
      <c r="C305" s="3" t="str">
        <f>IF(Data!P305&gt;0,  "R",IF(ISBLANK(Data!P305)," ","NR"))</f>
        <v>NR</v>
      </c>
      <c r="D305" s="3" t="str">
        <f>IF(Data!O305&gt;0,  "R",IF(ISBLANK(Data!O305)," ","NR"))</f>
        <v>NR</v>
      </c>
      <c r="E305" s="3" t="str">
        <f t="shared" si="6"/>
        <v>NEGATIVE</v>
      </c>
    </row>
    <row r="306" spans="2:5" x14ac:dyDescent="0.3">
      <c r="B306" s="5">
        <v>43918</v>
      </c>
      <c r="C306" s="3" t="str">
        <f>IF(Data!P306&gt;0,  "R",IF(ISBLANK(Data!P306)," ","NR"))</f>
        <v>NR</v>
      </c>
      <c r="D306" s="3" t="str">
        <f>IF(Data!O306&gt;0,  "R",IF(ISBLANK(Data!O306)," ","NR"))</f>
        <v>NR</v>
      </c>
      <c r="E306" s="3" t="str">
        <f t="shared" si="6"/>
        <v>NEGATIVE</v>
      </c>
    </row>
    <row r="307" spans="2:5" x14ac:dyDescent="0.3">
      <c r="B307" s="5">
        <v>43919</v>
      </c>
      <c r="C307" s="3" t="str">
        <f>IF(Data!P307&gt;0,  "R",IF(ISBLANK(Data!P307)," ","NR"))</f>
        <v>NR</v>
      </c>
      <c r="D307" s="3" t="str">
        <f>IF(Data!O307&gt;0,  "R",IF(ISBLANK(Data!O307)," ","NR"))</f>
        <v>NR</v>
      </c>
      <c r="E307" s="3" t="str">
        <f t="shared" si="6"/>
        <v>NEGATIVE</v>
      </c>
    </row>
    <row r="308" spans="2:5" x14ac:dyDescent="0.3">
      <c r="B308" s="5">
        <v>43920</v>
      </c>
      <c r="C308" s="3" t="str">
        <f>IF(Data!P308&gt;0,  "R",IF(ISBLANK(Data!P308)," ","NR"))</f>
        <v>NR</v>
      </c>
      <c r="D308" s="3" t="str">
        <f>IF(Data!O308&gt;0,  "R",IF(ISBLANK(Data!O308)," ","NR"))</f>
        <v>NR</v>
      </c>
      <c r="E308" s="3" t="str">
        <f t="shared" si="6"/>
        <v>NEGATIVE</v>
      </c>
    </row>
    <row r="309" spans="2:5" x14ac:dyDescent="0.3">
      <c r="B309" s="5">
        <v>43921</v>
      </c>
      <c r="C309" s="3" t="str">
        <f>IF(Data!P309&gt;0,  "R",IF(ISBLANK(Data!P309)," ","NR"))</f>
        <v>NR</v>
      </c>
      <c r="D309" s="3" t="str">
        <f>IF(Data!O309&gt;0,  "R",IF(ISBLANK(Data!O309)," ","NR"))</f>
        <v>R</v>
      </c>
      <c r="E309" s="3" t="str">
        <f t="shared" si="6"/>
        <v>FALSE ALARM</v>
      </c>
    </row>
    <row r="310" spans="2:5" x14ac:dyDescent="0.3">
      <c r="B310" s="5">
        <v>43922</v>
      </c>
      <c r="C310" s="3" t="str">
        <f>IF(Data!P310&gt;0,  "R",IF(ISBLANK(Data!P310)," ","NR"))</f>
        <v>NR</v>
      </c>
      <c r="D310" s="3" t="str">
        <f>IF(Data!O310&gt;0,  "R",IF(ISBLANK(Data!O310)," ","NR"))</f>
        <v>R</v>
      </c>
      <c r="E310" s="3" t="str">
        <f t="shared" si="6"/>
        <v>FALSE ALARM</v>
      </c>
    </row>
    <row r="311" spans="2:5" x14ac:dyDescent="0.3">
      <c r="B311" s="5">
        <v>43923</v>
      </c>
      <c r="C311" s="3" t="str">
        <f>IF(Data!P311&gt;0,  "R",IF(ISBLANK(Data!P311)," ","NR"))</f>
        <v>NR</v>
      </c>
      <c r="D311" s="3" t="str">
        <f>IF(Data!O311&gt;0,  "R",IF(ISBLANK(Data!O311)," ","NR"))</f>
        <v>R</v>
      </c>
      <c r="E311" s="3" t="str">
        <f t="shared" si="6"/>
        <v>FALSE ALARM</v>
      </c>
    </row>
    <row r="312" spans="2:5" x14ac:dyDescent="0.3">
      <c r="B312" s="5">
        <v>43924</v>
      </c>
      <c r="C312" s="3" t="str">
        <f>IF(Data!P312&gt;0,  "R",IF(ISBLANK(Data!P312)," ","NR"))</f>
        <v>NR</v>
      </c>
      <c r="D312" s="3" t="str">
        <f>IF(Data!O312&gt;0,  "R",IF(ISBLANK(Data!O312)," ","NR"))</f>
        <v>NR</v>
      </c>
      <c r="E312" s="3" t="str">
        <f t="shared" si="6"/>
        <v>NEGATIVE</v>
      </c>
    </row>
    <row r="313" spans="2:5" x14ac:dyDescent="0.3">
      <c r="B313" s="5">
        <v>43925</v>
      </c>
      <c r="C313" s="3" t="str">
        <f>IF(Data!P313&gt;0,  "R",IF(ISBLANK(Data!P313)," ","NR"))</f>
        <v>NR</v>
      </c>
      <c r="D313" s="3" t="str">
        <f>IF(Data!O313&gt;0,  "R",IF(ISBLANK(Data!O313)," ","NR"))</f>
        <v>R</v>
      </c>
      <c r="E313" s="3" t="str">
        <f t="shared" si="6"/>
        <v>FALSE ALARM</v>
      </c>
    </row>
    <row r="314" spans="2:5" x14ac:dyDescent="0.3">
      <c r="B314" s="5">
        <v>43926</v>
      </c>
      <c r="C314" s="3" t="str">
        <f>IF(Data!P314&gt;0,  "R",IF(ISBLANK(Data!P314)," ","NR"))</f>
        <v>NR</v>
      </c>
      <c r="D314" s="3" t="str">
        <f>IF(Data!O314&gt;0,  "R",IF(ISBLANK(Data!O314)," ","NR"))</f>
        <v>R</v>
      </c>
      <c r="E314" s="3" t="str">
        <f t="shared" si="6"/>
        <v>FALSE ALARM</v>
      </c>
    </row>
    <row r="315" spans="2:5" x14ac:dyDescent="0.3">
      <c r="B315" s="5">
        <v>43927</v>
      </c>
      <c r="C315" s="3" t="str">
        <f>IF(Data!P315&gt;0,  "R",IF(ISBLANK(Data!P315)," ","NR"))</f>
        <v>R</v>
      </c>
      <c r="D315" s="3" t="str">
        <f>IF(Data!O315&gt;0,  "R",IF(ISBLANK(Data!O315)," ","NR"))</f>
        <v>R</v>
      </c>
      <c r="E315" s="3" t="str">
        <f t="shared" si="6"/>
        <v>HIT</v>
      </c>
    </row>
    <row r="316" spans="2:5" x14ac:dyDescent="0.3">
      <c r="B316" s="5">
        <v>43928</v>
      </c>
      <c r="C316" s="3" t="str">
        <f>IF(Data!P316&gt;0,  "R",IF(ISBLANK(Data!P316)," ","NR"))</f>
        <v>R</v>
      </c>
      <c r="D316" s="3" t="str">
        <f>IF(Data!O316&gt;0,  "R",IF(ISBLANK(Data!O316)," ","NR"))</f>
        <v>R</v>
      </c>
      <c r="E316" s="3" t="str">
        <f t="shared" si="6"/>
        <v>HIT</v>
      </c>
    </row>
    <row r="317" spans="2:5" x14ac:dyDescent="0.3">
      <c r="B317" s="5">
        <v>43929</v>
      </c>
      <c r="C317" s="3" t="str">
        <f>IF(Data!P317&gt;0,  "R",IF(ISBLANK(Data!P317)," ","NR"))</f>
        <v>R</v>
      </c>
      <c r="D317" s="3" t="str">
        <f>IF(Data!O317&gt;0,  "R",IF(ISBLANK(Data!O317)," ","NR"))</f>
        <v>R</v>
      </c>
      <c r="E317" s="3" t="str">
        <f t="shared" si="6"/>
        <v>HIT</v>
      </c>
    </row>
    <row r="318" spans="2:5" x14ac:dyDescent="0.3">
      <c r="B318" s="5">
        <v>43930</v>
      </c>
      <c r="C318" s="3" t="str">
        <f>IF(Data!P318&gt;0,  "R",IF(ISBLANK(Data!P318)," ","NR"))</f>
        <v>R</v>
      </c>
      <c r="D318" s="3" t="str">
        <f>IF(Data!O318&gt;0,  "R",IF(ISBLANK(Data!O318)," ","NR"))</f>
        <v>R</v>
      </c>
      <c r="E318" s="3" t="str">
        <f t="shared" si="6"/>
        <v>HIT</v>
      </c>
    </row>
    <row r="319" spans="2:5" x14ac:dyDescent="0.3">
      <c r="B319" s="5">
        <v>43931</v>
      </c>
      <c r="C319" s="3" t="str">
        <f>IF(Data!P319&gt;0,  "R",IF(ISBLANK(Data!P319)," ","NR"))</f>
        <v>R</v>
      </c>
      <c r="D319" s="3" t="str">
        <f>IF(Data!O319&gt;0,  "R",IF(ISBLANK(Data!O319)," ","NR"))</f>
        <v>R</v>
      </c>
      <c r="E319" s="3" t="str">
        <f t="shared" si="6"/>
        <v>HIT</v>
      </c>
    </row>
    <row r="320" spans="2:5" x14ac:dyDescent="0.3">
      <c r="B320" s="5">
        <v>43932</v>
      </c>
      <c r="C320" s="3" t="str">
        <f>IF(Data!P320&gt;0,  "R",IF(ISBLANK(Data!P320)," ","NR"))</f>
        <v>NR</v>
      </c>
      <c r="D320" s="3" t="str">
        <f>IF(Data!O320&gt;0,  "R",IF(ISBLANK(Data!O320)," ","NR"))</f>
        <v>NR</v>
      </c>
      <c r="E320" s="3" t="str">
        <f t="shared" si="6"/>
        <v>NEGATIVE</v>
      </c>
    </row>
    <row r="321" spans="2:5" x14ac:dyDescent="0.3">
      <c r="B321" s="5">
        <v>43933</v>
      </c>
      <c r="C321" s="3" t="str">
        <f>IF(Data!P321&gt;0,  "R",IF(ISBLANK(Data!P321)," ","NR"))</f>
        <v>NR</v>
      </c>
      <c r="D321" s="3" t="str">
        <f>IF(Data!O321&gt;0,  "R",IF(ISBLANK(Data!O321)," ","NR"))</f>
        <v>NR</v>
      </c>
      <c r="E321" s="3" t="str">
        <f t="shared" si="6"/>
        <v>NEGATIVE</v>
      </c>
    </row>
    <row r="322" spans="2:5" x14ac:dyDescent="0.3">
      <c r="B322" s="5">
        <v>43934</v>
      </c>
      <c r="C322" s="3" t="str">
        <f>IF(Data!P322&gt;0,  "R",IF(ISBLANK(Data!P322)," ","NR"))</f>
        <v>NR</v>
      </c>
      <c r="D322" s="3" t="str">
        <f>IF(Data!O322&gt;0,  "R",IF(ISBLANK(Data!O322)," ","NR"))</f>
        <v>NR</v>
      </c>
      <c r="E322" s="3" t="str">
        <f t="shared" si="6"/>
        <v>NEGATIVE</v>
      </c>
    </row>
    <row r="323" spans="2:5" x14ac:dyDescent="0.3">
      <c r="B323" s="5">
        <v>43935</v>
      </c>
      <c r="C323" s="3" t="str">
        <f>IF(Data!P323&gt;0,  "R",IF(ISBLANK(Data!P323)," ","NR"))</f>
        <v>NR</v>
      </c>
      <c r="D323" s="3" t="str">
        <f>IF(Data!O323&gt;0,  "R",IF(ISBLANK(Data!O323)," ","NR"))</f>
        <v>NR</v>
      </c>
      <c r="E323" s="3" t="str">
        <f t="shared" si="6"/>
        <v>NEGATIVE</v>
      </c>
    </row>
    <row r="324" spans="2:5" x14ac:dyDescent="0.3">
      <c r="B324" s="5">
        <v>43936</v>
      </c>
      <c r="C324" s="3" t="str">
        <f>IF(Data!P324&gt;0,  "R",IF(ISBLANK(Data!P324)," ","NR"))</f>
        <v>NR</v>
      </c>
      <c r="D324" s="3" t="str">
        <f>IF(Data!O324&gt;0,  "R",IF(ISBLANK(Data!O324)," ","NR"))</f>
        <v>NR</v>
      </c>
      <c r="E324" s="3" t="str">
        <f t="shared" si="6"/>
        <v>NEGATIVE</v>
      </c>
    </row>
    <row r="325" spans="2:5" x14ac:dyDescent="0.3">
      <c r="B325" s="5">
        <v>43937</v>
      </c>
      <c r="C325" s="3" t="str">
        <f>IF(Data!P325&gt;0,  "R",IF(ISBLANK(Data!P325)," ","NR"))</f>
        <v>NR</v>
      </c>
      <c r="D325" s="3" t="str">
        <f>IF(Data!O325&gt;0,  "R",IF(ISBLANK(Data!O325)," ","NR"))</f>
        <v>NR</v>
      </c>
      <c r="E325" s="3" t="str">
        <f t="shared" si="6"/>
        <v>NEGATIVE</v>
      </c>
    </row>
    <row r="326" spans="2:5" x14ac:dyDescent="0.3">
      <c r="B326" s="5">
        <v>43938</v>
      </c>
      <c r="C326" s="3" t="str">
        <f>IF(Data!P326&gt;0,  "R",IF(ISBLANK(Data!P326)," ","NR"))</f>
        <v>R</v>
      </c>
      <c r="D326" s="3" t="str">
        <f>IF(Data!O326&gt;0,  "R",IF(ISBLANK(Data!O326)," ","NR"))</f>
        <v>NR</v>
      </c>
      <c r="E326" s="3" t="str">
        <f t="shared" si="6"/>
        <v>MISS</v>
      </c>
    </row>
    <row r="327" spans="2:5" x14ac:dyDescent="0.3">
      <c r="B327" s="5">
        <v>43939</v>
      </c>
      <c r="C327" s="3" t="str">
        <f>IF(Data!P327&gt;0,  "R",IF(ISBLANK(Data!P327)," ","NR"))</f>
        <v>R</v>
      </c>
      <c r="D327" s="3" t="str">
        <f>IF(Data!O327&gt;0,  "R",IF(ISBLANK(Data!O327)," ","NR"))</f>
        <v>NR</v>
      </c>
      <c r="E327" s="3" t="str">
        <f t="shared" si="6"/>
        <v>MISS</v>
      </c>
    </row>
    <row r="328" spans="2:5" x14ac:dyDescent="0.3">
      <c r="B328" s="5">
        <v>43940</v>
      </c>
      <c r="C328" s="3" t="str">
        <f>IF(Data!P328&gt;0,  "R",IF(ISBLANK(Data!P328)," ","NR"))</f>
        <v>R</v>
      </c>
      <c r="D328" s="3" t="str">
        <f>IF(Data!O328&gt;0,  "R",IF(ISBLANK(Data!O328)," ","NR"))</f>
        <v>NR</v>
      </c>
      <c r="E328" s="3" t="str">
        <f t="shared" si="6"/>
        <v>MISS</v>
      </c>
    </row>
    <row r="329" spans="2:5" x14ac:dyDescent="0.3">
      <c r="B329" s="5">
        <v>43941</v>
      </c>
      <c r="C329" s="3" t="str">
        <f>IF(Data!P329&gt;0,  "R",IF(ISBLANK(Data!P329)," ","NR"))</f>
        <v>R</v>
      </c>
      <c r="D329" s="3" t="str">
        <f>IF(Data!O329&gt;0,  "R",IF(ISBLANK(Data!O329)," ","NR"))</f>
        <v>NR</v>
      </c>
      <c r="E329" s="3" t="str">
        <f t="shared" si="6"/>
        <v>MISS</v>
      </c>
    </row>
    <row r="330" spans="2:5" x14ac:dyDescent="0.3">
      <c r="B330" s="5">
        <v>43942</v>
      </c>
      <c r="C330" s="3" t="str">
        <f>IF(Data!P330&gt;0,  "R",IF(ISBLANK(Data!P330)," ","NR"))</f>
        <v>R</v>
      </c>
      <c r="D330" s="3" t="str">
        <f>IF(Data!O330&gt;0,  "R",IF(ISBLANK(Data!O330)," ","NR"))</f>
        <v>NR</v>
      </c>
      <c r="E330" s="3" t="str">
        <f t="shared" si="6"/>
        <v>MISS</v>
      </c>
    </row>
    <row r="331" spans="2:5" x14ac:dyDescent="0.3">
      <c r="B331" s="5">
        <v>43943</v>
      </c>
      <c r="C331" s="3" t="str">
        <f>IF(Data!P331&gt;0,  "R",IF(ISBLANK(Data!P331)," ","NR"))</f>
        <v>R</v>
      </c>
      <c r="D331" s="3" t="str">
        <f>IF(Data!O331&gt;0,  "R",IF(ISBLANK(Data!O331)," ","NR"))</f>
        <v>NR</v>
      </c>
      <c r="E331" s="3" t="str">
        <f t="shared" si="6"/>
        <v>MISS</v>
      </c>
    </row>
    <row r="332" spans="2:5" x14ac:dyDescent="0.3">
      <c r="B332" s="5">
        <v>43944</v>
      </c>
      <c r="C332" s="3" t="str">
        <f>IF(Data!P332&gt;0,  "R",IF(ISBLANK(Data!P332)," ","NR"))</f>
        <v>NR</v>
      </c>
      <c r="D332" s="3" t="str">
        <f>IF(Data!O332&gt;0,  "R",IF(ISBLANK(Data!O332)," ","NR"))</f>
        <v>NR</v>
      </c>
      <c r="E332" s="3" t="str">
        <f t="shared" si="6"/>
        <v>NEGATIVE</v>
      </c>
    </row>
    <row r="333" spans="2:5" x14ac:dyDescent="0.3">
      <c r="B333" s="5">
        <v>43945</v>
      </c>
      <c r="C333" s="3" t="str">
        <f>IF(Data!P333&gt;0,  "R",IF(ISBLANK(Data!P333)," ","NR"))</f>
        <v>NR</v>
      </c>
      <c r="D333" s="3" t="str">
        <f>IF(Data!O333&gt;0,  "R",IF(ISBLANK(Data!O333)," ","NR"))</f>
        <v>NR</v>
      </c>
      <c r="E333" s="3" t="str">
        <f t="shared" si="6"/>
        <v>NEGATIVE</v>
      </c>
    </row>
    <row r="334" spans="2:5" x14ac:dyDescent="0.3">
      <c r="B334" s="5">
        <v>43946</v>
      </c>
      <c r="C334" s="3" t="str">
        <f>IF(Data!P334&gt;0,  "R",IF(ISBLANK(Data!P334)," ","NR"))</f>
        <v>NR</v>
      </c>
      <c r="D334" s="3" t="str">
        <f>IF(Data!O334&gt;0,  "R",IF(ISBLANK(Data!O334)," ","NR"))</f>
        <v>NR</v>
      </c>
      <c r="E334" s="3" t="str">
        <f t="shared" si="6"/>
        <v>NEGATIVE</v>
      </c>
    </row>
    <row r="335" spans="2:5" x14ac:dyDescent="0.3">
      <c r="B335" s="5">
        <v>43947</v>
      </c>
      <c r="C335" s="3" t="str">
        <f>IF(Data!P335&gt;0,  "R",IF(ISBLANK(Data!P335)," ","NR"))</f>
        <v>NR</v>
      </c>
      <c r="D335" s="3" t="str">
        <f>IF(Data!O335&gt;0,  "R",IF(ISBLANK(Data!O335)," ","NR"))</f>
        <v>NR</v>
      </c>
      <c r="E335" s="3" t="str">
        <f t="shared" ref="E335:E370" si="7">IF(AND(C335=D335,C335="R"),"HIT",IF(AND(C335&lt;&gt;D335,C335="NR"),"FALSE ALARM",IF(AND(C335&lt;&gt;D335,C335="R"),"MISS",IF(AND(C335="NR",D335="NR"),"NEGATIVE"," "))))</f>
        <v>NEGATIVE</v>
      </c>
    </row>
    <row r="336" spans="2:5" x14ac:dyDescent="0.3">
      <c r="B336" s="5">
        <v>43948</v>
      </c>
      <c r="C336" s="3" t="str">
        <f>IF(Data!P336&gt;0,  "R",IF(ISBLANK(Data!P336)," ","NR"))</f>
        <v>NR</v>
      </c>
      <c r="D336" s="3" t="str">
        <f>IF(Data!O336&gt;0,  "R",IF(ISBLANK(Data!O336)," ","NR"))</f>
        <v>NR</v>
      </c>
      <c r="E336" s="3" t="str">
        <f t="shared" si="7"/>
        <v>NEGATIVE</v>
      </c>
    </row>
    <row r="337" spans="2:5" x14ac:dyDescent="0.3">
      <c r="B337" s="5">
        <v>43949</v>
      </c>
      <c r="C337" s="3" t="str">
        <f>IF(Data!P337&gt;0,  "R",IF(ISBLANK(Data!P337)," ","NR"))</f>
        <v>NR</v>
      </c>
      <c r="D337" s="3" t="str">
        <f>IF(Data!O337&gt;0,  "R",IF(ISBLANK(Data!O337)," ","NR"))</f>
        <v>NR</v>
      </c>
      <c r="E337" s="3" t="str">
        <f t="shared" si="7"/>
        <v>NEGATIVE</v>
      </c>
    </row>
    <row r="338" spans="2:5" x14ac:dyDescent="0.3">
      <c r="B338" s="5">
        <v>43950</v>
      </c>
      <c r="C338" s="3" t="str">
        <f>IF(Data!P338&gt;0,  "R",IF(ISBLANK(Data!P338)," ","NR"))</f>
        <v>NR</v>
      </c>
      <c r="D338" s="3" t="str">
        <f>IF(Data!O338&gt;0,  "R",IF(ISBLANK(Data!O338)," ","NR"))</f>
        <v>R</v>
      </c>
      <c r="E338" s="3" t="str">
        <f t="shared" si="7"/>
        <v>FALSE ALARM</v>
      </c>
    </row>
    <row r="339" spans="2:5" x14ac:dyDescent="0.3">
      <c r="B339" s="5">
        <v>43951</v>
      </c>
      <c r="C339" s="3" t="str">
        <f>IF(Data!P339&gt;0,  "R",IF(ISBLANK(Data!P339)," ","NR"))</f>
        <v>NR</v>
      </c>
      <c r="D339" s="3" t="str">
        <f>IF(Data!O339&gt;0,  "R",IF(ISBLANK(Data!O339)," ","NR"))</f>
        <v>R</v>
      </c>
      <c r="E339" s="3" t="str">
        <f t="shared" si="7"/>
        <v>FALSE ALARM</v>
      </c>
    </row>
    <row r="340" spans="2:5" x14ac:dyDescent="0.3">
      <c r="B340" s="5">
        <v>43952</v>
      </c>
      <c r="C340" s="3" t="str">
        <f>IF(Data!P340&gt;0,  "R",IF(ISBLANK(Data!P340)," ","NR"))</f>
        <v>NR</v>
      </c>
      <c r="D340" s="3" t="str">
        <f>IF(Data!O340&gt;0,  "R",IF(ISBLANK(Data!O340)," ","NR"))</f>
        <v>R</v>
      </c>
      <c r="E340" s="3" t="str">
        <f t="shared" si="7"/>
        <v>FALSE ALARM</v>
      </c>
    </row>
    <row r="341" spans="2:5" x14ac:dyDescent="0.3">
      <c r="B341" s="5">
        <v>43953</v>
      </c>
      <c r="C341" s="3" t="str">
        <f>IF(Data!P341&gt;0,  "R",IF(ISBLANK(Data!P341)," ","NR"))</f>
        <v>NR</v>
      </c>
      <c r="D341" s="3" t="str">
        <f>IF(Data!O341&gt;0,  "R",IF(ISBLANK(Data!O341)," ","NR"))</f>
        <v>R</v>
      </c>
      <c r="E341" s="3" t="str">
        <f t="shared" si="7"/>
        <v>FALSE ALARM</v>
      </c>
    </row>
    <row r="342" spans="2:5" x14ac:dyDescent="0.3">
      <c r="B342" s="5">
        <v>43954</v>
      </c>
      <c r="C342" s="3" t="str">
        <f>IF(Data!P342&gt;0,  "R",IF(ISBLANK(Data!P342)," ","NR"))</f>
        <v>NR</v>
      </c>
      <c r="D342" s="3" t="str">
        <f>IF(Data!O342&gt;0,  "R",IF(ISBLANK(Data!O342)," ","NR"))</f>
        <v>R</v>
      </c>
      <c r="E342" s="3" t="str">
        <f t="shared" si="7"/>
        <v>FALSE ALARM</v>
      </c>
    </row>
    <row r="343" spans="2:5" x14ac:dyDescent="0.3">
      <c r="B343" s="5">
        <v>43955</v>
      </c>
      <c r="C343" s="3" t="str">
        <f>IF(Data!P343&gt;0,  "R",IF(ISBLANK(Data!P343)," ","NR"))</f>
        <v>NR</v>
      </c>
      <c r="D343" s="3" t="str">
        <f>IF(Data!O343&gt;0,  "R",IF(ISBLANK(Data!O343)," ","NR"))</f>
        <v>R</v>
      </c>
      <c r="E343" s="3" t="str">
        <f t="shared" si="7"/>
        <v>FALSE ALARM</v>
      </c>
    </row>
    <row r="344" spans="2:5" x14ac:dyDescent="0.3">
      <c r="B344" s="5">
        <v>43956</v>
      </c>
      <c r="C344" s="3" t="str">
        <f>IF(Data!P344&gt;0,  "R",IF(ISBLANK(Data!P344)," ","NR"))</f>
        <v>NR</v>
      </c>
      <c r="D344" s="3" t="str">
        <f>IF(Data!O344&gt;0,  "R",IF(ISBLANK(Data!O344)," ","NR"))</f>
        <v>NR</v>
      </c>
      <c r="E344" s="3" t="str">
        <f t="shared" si="7"/>
        <v>NEGATIVE</v>
      </c>
    </row>
    <row r="345" spans="2:5" x14ac:dyDescent="0.3">
      <c r="B345" s="5">
        <v>43957</v>
      </c>
      <c r="C345" s="3" t="str">
        <f>IF(Data!P345&gt;0,  "R",IF(ISBLANK(Data!P345)," ","NR"))</f>
        <v>NR</v>
      </c>
      <c r="D345" s="3" t="str">
        <f>IF(Data!O345&gt;0,  "R",IF(ISBLANK(Data!O345)," ","NR"))</f>
        <v>NR</v>
      </c>
      <c r="E345" s="3" t="str">
        <f t="shared" si="7"/>
        <v>NEGATIVE</v>
      </c>
    </row>
    <row r="346" spans="2:5" x14ac:dyDescent="0.3">
      <c r="B346" s="5">
        <v>43958</v>
      </c>
      <c r="C346" s="3" t="str">
        <f>IF(Data!P346&gt;0,  "R",IF(ISBLANK(Data!P346)," ","NR"))</f>
        <v>NR</v>
      </c>
      <c r="D346" s="3" t="str">
        <f>IF(Data!O346&gt;0,  "R",IF(ISBLANK(Data!O346)," ","NR"))</f>
        <v>NR</v>
      </c>
      <c r="E346" s="3" t="str">
        <f t="shared" si="7"/>
        <v>NEGATIVE</v>
      </c>
    </row>
    <row r="347" spans="2:5" x14ac:dyDescent="0.3">
      <c r="B347" s="5">
        <v>43959</v>
      </c>
      <c r="C347" s="3" t="str">
        <f>IF(Data!P347&gt;0,  "R",IF(ISBLANK(Data!P347)," ","NR"))</f>
        <v>NR</v>
      </c>
      <c r="D347" s="3" t="str">
        <f>IF(Data!O347&gt;0,  "R",IF(ISBLANK(Data!O347)," ","NR"))</f>
        <v>R</v>
      </c>
      <c r="E347" s="3" t="str">
        <f t="shared" si="7"/>
        <v>FALSE ALARM</v>
      </c>
    </row>
    <row r="348" spans="2:5" x14ac:dyDescent="0.3">
      <c r="B348" s="5">
        <v>43960</v>
      </c>
      <c r="C348" s="3" t="str">
        <f>IF(Data!P348&gt;0,  "R",IF(ISBLANK(Data!P348)," ","NR"))</f>
        <v>NR</v>
      </c>
      <c r="D348" s="3" t="str">
        <f>IF(Data!O348&gt;0,  "R",IF(ISBLANK(Data!O348)," ","NR"))</f>
        <v>R</v>
      </c>
      <c r="E348" s="3" t="str">
        <f t="shared" si="7"/>
        <v>FALSE ALARM</v>
      </c>
    </row>
    <row r="349" spans="2:5" x14ac:dyDescent="0.3">
      <c r="B349" s="5">
        <v>43961</v>
      </c>
      <c r="C349" s="3" t="str">
        <f>IF(Data!P349&gt;0,  "R",IF(ISBLANK(Data!P349)," ","NR"))</f>
        <v>NR</v>
      </c>
      <c r="D349" s="3" t="str">
        <f>IF(Data!O349&gt;0,  "R",IF(ISBLANK(Data!O349)," ","NR"))</f>
        <v>R</v>
      </c>
      <c r="E349" s="3" t="str">
        <f t="shared" si="7"/>
        <v>FALSE ALARM</v>
      </c>
    </row>
    <row r="350" spans="2:5" x14ac:dyDescent="0.3">
      <c r="B350" s="5">
        <v>43962</v>
      </c>
      <c r="C350" s="3" t="str">
        <f>IF(Data!P350&gt;0,  "R",IF(ISBLANK(Data!P350)," ","NR"))</f>
        <v>NR</v>
      </c>
      <c r="D350" s="3" t="str">
        <f>IF(Data!O350&gt;0,  "R",IF(ISBLANK(Data!O350)," ","NR"))</f>
        <v>R</v>
      </c>
      <c r="E350" s="3" t="str">
        <f t="shared" si="7"/>
        <v>FALSE ALARM</v>
      </c>
    </row>
    <row r="351" spans="2:5" x14ac:dyDescent="0.3">
      <c r="B351" s="5">
        <v>43963</v>
      </c>
      <c r="C351" s="3" t="str">
        <f>IF(Data!P351&gt;0,  "R",IF(ISBLANK(Data!P351)," ","NR"))</f>
        <v>NR</v>
      </c>
      <c r="D351" s="3" t="str">
        <f>IF(Data!O351&gt;0,  "R",IF(ISBLANK(Data!O351)," ","NR"))</f>
        <v>R</v>
      </c>
      <c r="E351" s="3" t="str">
        <f t="shared" si="7"/>
        <v>FALSE ALARM</v>
      </c>
    </row>
    <row r="352" spans="2:5" x14ac:dyDescent="0.3">
      <c r="B352" s="5">
        <v>43964</v>
      </c>
      <c r="C352" s="3" t="str">
        <f>IF(Data!P352&gt;0,  "R",IF(ISBLANK(Data!P352)," ","NR"))</f>
        <v>NR</v>
      </c>
      <c r="D352" s="3" t="str">
        <f>IF(Data!O352&gt;0,  "R",IF(ISBLANK(Data!O352)," ","NR"))</f>
        <v>R</v>
      </c>
      <c r="E352" s="3" t="str">
        <f t="shared" si="7"/>
        <v>FALSE ALARM</v>
      </c>
    </row>
    <row r="353" spans="2:5" x14ac:dyDescent="0.3">
      <c r="B353" s="5">
        <v>43965</v>
      </c>
      <c r="C353" s="3" t="str">
        <f>IF(Data!P353&gt;0,  "R",IF(ISBLANK(Data!P353)," ","NR"))</f>
        <v>NR</v>
      </c>
      <c r="D353" s="3" t="str">
        <f>IF(Data!O353&gt;0,  "R",IF(ISBLANK(Data!O353)," ","NR"))</f>
        <v>NR</v>
      </c>
      <c r="E353" s="3" t="str">
        <f t="shared" si="7"/>
        <v>NEGATIVE</v>
      </c>
    </row>
    <row r="354" spans="2:5" x14ac:dyDescent="0.3">
      <c r="B354" s="5">
        <v>43966</v>
      </c>
      <c r="C354" s="3" t="str">
        <f>IF(Data!P354&gt;0,  "R",IF(ISBLANK(Data!P354)," ","NR"))</f>
        <v>NR</v>
      </c>
      <c r="D354" s="3" t="str">
        <f>IF(Data!O354&gt;0,  "R",IF(ISBLANK(Data!O354)," ","NR"))</f>
        <v>R</v>
      </c>
      <c r="E354" s="3" t="str">
        <f t="shared" si="7"/>
        <v>FALSE ALARM</v>
      </c>
    </row>
    <row r="355" spans="2:5" x14ac:dyDescent="0.3">
      <c r="B355" s="5">
        <v>43967</v>
      </c>
      <c r="C355" s="3" t="str">
        <f>IF(Data!P355&gt;0,  "R",IF(ISBLANK(Data!P355)," ","NR"))</f>
        <v>NR</v>
      </c>
      <c r="D355" s="3" t="str">
        <f>IF(Data!O355&gt;0,  "R",IF(ISBLANK(Data!O355)," ","NR"))</f>
        <v>R</v>
      </c>
      <c r="E355" s="3" t="str">
        <f t="shared" si="7"/>
        <v>FALSE ALARM</v>
      </c>
    </row>
    <row r="356" spans="2:5" x14ac:dyDescent="0.3">
      <c r="B356" s="5">
        <v>43968</v>
      </c>
      <c r="C356" s="3" t="str">
        <f>IF(Data!P356&gt;0,  "R",IF(ISBLANK(Data!P356)," ","NR"))</f>
        <v>NR</v>
      </c>
      <c r="D356" s="3" t="str">
        <f>IF(Data!O356&gt;0,  "R",IF(ISBLANK(Data!O356)," ","NR"))</f>
        <v>R</v>
      </c>
      <c r="E356" s="3" t="str">
        <f t="shared" si="7"/>
        <v>FALSE ALARM</v>
      </c>
    </row>
    <row r="357" spans="2:5" x14ac:dyDescent="0.3">
      <c r="B357" s="5">
        <v>43969</v>
      </c>
      <c r="C357" s="3" t="str">
        <f>IF(Data!P357&gt;0,  "R",IF(ISBLANK(Data!P357)," ","NR"))</f>
        <v>NR</v>
      </c>
      <c r="D357" s="3" t="str">
        <f>IF(Data!O357&gt;0,  "R",IF(ISBLANK(Data!O357)," ","NR"))</f>
        <v>R</v>
      </c>
      <c r="E357" s="3" t="str">
        <f t="shared" si="7"/>
        <v>FALSE ALARM</v>
      </c>
    </row>
    <row r="358" spans="2:5" x14ac:dyDescent="0.3">
      <c r="B358" s="5">
        <v>43970</v>
      </c>
      <c r="C358" s="3" t="str">
        <f>IF(Data!P358&gt;0,  "R",IF(ISBLANK(Data!P358)," ","NR"))</f>
        <v>NR</v>
      </c>
      <c r="D358" s="3" t="str">
        <f>IF(Data!O358&gt;0,  "R",IF(ISBLANK(Data!O358)," ","NR"))</f>
        <v>R</v>
      </c>
      <c r="E358" s="3" t="str">
        <f t="shared" si="7"/>
        <v>FALSE ALARM</v>
      </c>
    </row>
    <row r="359" spans="2:5" x14ac:dyDescent="0.3">
      <c r="B359" s="5">
        <v>43971</v>
      </c>
      <c r="C359" s="3" t="str">
        <f>IF(Data!P359&gt;0,  "R",IF(ISBLANK(Data!P359)," ","NR"))</f>
        <v>NR</v>
      </c>
      <c r="D359" s="3" t="str">
        <f>IF(Data!O359&gt;0,  "R",IF(ISBLANK(Data!O359)," ","NR"))</f>
        <v>R</v>
      </c>
      <c r="E359" s="3" t="str">
        <f t="shared" si="7"/>
        <v>FALSE ALARM</v>
      </c>
    </row>
    <row r="360" spans="2:5" x14ac:dyDescent="0.3">
      <c r="B360" s="5">
        <v>43972</v>
      </c>
      <c r="C360" s="3" t="str">
        <f>IF(Data!P360&gt;0,  "R",IF(ISBLANK(Data!P360)," ","NR"))</f>
        <v>NR</v>
      </c>
      <c r="D360" s="3" t="str">
        <f>IF(Data!O360&gt;0,  "R",IF(ISBLANK(Data!O360)," ","NR"))</f>
        <v>R</v>
      </c>
      <c r="E360" s="3" t="str">
        <f t="shared" si="7"/>
        <v>FALSE ALARM</v>
      </c>
    </row>
    <row r="361" spans="2:5" x14ac:dyDescent="0.3">
      <c r="B361" s="5">
        <v>43973</v>
      </c>
      <c r="C361" s="3" t="str">
        <f>IF(Data!P361&gt;0,  "R",IF(ISBLANK(Data!P361)," ","NR"))</f>
        <v>NR</v>
      </c>
      <c r="D361" s="3" t="str">
        <f>IF(Data!O361&gt;0,  "R",IF(ISBLANK(Data!O361)," ","NR"))</f>
        <v>NR</v>
      </c>
      <c r="E361" s="3" t="str">
        <f t="shared" si="7"/>
        <v>NEGATIVE</v>
      </c>
    </row>
    <row r="362" spans="2:5" x14ac:dyDescent="0.3">
      <c r="B362" s="5">
        <v>43974</v>
      </c>
      <c r="C362" s="3" t="str">
        <f>IF(Data!P362&gt;0,  "R",IF(ISBLANK(Data!P362)," ","NR"))</f>
        <v>NR</v>
      </c>
      <c r="D362" s="3" t="str">
        <f>IF(Data!O362&gt;0,  "R",IF(ISBLANK(Data!O362)," ","NR"))</f>
        <v>NR</v>
      </c>
      <c r="E362" s="3" t="str">
        <f t="shared" si="7"/>
        <v>NEGATIVE</v>
      </c>
    </row>
    <row r="363" spans="2:5" x14ac:dyDescent="0.3">
      <c r="B363" s="5">
        <v>43975</v>
      </c>
      <c r="C363" s="3" t="str">
        <f>IF(Data!P363&gt;0,  "R",IF(ISBLANK(Data!P363)," ","NR"))</f>
        <v>NR</v>
      </c>
      <c r="D363" s="3" t="str">
        <f>IF(Data!O363&gt;0,  "R",IF(ISBLANK(Data!O363)," ","NR"))</f>
        <v>NR</v>
      </c>
      <c r="E363" s="3" t="str">
        <f t="shared" si="7"/>
        <v>NEGATIVE</v>
      </c>
    </row>
    <row r="364" spans="2:5" x14ac:dyDescent="0.3">
      <c r="B364" s="5">
        <v>43976</v>
      </c>
      <c r="C364" s="3" t="str">
        <f>IF(Data!P364&gt;0,  "R",IF(ISBLANK(Data!P364)," ","NR"))</f>
        <v>NR</v>
      </c>
      <c r="D364" s="3" t="str">
        <f>IF(Data!O364&gt;0,  "R",IF(ISBLANK(Data!O364)," ","NR"))</f>
        <v>NR</v>
      </c>
      <c r="E364" s="3" t="str">
        <f t="shared" si="7"/>
        <v>NEGATIVE</v>
      </c>
    </row>
    <row r="365" spans="2:5" x14ac:dyDescent="0.3">
      <c r="B365" s="5">
        <v>43977</v>
      </c>
      <c r="C365" s="3" t="str">
        <f>IF(Data!P365&gt;0,  "R",IF(ISBLANK(Data!P365)," ","NR"))</f>
        <v>NR</v>
      </c>
      <c r="D365" s="3" t="str">
        <f>IF(Data!O365&gt;0,  "R",IF(ISBLANK(Data!O365)," ","NR"))</f>
        <v>NR</v>
      </c>
      <c r="E365" s="3" t="str">
        <f t="shared" si="7"/>
        <v>NEGATIVE</v>
      </c>
    </row>
    <row r="366" spans="2:5" x14ac:dyDescent="0.3">
      <c r="B366" s="5">
        <v>43978</v>
      </c>
      <c r="C366" s="3" t="str">
        <f>IF(Data!P366&gt;0,  "R",IF(ISBLANK(Data!P366)," ","NR"))</f>
        <v>NR</v>
      </c>
      <c r="D366" s="3" t="str">
        <f>IF(Data!O366&gt;0,  "R",IF(ISBLANK(Data!O366)," ","NR"))</f>
        <v>NR</v>
      </c>
      <c r="E366" s="3" t="str">
        <f t="shared" si="7"/>
        <v>NEGATIVE</v>
      </c>
    </row>
    <row r="367" spans="2:5" x14ac:dyDescent="0.3">
      <c r="B367" s="5">
        <v>43979</v>
      </c>
      <c r="C367" s="3" t="str">
        <f>IF(Data!P367&gt;0,  "R",IF(ISBLANK(Data!P367)," ","NR"))</f>
        <v>NR</v>
      </c>
      <c r="D367" s="3" t="str">
        <f>IF(Data!O367&gt;0,  "R",IF(ISBLANK(Data!O367)," ","NR"))</f>
        <v>NR</v>
      </c>
      <c r="E367" s="3" t="str">
        <f t="shared" si="7"/>
        <v>NEGATIVE</v>
      </c>
    </row>
    <row r="368" spans="2:5" x14ac:dyDescent="0.3">
      <c r="B368" s="5">
        <v>43980</v>
      </c>
      <c r="C368" s="3" t="str">
        <f>IF(Data!P368&gt;0,  "R",IF(ISBLANK(Data!P368)," ","NR"))</f>
        <v>NR</v>
      </c>
      <c r="D368" s="3" t="str">
        <f>IF(Data!O368&gt;0,  "R",IF(ISBLANK(Data!O368)," ","NR"))</f>
        <v>NR</v>
      </c>
      <c r="E368" s="3" t="str">
        <f t="shared" si="7"/>
        <v>NEGATIVE</v>
      </c>
    </row>
    <row r="369" spans="2:5" x14ac:dyDescent="0.3">
      <c r="B369" s="5">
        <v>43981</v>
      </c>
      <c r="C369" s="3" t="str">
        <f>IF(Data!P369&gt;0,  "R",IF(ISBLANK(Data!P369)," ","NR"))</f>
        <v>NR</v>
      </c>
      <c r="D369" s="3" t="str">
        <f>IF(Data!O369&gt;0,  "R",IF(ISBLANK(Data!O369)," ","NR"))</f>
        <v>NR</v>
      </c>
      <c r="E369" s="3" t="str">
        <f t="shared" si="7"/>
        <v>NEGATIVE</v>
      </c>
    </row>
    <row r="370" spans="2:5" x14ac:dyDescent="0.3">
      <c r="B370" s="5">
        <v>43982</v>
      </c>
      <c r="C370" s="3" t="str">
        <f>IF(Data!P370&gt;0,  "R",IF(ISBLANK(Data!P370)," ","NR"))</f>
        <v>NR</v>
      </c>
      <c r="D370" s="3" t="str">
        <f>IF(Data!O370&gt;0,  "R",IF(ISBLANK(Data!O370)," ","NR"))</f>
        <v>NR</v>
      </c>
      <c r="E370" s="3" t="str">
        <f t="shared" si="7"/>
        <v>NEGATIVE</v>
      </c>
    </row>
    <row r="371" spans="2:5" x14ac:dyDescent="0.3">
      <c r="C371" t="str">
        <f>IF(Data!M586&gt;0,  "R",IF(ISBLANK(Data!M586)," ","NR"))</f>
        <v xml:space="preserve"> </v>
      </c>
    </row>
    <row r="372" spans="2:5" x14ac:dyDescent="0.3">
      <c r="C372" t="str">
        <f>IF(Data!M587&gt;0,  "R",IF(ISBLANK(Data!M587)," ","NR"))</f>
        <v xml:space="preserve"> </v>
      </c>
    </row>
    <row r="373" spans="2:5" x14ac:dyDescent="0.3">
      <c r="C373" t="str">
        <f>IF(Data!M588&gt;0,  "R",IF(ISBLANK(Data!M588)," ","NR"))</f>
        <v xml:space="preserve"> </v>
      </c>
    </row>
    <row r="374" spans="2:5" x14ac:dyDescent="0.3">
      <c r="C374" t="str">
        <f>IF(Data!M589&gt;0,  "R",IF(ISBLANK(Data!M589)," ","NR"))</f>
        <v xml:space="preserve"> </v>
      </c>
    </row>
    <row r="375" spans="2:5" x14ac:dyDescent="0.3">
      <c r="C375" t="str">
        <f>IF(Data!M590&gt;0,  "R",IF(ISBLANK(Data!M590)," ","NR"))</f>
        <v xml:space="preserve"> </v>
      </c>
    </row>
    <row r="376" spans="2:5" x14ac:dyDescent="0.3">
      <c r="C376" t="str">
        <f>IF(Data!M591&gt;0,  "R",IF(ISBLANK(Data!M591)," ","NR"))</f>
        <v xml:space="preserve"> </v>
      </c>
    </row>
    <row r="377" spans="2:5" x14ac:dyDescent="0.3">
      <c r="C377" t="str">
        <f>IF(Data!M592&gt;0,  "R",IF(ISBLANK(Data!M592)," ","NR"))</f>
        <v xml:space="preserve"> </v>
      </c>
    </row>
    <row r="378" spans="2:5" x14ac:dyDescent="0.3">
      <c r="C378" t="str">
        <f>IF(Data!M593&gt;0,  "R",IF(ISBLANK(Data!M593)," ","NR"))</f>
        <v xml:space="preserve"> </v>
      </c>
    </row>
    <row r="379" spans="2:5" x14ac:dyDescent="0.3">
      <c r="C379" t="str">
        <f>IF(Data!M594&gt;0,  "R",IF(ISBLANK(Data!M594)," ","NR"))</f>
        <v xml:space="preserve"> </v>
      </c>
    </row>
    <row r="380" spans="2:5" x14ac:dyDescent="0.3">
      <c r="C380" t="str">
        <f>IF(Data!M595&gt;0,  "R",IF(ISBLANK(Data!M595)," ","NR"))</f>
        <v xml:space="preserve"> </v>
      </c>
    </row>
    <row r="381" spans="2:5" x14ac:dyDescent="0.3">
      <c r="C381" t="str">
        <f>IF(Data!M596&gt;0,  "R",IF(ISBLANK(Data!M596)," ","NR"))</f>
        <v xml:space="preserve"> </v>
      </c>
    </row>
    <row r="382" spans="2:5" x14ac:dyDescent="0.3">
      <c r="C382" t="str">
        <f>IF(Data!M597&gt;0,  "R",IF(ISBLANK(Data!M597)," ","NR"))</f>
        <v xml:space="preserve"> </v>
      </c>
    </row>
    <row r="383" spans="2:5" x14ac:dyDescent="0.3">
      <c r="C383" t="str">
        <f>IF(Data!M598&gt;0,  "R",IF(ISBLANK(Data!M598)," ","NR"))</f>
        <v xml:space="preserve"> </v>
      </c>
    </row>
    <row r="384" spans="2:5" x14ac:dyDescent="0.3">
      <c r="C384" t="str">
        <f>IF(Data!M599&gt;0,  "R",IF(ISBLANK(Data!M599)," ","NR"))</f>
        <v xml:space="preserve"> </v>
      </c>
    </row>
    <row r="385" spans="3:3" x14ac:dyDescent="0.3">
      <c r="C385" t="str">
        <f>IF(Data!M600&gt;0,  "R",IF(ISBLANK(Data!M600)," ","NR"))</f>
        <v xml:space="preserve"> </v>
      </c>
    </row>
    <row r="386" spans="3:3" x14ac:dyDescent="0.3">
      <c r="C386" t="str">
        <f>IF(Data!M601&gt;0,  "R",IF(ISBLANK(Data!M601)," ","NR"))</f>
        <v xml:space="preserve"> </v>
      </c>
    </row>
    <row r="387" spans="3:3" x14ac:dyDescent="0.3">
      <c r="C387" t="str">
        <f>IF(Data!M602&gt;0,  "R",IF(ISBLANK(Data!M602)," ","NR"))</f>
        <v xml:space="preserve"> </v>
      </c>
    </row>
    <row r="388" spans="3:3" x14ac:dyDescent="0.3">
      <c r="C388" t="str">
        <f>IF(Data!M603&gt;0,  "R",IF(ISBLANK(Data!M603)," ","NR"))</f>
        <v xml:space="preserve"> </v>
      </c>
    </row>
    <row r="389" spans="3:3" x14ac:dyDescent="0.3">
      <c r="C389" t="str">
        <f>IF(Data!M604&gt;0,  "R",IF(ISBLANK(Data!M604)," ","NR"))</f>
        <v xml:space="preserve"> </v>
      </c>
    </row>
    <row r="390" spans="3:3" x14ac:dyDescent="0.3">
      <c r="C390" t="str">
        <f>IF(Data!M605&gt;0,  "R",IF(ISBLANK(Data!M605)," ","NR"))</f>
        <v xml:space="preserve"> </v>
      </c>
    </row>
    <row r="391" spans="3:3" x14ac:dyDescent="0.3">
      <c r="C391" t="str">
        <f>IF(Data!M606&gt;0,  "R",IF(ISBLANK(Data!M606)," ","NR"))</f>
        <v xml:space="preserve"> </v>
      </c>
    </row>
    <row r="392" spans="3:3" x14ac:dyDescent="0.3">
      <c r="C392" t="str">
        <f>IF(Data!M607&gt;0,  "R",IF(ISBLANK(Data!M607)," ","NR"))</f>
        <v xml:space="preserve"> </v>
      </c>
    </row>
    <row r="393" spans="3:3" x14ac:dyDescent="0.3">
      <c r="C393" t="str">
        <f>IF(Data!M608&gt;0,  "R",IF(ISBLANK(Data!M608)," ","NR"))</f>
        <v xml:space="preserve"> </v>
      </c>
    </row>
    <row r="394" spans="3:3" x14ac:dyDescent="0.3">
      <c r="C394" t="str">
        <f>IF(Data!M609&gt;0,  "R",IF(ISBLANK(Data!M609)," ","NR"))</f>
        <v xml:space="preserve"> </v>
      </c>
    </row>
    <row r="395" spans="3:3" x14ac:dyDescent="0.3">
      <c r="C395" t="str">
        <f>IF(Data!M610&gt;0,  "R",IF(ISBLANK(Data!M610)," ","NR"))</f>
        <v xml:space="preserve"> </v>
      </c>
    </row>
    <row r="396" spans="3:3" x14ac:dyDescent="0.3">
      <c r="C396" t="str">
        <f>IF(Data!M611&gt;0,  "R",IF(ISBLANK(Data!M611)," ","NR"))</f>
        <v xml:space="preserve"> </v>
      </c>
    </row>
    <row r="397" spans="3:3" x14ac:dyDescent="0.3">
      <c r="C397" t="str">
        <f>IF(Data!M612&gt;0,  "R",IF(ISBLANK(Data!M612)," ","NR"))</f>
        <v xml:space="preserve"> </v>
      </c>
    </row>
    <row r="398" spans="3:3" x14ac:dyDescent="0.3">
      <c r="C398" t="str">
        <f>IF(Data!M613&gt;0,  "R",IF(ISBLANK(Data!M613)," ","NR"))</f>
        <v xml:space="preserve"> </v>
      </c>
    </row>
    <row r="399" spans="3:3" x14ac:dyDescent="0.3">
      <c r="C399" t="str">
        <f>IF(Data!M614&gt;0,  "R",IF(ISBLANK(Data!M614)," ","NR"))</f>
        <v xml:space="preserve"> </v>
      </c>
    </row>
    <row r="400" spans="3:3" x14ac:dyDescent="0.3">
      <c r="C400" t="str">
        <f>IF(Data!M615&gt;0,  "R",IF(ISBLANK(Data!M615)," ","NR"))</f>
        <v xml:space="preserve"> </v>
      </c>
    </row>
    <row r="401" spans="3:3" x14ac:dyDescent="0.3">
      <c r="C401" t="str">
        <f>IF(Data!M616&gt;0,  "R",IF(ISBLANK(Data!M616)," ","NR"))</f>
        <v xml:space="preserve"> </v>
      </c>
    </row>
    <row r="402" spans="3:3" x14ac:dyDescent="0.3">
      <c r="C402" t="str">
        <f>IF(Data!M617&gt;0,  "R",IF(ISBLANK(Data!M617)," ","NR"))</f>
        <v xml:space="preserve"> </v>
      </c>
    </row>
    <row r="403" spans="3:3" x14ac:dyDescent="0.3">
      <c r="C403" t="str">
        <f>IF(Data!M618&gt;0,  "R",IF(ISBLANK(Data!M618)," ","NR"))</f>
        <v xml:space="preserve"> </v>
      </c>
    </row>
    <row r="404" spans="3:3" x14ac:dyDescent="0.3">
      <c r="C404" t="str">
        <f>IF(Data!M619&gt;0,  "R",IF(ISBLANK(Data!M619)," ","NR"))</f>
        <v xml:space="preserve"> </v>
      </c>
    </row>
    <row r="405" spans="3:3" x14ac:dyDescent="0.3">
      <c r="C405" t="str">
        <f>IF(Data!M620&gt;0,  "R",IF(ISBLANK(Data!M620)," ","NR"))</f>
        <v xml:space="preserve"> </v>
      </c>
    </row>
    <row r="406" spans="3:3" x14ac:dyDescent="0.3">
      <c r="C406" t="str">
        <f>IF(Data!M621&gt;0,  "R",IF(ISBLANK(Data!M621)," ","NR"))</f>
        <v xml:space="preserve"> </v>
      </c>
    </row>
    <row r="407" spans="3:3" x14ac:dyDescent="0.3">
      <c r="C407" t="str">
        <f>IF(Data!M622&gt;0,  "R",IF(ISBLANK(Data!M622)," ","NR"))</f>
        <v xml:space="preserve"> </v>
      </c>
    </row>
    <row r="408" spans="3:3" x14ac:dyDescent="0.3">
      <c r="C408" t="str">
        <f>IF(Data!M623&gt;0,  "R",IF(ISBLANK(Data!M623)," ","NR"))</f>
        <v xml:space="preserve"> </v>
      </c>
    </row>
    <row r="409" spans="3:3" x14ac:dyDescent="0.3">
      <c r="C409" t="str">
        <f>IF(Data!M624&gt;0,  "R",IF(ISBLANK(Data!M624)," ","NR"))</f>
        <v xml:space="preserve"> </v>
      </c>
    </row>
    <row r="410" spans="3:3" x14ac:dyDescent="0.3">
      <c r="C410" t="str">
        <f>IF(Data!M625&gt;0,  "R",IF(ISBLANK(Data!M625)," ","NR"))</f>
        <v xml:space="preserve"> </v>
      </c>
    </row>
    <row r="411" spans="3:3" x14ac:dyDescent="0.3">
      <c r="C411" t="str">
        <f>IF(Data!M626&gt;0,  "R",IF(ISBLANK(Data!M626)," ","NR"))</f>
        <v xml:space="preserve"> </v>
      </c>
    </row>
    <row r="412" spans="3:3" x14ac:dyDescent="0.3">
      <c r="C412" t="str">
        <f>IF(Data!M627&gt;0,  "R",IF(ISBLANK(Data!M627)," ","NR"))</f>
        <v xml:space="preserve"> </v>
      </c>
    </row>
    <row r="413" spans="3:3" x14ac:dyDescent="0.3">
      <c r="C413" t="str">
        <f>IF(Data!M628&gt;0,  "R",IF(ISBLANK(Data!M628)," ","NR"))</f>
        <v xml:space="preserve"> </v>
      </c>
    </row>
    <row r="414" spans="3:3" x14ac:dyDescent="0.3">
      <c r="C414" t="str">
        <f>IF(Data!M629&gt;0,  "R",IF(ISBLANK(Data!M629)," ","NR"))</f>
        <v xml:space="preserve"> </v>
      </c>
    </row>
    <row r="415" spans="3:3" x14ac:dyDescent="0.3">
      <c r="C415" t="str">
        <f>IF(Data!M630&gt;0,  "R",IF(ISBLANK(Data!M630)," ","NR"))</f>
        <v xml:space="preserve"> </v>
      </c>
    </row>
    <row r="416" spans="3:3" x14ac:dyDescent="0.3">
      <c r="C416" t="str">
        <f>IF(Data!M631&gt;0,  "R",IF(ISBLANK(Data!M631)," ","NR"))</f>
        <v xml:space="preserve"> </v>
      </c>
    </row>
    <row r="417" spans="3:3" x14ac:dyDescent="0.3">
      <c r="C417" t="str">
        <f>IF(Data!M632&gt;0,  "R",IF(ISBLANK(Data!M632)," ","NR"))</f>
        <v xml:space="preserve"> </v>
      </c>
    </row>
    <row r="418" spans="3:3" x14ac:dyDescent="0.3">
      <c r="C418" t="str">
        <f>IF(Data!M633&gt;0,  "R",IF(ISBLANK(Data!M633)," ","NR"))</f>
        <v xml:space="preserve"> </v>
      </c>
    </row>
    <row r="419" spans="3:3" x14ac:dyDescent="0.3">
      <c r="C419" t="str">
        <f>IF(Data!M634&gt;0,  "R",IF(ISBLANK(Data!M634)," ","NR"))</f>
        <v xml:space="preserve"> </v>
      </c>
    </row>
    <row r="420" spans="3:3" x14ac:dyDescent="0.3">
      <c r="C420" t="str">
        <f>IF(Data!M635&gt;0,  "R",IF(ISBLANK(Data!M635)," ","NR"))</f>
        <v xml:space="preserve"> </v>
      </c>
    </row>
    <row r="421" spans="3:3" x14ac:dyDescent="0.3">
      <c r="C421" t="str">
        <f>IF(Data!M636&gt;0,  "R",IF(ISBLANK(Data!M636)," ","NR"))</f>
        <v xml:space="preserve"> </v>
      </c>
    </row>
    <row r="422" spans="3:3" x14ac:dyDescent="0.3">
      <c r="C422" t="str">
        <f>IF(Data!M637&gt;0,  "R",IF(ISBLANK(Data!M637)," ","NR"))</f>
        <v xml:space="preserve"> </v>
      </c>
    </row>
    <row r="423" spans="3:3" x14ac:dyDescent="0.3">
      <c r="C423" t="str">
        <f>IF(Data!M638&gt;0,  "R",IF(ISBLANK(Data!M638)," ","NR"))</f>
        <v xml:space="preserve"> </v>
      </c>
    </row>
    <row r="424" spans="3:3" x14ac:dyDescent="0.3">
      <c r="C424" t="str">
        <f>IF(Data!M639&gt;0,  "R",IF(ISBLANK(Data!M639)," ","NR"))</f>
        <v xml:space="preserve"> </v>
      </c>
    </row>
    <row r="425" spans="3:3" x14ac:dyDescent="0.3">
      <c r="C425" t="str">
        <f>IF(Data!M640&gt;0,  "R",IF(ISBLANK(Data!M640)," ","NR"))</f>
        <v xml:space="preserve"> </v>
      </c>
    </row>
    <row r="426" spans="3:3" x14ac:dyDescent="0.3">
      <c r="C426" t="str">
        <f>IF(Data!M641&gt;0,  "R",IF(ISBLANK(Data!M641)," ","NR"))</f>
        <v xml:space="preserve"> </v>
      </c>
    </row>
    <row r="427" spans="3:3" x14ac:dyDescent="0.3">
      <c r="C427" t="str">
        <f>IF(Data!M642&gt;0,  "R",IF(ISBLANK(Data!M642)," ","NR"))</f>
        <v xml:space="preserve"> </v>
      </c>
    </row>
    <row r="428" spans="3:3" x14ac:dyDescent="0.3">
      <c r="C428" t="str">
        <f>IF(Data!M643&gt;0,  "R",IF(ISBLANK(Data!M643)," ","NR"))</f>
        <v xml:space="preserve"> </v>
      </c>
    </row>
    <row r="429" spans="3:3" x14ac:dyDescent="0.3">
      <c r="C429" t="str">
        <f>IF(Data!M644&gt;0,  "R",IF(ISBLANK(Data!M644)," ","NR"))</f>
        <v xml:space="preserve"> </v>
      </c>
    </row>
    <row r="430" spans="3:3" x14ac:dyDescent="0.3">
      <c r="C430" t="str">
        <f>IF(Data!M645&gt;0,  "R",IF(ISBLANK(Data!M645)," ","NR"))</f>
        <v xml:space="preserve"> </v>
      </c>
    </row>
    <row r="431" spans="3:3" x14ac:dyDescent="0.3">
      <c r="C431" t="str">
        <f>IF(Data!M646&gt;0,  "R",IF(ISBLANK(Data!M646)," ","NR"))</f>
        <v xml:space="preserve"> </v>
      </c>
    </row>
    <row r="432" spans="3:3" x14ac:dyDescent="0.3">
      <c r="C432" t="str">
        <f>IF(Data!M647&gt;0,  "R",IF(ISBLANK(Data!M647)," ","NR"))</f>
        <v xml:space="preserve"> </v>
      </c>
    </row>
    <row r="433" spans="3:3" x14ac:dyDescent="0.3">
      <c r="C433" t="str">
        <f>IF(Data!M648&gt;0,  "R",IF(ISBLANK(Data!M648)," ","NR"))</f>
        <v xml:space="preserve"> </v>
      </c>
    </row>
    <row r="434" spans="3:3" x14ac:dyDescent="0.3">
      <c r="C434" t="str">
        <f>IF(Data!M649&gt;0,  "R",IF(ISBLANK(Data!M649)," ","NR"))</f>
        <v xml:space="preserve"> </v>
      </c>
    </row>
    <row r="435" spans="3:3" x14ac:dyDescent="0.3">
      <c r="C435" t="str">
        <f>IF(Data!M650&gt;0,  "R",IF(ISBLANK(Data!M650)," ","NR"))</f>
        <v xml:space="preserve"> </v>
      </c>
    </row>
    <row r="436" spans="3:3" x14ac:dyDescent="0.3">
      <c r="C436" t="str">
        <f>IF(Data!M651&gt;0,  "R",IF(ISBLANK(Data!M651)," ","NR"))</f>
        <v xml:space="preserve"> </v>
      </c>
    </row>
    <row r="437" spans="3:3" x14ac:dyDescent="0.3">
      <c r="C437" t="str">
        <f>IF(Data!M652&gt;0,  "R",IF(ISBLANK(Data!M652)," ","NR"))</f>
        <v xml:space="preserve"> </v>
      </c>
    </row>
    <row r="438" spans="3:3" x14ac:dyDescent="0.3">
      <c r="C438" t="str">
        <f>IF(Data!M653&gt;0,  "R",IF(ISBLANK(Data!M653)," ","NR"))</f>
        <v xml:space="preserve"> </v>
      </c>
    </row>
    <row r="439" spans="3:3" x14ac:dyDescent="0.3">
      <c r="C439" t="str">
        <f>IF(Data!M654&gt;0,  "R",IF(ISBLANK(Data!M654)," ","NR"))</f>
        <v xml:space="preserve"> </v>
      </c>
    </row>
    <row r="440" spans="3:3" x14ac:dyDescent="0.3">
      <c r="C440" t="str">
        <f>IF(Data!M655&gt;0,  "R",IF(ISBLANK(Data!M655)," ","NR"))</f>
        <v xml:space="preserve"> </v>
      </c>
    </row>
    <row r="441" spans="3:3" x14ac:dyDescent="0.3">
      <c r="C441" t="str">
        <f>IF(Data!M656&gt;0,  "R",IF(ISBLANK(Data!M656)," ","NR"))</f>
        <v xml:space="preserve"> </v>
      </c>
    </row>
    <row r="442" spans="3:3" x14ac:dyDescent="0.3">
      <c r="C442" t="str">
        <f>IF(Data!M657&gt;0,  "R",IF(ISBLANK(Data!M657)," ","NR"))</f>
        <v xml:space="preserve"> </v>
      </c>
    </row>
    <row r="443" spans="3:3" x14ac:dyDescent="0.3">
      <c r="C443" t="str">
        <f>IF(Data!M658&gt;0,  "R",IF(ISBLANK(Data!M658)," ","NR"))</f>
        <v xml:space="preserve"> </v>
      </c>
    </row>
    <row r="444" spans="3:3" x14ac:dyDescent="0.3">
      <c r="C444" t="str">
        <f>IF(Data!M659&gt;0,  "R",IF(ISBLANK(Data!M659)," ","NR"))</f>
        <v xml:space="preserve"> </v>
      </c>
    </row>
    <row r="445" spans="3:3" x14ac:dyDescent="0.3">
      <c r="C445" t="str">
        <f>IF(Data!M660&gt;0,  "R",IF(ISBLANK(Data!M660)," ","NR"))</f>
        <v xml:space="preserve"> </v>
      </c>
    </row>
    <row r="446" spans="3:3" x14ac:dyDescent="0.3">
      <c r="C446" t="str">
        <f>IF(Data!M661&gt;0,  "R",IF(ISBLANK(Data!M661)," ","NR"))</f>
        <v xml:space="preserve"> </v>
      </c>
    </row>
    <row r="447" spans="3:3" x14ac:dyDescent="0.3">
      <c r="C447" t="str">
        <f>IF(Data!M662&gt;0,  "R",IF(ISBLANK(Data!M662)," ","NR"))</f>
        <v xml:space="preserve"> </v>
      </c>
    </row>
    <row r="448" spans="3:3" x14ac:dyDescent="0.3">
      <c r="C448" t="str">
        <f>IF(Data!M663&gt;0,  "R",IF(ISBLANK(Data!M663)," ","NR"))</f>
        <v xml:space="preserve"> </v>
      </c>
    </row>
    <row r="449" spans="3:3" x14ac:dyDescent="0.3">
      <c r="C449" t="str">
        <f>IF(Data!M664&gt;0,  "R",IF(ISBLANK(Data!M664)," ","NR"))</f>
        <v xml:space="preserve"> </v>
      </c>
    </row>
    <row r="450" spans="3:3" x14ac:dyDescent="0.3">
      <c r="C450" t="str">
        <f>IF(Data!M665&gt;0,  "R",IF(ISBLANK(Data!M665)," ","NR"))</f>
        <v xml:space="preserve"> </v>
      </c>
    </row>
    <row r="451" spans="3:3" x14ac:dyDescent="0.3">
      <c r="C451" t="str">
        <f>IF(Data!M666&gt;0,  "R",IF(ISBLANK(Data!M666)," ","NR"))</f>
        <v xml:space="preserve"> </v>
      </c>
    </row>
    <row r="452" spans="3:3" x14ac:dyDescent="0.3">
      <c r="C452" t="str">
        <f>IF(Data!M667&gt;0,  "R",IF(ISBLANK(Data!M667)," ","NR"))</f>
        <v xml:space="preserve"> </v>
      </c>
    </row>
    <row r="453" spans="3:3" x14ac:dyDescent="0.3">
      <c r="C453" t="str">
        <f>IF(Data!M668&gt;0,  "R",IF(ISBLANK(Data!M668)," ","NR"))</f>
        <v xml:space="preserve"> </v>
      </c>
    </row>
    <row r="454" spans="3:3" x14ac:dyDescent="0.3">
      <c r="C454" t="str">
        <f>IF(Data!M669&gt;0,  "R",IF(ISBLANK(Data!M669)," ","NR"))</f>
        <v xml:space="preserve"> </v>
      </c>
    </row>
    <row r="455" spans="3:3" x14ac:dyDescent="0.3">
      <c r="C455" t="str">
        <f>IF(Data!M670&gt;0,  "R",IF(ISBLANK(Data!M670)," ","NR"))</f>
        <v xml:space="preserve"> </v>
      </c>
    </row>
    <row r="456" spans="3:3" x14ac:dyDescent="0.3">
      <c r="C456" t="str">
        <f>IF(Data!M671&gt;0,  "R",IF(ISBLANK(Data!M671)," ","NR"))</f>
        <v xml:space="preserve"> </v>
      </c>
    </row>
    <row r="457" spans="3:3" x14ac:dyDescent="0.3">
      <c r="C457" t="str">
        <f>IF(Data!M672&gt;0,  "R",IF(ISBLANK(Data!M672)," ","NR"))</f>
        <v xml:space="preserve"> </v>
      </c>
    </row>
    <row r="458" spans="3:3" x14ac:dyDescent="0.3">
      <c r="C458" t="str">
        <f>IF(Data!M673&gt;0,  "R",IF(ISBLANK(Data!M673)," ","NR"))</f>
        <v xml:space="preserve"> </v>
      </c>
    </row>
    <row r="459" spans="3:3" x14ac:dyDescent="0.3">
      <c r="C459" t="str">
        <f>IF(Data!M674&gt;0,  "R",IF(ISBLANK(Data!M674)," ","NR"))</f>
        <v xml:space="preserve"> </v>
      </c>
    </row>
    <row r="460" spans="3:3" x14ac:dyDescent="0.3">
      <c r="C460" t="str">
        <f>IF(Data!M675&gt;0,  "R",IF(ISBLANK(Data!M675)," ","NR"))</f>
        <v xml:space="preserve"> </v>
      </c>
    </row>
    <row r="461" spans="3:3" x14ac:dyDescent="0.3">
      <c r="C461" t="str">
        <f>IF(Data!M676&gt;0,  "R",IF(ISBLANK(Data!M676)," ","NR"))</f>
        <v xml:space="preserve"> </v>
      </c>
    </row>
    <row r="462" spans="3:3" x14ac:dyDescent="0.3">
      <c r="C462" t="str">
        <f>IF(Data!M677&gt;0,  "R",IF(ISBLANK(Data!M677)," ","NR"))</f>
        <v xml:space="preserve"> </v>
      </c>
    </row>
    <row r="463" spans="3:3" x14ac:dyDescent="0.3">
      <c r="C463" t="str">
        <f>IF(Data!M678&gt;0,  "R",IF(ISBLANK(Data!M678)," ","NR"))</f>
        <v xml:space="preserve"> </v>
      </c>
    </row>
    <row r="464" spans="3:3" x14ac:dyDescent="0.3">
      <c r="C464" t="str">
        <f>IF(Data!M679&gt;0,  "R",IF(ISBLANK(Data!M679)," ","NR"))</f>
        <v xml:space="preserve"> </v>
      </c>
    </row>
    <row r="465" spans="3:3" x14ac:dyDescent="0.3">
      <c r="C465" t="str">
        <f>IF(Data!M680&gt;0,  "R",IF(ISBLANK(Data!M680)," ","NR"))</f>
        <v xml:space="preserve"> </v>
      </c>
    </row>
    <row r="466" spans="3:3" x14ac:dyDescent="0.3">
      <c r="C466" t="str">
        <f>IF(Data!M681&gt;0,  "R",IF(ISBLANK(Data!M681)," ","NR"))</f>
        <v xml:space="preserve"> </v>
      </c>
    </row>
    <row r="467" spans="3:3" x14ac:dyDescent="0.3">
      <c r="C467" t="str">
        <f>IF(Data!M682&gt;0,  "R",IF(ISBLANK(Data!M682)," ","NR"))</f>
        <v xml:space="preserve"> </v>
      </c>
    </row>
    <row r="468" spans="3:3" x14ac:dyDescent="0.3">
      <c r="C468" t="str">
        <f>IF(Data!M683&gt;0,  "R",IF(ISBLANK(Data!M683)," ","NR"))</f>
        <v xml:space="preserve"> </v>
      </c>
    </row>
    <row r="469" spans="3:3" x14ac:dyDescent="0.3">
      <c r="C469" t="str">
        <f>IF(Data!M684&gt;0,  "R",IF(ISBLANK(Data!M684)," ","NR"))</f>
        <v xml:space="preserve"> </v>
      </c>
    </row>
    <row r="470" spans="3:3" x14ac:dyDescent="0.3">
      <c r="C470" t="str">
        <f>IF(Data!M685&gt;0,  "R",IF(ISBLANK(Data!M685)," ","NR"))</f>
        <v xml:space="preserve"> </v>
      </c>
    </row>
    <row r="471" spans="3:3" x14ac:dyDescent="0.3">
      <c r="C471" t="str">
        <f>IF(Data!M686&gt;0,  "R",IF(ISBLANK(Data!M686)," ","NR"))</f>
        <v xml:space="preserve"> </v>
      </c>
    </row>
    <row r="472" spans="3:3" x14ac:dyDescent="0.3">
      <c r="C472" t="str">
        <f>IF(Data!M687&gt;0,  "R",IF(ISBLANK(Data!M687)," ","NR"))</f>
        <v xml:space="preserve"> </v>
      </c>
    </row>
    <row r="473" spans="3:3" x14ac:dyDescent="0.3">
      <c r="C473" t="str">
        <f>IF(Data!M688&gt;0,  "R",IF(ISBLANK(Data!M688)," ","NR"))</f>
        <v xml:space="preserve"> </v>
      </c>
    </row>
    <row r="474" spans="3:3" x14ac:dyDescent="0.3">
      <c r="C474" t="str">
        <f>IF(Data!M689&gt;0,  "R",IF(ISBLANK(Data!M689)," ","NR"))</f>
        <v xml:space="preserve"> </v>
      </c>
    </row>
    <row r="475" spans="3:3" x14ac:dyDescent="0.3">
      <c r="C475" t="str">
        <f>IF(Data!M690&gt;0,  "R",IF(ISBLANK(Data!M690)," ","NR"))</f>
        <v xml:space="preserve"> </v>
      </c>
    </row>
    <row r="476" spans="3:3" x14ac:dyDescent="0.3">
      <c r="C476" t="str">
        <f>IF(Data!M691&gt;0,  "R",IF(ISBLANK(Data!M691)," ","NR"))</f>
        <v xml:space="preserve"> </v>
      </c>
    </row>
    <row r="477" spans="3:3" x14ac:dyDescent="0.3">
      <c r="C477" t="str">
        <f>IF(Data!M692&gt;0,  "R",IF(ISBLANK(Data!M692)," ","NR"))</f>
        <v xml:space="preserve"> </v>
      </c>
    </row>
    <row r="478" spans="3:3" x14ac:dyDescent="0.3">
      <c r="C478" t="str">
        <f>IF(Data!M693&gt;0,  "R",IF(ISBLANK(Data!M693)," ","NR"))</f>
        <v xml:space="preserve"> </v>
      </c>
    </row>
    <row r="479" spans="3:3" x14ac:dyDescent="0.3">
      <c r="C479" t="str">
        <f>IF(Data!M694&gt;0,  "R",IF(ISBLANK(Data!M694)," ","NR"))</f>
        <v xml:space="preserve"> </v>
      </c>
    </row>
    <row r="480" spans="3:3" x14ac:dyDescent="0.3">
      <c r="C480" t="str">
        <f>IF(Data!M695&gt;0,  "R",IF(ISBLANK(Data!M695)," ","NR"))</f>
        <v xml:space="preserve"> </v>
      </c>
    </row>
    <row r="481" spans="3:3" x14ac:dyDescent="0.3">
      <c r="C481" t="str">
        <f>IF(Data!M696&gt;0,  "R",IF(ISBLANK(Data!M696)," ","NR"))</f>
        <v xml:space="preserve"> </v>
      </c>
    </row>
    <row r="482" spans="3:3" x14ac:dyDescent="0.3">
      <c r="C482" t="str">
        <f>IF(Data!M697&gt;0,  "R",IF(ISBLANK(Data!M697)," ","NR"))</f>
        <v xml:space="preserve"> </v>
      </c>
    </row>
    <row r="483" spans="3:3" x14ac:dyDescent="0.3">
      <c r="C483" t="str">
        <f>IF(Data!M698&gt;0,  "R",IF(ISBLANK(Data!M698)," ","NR"))</f>
        <v xml:space="preserve"> </v>
      </c>
    </row>
    <row r="484" spans="3:3" x14ac:dyDescent="0.3">
      <c r="C484" t="str">
        <f>IF(Data!M699&gt;0,  "R",IF(ISBLANK(Data!M699)," ","NR"))</f>
        <v xml:space="preserve"> </v>
      </c>
    </row>
    <row r="485" spans="3:3" x14ac:dyDescent="0.3">
      <c r="C485" t="str">
        <f>IF(Data!M700&gt;0,  "R",IF(ISBLANK(Data!M700)," ","NR"))</f>
        <v xml:space="preserve"> </v>
      </c>
    </row>
    <row r="486" spans="3:3" x14ac:dyDescent="0.3">
      <c r="C486" t="str">
        <f>IF(Data!M701&gt;0,  "R",IF(ISBLANK(Data!M701)," ","NR"))</f>
        <v xml:space="preserve"> </v>
      </c>
    </row>
    <row r="487" spans="3:3" x14ac:dyDescent="0.3">
      <c r="C487" t="str">
        <f>IF(Data!M702&gt;0,  "R",IF(ISBLANK(Data!M702)," ","NR"))</f>
        <v xml:space="preserve"> </v>
      </c>
    </row>
    <row r="488" spans="3:3" x14ac:dyDescent="0.3">
      <c r="C488" t="str">
        <f>IF(Data!M703&gt;0,  "R",IF(ISBLANK(Data!M703)," ","NR"))</f>
        <v xml:space="preserve"> </v>
      </c>
    </row>
    <row r="489" spans="3:3" x14ac:dyDescent="0.3">
      <c r="C489" t="str">
        <f>IF(Data!M704&gt;0,  "R",IF(ISBLANK(Data!M704)," ","NR"))</f>
        <v xml:space="preserve"> </v>
      </c>
    </row>
    <row r="490" spans="3:3" x14ac:dyDescent="0.3">
      <c r="C490" t="str">
        <f>IF(Data!M705&gt;0,  "R",IF(ISBLANK(Data!M705)," ","NR"))</f>
        <v xml:space="preserve"> </v>
      </c>
    </row>
    <row r="491" spans="3:3" x14ac:dyDescent="0.3">
      <c r="C491" t="str">
        <f>IF(Data!M706&gt;0,  "R",IF(ISBLANK(Data!M706)," ","NR"))</f>
        <v xml:space="preserve"> </v>
      </c>
    </row>
    <row r="492" spans="3:3" x14ac:dyDescent="0.3">
      <c r="C492" t="str">
        <f>IF(Data!M707&gt;0,  "R",IF(ISBLANK(Data!M707)," ","NR"))</f>
        <v xml:space="preserve"> </v>
      </c>
    </row>
    <row r="493" spans="3:3" x14ac:dyDescent="0.3">
      <c r="C493" t="str">
        <f>IF(Data!M708&gt;0,  "R",IF(ISBLANK(Data!M708)," ","NR"))</f>
        <v xml:space="preserve"> </v>
      </c>
    </row>
    <row r="494" spans="3:3" x14ac:dyDescent="0.3">
      <c r="C494" t="str">
        <f>IF(Data!M709&gt;0,  "R",IF(ISBLANK(Data!M709)," ","NR"))</f>
        <v xml:space="preserve"> </v>
      </c>
    </row>
    <row r="495" spans="3:3" x14ac:dyDescent="0.3">
      <c r="C495" t="str">
        <f>IF(Data!M710&gt;0,  "R",IF(ISBLANK(Data!M710)," ","NR"))</f>
        <v xml:space="preserve"> </v>
      </c>
    </row>
    <row r="496" spans="3:3" x14ac:dyDescent="0.3">
      <c r="C496" t="str">
        <f>IF(Data!M711&gt;0,  "R",IF(ISBLANK(Data!M711)," ","NR"))</f>
        <v xml:space="preserve"> </v>
      </c>
    </row>
    <row r="497" spans="3:3" x14ac:dyDescent="0.3">
      <c r="C497" t="str">
        <f>IF(Data!M712&gt;0,  "R",IF(ISBLANK(Data!M712)," ","NR"))</f>
        <v xml:space="preserve"> </v>
      </c>
    </row>
    <row r="498" spans="3:3" x14ac:dyDescent="0.3">
      <c r="C498" t="str">
        <f>IF(Data!M713&gt;0,  "R",IF(ISBLANK(Data!M713)," ","NR"))</f>
        <v xml:space="preserve"> </v>
      </c>
    </row>
    <row r="499" spans="3:3" x14ac:dyDescent="0.3">
      <c r="C499" t="str">
        <f>IF(Data!M714&gt;0,  "R",IF(ISBLANK(Data!M714)," ","NR"))</f>
        <v xml:space="preserve"> </v>
      </c>
    </row>
    <row r="500" spans="3:3" x14ac:dyDescent="0.3">
      <c r="C500" t="str">
        <f>IF(Data!M715&gt;0,  "R",IF(ISBLANK(Data!M715)," ","NR"))</f>
        <v xml:space="preserve"> </v>
      </c>
    </row>
    <row r="501" spans="3:3" x14ac:dyDescent="0.3">
      <c r="C501" t="str">
        <f>IF(Data!M716&gt;0,  "R",IF(ISBLANK(Data!M716)," ","NR"))</f>
        <v xml:space="preserve"> </v>
      </c>
    </row>
    <row r="502" spans="3:3" x14ac:dyDescent="0.3">
      <c r="C502" t="str">
        <f>IF(Data!M717&gt;0,  "R",IF(ISBLANK(Data!M717)," ","NR"))</f>
        <v xml:space="preserve"> </v>
      </c>
    </row>
    <row r="503" spans="3:3" x14ac:dyDescent="0.3">
      <c r="C503" t="str">
        <f>IF(Data!M718&gt;0,  "R",IF(ISBLANK(Data!M718)," ","NR"))</f>
        <v xml:space="preserve"> </v>
      </c>
    </row>
    <row r="504" spans="3:3" x14ac:dyDescent="0.3">
      <c r="C504" t="str">
        <f>IF(Data!M719&gt;0,  "R",IF(ISBLANK(Data!M719)," ","NR"))</f>
        <v xml:space="preserve"> </v>
      </c>
    </row>
    <row r="505" spans="3:3" x14ac:dyDescent="0.3">
      <c r="C505" t="str">
        <f>IF(Data!M720&gt;0,  "R",IF(ISBLANK(Data!M720)," ","NR"))</f>
        <v xml:space="preserve"> </v>
      </c>
    </row>
    <row r="506" spans="3:3" x14ac:dyDescent="0.3">
      <c r="C506" t="str">
        <f>IF(Data!M721&gt;0,  "R",IF(ISBLANK(Data!M721)," ","NR"))</f>
        <v xml:space="preserve"> </v>
      </c>
    </row>
    <row r="507" spans="3:3" x14ac:dyDescent="0.3">
      <c r="C507" t="str">
        <f>IF(Data!M722&gt;0,  "R",IF(ISBLANK(Data!M722)," ","NR"))</f>
        <v xml:space="preserve"> </v>
      </c>
    </row>
    <row r="508" spans="3:3" x14ac:dyDescent="0.3">
      <c r="C508" t="str">
        <f>IF(Data!M723&gt;0,  "R",IF(ISBLANK(Data!M723)," ","NR"))</f>
        <v xml:space="preserve"> </v>
      </c>
    </row>
    <row r="509" spans="3:3" x14ac:dyDescent="0.3">
      <c r="C509" t="str">
        <f>IF(Data!M724&gt;0,  "R",IF(ISBLANK(Data!M724)," ","NR"))</f>
        <v xml:space="preserve"> </v>
      </c>
    </row>
    <row r="510" spans="3:3" x14ac:dyDescent="0.3">
      <c r="C510" t="str">
        <f>IF(Data!M725&gt;0,  "R",IF(ISBLANK(Data!M725)," ","NR"))</f>
        <v xml:space="preserve"> </v>
      </c>
    </row>
    <row r="511" spans="3:3" x14ac:dyDescent="0.3">
      <c r="C511" t="str">
        <f>IF(Data!M726&gt;0,  "R",IF(ISBLANK(Data!M726)," ","NR"))</f>
        <v xml:space="preserve"> </v>
      </c>
    </row>
    <row r="512" spans="3:3" x14ac:dyDescent="0.3">
      <c r="C512" t="str">
        <f>IF(Data!M727&gt;0,  "R",IF(ISBLANK(Data!M727)," ","NR"))</f>
        <v xml:space="preserve"> </v>
      </c>
    </row>
    <row r="513" spans="3:3" x14ac:dyDescent="0.3">
      <c r="C513" t="str">
        <f>IF(Data!M728&gt;0,  "R",IF(ISBLANK(Data!M728)," ","NR"))</f>
        <v xml:space="preserve"> </v>
      </c>
    </row>
    <row r="514" spans="3:3" x14ac:dyDescent="0.3">
      <c r="C514" t="str">
        <f>IF(Data!M729&gt;0,  "R",IF(ISBLANK(Data!M729)," ","NR"))</f>
        <v xml:space="preserve"> </v>
      </c>
    </row>
    <row r="515" spans="3:3" x14ac:dyDescent="0.3">
      <c r="C515" t="str">
        <f>IF(Data!M730&gt;0,  "R",IF(ISBLANK(Data!M730)," ","NR"))</f>
        <v xml:space="preserve"> </v>
      </c>
    </row>
    <row r="516" spans="3:3" x14ac:dyDescent="0.3">
      <c r="C516" t="str">
        <f>IF(Data!M731&gt;0,  "R",IF(ISBLANK(Data!M731)," ","NR"))</f>
        <v xml:space="preserve"> </v>
      </c>
    </row>
    <row r="517" spans="3:3" x14ac:dyDescent="0.3">
      <c r="C517" t="str">
        <f>IF(Data!M732&gt;0,  "R",IF(ISBLANK(Data!M732)," ","NR"))</f>
        <v xml:space="preserve"> </v>
      </c>
    </row>
    <row r="518" spans="3:3" x14ac:dyDescent="0.3">
      <c r="C518" t="str">
        <f>IF(Data!M733&gt;0,  "R",IF(ISBLANK(Data!M733)," ","NR"))</f>
        <v xml:space="preserve"> </v>
      </c>
    </row>
    <row r="519" spans="3:3" x14ac:dyDescent="0.3">
      <c r="C519" t="str">
        <f>IF(Data!M734&gt;0,  "R",IF(ISBLANK(Data!M734)," ","NR"))</f>
        <v xml:space="preserve"> </v>
      </c>
    </row>
    <row r="520" spans="3:3" x14ac:dyDescent="0.3">
      <c r="C520" t="str">
        <f>IF(Data!M735&gt;0,  "R",IF(ISBLANK(Data!M735)," ","NR"))</f>
        <v xml:space="preserve"> </v>
      </c>
    </row>
    <row r="521" spans="3:3" x14ac:dyDescent="0.3">
      <c r="C521" t="str">
        <f>IF(Data!M736&gt;0,  "R",IF(ISBLANK(Data!M736)," ","NR"))</f>
        <v xml:space="preserve"> </v>
      </c>
    </row>
    <row r="522" spans="3:3" x14ac:dyDescent="0.3">
      <c r="C522" t="str">
        <f>IF(Data!M737&gt;0,  "R",IF(ISBLANK(Data!M737)," ","NR"))</f>
        <v xml:space="preserve"> </v>
      </c>
    </row>
    <row r="523" spans="3:3" x14ac:dyDescent="0.3">
      <c r="C523" t="str">
        <f>IF(Data!M738&gt;0,  "R",IF(ISBLANK(Data!M738)," ","NR"))</f>
        <v xml:space="preserve"> </v>
      </c>
    </row>
    <row r="524" spans="3:3" x14ac:dyDescent="0.3">
      <c r="C524" t="str">
        <f>IF(Data!M739&gt;0,  "R",IF(ISBLANK(Data!M739)," ","NR"))</f>
        <v xml:space="preserve"> </v>
      </c>
    </row>
    <row r="525" spans="3:3" x14ac:dyDescent="0.3">
      <c r="C525" t="str">
        <f>IF(Data!M740&gt;0,  "R",IF(ISBLANK(Data!M740)," ","NR"))</f>
        <v xml:space="preserve"> </v>
      </c>
    </row>
    <row r="526" spans="3:3" x14ac:dyDescent="0.3">
      <c r="C526" t="str">
        <f>IF(Data!M741&gt;0,  "R",IF(ISBLANK(Data!M741)," ","NR"))</f>
        <v xml:space="preserve"> </v>
      </c>
    </row>
    <row r="527" spans="3:3" x14ac:dyDescent="0.3">
      <c r="C527" t="str">
        <f>IF(Data!M742&gt;0,  "R",IF(ISBLANK(Data!M742)," ","NR"))</f>
        <v xml:space="preserve"> </v>
      </c>
    </row>
    <row r="528" spans="3:3" x14ac:dyDescent="0.3">
      <c r="C528" t="str">
        <f>IF(Data!M743&gt;0,  "R",IF(ISBLANK(Data!M743)," ","NR"))</f>
        <v xml:space="preserve"> </v>
      </c>
    </row>
    <row r="529" spans="3:3" x14ac:dyDescent="0.3">
      <c r="C529" t="str">
        <f>IF(Data!M744&gt;0,  "R",IF(ISBLANK(Data!M744)," ","NR"))</f>
        <v xml:space="preserve"> </v>
      </c>
    </row>
    <row r="530" spans="3:3" x14ac:dyDescent="0.3">
      <c r="C530" t="str">
        <f>IF(Data!M745&gt;0,  "R",IF(ISBLANK(Data!M745)," ","NR"))</f>
        <v xml:space="preserve"> </v>
      </c>
    </row>
    <row r="531" spans="3:3" x14ac:dyDescent="0.3">
      <c r="C531" t="str">
        <f>IF(Data!M746&gt;0,  "R",IF(ISBLANK(Data!M746)," ","NR"))</f>
        <v xml:space="preserve"> </v>
      </c>
    </row>
    <row r="532" spans="3:3" x14ac:dyDescent="0.3">
      <c r="C532" t="str">
        <f>IF(Data!M747&gt;0,  "R",IF(ISBLANK(Data!M747)," ","NR"))</f>
        <v xml:space="preserve"> </v>
      </c>
    </row>
    <row r="533" spans="3:3" x14ac:dyDescent="0.3">
      <c r="C533" t="str">
        <f>IF(Data!M748&gt;0,  "R",IF(ISBLANK(Data!M748)," ","NR"))</f>
        <v xml:space="preserve"> </v>
      </c>
    </row>
    <row r="534" spans="3:3" x14ac:dyDescent="0.3">
      <c r="C534" t="str">
        <f>IF(Data!M749&gt;0,  "R",IF(ISBLANK(Data!M749)," ","NR"))</f>
        <v xml:space="preserve"> </v>
      </c>
    </row>
    <row r="535" spans="3:3" x14ac:dyDescent="0.3">
      <c r="C535" t="str">
        <f>IF(Data!M750&gt;0,  "R",IF(ISBLANK(Data!M750)," ","NR"))</f>
        <v xml:space="preserve"> </v>
      </c>
    </row>
    <row r="536" spans="3:3" x14ac:dyDescent="0.3">
      <c r="C536" t="str">
        <f>IF(Data!M751&gt;0,  "R",IF(ISBLANK(Data!M751)," ","NR"))</f>
        <v xml:space="preserve"> </v>
      </c>
    </row>
    <row r="537" spans="3:3" x14ac:dyDescent="0.3">
      <c r="C537" t="str">
        <f>IF(Data!M752&gt;0,  "R",IF(ISBLANK(Data!M752)," ","NR"))</f>
        <v xml:space="preserve"> </v>
      </c>
    </row>
    <row r="538" spans="3:3" x14ac:dyDescent="0.3">
      <c r="C538" t="str">
        <f>IF(Data!M753&gt;0,  "R",IF(ISBLANK(Data!M753)," ","NR"))</f>
        <v xml:space="preserve"> </v>
      </c>
    </row>
    <row r="539" spans="3:3" x14ac:dyDescent="0.3">
      <c r="C539" t="str">
        <f>IF(Data!M754&gt;0,  "R",IF(ISBLANK(Data!M754)," ","NR"))</f>
        <v xml:space="preserve"> </v>
      </c>
    </row>
    <row r="540" spans="3:3" x14ac:dyDescent="0.3">
      <c r="C540" t="str">
        <f>IF(Data!M755&gt;0,  "R",IF(ISBLANK(Data!M755)," ","NR"))</f>
        <v xml:space="preserve"> </v>
      </c>
    </row>
    <row r="541" spans="3:3" x14ac:dyDescent="0.3">
      <c r="C541" t="str">
        <f>IF(Data!M756&gt;0,  "R",IF(ISBLANK(Data!M756)," ","NR"))</f>
        <v xml:space="preserve"> </v>
      </c>
    </row>
    <row r="542" spans="3:3" x14ac:dyDescent="0.3">
      <c r="C542" t="str">
        <f>IF(Data!M757&gt;0,  "R",IF(ISBLANK(Data!M757)," ","NR"))</f>
        <v xml:space="preserve"> </v>
      </c>
    </row>
    <row r="543" spans="3:3" x14ac:dyDescent="0.3">
      <c r="C543" t="str">
        <f>IF(Data!M758&gt;0,  "R",IF(ISBLANK(Data!M758)," ","NR"))</f>
        <v xml:space="preserve"> </v>
      </c>
    </row>
    <row r="544" spans="3:3" x14ac:dyDescent="0.3">
      <c r="C544" t="str">
        <f>IF(Data!M759&gt;0,  "R",IF(ISBLANK(Data!M759)," ","NR"))</f>
        <v xml:space="preserve"> </v>
      </c>
    </row>
    <row r="545" spans="3:3" x14ac:dyDescent="0.3">
      <c r="C545" t="str">
        <f>IF(Data!M760&gt;0,  "R",IF(ISBLANK(Data!M760)," ","NR"))</f>
        <v xml:space="preserve"> </v>
      </c>
    </row>
    <row r="546" spans="3:3" x14ac:dyDescent="0.3">
      <c r="C546" t="str">
        <f>IF(Data!M761&gt;0,  "R",IF(ISBLANK(Data!M761)," ","NR"))</f>
        <v xml:space="preserve"> </v>
      </c>
    </row>
    <row r="547" spans="3:3" x14ac:dyDescent="0.3">
      <c r="C547" t="str">
        <f>IF(Data!M762&gt;0,  "R",IF(ISBLANK(Data!M762)," ","NR"))</f>
        <v xml:space="preserve"> </v>
      </c>
    </row>
    <row r="548" spans="3:3" x14ac:dyDescent="0.3">
      <c r="C548" t="str">
        <f>IF(Data!M763&gt;0,  "R",IF(ISBLANK(Data!M763)," ","NR"))</f>
        <v xml:space="preserve"> </v>
      </c>
    </row>
    <row r="549" spans="3:3" x14ac:dyDescent="0.3">
      <c r="C549" t="str">
        <f>IF(Data!M764&gt;0,  "R",IF(ISBLANK(Data!M764)," ","NR"))</f>
        <v xml:space="preserve"> </v>
      </c>
    </row>
    <row r="550" spans="3:3" x14ac:dyDescent="0.3">
      <c r="C550" t="str">
        <f>IF(Data!M765&gt;0,  "R",IF(ISBLANK(Data!M765)," ","NR"))</f>
        <v xml:space="preserve"> </v>
      </c>
    </row>
    <row r="551" spans="3:3" x14ac:dyDescent="0.3">
      <c r="C551" t="str">
        <f>IF(Data!M766&gt;0,  "R",IF(ISBLANK(Data!M766)," ","NR"))</f>
        <v xml:space="preserve"> </v>
      </c>
    </row>
    <row r="552" spans="3:3" x14ac:dyDescent="0.3">
      <c r="C552" t="str">
        <f>IF(Data!M767&gt;0,  "R",IF(ISBLANK(Data!M767)," ","NR"))</f>
        <v xml:space="preserve"> </v>
      </c>
    </row>
    <row r="553" spans="3:3" x14ac:dyDescent="0.3">
      <c r="C553" t="str">
        <f>IF(Data!M768&gt;0,  "R",IF(ISBLANK(Data!M768)," ","NR"))</f>
        <v xml:space="preserve"> </v>
      </c>
    </row>
    <row r="554" spans="3:3" x14ac:dyDescent="0.3">
      <c r="C554" t="str">
        <f>IF(Data!M769&gt;0,  "R",IF(ISBLANK(Data!M769)," ","NR"))</f>
        <v xml:space="preserve"> </v>
      </c>
    </row>
    <row r="555" spans="3:3" x14ac:dyDescent="0.3">
      <c r="C555" t="str">
        <f>IF(Data!M770&gt;0,  "R",IF(ISBLANK(Data!M770)," ","NR"))</f>
        <v xml:space="preserve"> </v>
      </c>
    </row>
    <row r="556" spans="3:3" x14ac:dyDescent="0.3">
      <c r="C556" t="str">
        <f>IF(Data!M771&gt;0,  "R",IF(ISBLANK(Data!M771)," ","NR"))</f>
        <v xml:space="preserve"> </v>
      </c>
    </row>
    <row r="557" spans="3:3" x14ac:dyDescent="0.3">
      <c r="C557" t="str">
        <f>IF(Data!M772&gt;0,  "R",IF(ISBLANK(Data!M772)," ","NR"))</f>
        <v xml:space="preserve"> </v>
      </c>
    </row>
    <row r="558" spans="3:3" x14ac:dyDescent="0.3">
      <c r="C558" t="str">
        <f>IF(Data!M773&gt;0,  "R",IF(ISBLANK(Data!M773)," ","NR"))</f>
        <v xml:space="preserve"> </v>
      </c>
    </row>
    <row r="559" spans="3:3" x14ac:dyDescent="0.3">
      <c r="C559" t="str">
        <f>IF(Data!M774&gt;0,  "R",IF(ISBLANK(Data!M774)," ","NR"))</f>
        <v xml:space="preserve"> </v>
      </c>
    </row>
    <row r="560" spans="3:3" x14ac:dyDescent="0.3">
      <c r="C560" t="str">
        <f>IF(Data!M775&gt;0,  "R",IF(ISBLANK(Data!M775)," ","NR"))</f>
        <v xml:space="preserve"> </v>
      </c>
    </row>
    <row r="561" spans="3:3" x14ac:dyDescent="0.3">
      <c r="C561" t="str">
        <f>IF(Data!M776&gt;0,  "R",IF(ISBLANK(Data!M776)," ","NR"))</f>
        <v xml:space="preserve"> </v>
      </c>
    </row>
    <row r="562" spans="3:3" x14ac:dyDescent="0.3">
      <c r="C562" t="str">
        <f>IF(Data!M777&gt;0,  "R",IF(ISBLANK(Data!M777)," ","NR"))</f>
        <v xml:space="preserve"> </v>
      </c>
    </row>
    <row r="563" spans="3:3" x14ac:dyDescent="0.3">
      <c r="C563" t="str">
        <f>IF(Data!M778&gt;0,  "R",IF(ISBLANK(Data!M778)," ","NR"))</f>
        <v xml:space="preserve"> </v>
      </c>
    </row>
    <row r="564" spans="3:3" x14ac:dyDescent="0.3">
      <c r="C564" t="str">
        <f>IF(Data!M779&gt;0,  "R",IF(ISBLANK(Data!M779)," ","NR"))</f>
        <v xml:space="preserve"> </v>
      </c>
    </row>
    <row r="565" spans="3:3" x14ac:dyDescent="0.3">
      <c r="C565" t="str">
        <f>IF(Data!M780&gt;0,  "R",IF(ISBLANK(Data!M780)," ","NR"))</f>
        <v xml:space="preserve"> </v>
      </c>
    </row>
    <row r="566" spans="3:3" x14ac:dyDescent="0.3">
      <c r="C566" t="str">
        <f>IF(Data!M781&gt;0,  "R",IF(ISBLANK(Data!M781)," ","NR"))</f>
        <v xml:space="preserve"> </v>
      </c>
    </row>
    <row r="567" spans="3:3" x14ac:dyDescent="0.3">
      <c r="C567" t="str">
        <f>IF(Data!M782&gt;0,  "R",IF(ISBLANK(Data!M782)," ","NR"))</f>
        <v xml:space="preserve"> </v>
      </c>
    </row>
    <row r="568" spans="3:3" x14ac:dyDescent="0.3">
      <c r="C568" t="str">
        <f>IF(Data!M783&gt;0,  "R",IF(ISBLANK(Data!M783)," ","NR"))</f>
        <v xml:space="preserve"> </v>
      </c>
    </row>
    <row r="569" spans="3:3" x14ac:dyDescent="0.3">
      <c r="C569" t="str">
        <f>IF(Data!M784&gt;0,  "R",IF(ISBLANK(Data!M784)," ","NR"))</f>
        <v xml:space="preserve"> </v>
      </c>
    </row>
    <row r="570" spans="3:3" x14ac:dyDescent="0.3">
      <c r="C570" t="str">
        <f>IF(Data!M785&gt;0,  "R",IF(ISBLANK(Data!M785)," ","NR"))</f>
        <v xml:space="preserve"> </v>
      </c>
    </row>
    <row r="571" spans="3:3" x14ac:dyDescent="0.3">
      <c r="C571" t="str">
        <f>IF(Data!M786&gt;0,  "R",IF(ISBLANK(Data!M786)," ","NR"))</f>
        <v xml:space="preserve"> </v>
      </c>
    </row>
    <row r="572" spans="3:3" x14ac:dyDescent="0.3">
      <c r="C572" t="str">
        <f>IF(Data!M787&gt;0,  "R",IF(ISBLANK(Data!M787)," ","NR"))</f>
        <v xml:space="preserve"> </v>
      </c>
    </row>
    <row r="573" spans="3:3" x14ac:dyDescent="0.3">
      <c r="C573" t="str">
        <f>IF(Data!M788&gt;0,  "R",IF(ISBLANK(Data!M788)," ","NR"))</f>
        <v xml:space="preserve"> </v>
      </c>
    </row>
    <row r="574" spans="3:3" x14ac:dyDescent="0.3">
      <c r="C574" t="str">
        <f>IF(Data!M789&gt;0,  "R",IF(ISBLANK(Data!M789)," ","NR"))</f>
        <v xml:space="preserve"> </v>
      </c>
    </row>
    <row r="575" spans="3:3" x14ac:dyDescent="0.3">
      <c r="C575" t="str">
        <f>IF(Data!M790&gt;0,  "R",IF(ISBLANK(Data!M790)," ","NR"))</f>
        <v xml:space="preserve"> </v>
      </c>
    </row>
    <row r="576" spans="3:3" x14ac:dyDescent="0.3">
      <c r="C576" t="str">
        <f>IF(Data!M791&gt;0,  "R",IF(ISBLANK(Data!M791)," ","NR"))</f>
        <v xml:space="preserve"> </v>
      </c>
    </row>
    <row r="577" spans="3:3" x14ac:dyDescent="0.3">
      <c r="C577" t="str">
        <f>IF(Data!M792&gt;0,  "R",IF(ISBLANK(Data!M792)," ","NR"))</f>
        <v xml:space="preserve"> </v>
      </c>
    </row>
    <row r="578" spans="3:3" x14ac:dyDescent="0.3">
      <c r="C578" t="str">
        <f>IF(Data!M793&gt;0,  "R",IF(ISBLANK(Data!M793)," ","NR"))</f>
        <v xml:space="preserve"> </v>
      </c>
    </row>
    <row r="579" spans="3:3" x14ac:dyDescent="0.3">
      <c r="C579" t="str">
        <f>IF(Data!M794&gt;0,  "R",IF(ISBLANK(Data!M794)," ","NR"))</f>
        <v xml:space="preserve"> </v>
      </c>
    </row>
    <row r="580" spans="3:3" x14ac:dyDescent="0.3">
      <c r="C580" t="str">
        <f>IF(Data!M795&gt;0,  "R",IF(ISBLANK(Data!M795)," ","NR"))</f>
        <v xml:space="preserve"> </v>
      </c>
    </row>
    <row r="581" spans="3:3" x14ac:dyDescent="0.3">
      <c r="C581" t="str">
        <f>IF(Data!M796&gt;0,  "R",IF(ISBLANK(Data!M796)," ","NR"))</f>
        <v xml:space="preserve"> </v>
      </c>
    </row>
    <row r="582" spans="3:3" x14ac:dyDescent="0.3">
      <c r="C582" t="str">
        <f>IF(Data!M797&gt;0,  "R",IF(ISBLANK(Data!M797)," ","NR"))</f>
        <v xml:space="preserve"> </v>
      </c>
    </row>
    <row r="583" spans="3:3" x14ac:dyDescent="0.3">
      <c r="C583" t="str">
        <f>IF(Data!M798&gt;0,  "R",IF(ISBLANK(Data!M798)," ","NR"))</f>
        <v xml:space="preserve"> </v>
      </c>
    </row>
    <row r="584" spans="3:3" x14ac:dyDescent="0.3">
      <c r="C584" t="str">
        <f>IF(Data!M799&gt;0,  "R",IF(ISBLANK(Data!M799)," ","NR"))</f>
        <v xml:space="preserve"> </v>
      </c>
    </row>
    <row r="585" spans="3:3" x14ac:dyDescent="0.3">
      <c r="C585" t="str">
        <f>IF(Data!M800&gt;0,  "R",IF(ISBLANK(Data!M800)," ","NR"))</f>
        <v xml:space="preserve"> </v>
      </c>
    </row>
    <row r="586" spans="3:3" x14ac:dyDescent="0.3">
      <c r="C586" t="str">
        <f>IF(Data!M801&gt;0,  "R",IF(ISBLANK(Data!M801)," ","NR"))</f>
        <v xml:space="preserve"> </v>
      </c>
    </row>
    <row r="587" spans="3:3" x14ac:dyDescent="0.3">
      <c r="C587" t="str">
        <f>IF(Data!M802&gt;0,  "R",IF(ISBLANK(Data!M802)," ","NR"))</f>
        <v xml:space="preserve"> </v>
      </c>
    </row>
    <row r="588" spans="3:3" x14ac:dyDescent="0.3">
      <c r="C588" t="str">
        <f>IF(Data!M803&gt;0,  "R",IF(ISBLANK(Data!M803)," ","NR"))</f>
        <v xml:space="preserve"> </v>
      </c>
    </row>
    <row r="589" spans="3:3" x14ac:dyDescent="0.3">
      <c r="C589" t="str">
        <f>IF(Data!M804&gt;0,  "R",IF(ISBLANK(Data!M804)," ","NR"))</f>
        <v xml:space="preserve"> </v>
      </c>
    </row>
    <row r="590" spans="3:3" x14ac:dyDescent="0.3">
      <c r="C590" t="str">
        <f>IF(Data!M805&gt;0,  "R",IF(ISBLANK(Data!M805)," ","NR"))</f>
        <v xml:space="preserve"> </v>
      </c>
    </row>
    <row r="591" spans="3:3" x14ac:dyDescent="0.3">
      <c r="C591" t="str">
        <f>IF(Data!M806&gt;0,  "R",IF(ISBLANK(Data!M806)," ","NR"))</f>
        <v xml:space="preserve"> </v>
      </c>
    </row>
    <row r="592" spans="3:3" x14ac:dyDescent="0.3">
      <c r="C592" t="str">
        <f>IF(Data!M807&gt;0,  "R",IF(ISBLANK(Data!M807)," ","NR"))</f>
        <v xml:space="preserve"> </v>
      </c>
    </row>
    <row r="593" spans="3:3" x14ac:dyDescent="0.3">
      <c r="C593" t="str">
        <f>IF(Data!M808&gt;0,  "R",IF(ISBLANK(Data!M808)," ","NR"))</f>
        <v xml:space="preserve"> </v>
      </c>
    </row>
    <row r="594" spans="3:3" x14ac:dyDescent="0.3">
      <c r="C594" t="str">
        <f>IF(Data!M809&gt;0,  "R",IF(ISBLANK(Data!M809)," ","NR"))</f>
        <v xml:space="preserve"> </v>
      </c>
    </row>
    <row r="595" spans="3:3" x14ac:dyDescent="0.3">
      <c r="C595" t="str">
        <f>IF(Data!M810&gt;0,  "R",IF(ISBLANK(Data!M810)," ","NR"))</f>
        <v xml:space="preserve"> </v>
      </c>
    </row>
    <row r="596" spans="3:3" x14ac:dyDescent="0.3">
      <c r="C596" t="str">
        <f>IF(Data!M811&gt;0,  "R",IF(ISBLANK(Data!M811)," ","NR"))</f>
        <v xml:space="preserve"> </v>
      </c>
    </row>
    <row r="597" spans="3:3" x14ac:dyDescent="0.3">
      <c r="C597" t="str">
        <f>IF(Data!M812&gt;0,  "R",IF(ISBLANK(Data!M812)," ","NR"))</f>
        <v xml:space="preserve"> </v>
      </c>
    </row>
    <row r="598" spans="3:3" x14ac:dyDescent="0.3">
      <c r="C598" t="str">
        <f>IF(Data!M813&gt;0,  "R",IF(ISBLANK(Data!M813)," ","NR"))</f>
        <v xml:space="preserve"> </v>
      </c>
    </row>
    <row r="599" spans="3:3" x14ac:dyDescent="0.3">
      <c r="C599" t="str">
        <f>IF(Data!M814&gt;0,  "R",IF(ISBLANK(Data!M814)," ","NR"))</f>
        <v xml:space="preserve"> </v>
      </c>
    </row>
    <row r="600" spans="3:3" x14ac:dyDescent="0.3">
      <c r="C600" t="str">
        <f>IF(Data!M815&gt;0,  "R",IF(ISBLANK(Data!M815)," ","NR"))</f>
        <v xml:space="preserve"> </v>
      </c>
    </row>
    <row r="601" spans="3:3" x14ac:dyDescent="0.3">
      <c r="C601" t="str">
        <f>IF(Data!M816&gt;0,  "R",IF(ISBLANK(Data!M816)," ","NR"))</f>
        <v xml:space="preserve"> </v>
      </c>
    </row>
    <row r="602" spans="3:3" x14ac:dyDescent="0.3">
      <c r="C602" t="str">
        <f>IF(Data!M817&gt;0,  "R",IF(ISBLANK(Data!M817)," ","NR"))</f>
        <v xml:space="preserve"> </v>
      </c>
    </row>
    <row r="603" spans="3:3" x14ac:dyDescent="0.3">
      <c r="C603" t="str">
        <f>IF(Data!M818&gt;0,  "R",IF(ISBLANK(Data!M818)," ","NR"))</f>
        <v xml:space="preserve"> </v>
      </c>
    </row>
    <row r="604" spans="3:3" x14ac:dyDescent="0.3">
      <c r="C604" t="str">
        <f>IF(Data!M819&gt;0,  "R",IF(ISBLANK(Data!M819)," ","NR"))</f>
        <v xml:space="preserve"> </v>
      </c>
    </row>
    <row r="605" spans="3:3" x14ac:dyDescent="0.3">
      <c r="C605" t="str">
        <f>IF(Data!M820&gt;0,  "R",IF(ISBLANK(Data!M820)," ","NR"))</f>
        <v xml:space="preserve"> </v>
      </c>
    </row>
    <row r="606" spans="3:3" x14ac:dyDescent="0.3">
      <c r="C606" t="str">
        <f>IF(Data!M821&gt;0,  "R",IF(ISBLANK(Data!M821)," ","NR"))</f>
        <v xml:space="preserve"> </v>
      </c>
    </row>
    <row r="607" spans="3:3" x14ac:dyDescent="0.3">
      <c r="C607" t="str">
        <f>IF(Data!M822&gt;0,  "R",IF(ISBLANK(Data!M822)," ","NR"))</f>
        <v xml:space="preserve"> </v>
      </c>
    </row>
    <row r="608" spans="3:3" x14ac:dyDescent="0.3">
      <c r="C608" t="str">
        <f>IF(Data!M823&gt;0,  "R",IF(ISBLANK(Data!M823)," ","NR"))</f>
        <v xml:space="preserve"> </v>
      </c>
    </row>
    <row r="609" spans="3:3" x14ac:dyDescent="0.3">
      <c r="C609" t="str">
        <f>IF(Data!M824&gt;0,  "R",IF(ISBLANK(Data!M824)," ","NR"))</f>
        <v xml:space="preserve"> </v>
      </c>
    </row>
    <row r="610" spans="3:3" x14ac:dyDescent="0.3">
      <c r="C610" t="str">
        <f>IF(Data!M825&gt;0,  "R",IF(ISBLANK(Data!M825)," ","NR"))</f>
        <v xml:space="preserve"> </v>
      </c>
    </row>
    <row r="611" spans="3:3" x14ac:dyDescent="0.3">
      <c r="C611" t="str">
        <f>IF(Data!M826&gt;0,  "R",IF(ISBLANK(Data!M826)," ","NR"))</f>
        <v xml:space="preserve"> </v>
      </c>
    </row>
    <row r="612" spans="3:3" x14ac:dyDescent="0.3">
      <c r="C612" t="str">
        <f>IF(Data!M827&gt;0,  "R",IF(ISBLANK(Data!M827)," ","NR"))</f>
        <v xml:space="preserve"> </v>
      </c>
    </row>
    <row r="613" spans="3:3" x14ac:dyDescent="0.3">
      <c r="C613" t="str">
        <f>IF(Data!M828&gt;0,  "R",IF(ISBLANK(Data!M828)," ","NR"))</f>
        <v xml:space="preserve"> </v>
      </c>
    </row>
    <row r="614" spans="3:3" x14ac:dyDescent="0.3">
      <c r="C614" t="str">
        <f>IF(Data!M829&gt;0,  "R",IF(ISBLANK(Data!M829)," ","NR"))</f>
        <v xml:space="preserve"> </v>
      </c>
    </row>
    <row r="615" spans="3:3" x14ac:dyDescent="0.3">
      <c r="C615" t="str">
        <f>IF(Data!M830&gt;0,  "R",IF(ISBLANK(Data!M830)," ","NR"))</f>
        <v xml:space="preserve"> </v>
      </c>
    </row>
    <row r="616" spans="3:3" x14ac:dyDescent="0.3">
      <c r="C616" t="str">
        <f>IF(Data!M831&gt;0,  "R",IF(ISBLANK(Data!M831)," ","NR"))</f>
        <v xml:space="preserve"> </v>
      </c>
    </row>
    <row r="617" spans="3:3" x14ac:dyDescent="0.3">
      <c r="C617" t="str">
        <f>IF(Data!M832&gt;0,  "R",IF(ISBLANK(Data!M832)," ","NR"))</f>
        <v xml:space="preserve"> </v>
      </c>
    </row>
    <row r="618" spans="3:3" x14ac:dyDescent="0.3">
      <c r="C618" t="str">
        <f>IF(Data!M833&gt;0,  "R",IF(ISBLANK(Data!M833)," ","NR"))</f>
        <v xml:space="preserve"> </v>
      </c>
    </row>
    <row r="619" spans="3:3" x14ac:dyDescent="0.3">
      <c r="C619" t="str">
        <f>IF(Data!M834&gt;0,  "R",IF(ISBLANK(Data!M834)," ","NR"))</f>
        <v xml:space="preserve"> </v>
      </c>
    </row>
    <row r="620" spans="3:3" x14ac:dyDescent="0.3">
      <c r="C620" t="str">
        <f>IF(Data!M835&gt;0,  "R",IF(ISBLANK(Data!M835)," ","NR"))</f>
        <v xml:space="preserve"> </v>
      </c>
    </row>
    <row r="621" spans="3:3" x14ac:dyDescent="0.3">
      <c r="C621" t="str">
        <f>IF(Data!M836&gt;0,  "R",IF(ISBLANK(Data!M836)," ","NR"))</f>
        <v xml:space="preserve"> </v>
      </c>
    </row>
    <row r="622" spans="3:3" x14ac:dyDescent="0.3">
      <c r="C622" t="str">
        <f>IF(Data!M837&gt;0,  "R",IF(ISBLANK(Data!M837)," ","NR"))</f>
        <v xml:space="preserve"> </v>
      </c>
    </row>
    <row r="623" spans="3:3" x14ac:dyDescent="0.3">
      <c r="C623" t="str">
        <f>IF(Data!M838&gt;0,  "R",IF(ISBLANK(Data!M838)," ","NR"))</f>
        <v xml:space="preserve"> </v>
      </c>
    </row>
    <row r="624" spans="3:3" x14ac:dyDescent="0.3">
      <c r="C624" t="str">
        <f>IF(Data!M839&gt;0,  "R",IF(ISBLANK(Data!M839)," ","NR"))</f>
        <v xml:space="preserve"> </v>
      </c>
    </row>
    <row r="625" spans="3:3" x14ac:dyDescent="0.3">
      <c r="C625" t="str">
        <f>IF(Data!M840&gt;0,  "R",IF(ISBLANK(Data!M840)," ","NR"))</f>
        <v xml:space="preserve"> </v>
      </c>
    </row>
    <row r="626" spans="3:3" x14ac:dyDescent="0.3">
      <c r="C626" t="str">
        <f>IF(Data!M841&gt;0,  "R",IF(ISBLANK(Data!M841)," ","NR"))</f>
        <v xml:space="preserve"> </v>
      </c>
    </row>
    <row r="627" spans="3:3" x14ac:dyDescent="0.3">
      <c r="C627" t="str">
        <f>IF(Data!M842&gt;0,  "R",IF(ISBLANK(Data!M842)," ","NR"))</f>
        <v xml:space="preserve"> </v>
      </c>
    </row>
    <row r="628" spans="3:3" x14ac:dyDescent="0.3">
      <c r="C628" t="str">
        <f>IF(Data!M843&gt;0,  "R",IF(ISBLANK(Data!M843)," ","NR"))</f>
        <v xml:space="preserve"> </v>
      </c>
    </row>
    <row r="629" spans="3:3" x14ac:dyDescent="0.3">
      <c r="C629" t="str">
        <f>IF(Data!M844&gt;0,  "R",IF(ISBLANK(Data!M844)," ","NR"))</f>
        <v xml:space="preserve"> </v>
      </c>
    </row>
    <row r="630" spans="3:3" x14ac:dyDescent="0.3">
      <c r="C630" t="str">
        <f>IF(Data!M845&gt;0,  "R",IF(ISBLANK(Data!M845)," ","NR"))</f>
        <v xml:space="preserve"> </v>
      </c>
    </row>
    <row r="631" spans="3:3" x14ac:dyDescent="0.3">
      <c r="C631" t="str">
        <f>IF(Data!M846&gt;0,  "R",IF(ISBLANK(Data!M846)," ","NR"))</f>
        <v xml:space="preserve"> </v>
      </c>
    </row>
    <row r="632" spans="3:3" x14ac:dyDescent="0.3">
      <c r="C632" t="str">
        <f>IF(Data!M847&gt;0,  "R",IF(ISBLANK(Data!M847)," ","NR"))</f>
        <v xml:space="preserve"> </v>
      </c>
    </row>
    <row r="633" spans="3:3" x14ac:dyDescent="0.3">
      <c r="C633" t="str">
        <f>IF(Data!M848&gt;0,  "R",IF(ISBLANK(Data!M848)," ","NR"))</f>
        <v xml:space="preserve"> </v>
      </c>
    </row>
    <row r="634" spans="3:3" x14ac:dyDescent="0.3">
      <c r="C634" t="str">
        <f>IF(Data!M849&gt;0,  "R",IF(ISBLANK(Data!M849)," ","NR"))</f>
        <v xml:space="preserve"> </v>
      </c>
    </row>
    <row r="635" spans="3:3" x14ac:dyDescent="0.3">
      <c r="C635" t="str">
        <f>IF(Data!M850&gt;0,  "R",IF(ISBLANK(Data!M850)," ","NR"))</f>
        <v xml:space="preserve"> </v>
      </c>
    </row>
    <row r="636" spans="3:3" x14ac:dyDescent="0.3">
      <c r="C636" t="str">
        <f>IF(Data!M851&gt;0,  "R",IF(ISBLANK(Data!M851)," ","NR"))</f>
        <v xml:space="preserve"> </v>
      </c>
    </row>
    <row r="637" spans="3:3" x14ac:dyDescent="0.3">
      <c r="C637" t="str">
        <f>IF(Data!M852&gt;0,  "R",IF(ISBLANK(Data!M852)," ","NR"))</f>
        <v xml:space="preserve"> </v>
      </c>
    </row>
    <row r="638" spans="3:3" x14ac:dyDescent="0.3">
      <c r="C638" t="str">
        <f>IF(Data!M853&gt;0,  "R",IF(ISBLANK(Data!M853)," ","NR"))</f>
        <v xml:space="preserve"> </v>
      </c>
    </row>
    <row r="639" spans="3:3" x14ac:dyDescent="0.3">
      <c r="C639" t="str">
        <f>IF(Data!M854&gt;0,  "R",IF(ISBLANK(Data!M854)," ","NR"))</f>
        <v xml:space="preserve"> </v>
      </c>
    </row>
    <row r="640" spans="3:3" x14ac:dyDescent="0.3">
      <c r="C640" t="str">
        <f>IF(Data!M855&gt;0,  "R",IF(ISBLANK(Data!M855)," ","NR"))</f>
        <v xml:space="preserve"> </v>
      </c>
    </row>
    <row r="641" spans="3:3" x14ac:dyDescent="0.3">
      <c r="C641" t="str">
        <f>IF(Data!M856&gt;0,  "R",IF(ISBLANK(Data!M856)," ","NR"))</f>
        <v xml:space="preserve"> </v>
      </c>
    </row>
    <row r="642" spans="3:3" x14ac:dyDescent="0.3">
      <c r="C642" t="str">
        <f>IF(Data!M857&gt;0,  "R",IF(ISBLANK(Data!M857)," ","NR"))</f>
        <v xml:space="preserve"> </v>
      </c>
    </row>
    <row r="643" spans="3:3" x14ac:dyDescent="0.3">
      <c r="C643" t="str">
        <f>IF(Data!M858&gt;0,  "R",IF(ISBLANK(Data!M858)," ","NR"))</f>
        <v xml:space="preserve"> </v>
      </c>
    </row>
    <row r="644" spans="3:3" x14ac:dyDescent="0.3">
      <c r="C644" t="str">
        <f>IF(Data!M859&gt;0,  "R",IF(ISBLANK(Data!M859)," ","NR"))</f>
        <v xml:space="preserve"> </v>
      </c>
    </row>
    <row r="645" spans="3:3" x14ac:dyDescent="0.3">
      <c r="C645" t="str">
        <f>IF(Data!M860&gt;0,  "R",IF(ISBLANK(Data!M860)," ","NR"))</f>
        <v xml:space="preserve"> </v>
      </c>
    </row>
    <row r="646" spans="3:3" x14ac:dyDescent="0.3">
      <c r="C646" t="str">
        <f>IF(Data!M861&gt;0,  "R",IF(ISBLANK(Data!M861)," ","NR"))</f>
        <v xml:space="preserve"> </v>
      </c>
    </row>
    <row r="647" spans="3:3" x14ac:dyDescent="0.3">
      <c r="C647" t="str">
        <f>IF(Data!M862&gt;0,  "R",IF(ISBLANK(Data!M862)," ","NR"))</f>
        <v xml:space="preserve"> </v>
      </c>
    </row>
    <row r="648" spans="3:3" x14ac:dyDescent="0.3">
      <c r="C648" t="str">
        <f>IF(Data!M863&gt;0,  "R",IF(ISBLANK(Data!M863)," ","NR"))</f>
        <v xml:space="preserve"> </v>
      </c>
    </row>
    <row r="649" spans="3:3" x14ac:dyDescent="0.3">
      <c r="C649" t="str">
        <f>IF(Data!M864&gt;0,  "R",IF(ISBLANK(Data!M864)," ","NR"))</f>
        <v xml:space="preserve"> </v>
      </c>
    </row>
    <row r="650" spans="3:3" x14ac:dyDescent="0.3">
      <c r="C650" t="str">
        <f>IF(Data!M865&gt;0,  "R",IF(ISBLANK(Data!M865)," ","NR"))</f>
        <v xml:space="preserve"> </v>
      </c>
    </row>
    <row r="651" spans="3:3" x14ac:dyDescent="0.3">
      <c r="C651" t="str">
        <f>IF(Data!M866&gt;0,  "R",IF(ISBLANK(Data!M866)," ","NR"))</f>
        <v xml:space="preserve"> </v>
      </c>
    </row>
    <row r="652" spans="3:3" x14ac:dyDescent="0.3">
      <c r="C652" t="str">
        <f>IF(Data!M867&gt;0,  "R",IF(ISBLANK(Data!M867)," ","NR"))</f>
        <v xml:space="preserve"> </v>
      </c>
    </row>
    <row r="653" spans="3:3" x14ac:dyDescent="0.3">
      <c r="C653" t="str">
        <f>IF(Data!M868&gt;0,  "R",IF(ISBLANK(Data!M868)," ","NR"))</f>
        <v xml:space="preserve"> </v>
      </c>
    </row>
    <row r="654" spans="3:3" x14ac:dyDescent="0.3">
      <c r="C654" t="str">
        <f>IF(Data!M869&gt;0,  "R",IF(ISBLANK(Data!M869)," ","NR"))</f>
        <v xml:space="preserve"> </v>
      </c>
    </row>
    <row r="655" spans="3:3" x14ac:dyDescent="0.3">
      <c r="C655" t="str">
        <f>IF(Data!M870&gt;0,  "R",IF(ISBLANK(Data!M870)," ","NR"))</f>
        <v xml:space="preserve"> </v>
      </c>
    </row>
    <row r="656" spans="3:3" x14ac:dyDescent="0.3">
      <c r="C656" t="str">
        <f>IF(Data!M871&gt;0,  "R",IF(ISBLANK(Data!M871)," ","NR"))</f>
        <v xml:space="preserve"> </v>
      </c>
    </row>
    <row r="657" spans="3:3" x14ac:dyDescent="0.3">
      <c r="C657" t="str">
        <f>IF(Data!M872&gt;0,  "R",IF(ISBLANK(Data!M872)," ","NR"))</f>
        <v xml:space="preserve"> </v>
      </c>
    </row>
    <row r="658" spans="3:3" x14ac:dyDescent="0.3">
      <c r="C658" t="str">
        <f>IF(Data!M873&gt;0,  "R",IF(ISBLANK(Data!M873)," ","NR"))</f>
        <v xml:space="preserve"> </v>
      </c>
    </row>
    <row r="659" spans="3:3" x14ac:dyDescent="0.3">
      <c r="C659" t="str">
        <f>IF(Data!M874&gt;0,  "R",IF(ISBLANK(Data!M874)," ","NR"))</f>
        <v xml:space="preserve"> </v>
      </c>
    </row>
    <row r="660" spans="3:3" x14ac:dyDescent="0.3">
      <c r="C660" t="str">
        <f>IF(Data!M875&gt;0,  "R",IF(ISBLANK(Data!M875)," ","NR"))</f>
        <v xml:space="preserve"> </v>
      </c>
    </row>
    <row r="661" spans="3:3" x14ac:dyDescent="0.3">
      <c r="C661" t="str">
        <f>IF(Data!M876&gt;0,  "R",IF(ISBLANK(Data!M876)," ","NR"))</f>
        <v xml:space="preserve"> </v>
      </c>
    </row>
    <row r="662" spans="3:3" x14ac:dyDescent="0.3">
      <c r="C662" t="str">
        <f>IF(Data!M877&gt;0,  "R",IF(ISBLANK(Data!M877)," ","NR"))</f>
        <v xml:space="preserve"> </v>
      </c>
    </row>
    <row r="663" spans="3:3" x14ac:dyDescent="0.3">
      <c r="C663" t="str">
        <f>IF(Data!M878&gt;0,  "R",IF(ISBLANK(Data!M878)," ","NR"))</f>
        <v xml:space="preserve"> </v>
      </c>
    </row>
    <row r="664" spans="3:3" x14ac:dyDescent="0.3">
      <c r="C664" t="str">
        <f>IF(Data!M879&gt;0,  "R",IF(ISBLANK(Data!M879)," ","NR"))</f>
        <v xml:space="preserve"> </v>
      </c>
    </row>
    <row r="665" spans="3:3" x14ac:dyDescent="0.3">
      <c r="C665" t="str">
        <f>IF(Data!M880&gt;0,  "R",IF(ISBLANK(Data!M880)," ","NR"))</f>
        <v xml:space="preserve"> </v>
      </c>
    </row>
    <row r="666" spans="3:3" x14ac:dyDescent="0.3">
      <c r="C666" t="str">
        <f>IF(Data!M881&gt;0,  "R",IF(ISBLANK(Data!M881)," ","NR"))</f>
        <v xml:space="preserve"> </v>
      </c>
    </row>
    <row r="667" spans="3:3" x14ac:dyDescent="0.3">
      <c r="C667" t="str">
        <f>IF(Data!M882&gt;0,  "R",IF(ISBLANK(Data!M882)," ","NR"))</f>
        <v xml:space="preserve"> </v>
      </c>
    </row>
    <row r="668" spans="3:3" x14ac:dyDescent="0.3">
      <c r="C668" t="str">
        <f>IF(Data!M883&gt;0,  "R",IF(ISBLANK(Data!M883)," ","NR"))</f>
        <v xml:space="preserve"> </v>
      </c>
    </row>
    <row r="669" spans="3:3" x14ac:dyDescent="0.3">
      <c r="C669" t="str">
        <f>IF(Data!M884&gt;0,  "R",IF(ISBLANK(Data!M884)," ","NR"))</f>
        <v xml:space="preserve"> </v>
      </c>
    </row>
    <row r="670" spans="3:3" x14ac:dyDescent="0.3">
      <c r="C670" t="str">
        <f>IF(Data!M885&gt;0,  "R",IF(ISBLANK(Data!M885)," ","NR"))</f>
        <v xml:space="preserve"> </v>
      </c>
    </row>
    <row r="671" spans="3:3" x14ac:dyDescent="0.3">
      <c r="C671" t="str">
        <f>IF(Data!M886&gt;0,  "R",IF(ISBLANK(Data!M886)," ","NR"))</f>
        <v xml:space="preserve"> </v>
      </c>
    </row>
    <row r="672" spans="3:3" x14ac:dyDescent="0.3">
      <c r="C672" t="str">
        <f>IF(Data!M887&gt;0,  "R",IF(ISBLANK(Data!M887)," ","NR"))</f>
        <v xml:space="preserve"> </v>
      </c>
    </row>
    <row r="673" spans="3:3" x14ac:dyDescent="0.3">
      <c r="C673" t="str">
        <f>IF(Data!M888&gt;0,  "R",IF(ISBLANK(Data!M888)," ","NR"))</f>
        <v xml:space="preserve"> </v>
      </c>
    </row>
    <row r="674" spans="3:3" x14ac:dyDescent="0.3">
      <c r="C674" t="str">
        <f>IF(Data!M889&gt;0,  "R",IF(ISBLANK(Data!M889)," ","NR"))</f>
        <v xml:space="preserve"> </v>
      </c>
    </row>
    <row r="675" spans="3:3" x14ac:dyDescent="0.3">
      <c r="C675" t="str">
        <f>IF(Data!M890&gt;0,  "R",IF(ISBLANK(Data!M890)," ","NR"))</f>
        <v xml:space="preserve"> </v>
      </c>
    </row>
    <row r="676" spans="3:3" x14ac:dyDescent="0.3">
      <c r="C676" t="str">
        <f>IF(Data!M891&gt;0,  "R",IF(ISBLANK(Data!M891)," ","NR"))</f>
        <v xml:space="preserve"> </v>
      </c>
    </row>
    <row r="677" spans="3:3" x14ac:dyDescent="0.3">
      <c r="C677" t="str">
        <f>IF(Data!M892&gt;0,  "R",IF(ISBLANK(Data!M892)," ","NR"))</f>
        <v xml:space="preserve"> </v>
      </c>
    </row>
    <row r="678" spans="3:3" x14ac:dyDescent="0.3">
      <c r="C678" t="str">
        <f>IF(Data!M893&gt;0,  "R",IF(ISBLANK(Data!M893)," ","NR"))</f>
        <v xml:space="preserve"> </v>
      </c>
    </row>
    <row r="679" spans="3:3" x14ac:dyDescent="0.3">
      <c r="C679" t="str">
        <f>IF(Data!M894&gt;0,  "R",IF(ISBLANK(Data!M894)," ","NR"))</f>
        <v xml:space="preserve"> </v>
      </c>
    </row>
    <row r="680" spans="3:3" x14ac:dyDescent="0.3">
      <c r="C680" t="str">
        <f>IF(Data!M895&gt;0,  "R",IF(ISBLANK(Data!M895)," ","NR"))</f>
        <v xml:space="preserve"> </v>
      </c>
    </row>
    <row r="681" spans="3:3" x14ac:dyDescent="0.3">
      <c r="C681" t="str">
        <f>IF(Data!M896&gt;0,  "R",IF(ISBLANK(Data!M896)," ","NR"))</f>
        <v xml:space="preserve"> </v>
      </c>
    </row>
    <row r="682" spans="3:3" x14ac:dyDescent="0.3">
      <c r="C682" t="str">
        <f>IF(Data!M897&gt;0,  "R",IF(ISBLANK(Data!M897)," ","NR"))</f>
        <v xml:space="preserve"> </v>
      </c>
    </row>
    <row r="683" spans="3:3" x14ac:dyDescent="0.3">
      <c r="C683" t="str">
        <f>IF(Data!M898&gt;0,  "R",IF(ISBLANK(Data!M898)," ","NR"))</f>
        <v xml:space="preserve"> </v>
      </c>
    </row>
    <row r="684" spans="3:3" x14ac:dyDescent="0.3">
      <c r="C684" t="str">
        <f>IF(Data!M899&gt;0,  "R",IF(ISBLANK(Data!M899)," ","NR"))</f>
        <v xml:space="preserve"> </v>
      </c>
    </row>
    <row r="685" spans="3:3" x14ac:dyDescent="0.3">
      <c r="C685" t="str">
        <f>IF(Data!M900&gt;0,  "R",IF(ISBLANK(Data!M900)," ","NR"))</f>
        <v xml:space="preserve"> </v>
      </c>
    </row>
    <row r="686" spans="3:3" x14ac:dyDescent="0.3">
      <c r="C686" t="str">
        <f>IF(Data!M901&gt;0,  "R",IF(ISBLANK(Data!M901)," ","NR"))</f>
        <v xml:space="preserve"> </v>
      </c>
    </row>
    <row r="687" spans="3:3" x14ac:dyDescent="0.3">
      <c r="C687" t="str">
        <f>IF(Data!M902&gt;0,  "R",IF(ISBLANK(Data!M902)," ","NR"))</f>
        <v xml:space="preserve"> </v>
      </c>
    </row>
    <row r="688" spans="3:3" x14ac:dyDescent="0.3">
      <c r="C688" t="str">
        <f>IF(Data!M903&gt;0,  "R",IF(ISBLANK(Data!M903)," ","NR"))</f>
        <v xml:space="preserve"> </v>
      </c>
    </row>
    <row r="689" spans="3:3" x14ac:dyDescent="0.3">
      <c r="C689" t="str">
        <f>IF(Data!M904&gt;0,  "R",IF(ISBLANK(Data!M904)," ","NR"))</f>
        <v xml:space="preserve"> </v>
      </c>
    </row>
    <row r="690" spans="3:3" x14ac:dyDescent="0.3">
      <c r="C690" t="str">
        <f>IF(Data!M905&gt;0,  "R",IF(ISBLANK(Data!M905)," ","NR"))</f>
        <v xml:space="preserve"> </v>
      </c>
    </row>
    <row r="691" spans="3:3" x14ac:dyDescent="0.3">
      <c r="C691" t="str">
        <f>IF(Data!M906&gt;0,  "R",IF(ISBLANK(Data!M906)," ","NR"))</f>
        <v xml:space="preserve"> </v>
      </c>
    </row>
    <row r="692" spans="3:3" x14ac:dyDescent="0.3">
      <c r="C692" t="str">
        <f>IF(Data!M907&gt;0,  "R",IF(ISBLANK(Data!M907)," ","NR"))</f>
        <v xml:space="preserve"> </v>
      </c>
    </row>
    <row r="693" spans="3:3" x14ac:dyDescent="0.3">
      <c r="C693" t="str">
        <f>IF(Data!M908&gt;0,  "R",IF(ISBLANK(Data!M908)," ","NR"))</f>
        <v xml:space="preserve"> </v>
      </c>
    </row>
    <row r="694" spans="3:3" x14ac:dyDescent="0.3">
      <c r="C694" t="str">
        <f>IF(Data!M909&gt;0,  "R",IF(ISBLANK(Data!M909)," ","NR"))</f>
        <v xml:space="preserve"> </v>
      </c>
    </row>
    <row r="695" spans="3:3" x14ac:dyDescent="0.3">
      <c r="C695" t="str">
        <f>IF(Data!M910&gt;0,  "R",IF(ISBLANK(Data!M910)," ","NR"))</f>
        <v xml:space="preserve"> </v>
      </c>
    </row>
    <row r="696" spans="3:3" x14ac:dyDescent="0.3">
      <c r="C696" t="str">
        <f>IF(Data!M911&gt;0,  "R",IF(ISBLANK(Data!M911)," ","NR"))</f>
        <v xml:space="preserve"> </v>
      </c>
    </row>
    <row r="697" spans="3:3" x14ac:dyDescent="0.3">
      <c r="C697" t="str">
        <f>IF(Data!M912&gt;0,  "R",IF(ISBLANK(Data!M912)," ","NR"))</f>
        <v xml:space="preserve"> </v>
      </c>
    </row>
    <row r="698" spans="3:3" x14ac:dyDescent="0.3">
      <c r="C698" t="str">
        <f>IF(Data!M913&gt;0,  "R",IF(ISBLANK(Data!M913)," ","NR"))</f>
        <v xml:space="preserve"> </v>
      </c>
    </row>
    <row r="699" spans="3:3" x14ac:dyDescent="0.3">
      <c r="C699" t="str">
        <f>IF(Data!M914&gt;0,  "R",IF(ISBLANK(Data!M914)," ","NR"))</f>
        <v xml:space="preserve"> </v>
      </c>
    </row>
    <row r="700" spans="3:3" x14ac:dyDescent="0.3">
      <c r="C700" t="str">
        <f>IF(Data!M915&gt;0,  "R",IF(ISBLANK(Data!M915)," ","NR"))</f>
        <v xml:space="preserve"> </v>
      </c>
    </row>
    <row r="701" spans="3:3" x14ac:dyDescent="0.3">
      <c r="C701" t="str">
        <f>IF(Data!M916&gt;0,  "R",IF(ISBLANK(Data!M916)," ","NR"))</f>
        <v xml:space="preserve"> </v>
      </c>
    </row>
    <row r="702" spans="3:3" x14ac:dyDescent="0.3">
      <c r="C702" t="str">
        <f>IF(Data!M917&gt;0,  "R",IF(ISBLANK(Data!M917)," ","NR"))</f>
        <v xml:space="preserve"> </v>
      </c>
    </row>
    <row r="703" spans="3:3" x14ac:dyDescent="0.3">
      <c r="C703" t="str">
        <f>IF(Data!M918&gt;0,  "R",IF(ISBLANK(Data!M918)," ","NR"))</f>
        <v xml:space="preserve"> </v>
      </c>
    </row>
    <row r="704" spans="3:3" x14ac:dyDescent="0.3">
      <c r="C704" t="str">
        <f>IF(Data!M919&gt;0,  "R",IF(ISBLANK(Data!M919)," ","NR"))</f>
        <v xml:space="preserve"> </v>
      </c>
    </row>
    <row r="705" spans="3:3" x14ac:dyDescent="0.3">
      <c r="C705" t="str">
        <f>IF(Data!M920&gt;0,  "R",IF(ISBLANK(Data!M920)," ","NR"))</f>
        <v xml:space="preserve"> </v>
      </c>
    </row>
    <row r="706" spans="3:3" x14ac:dyDescent="0.3">
      <c r="C706" t="str">
        <f>IF(Data!M921&gt;0,  "R",IF(ISBLANK(Data!M921)," ","NR"))</f>
        <v xml:space="preserve"> </v>
      </c>
    </row>
    <row r="707" spans="3:3" x14ac:dyDescent="0.3">
      <c r="C707" t="str">
        <f>IF(Data!M922&gt;0,  "R",IF(ISBLANK(Data!M922)," ","NR"))</f>
        <v xml:space="preserve"> </v>
      </c>
    </row>
    <row r="708" spans="3:3" x14ac:dyDescent="0.3">
      <c r="C708" t="str">
        <f>IF(Data!M923&gt;0,  "R",IF(ISBLANK(Data!M923)," ","NR"))</f>
        <v xml:space="preserve"> </v>
      </c>
    </row>
    <row r="709" spans="3:3" x14ac:dyDescent="0.3">
      <c r="C709" t="str">
        <f>IF(Data!M924&gt;0,  "R",IF(ISBLANK(Data!M924)," ","NR"))</f>
        <v xml:space="preserve"> </v>
      </c>
    </row>
    <row r="710" spans="3:3" x14ac:dyDescent="0.3">
      <c r="C710" t="str">
        <f>IF(Data!M925&gt;0,  "R",IF(ISBLANK(Data!M925)," ","NR"))</f>
        <v xml:space="preserve"> </v>
      </c>
    </row>
    <row r="711" spans="3:3" x14ac:dyDescent="0.3">
      <c r="C711" t="str">
        <f>IF(Data!M926&gt;0,  "R",IF(ISBLANK(Data!M926)," ","NR"))</f>
        <v xml:space="preserve"> </v>
      </c>
    </row>
    <row r="712" spans="3:3" x14ac:dyDescent="0.3">
      <c r="C712" t="str">
        <f>IF(Data!M927&gt;0,  "R",IF(ISBLANK(Data!M927)," ","NR"))</f>
        <v xml:space="preserve"> </v>
      </c>
    </row>
    <row r="713" spans="3:3" x14ac:dyDescent="0.3">
      <c r="C713" t="str">
        <f>IF(Data!M928&gt;0,  "R",IF(ISBLANK(Data!M928)," ","NR"))</f>
        <v xml:space="preserve"> </v>
      </c>
    </row>
    <row r="714" spans="3:3" x14ac:dyDescent="0.3">
      <c r="C714" t="str">
        <f>IF(Data!M929&gt;0,  "R",IF(ISBLANK(Data!M929)," ","NR"))</f>
        <v xml:space="preserve"> </v>
      </c>
    </row>
    <row r="715" spans="3:3" x14ac:dyDescent="0.3">
      <c r="C715" t="str">
        <f>IF(Data!M930&gt;0,  "R",IF(ISBLANK(Data!M930)," ","NR"))</f>
        <v xml:space="preserve"> </v>
      </c>
    </row>
    <row r="716" spans="3:3" x14ac:dyDescent="0.3">
      <c r="C716" t="str">
        <f>IF(Data!M931&gt;0,  "R",IF(ISBLANK(Data!M931)," ","NR"))</f>
        <v xml:space="preserve"> </v>
      </c>
    </row>
    <row r="717" spans="3:3" x14ac:dyDescent="0.3">
      <c r="C717" t="str">
        <f>IF(Data!M932&gt;0,  "R",IF(ISBLANK(Data!M932)," ","NR"))</f>
        <v xml:space="preserve"> </v>
      </c>
    </row>
    <row r="718" spans="3:3" x14ac:dyDescent="0.3">
      <c r="C718" t="str">
        <f>IF(Data!M933&gt;0,  "R",IF(ISBLANK(Data!M933)," ","NR"))</f>
        <v xml:space="preserve"> </v>
      </c>
    </row>
    <row r="719" spans="3:3" x14ac:dyDescent="0.3">
      <c r="C719" t="str">
        <f>IF(Data!M934&gt;0,  "R",IF(ISBLANK(Data!M934)," ","NR"))</f>
        <v xml:space="preserve"> </v>
      </c>
    </row>
    <row r="720" spans="3:3" x14ac:dyDescent="0.3">
      <c r="C720" t="str">
        <f>IF(Data!M935&gt;0,  "R",IF(ISBLANK(Data!M935)," ","NR"))</f>
        <v xml:space="preserve"> </v>
      </c>
    </row>
    <row r="721" spans="3:3" x14ac:dyDescent="0.3">
      <c r="C721" t="str">
        <f>IF(Data!M936&gt;0,  "R",IF(ISBLANK(Data!M936)," ","NR"))</f>
        <v xml:space="preserve"> </v>
      </c>
    </row>
    <row r="722" spans="3:3" x14ac:dyDescent="0.3">
      <c r="C722" t="str">
        <f>IF(Data!M937&gt;0,  "R",IF(ISBLANK(Data!M937)," ","NR"))</f>
        <v xml:space="preserve"> </v>
      </c>
    </row>
    <row r="723" spans="3:3" x14ac:dyDescent="0.3">
      <c r="C723" t="str">
        <f>IF(Data!M938&gt;0,  "R",IF(ISBLANK(Data!M938)," ","NR"))</f>
        <v xml:space="preserve"> </v>
      </c>
    </row>
    <row r="724" spans="3:3" x14ac:dyDescent="0.3">
      <c r="C724" t="str">
        <f>IF(Data!M939&gt;0,  "R",IF(ISBLANK(Data!M939)," ","NR"))</f>
        <v xml:space="preserve"> </v>
      </c>
    </row>
    <row r="725" spans="3:3" x14ac:dyDescent="0.3">
      <c r="C725" t="str">
        <f>IF(Data!M940&gt;0,  "R",IF(ISBLANK(Data!M940)," ","NR"))</f>
        <v xml:space="preserve"> </v>
      </c>
    </row>
    <row r="726" spans="3:3" x14ac:dyDescent="0.3">
      <c r="C726" t="str">
        <f>IF(Data!M941&gt;0,  "R",IF(ISBLANK(Data!M941)," ","NR"))</f>
        <v xml:space="preserve"> </v>
      </c>
    </row>
    <row r="727" spans="3:3" x14ac:dyDescent="0.3">
      <c r="C727" t="str">
        <f>IF(Data!M942&gt;0,  "R",IF(ISBLANK(Data!M942)," ","NR"))</f>
        <v xml:space="preserve"> </v>
      </c>
    </row>
    <row r="728" spans="3:3" x14ac:dyDescent="0.3">
      <c r="C728" t="str">
        <f>IF(Data!M943&gt;0,  "R",IF(ISBLANK(Data!M943)," ","NR"))</f>
        <v xml:space="preserve"> </v>
      </c>
    </row>
    <row r="729" spans="3:3" x14ac:dyDescent="0.3">
      <c r="C729" t="str">
        <f>IF(Data!M944&gt;0,  "R",IF(ISBLANK(Data!M944)," ","NR"))</f>
        <v xml:space="preserve"> </v>
      </c>
    </row>
    <row r="730" spans="3:3" x14ac:dyDescent="0.3">
      <c r="C730" t="str">
        <f>IF(Data!M945&gt;0,  "R",IF(ISBLANK(Data!M945)," ","NR"))</f>
        <v xml:space="preserve"> </v>
      </c>
    </row>
    <row r="731" spans="3:3" x14ac:dyDescent="0.3">
      <c r="C731" t="str">
        <f>IF(Data!M946&gt;0,  "R",IF(ISBLANK(Data!M946)," ","NR"))</f>
        <v xml:space="preserve"> </v>
      </c>
    </row>
    <row r="732" spans="3:3" x14ac:dyDescent="0.3">
      <c r="C732" t="str">
        <f>IF(Data!M947&gt;0,  "R",IF(ISBLANK(Data!M947)," ","NR"))</f>
        <v xml:space="preserve"> </v>
      </c>
    </row>
    <row r="733" spans="3:3" x14ac:dyDescent="0.3">
      <c r="C733" t="str">
        <f>IF(Data!M948&gt;0,  "R",IF(ISBLANK(Data!M948)," ","NR"))</f>
        <v xml:space="preserve"> </v>
      </c>
    </row>
    <row r="734" spans="3:3" x14ac:dyDescent="0.3">
      <c r="C734" t="str">
        <f>IF(Data!M949&gt;0,  "R",IF(ISBLANK(Data!M949)," ","NR"))</f>
        <v xml:space="preserve"> </v>
      </c>
    </row>
  </sheetData>
  <mergeCells count="17">
    <mergeCell ref="B3:D3"/>
    <mergeCell ref="G6:G7"/>
    <mergeCell ref="G4:J4"/>
    <mergeCell ref="G13:J13"/>
    <mergeCell ref="L13:P13"/>
    <mergeCell ref="G14:H14"/>
    <mergeCell ref="I14:J14"/>
    <mergeCell ref="L14:P14"/>
    <mergeCell ref="G15:H15"/>
    <mergeCell ref="I15:J15"/>
    <mergeCell ref="L15:P15"/>
    <mergeCell ref="G16:H16"/>
    <mergeCell ref="I16:J16"/>
    <mergeCell ref="L16:P16"/>
    <mergeCell ref="G17:H17"/>
    <mergeCell ref="I17:J17"/>
    <mergeCell ref="L17:P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0"/>
  <sheetViews>
    <sheetView topLeftCell="C2" workbookViewId="0">
      <selection activeCell="L11" sqref="L11"/>
    </sheetView>
  </sheetViews>
  <sheetFormatPr defaultRowHeight="14.4" x14ac:dyDescent="0.3"/>
  <cols>
    <col min="2" max="2" width="14.6640625" customWidth="1"/>
    <col min="3" max="3" width="12.33203125" customWidth="1"/>
    <col min="4" max="4" width="14" customWidth="1"/>
    <col min="5" max="5" width="19.109375" customWidth="1"/>
  </cols>
  <sheetData>
    <row r="1" spans="1:16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x14ac:dyDescent="0.3">
      <c r="A2" s="60"/>
      <c r="B2" s="60"/>
      <c r="C2" s="60"/>
      <c r="D2" s="60"/>
      <c r="E2" s="60"/>
      <c r="F2" s="35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3">
      <c r="A3" s="60"/>
      <c r="B3" s="119" t="s">
        <v>58</v>
      </c>
      <c r="C3" s="120"/>
      <c r="D3" s="112"/>
      <c r="E3" s="73" t="s">
        <v>71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3">
      <c r="A4" s="60"/>
      <c r="B4" s="3" t="s">
        <v>0</v>
      </c>
      <c r="C4" s="3" t="s">
        <v>16</v>
      </c>
      <c r="D4" s="3" t="s">
        <v>27</v>
      </c>
      <c r="E4" s="36" t="s">
        <v>65</v>
      </c>
      <c r="F4" s="60"/>
      <c r="G4" s="111" t="s">
        <v>62</v>
      </c>
      <c r="H4" s="111"/>
      <c r="I4" s="111"/>
      <c r="J4" s="111"/>
      <c r="K4" s="60"/>
      <c r="L4" s="60"/>
      <c r="M4" s="60"/>
      <c r="N4" s="60"/>
      <c r="O4" s="60"/>
      <c r="P4" s="60"/>
    </row>
    <row r="5" spans="1:16" x14ac:dyDescent="0.3">
      <c r="A5" s="60"/>
      <c r="B5" s="62">
        <v>43617</v>
      </c>
      <c r="C5" s="3" t="str">
        <f>IF(Data!U5&gt;0,  "R",IF(ISBLANK(Data!U5)," ","NR"))</f>
        <v xml:space="preserve"> </v>
      </c>
      <c r="D5" s="3" t="str">
        <f>IF(Data!T5&gt;0,  "R",IF(ISBLANK(Data!T5)," ","NR"))</f>
        <v xml:space="preserve"> </v>
      </c>
      <c r="E5" s="3" t="str">
        <f t="shared" ref="E5:E7" si="0">IF(AND(C5=D5,C5="R"),"HIT",IF(AND(C5&lt;&gt;D5,C5="NR"),"FALSE ALARM",IF(AND(C5&lt;&gt;D5,C5="R"),"MISS",IF(AND(C5="NR",D5="NR"),"NEGATIVE"," "))))</f>
        <v xml:space="preserve"> </v>
      </c>
      <c r="F5" s="60"/>
      <c r="G5" s="3"/>
      <c r="H5" s="3" t="s">
        <v>63</v>
      </c>
      <c r="I5" s="3"/>
      <c r="J5" s="3" t="s">
        <v>20</v>
      </c>
      <c r="K5" s="60"/>
      <c r="L5" s="60"/>
      <c r="M5" s="60"/>
      <c r="N5" s="60"/>
      <c r="O5" s="60"/>
      <c r="P5" s="60"/>
    </row>
    <row r="6" spans="1:16" ht="15" customHeight="1" x14ac:dyDescent="0.3">
      <c r="A6" s="60"/>
      <c r="B6" s="62">
        <v>43618</v>
      </c>
      <c r="C6" s="3" t="str">
        <f>IF(Data!U6&gt;0,  "R",IF(ISBLANK(Data!U6)," ","NR"))</f>
        <v xml:space="preserve"> </v>
      </c>
      <c r="D6" s="3" t="str">
        <f>IF(Data!T6&gt;0,  "R",IF(ISBLANK(Data!T6)," ","NR"))</f>
        <v xml:space="preserve"> </v>
      </c>
      <c r="E6" s="3" t="str">
        <f t="shared" si="0"/>
        <v xml:space="preserve"> </v>
      </c>
      <c r="F6" s="60"/>
      <c r="G6" s="140" t="s">
        <v>64</v>
      </c>
      <c r="H6" s="3">
        <f>COUNTIF(E5:E370,"HIT")</f>
        <v>94</v>
      </c>
      <c r="I6" s="3">
        <f>COUNTIF(E5:E370,"FALSE ALARM")</f>
        <v>76</v>
      </c>
      <c r="J6" s="3">
        <f>SUM(H6:I6)</f>
        <v>170</v>
      </c>
      <c r="K6" s="60"/>
      <c r="L6" s="60"/>
      <c r="M6" s="60"/>
      <c r="N6" s="60"/>
      <c r="O6" s="60"/>
      <c r="P6" s="60"/>
    </row>
    <row r="7" spans="1:16" x14ac:dyDescent="0.3">
      <c r="A7" s="60"/>
      <c r="B7" s="62">
        <v>43619</v>
      </c>
      <c r="C7" s="3" t="str">
        <f>IF(Data!U7&gt;0,  "R",IF(ISBLANK(Data!U7)," ","NR"))</f>
        <v xml:space="preserve"> </v>
      </c>
      <c r="D7" s="3" t="str">
        <f>IF(Data!T7&gt;0,  "R",IF(ISBLANK(Data!T7)," ","NR"))</f>
        <v xml:space="preserve"> </v>
      </c>
      <c r="E7" s="3" t="str">
        <f t="shared" si="0"/>
        <v xml:space="preserve"> </v>
      </c>
      <c r="F7" s="60"/>
      <c r="G7" s="128"/>
      <c r="H7" s="3">
        <f>COUNTIF(E5:E370,"MISS")</f>
        <v>18</v>
      </c>
      <c r="I7" s="3">
        <f>COUNTIF(E5:E370,"NEGATIVE")</f>
        <v>174</v>
      </c>
      <c r="J7" s="3">
        <f>SUM(H7:I7)</f>
        <v>192</v>
      </c>
      <c r="K7" s="60"/>
      <c r="L7" s="60"/>
      <c r="M7" s="60"/>
      <c r="N7" s="60"/>
      <c r="O7" s="60"/>
      <c r="P7" s="60"/>
    </row>
    <row r="8" spans="1:16" x14ac:dyDescent="0.3">
      <c r="A8" s="60"/>
      <c r="B8" s="62">
        <v>43620</v>
      </c>
      <c r="C8" s="3" t="str">
        <f>IF(Data!U8&gt;0,  "R",IF(ISBLANK(Data!U8)," ","NR"))</f>
        <v xml:space="preserve"> </v>
      </c>
      <c r="D8" s="3" t="str">
        <f>IF(Data!T8&gt;0,  "R",IF(ISBLANK(Data!T8)," ","NR"))</f>
        <v xml:space="preserve"> </v>
      </c>
      <c r="E8" s="3" t="str">
        <f t="shared" ref="E8:E14" si="1">IF(AND(C8=D8,C8="R"),"HIT",IF(AND(C8&lt;&gt;D8,C8="NR"),"FALSE ALARM",IF(AND(C8&lt;&gt;D8,C8="R"),"MISS",IF(AND(C8="NR",D8="NR"),"NEGATIVE"," "))))</f>
        <v xml:space="preserve"> </v>
      </c>
      <c r="F8" s="60"/>
      <c r="G8" s="3" t="s">
        <v>20</v>
      </c>
      <c r="H8" s="3">
        <f>SUM(H6:H7)</f>
        <v>112</v>
      </c>
      <c r="I8" s="3">
        <f>SUM(I6:I7)</f>
        <v>250</v>
      </c>
      <c r="J8" s="3">
        <f>SUM(J6:J7)</f>
        <v>362</v>
      </c>
      <c r="K8" s="60"/>
      <c r="L8" s="60">
        <f>H6+I6</f>
        <v>170</v>
      </c>
      <c r="M8" s="60"/>
      <c r="N8" s="60"/>
      <c r="O8" s="60"/>
      <c r="P8" s="60"/>
    </row>
    <row r="9" spans="1:16" x14ac:dyDescent="0.3">
      <c r="A9" s="60"/>
      <c r="B9" s="62">
        <v>43621</v>
      </c>
      <c r="C9" s="3" t="str">
        <f>IF(Data!U9&gt;0,  "R",IF(ISBLANK(Data!U9)," ","NR"))</f>
        <v>NR</v>
      </c>
      <c r="D9" s="3" t="str">
        <f>IF(Data!T9&gt;0,  "R",IF(ISBLANK(Data!T9)," ","NR"))</f>
        <v>NR</v>
      </c>
      <c r="E9" s="3" t="str">
        <f t="shared" si="1"/>
        <v>NEGATIVE</v>
      </c>
      <c r="F9" s="60"/>
      <c r="G9" s="60"/>
      <c r="H9" s="60"/>
      <c r="I9" s="60"/>
      <c r="J9" s="60"/>
      <c r="K9" s="60"/>
      <c r="L9" s="60">
        <f>H6+H7</f>
        <v>112</v>
      </c>
      <c r="M9" s="60"/>
      <c r="N9" s="60"/>
      <c r="O9" s="60"/>
      <c r="P9" s="60"/>
    </row>
    <row r="10" spans="1:16" ht="15" customHeight="1" x14ac:dyDescent="0.3">
      <c r="A10" s="60"/>
      <c r="B10" s="62">
        <v>43622</v>
      </c>
      <c r="C10" s="3" t="str">
        <f>IF(Data!U10&gt;0,  "R",IF(ISBLANK(Data!U10)," ","NR"))</f>
        <v>NR</v>
      </c>
      <c r="D10" s="3" t="str">
        <f>IF(Data!T10&gt;0,  "R",IF(ISBLANK(Data!T10)," ","NR"))</f>
        <v>NR</v>
      </c>
      <c r="E10" s="3" t="str">
        <f t="shared" si="1"/>
        <v>NEGATIVE</v>
      </c>
      <c r="F10" s="60"/>
      <c r="G10" s="60"/>
      <c r="H10" s="60"/>
      <c r="I10" s="60"/>
      <c r="J10" s="60"/>
      <c r="K10" s="60"/>
      <c r="L10" s="60">
        <f>H6</f>
        <v>94</v>
      </c>
      <c r="M10" s="60"/>
      <c r="N10" s="60"/>
      <c r="O10" s="60"/>
      <c r="P10" s="60"/>
    </row>
    <row r="11" spans="1:16" x14ac:dyDescent="0.3">
      <c r="A11" s="60"/>
      <c r="B11" s="62">
        <v>43623</v>
      </c>
      <c r="C11" s="3" t="str">
        <f>IF(Data!U11&gt;0,  "R",IF(ISBLANK(Data!U11)," ","NR"))</f>
        <v>NR</v>
      </c>
      <c r="D11" s="3" t="str">
        <f>IF(Data!T11&gt;0,  "R",IF(ISBLANK(Data!T11)," ","NR"))</f>
        <v>NR</v>
      </c>
      <c r="E11" s="3" t="str">
        <f t="shared" si="1"/>
        <v>NEGATIVE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3">
      <c r="A12" s="60"/>
      <c r="B12" s="62">
        <v>43624</v>
      </c>
      <c r="C12" s="3" t="str">
        <f>IF(Data!U12&gt;0,  "R",IF(ISBLANK(Data!U12)," ","NR"))</f>
        <v>NR</v>
      </c>
      <c r="D12" s="3" t="str">
        <f>IF(Data!T12&gt;0,  "R",IF(ISBLANK(Data!T12)," ","NR"))</f>
        <v>NR</v>
      </c>
      <c r="E12" s="3" t="str">
        <f t="shared" si="1"/>
        <v>NEGATIVE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3">
      <c r="A13" s="60"/>
      <c r="B13" s="62">
        <v>43625</v>
      </c>
      <c r="C13" s="3" t="str">
        <f>IF(Data!U13&gt;0,  "R",IF(ISBLANK(Data!U13)," ","NR"))</f>
        <v>NR</v>
      </c>
      <c r="D13" s="3" t="str">
        <f>IF(Data!T13&gt;0,  "R",IF(ISBLANK(Data!T13)," ","NR"))</f>
        <v>NR</v>
      </c>
      <c r="E13" s="3" t="str">
        <f t="shared" si="1"/>
        <v>NEGATIVE</v>
      </c>
      <c r="F13" s="60"/>
      <c r="G13" s="136" t="s">
        <v>66</v>
      </c>
      <c r="H13" s="137"/>
      <c r="I13" s="137"/>
      <c r="J13" s="138"/>
      <c r="K13" s="3" t="s">
        <v>36</v>
      </c>
      <c r="L13" s="119" t="s">
        <v>52</v>
      </c>
      <c r="M13" s="120"/>
      <c r="N13" s="120"/>
      <c r="O13" s="120"/>
      <c r="P13" s="112"/>
    </row>
    <row r="14" spans="1:16" x14ac:dyDescent="0.3">
      <c r="A14" s="60"/>
      <c r="B14" s="62">
        <v>43626</v>
      </c>
      <c r="C14" s="3" t="str">
        <f>IF(Data!U14&gt;0,  "R",IF(ISBLANK(Data!U14)," ","NR"))</f>
        <v>NR</v>
      </c>
      <c r="D14" s="3" t="str">
        <f>IF(Data!T14&gt;0,  "R",IF(ISBLANK(Data!T14)," ","NR"))</f>
        <v>NR</v>
      </c>
      <c r="E14" s="3" t="str">
        <f t="shared" si="1"/>
        <v>NEGATIVE</v>
      </c>
      <c r="F14" s="60"/>
      <c r="G14" s="130" t="s">
        <v>21</v>
      </c>
      <c r="H14" s="131"/>
      <c r="I14" s="132">
        <f>ROUND((H6+I7)/J8,3)</f>
        <v>0.74</v>
      </c>
      <c r="J14" s="133"/>
      <c r="K14" s="73" t="s">
        <v>38</v>
      </c>
      <c r="L14" s="125" t="str">
        <f>CONCATENATE(ROUND($I$14*100,3)," ","% FORECAST CORRECT")</f>
        <v>74 % FORECAST CORRECT</v>
      </c>
      <c r="M14" s="126"/>
      <c r="N14" s="126"/>
      <c r="O14" s="126"/>
      <c r="P14" s="127"/>
    </row>
    <row r="15" spans="1:16" x14ac:dyDescent="0.3">
      <c r="A15" s="60"/>
      <c r="B15" s="62">
        <v>43627</v>
      </c>
      <c r="C15" s="3" t="str">
        <f>IF(Data!U15&gt;0,  "R",IF(ISBLANK(Data!U15)," ","NR"))</f>
        <v>NR</v>
      </c>
      <c r="D15" s="3" t="str">
        <f>IF(Data!T15&gt;0,  "R",IF(ISBLANK(Data!T15)," ","NR"))</f>
        <v>NR</v>
      </c>
      <c r="E15" s="3" t="str">
        <f t="shared" ref="E15:E78" si="2">IF(AND(C15=D15,C15="R"),"HIT",IF(AND(C15&lt;&gt;D15,C15="NR"),"FALSE ALARM",IF(AND(C15&lt;&gt;D15,C15="R"),"MISS",IF(AND(C15="NR",D15="NR"),"NEGATIVE"," "))))</f>
        <v>NEGATIVE</v>
      </c>
      <c r="F15" s="60"/>
      <c r="G15" s="130" t="s">
        <v>22</v>
      </c>
      <c r="H15" s="131"/>
      <c r="I15" s="132">
        <f>ROUND((H6+I6)/(H6+H7),3)</f>
        <v>1.518</v>
      </c>
      <c r="J15" s="133"/>
      <c r="K15" s="73" t="s">
        <v>39</v>
      </c>
      <c r="L15" s="125" t="str">
        <f>CONCATENATE(IF($I$15&gt;1," OVER FORECASTED","UNDER FORECASTED"), " ","BY ",ROUND(($I$15-1)*100,3)," %")</f>
        <v xml:space="preserve"> OVER FORECASTED BY 51.8 %</v>
      </c>
      <c r="M15" s="126"/>
      <c r="N15" s="126"/>
      <c r="O15" s="126"/>
      <c r="P15" s="127"/>
    </row>
    <row r="16" spans="1:16" x14ac:dyDescent="0.3">
      <c r="A16" s="60"/>
      <c r="B16" s="62">
        <v>43628</v>
      </c>
      <c r="C16" s="3" t="str">
        <f>IF(Data!U16&gt;0,  "R",IF(ISBLANK(Data!U16)," ","NR"))</f>
        <v>NR</v>
      </c>
      <c r="D16" s="3" t="str">
        <f>IF(Data!T16&gt;0,  "R",IF(ISBLANK(Data!T16)," ","NR"))</f>
        <v>NR</v>
      </c>
      <c r="E16" s="3" t="str">
        <f t="shared" si="2"/>
        <v>NEGATIVE</v>
      </c>
      <c r="F16" s="60"/>
      <c r="G16" s="130" t="s">
        <v>23</v>
      </c>
      <c r="H16" s="131"/>
      <c r="I16" s="132">
        <f>ROUND(H6/(H6+H7+I6),3)</f>
        <v>0.5</v>
      </c>
      <c r="J16" s="133"/>
      <c r="K16" s="73" t="s">
        <v>38</v>
      </c>
      <c r="L16" s="125" t="str">
        <f>CONCATENATE(ROUND($I$16*100,3), " ","% FORECAST CORRECT")</f>
        <v>50 % FORECAST CORRECT</v>
      </c>
      <c r="M16" s="126"/>
      <c r="N16" s="126"/>
      <c r="O16" s="126"/>
      <c r="P16" s="127"/>
    </row>
    <row r="17" spans="1:16" x14ac:dyDescent="0.3">
      <c r="A17" s="60"/>
      <c r="B17" s="62">
        <v>43629</v>
      </c>
      <c r="C17" s="3" t="str">
        <f>IF(Data!U17&gt;0,  "R",IF(ISBLANK(Data!U17)," ","NR"))</f>
        <v>NR</v>
      </c>
      <c r="D17" s="3" t="str">
        <f>IF(Data!T17&gt;0,  "R",IF(ISBLANK(Data!T17)," ","NR"))</f>
        <v>NR</v>
      </c>
      <c r="E17" s="3" t="str">
        <f t="shared" si="2"/>
        <v>NEGATIVE</v>
      </c>
      <c r="F17" s="60"/>
      <c r="G17" s="134" t="s">
        <v>24</v>
      </c>
      <c r="H17" s="135"/>
      <c r="I17" s="132">
        <f>ROUND(H6/(H6+I6),3)</f>
        <v>0.55300000000000005</v>
      </c>
      <c r="J17" s="133"/>
      <c r="K17" s="73" t="s">
        <v>38</v>
      </c>
      <c r="L17" s="125" t="str">
        <f>CONCATENATE(ROUND($I$17*100,3)," ","% RAIN ACTUALLY OBSERVED")</f>
        <v>55.3 % RAIN ACTUALLY OBSERVED</v>
      </c>
      <c r="M17" s="126"/>
      <c r="N17" s="126"/>
      <c r="O17" s="126"/>
      <c r="P17" s="127"/>
    </row>
    <row r="18" spans="1:16" x14ac:dyDescent="0.3">
      <c r="A18" s="60"/>
      <c r="B18" s="62">
        <v>43630</v>
      </c>
      <c r="C18" s="3" t="str">
        <f>IF(Data!U18&gt;0,  "R",IF(ISBLANK(Data!U18)," ","NR"))</f>
        <v>NR</v>
      </c>
      <c r="D18" s="3" t="str">
        <f>IF(Data!T18&gt;0,  "R",IF(ISBLANK(Data!T18)," ","NR"))</f>
        <v>NR</v>
      </c>
      <c r="E18" s="3" t="str">
        <f t="shared" si="2"/>
        <v>NEGATIVE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x14ac:dyDescent="0.3">
      <c r="A19" s="60"/>
      <c r="B19" s="62">
        <v>43631</v>
      </c>
      <c r="C19" s="3" t="str">
        <f>IF(Data!U19&gt;0,  "R",IF(ISBLANK(Data!U19)," ","NR"))</f>
        <v>NR</v>
      </c>
      <c r="D19" s="3" t="str">
        <f>IF(Data!T19&gt;0,  "R",IF(ISBLANK(Data!T19)," ","NR"))</f>
        <v>NR</v>
      </c>
      <c r="E19" s="3" t="str">
        <f t="shared" si="2"/>
        <v>NEGATIVE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x14ac:dyDescent="0.3">
      <c r="A20" s="60"/>
      <c r="B20" s="62">
        <v>43632</v>
      </c>
      <c r="C20" s="3" t="str">
        <f>IF(Data!U20&gt;0,  "R",IF(ISBLANK(Data!U20)," ","NR"))</f>
        <v>NR</v>
      </c>
      <c r="D20" s="3" t="str">
        <f>IF(Data!T20&gt;0,  "R",IF(ISBLANK(Data!T20)," ","NR"))</f>
        <v>NR</v>
      </c>
      <c r="E20" s="3" t="str">
        <f t="shared" si="2"/>
        <v>NEGATIVE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x14ac:dyDescent="0.3">
      <c r="A21" s="60"/>
      <c r="B21" s="62">
        <v>43633</v>
      </c>
      <c r="C21" s="3" t="str">
        <f>IF(Data!U21&gt;0,  "R",IF(ISBLANK(Data!U21)," ","NR"))</f>
        <v>NR</v>
      </c>
      <c r="D21" s="3" t="str">
        <f>IF(Data!T21&gt;0,  "R",IF(ISBLANK(Data!T21)," ","NR"))</f>
        <v>NR</v>
      </c>
      <c r="E21" s="3" t="str">
        <f t="shared" si="2"/>
        <v>NEGATIVE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x14ac:dyDescent="0.3">
      <c r="A22" s="60"/>
      <c r="B22" s="62">
        <v>43634</v>
      </c>
      <c r="C22" s="3" t="str">
        <f>IF(Data!U22&gt;0,  "R",IF(ISBLANK(Data!U22)," ","NR"))</f>
        <v>NR</v>
      </c>
      <c r="D22" s="3" t="str">
        <f>IF(Data!T22&gt;0,  "R",IF(ISBLANK(Data!T22)," ","NR"))</f>
        <v>NR</v>
      </c>
      <c r="E22" s="3" t="str">
        <f t="shared" si="2"/>
        <v>NEGATIVE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x14ac:dyDescent="0.3">
      <c r="A23" s="60"/>
      <c r="B23" s="62">
        <v>43635</v>
      </c>
      <c r="C23" s="3" t="str">
        <f>IF(Data!U23&gt;0,  "R",IF(ISBLANK(Data!U23)," ","NR"))</f>
        <v>NR</v>
      </c>
      <c r="D23" s="3" t="str">
        <f>IF(Data!T23&gt;0,  "R",IF(ISBLANK(Data!T23)," ","NR"))</f>
        <v>NR</v>
      </c>
      <c r="E23" s="3" t="str">
        <f t="shared" si="2"/>
        <v>NEGATIVE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 x14ac:dyDescent="0.3">
      <c r="A24" s="60"/>
      <c r="B24" s="62">
        <v>43636</v>
      </c>
      <c r="C24" s="3" t="str">
        <f>IF(Data!U24&gt;0,  "R",IF(ISBLANK(Data!U24)," ","NR"))</f>
        <v>NR</v>
      </c>
      <c r="D24" s="3" t="str">
        <f>IF(Data!T24&gt;0,  "R",IF(ISBLANK(Data!T24)," ","NR"))</f>
        <v>NR</v>
      </c>
      <c r="E24" s="3" t="str">
        <f t="shared" si="2"/>
        <v>NEGATIVE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A25" s="60"/>
      <c r="B25" s="62">
        <v>43637</v>
      </c>
      <c r="C25" s="3" t="str">
        <f>IF(Data!U25&gt;0,  "R",IF(ISBLANK(Data!U25)," ","NR"))</f>
        <v>NR</v>
      </c>
      <c r="D25" s="3" t="str">
        <f>IF(Data!T25&gt;0,  "R",IF(ISBLANK(Data!T25)," ","NR"))</f>
        <v>NR</v>
      </c>
      <c r="E25" s="3" t="str">
        <f t="shared" si="2"/>
        <v>NEGATIVE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A26" s="60"/>
      <c r="B26" s="62">
        <v>43638</v>
      </c>
      <c r="C26" s="3" t="str">
        <f>IF(Data!U26&gt;0,  "R",IF(ISBLANK(Data!U26)," ","NR"))</f>
        <v>NR</v>
      </c>
      <c r="D26" s="3" t="str">
        <f>IF(Data!T26&gt;0,  "R",IF(ISBLANK(Data!T26)," ","NR"))</f>
        <v>NR</v>
      </c>
      <c r="E26" s="3" t="str">
        <f t="shared" si="2"/>
        <v>NEGATIVE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A27" s="60"/>
      <c r="B27" s="62">
        <v>43639</v>
      </c>
      <c r="C27" s="3" t="str">
        <f>IF(Data!U27&gt;0,  "R",IF(ISBLANK(Data!U27)," ","NR"))</f>
        <v>NR</v>
      </c>
      <c r="D27" s="3" t="str">
        <f>IF(Data!T27&gt;0,  "R",IF(ISBLANK(Data!T27)," ","NR"))</f>
        <v>NR</v>
      </c>
      <c r="E27" s="3" t="str">
        <f t="shared" si="2"/>
        <v>NEGATIVE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A28" s="60"/>
      <c r="B28" s="62">
        <v>43640</v>
      </c>
      <c r="C28" s="3" t="str">
        <f>IF(Data!U28&gt;0,  "R",IF(ISBLANK(Data!U28)," ","NR"))</f>
        <v>NR</v>
      </c>
      <c r="D28" s="3" t="str">
        <f>IF(Data!T28&gt;0,  "R",IF(ISBLANK(Data!T28)," ","NR"))</f>
        <v>NR</v>
      </c>
      <c r="E28" s="3" t="str">
        <f t="shared" si="2"/>
        <v>NEGATIVE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A29" s="60"/>
      <c r="B29" s="62">
        <v>43641</v>
      </c>
      <c r="C29" s="3" t="str">
        <f>IF(Data!U29&gt;0,  "R",IF(ISBLANK(Data!U29)," ","NR"))</f>
        <v>NR</v>
      </c>
      <c r="D29" s="3" t="str">
        <f>IF(Data!T29&gt;0,  "R",IF(ISBLANK(Data!T29)," ","NR"))</f>
        <v>NR</v>
      </c>
      <c r="E29" s="3" t="str">
        <f t="shared" si="2"/>
        <v>NEGATIVE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A30" s="60"/>
      <c r="B30" s="62">
        <v>43642</v>
      </c>
      <c r="C30" s="3" t="str">
        <f>IF(Data!U30&gt;0,  "R",IF(ISBLANK(Data!U30)," ","NR"))</f>
        <v>NR</v>
      </c>
      <c r="D30" s="3" t="str">
        <f>IF(Data!T30&gt;0,  "R",IF(ISBLANK(Data!T30)," ","NR"))</f>
        <v>NR</v>
      </c>
      <c r="E30" s="3" t="str">
        <f t="shared" si="2"/>
        <v>NEGATIVE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A31" s="60"/>
      <c r="B31" s="62">
        <v>43643</v>
      </c>
      <c r="C31" s="3" t="str">
        <f>IF(Data!U31&gt;0,  "R",IF(ISBLANK(Data!U31)," ","NR"))</f>
        <v>NR</v>
      </c>
      <c r="D31" s="3" t="str">
        <f>IF(Data!T31&gt;0,  "R",IF(ISBLANK(Data!T31)," ","NR"))</f>
        <v>NR</v>
      </c>
      <c r="E31" s="3" t="str">
        <f t="shared" si="2"/>
        <v>NEGATIVE</v>
      </c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A32" s="60"/>
      <c r="B32" s="62">
        <v>43644</v>
      </c>
      <c r="C32" s="3" t="str">
        <f>IF(Data!U32&gt;0,  "R",IF(ISBLANK(Data!U32)," ","NR"))</f>
        <v>NR</v>
      </c>
      <c r="D32" s="3" t="str">
        <f>IF(Data!T32&gt;0,  "R",IF(ISBLANK(Data!T32)," ","NR"))</f>
        <v>NR</v>
      </c>
      <c r="E32" s="3" t="str">
        <f t="shared" si="2"/>
        <v>NEGATIVE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1:16" x14ac:dyDescent="0.3">
      <c r="A33" s="60"/>
      <c r="B33" s="62">
        <v>43645</v>
      </c>
      <c r="C33" s="3" t="str">
        <f>IF(Data!U33&gt;0,  "R",IF(ISBLANK(Data!U33)," ","NR"))</f>
        <v>NR</v>
      </c>
      <c r="D33" s="3" t="str">
        <f>IF(Data!T33&gt;0,  "R",IF(ISBLANK(Data!T33)," ","NR"))</f>
        <v>NR</v>
      </c>
      <c r="E33" s="3" t="str">
        <f t="shared" si="2"/>
        <v>NEGATIVE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1:16" x14ac:dyDescent="0.3">
      <c r="A34" s="60"/>
      <c r="B34" s="62">
        <v>43646</v>
      </c>
      <c r="C34" s="3" t="str">
        <f>IF(Data!U34&gt;0,  "R",IF(ISBLANK(Data!U34)," ","NR"))</f>
        <v>NR</v>
      </c>
      <c r="D34" s="3" t="str">
        <f>IF(Data!T34&gt;0,  "R",IF(ISBLANK(Data!T34)," ","NR"))</f>
        <v>NR</v>
      </c>
      <c r="E34" s="3" t="str">
        <f t="shared" si="2"/>
        <v>NEGATIVE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1:16" x14ac:dyDescent="0.3">
      <c r="A35" s="60"/>
      <c r="B35" s="62">
        <v>43647</v>
      </c>
      <c r="C35" s="3" t="str">
        <f>IF(Data!U35&gt;0,  "R",IF(ISBLANK(Data!U35)," ","NR"))</f>
        <v>NR</v>
      </c>
      <c r="D35" s="3" t="str">
        <f>IF(Data!T35&gt;0,  "R",IF(ISBLANK(Data!T35)," ","NR"))</f>
        <v>NR</v>
      </c>
      <c r="E35" s="3" t="str">
        <f t="shared" si="2"/>
        <v>NEGATIVE</v>
      </c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1:16" x14ac:dyDescent="0.3">
      <c r="A36" s="60"/>
      <c r="B36" s="62">
        <v>43648</v>
      </c>
      <c r="C36" s="3" t="str">
        <f>IF(Data!U36&gt;0,  "R",IF(ISBLANK(Data!U36)," ","NR"))</f>
        <v>NR</v>
      </c>
      <c r="D36" s="3" t="str">
        <f>IF(Data!T36&gt;0,  "R",IF(ISBLANK(Data!T36)," ","NR"))</f>
        <v>NR</v>
      </c>
      <c r="E36" s="3" t="str">
        <f t="shared" si="2"/>
        <v>NEGATIVE</v>
      </c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1:16" x14ac:dyDescent="0.3">
      <c r="A37" s="60"/>
      <c r="B37" s="62">
        <v>43649</v>
      </c>
      <c r="C37" s="3" t="str">
        <f>IF(Data!U37&gt;0,  "R",IF(ISBLANK(Data!U37)," ","NR"))</f>
        <v>NR</v>
      </c>
      <c r="D37" s="3" t="str">
        <f>IF(Data!T37&gt;0,  "R",IF(ISBLANK(Data!T37)," ","NR"))</f>
        <v>NR</v>
      </c>
      <c r="E37" s="3" t="str">
        <f t="shared" si="2"/>
        <v>NEGATIVE</v>
      </c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1:16" x14ac:dyDescent="0.3">
      <c r="A38" s="60"/>
      <c r="B38" s="62">
        <v>43650</v>
      </c>
      <c r="C38" s="3" t="str">
        <f>IF(Data!U38&gt;0,  "R",IF(ISBLANK(Data!U38)," ","NR"))</f>
        <v>R</v>
      </c>
      <c r="D38" s="3" t="str">
        <f>IF(Data!T38&gt;0,  "R",IF(ISBLANK(Data!T38)," ","NR"))</f>
        <v>NR</v>
      </c>
      <c r="E38" s="3" t="str">
        <f t="shared" si="2"/>
        <v>MISS</v>
      </c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1:16" x14ac:dyDescent="0.3">
      <c r="A39" s="60"/>
      <c r="B39" s="62">
        <v>43651</v>
      </c>
      <c r="C39" s="3" t="str">
        <f>IF(Data!U39&gt;0,  "R",IF(ISBLANK(Data!U39)," ","NR"))</f>
        <v>R</v>
      </c>
      <c r="D39" s="3" t="str">
        <f>IF(Data!T39&gt;0,  "R",IF(ISBLANK(Data!T39)," ","NR"))</f>
        <v>R</v>
      </c>
      <c r="E39" s="3" t="str">
        <f t="shared" si="2"/>
        <v>HIT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1:16" x14ac:dyDescent="0.3">
      <c r="A40" s="60"/>
      <c r="B40" s="62">
        <v>43652</v>
      </c>
      <c r="C40" s="3" t="str">
        <f>IF(Data!U40&gt;0,  "R",IF(ISBLANK(Data!U40)," ","NR"))</f>
        <v>R</v>
      </c>
      <c r="D40" s="3" t="str">
        <f>IF(Data!T40&gt;0,  "R",IF(ISBLANK(Data!T40)," ","NR"))</f>
        <v>R</v>
      </c>
      <c r="E40" s="3" t="str">
        <f t="shared" si="2"/>
        <v>HIT</v>
      </c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 x14ac:dyDescent="0.3">
      <c r="A41" s="60"/>
      <c r="B41" s="62">
        <v>43653</v>
      </c>
      <c r="C41" s="3" t="str">
        <f>IF(Data!U41&gt;0,  "R",IF(ISBLANK(Data!U41)," ","NR"))</f>
        <v>R</v>
      </c>
      <c r="D41" s="3" t="str">
        <f>IF(Data!T41&gt;0,  "R",IF(ISBLANK(Data!T41)," ","NR"))</f>
        <v>R</v>
      </c>
      <c r="E41" s="3" t="str">
        <f t="shared" si="2"/>
        <v>HIT</v>
      </c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1:16" x14ac:dyDescent="0.3">
      <c r="A42" s="60"/>
      <c r="B42" s="62">
        <v>43654</v>
      </c>
      <c r="C42" s="3" t="str">
        <f>IF(Data!U42&gt;0,  "R",IF(ISBLANK(Data!U42)," ","NR"))</f>
        <v>R</v>
      </c>
      <c r="D42" s="3" t="str">
        <f>IF(Data!T42&gt;0,  "R",IF(ISBLANK(Data!T42)," ","NR"))</f>
        <v>R</v>
      </c>
      <c r="E42" s="3" t="str">
        <f t="shared" si="2"/>
        <v>HIT</v>
      </c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x14ac:dyDescent="0.3">
      <c r="A43" s="60"/>
      <c r="B43" s="62">
        <v>43655</v>
      </c>
      <c r="C43" s="3" t="str">
        <f>IF(Data!U43&gt;0,  "R",IF(ISBLANK(Data!U43)," ","NR"))</f>
        <v>NR</v>
      </c>
      <c r="D43" s="3" t="str">
        <f>IF(Data!T43&gt;0,  "R",IF(ISBLANK(Data!T43)," ","NR"))</f>
        <v>R</v>
      </c>
      <c r="E43" s="3" t="str">
        <f t="shared" si="2"/>
        <v>FALSE ALARM</v>
      </c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x14ac:dyDescent="0.3">
      <c r="A44" s="60"/>
      <c r="B44" s="62">
        <v>43656</v>
      </c>
      <c r="C44" s="3" t="str">
        <f>IF(Data!U44&gt;0,  "R",IF(ISBLANK(Data!U44)," ","NR"))</f>
        <v>NR</v>
      </c>
      <c r="D44" s="3" t="str">
        <f>IF(Data!T44&gt;0,  "R",IF(ISBLANK(Data!T44)," ","NR"))</f>
        <v>R</v>
      </c>
      <c r="E44" s="3" t="str">
        <f t="shared" si="2"/>
        <v>FALSE ALARM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x14ac:dyDescent="0.3">
      <c r="A45" s="60"/>
      <c r="B45" s="62">
        <v>43657</v>
      </c>
      <c r="C45" s="3" t="str">
        <f>IF(Data!U45&gt;0,  "R",IF(ISBLANK(Data!U45)," ","NR"))</f>
        <v>NR</v>
      </c>
      <c r="D45" s="3" t="str">
        <f>IF(Data!T45&gt;0,  "R",IF(ISBLANK(Data!T45)," ","NR"))</f>
        <v>R</v>
      </c>
      <c r="E45" s="3" t="str">
        <f t="shared" si="2"/>
        <v>FALSE ALARM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x14ac:dyDescent="0.3">
      <c r="A46" s="60"/>
      <c r="B46" s="62">
        <v>43658</v>
      </c>
      <c r="C46" s="3" t="str">
        <f>IF(Data!U46&gt;0,  "R",IF(ISBLANK(Data!U46)," ","NR"))</f>
        <v>NR</v>
      </c>
      <c r="D46" s="3" t="str">
        <f>IF(Data!T46&gt;0,  "R",IF(ISBLANK(Data!T46)," ","NR"))</f>
        <v>NR</v>
      </c>
      <c r="E46" s="3" t="str">
        <f t="shared" si="2"/>
        <v>NEGATIVE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x14ac:dyDescent="0.3">
      <c r="A47" s="60"/>
      <c r="B47" s="62">
        <v>43659</v>
      </c>
      <c r="C47" s="3" t="str">
        <f>IF(Data!U47&gt;0,  "R",IF(ISBLANK(Data!U47)," ","NR"))</f>
        <v>NR</v>
      </c>
      <c r="D47" s="3" t="str">
        <f>IF(Data!T47&gt;0,  "R",IF(ISBLANK(Data!T47)," ","NR"))</f>
        <v>NR</v>
      </c>
      <c r="E47" s="3" t="str">
        <f t="shared" si="2"/>
        <v>NEGATIVE</v>
      </c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x14ac:dyDescent="0.3">
      <c r="A48" s="60"/>
      <c r="B48" s="62">
        <v>43660</v>
      </c>
      <c r="C48" s="3" t="str">
        <f>IF(Data!U48&gt;0,  "R",IF(ISBLANK(Data!U48)," ","NR"))</f>
        <v>NR</v>
      </c>
      <c r="D48" s="3" t="str">
        <f>IF(Data!T48&gt;0,  "R",IF(ISBLANK(Data!T48)," ","NR"))</f>
        <v>NR</v>
      </c>
      <c r="E48" s="3" t="str">
        <f t="shared" si="2"/>
        <v>NEGATIVE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x14ac:dyDescent="0.3">
      <c r="A49" s="60"/>
      <c r="B49" s="62">
        <v>43661</v>
      </c>
      <c r="C49" s="3" t="str">
        <f>IF(Data!U49&gt;0,  "R",IF(ISBLANK(Data!U49)," ","NR"))</f>
        <v>NR</v>
      </c>
      <c r="D49" s="3" t="str">
        <f>IF(Data!T49&gt;0,  "R",IF(ISBLANK(Data!T49)," ","NR"))</f>
        <v>NR</v>
      </c>
      <c r="E49" s="3" t="str">
        <f t="shared" si="2"/>
        <v>NEGATIVE</v>
      </c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x14ac:dyDescent="0.3">
      <c r="A50" s="60"/>
      <c r="B50" s="62">
        <v>43662</v>
      </c>
      <c r="C50" s="3" t="str">
        <f>IF(Data!U50&gt;0,  "R",IF(ISBLANK(Data!U50)," ","NR"))</f>
        <v>NR</v>
      </c>
      <c r="D50" s="3" t="str">
        <f>IF(Data!T50&gt;0,  "R",IF(ISBLANK(Data!T50)," ","NR"))</f>
        <v>NR</v>
      </c>
      <c r="E50" s="3" t="str">
        <f t="shared" si="2"/>
        <v>NEGATIVE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x14ac:dyDescent="0.3">
      <c r="A51" s="60"/>
      <c r="B51" s="62">
        <v>43663</v>
      </c>
      <c r="C51" s="3" t="str">
        <f>IF(Data!U51&gt;0,  "R",IF(ISBLANK(Data!U51)," ","NR"))</f>
        <v>NR</v>
      </c>
      <c r="D51" s="3" t="str">
        <f>IF(Data!T51&gt;0,  "R",IF(ISBLANK(Data!T51)," ","NR"))</f>
        <v>NR</v>
      </c>
      <c r="E51" s="3" t="str">
        <f t="shared" si="2"/>
        <v>NEGATIVE</v>
      </c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x14ac:dyDescent="0.3">
      <c r="A52" s="60"/>
      <c r="B52" s="62">
        <v>43664</v>
      </c>
      <c r="C52" s="3" t="str">
        <f>IF(Data!U52&gt;0,  "R",IF(ISBLANK(Data!U52)," ","NR"))</f>
        <v>NR</v>
      </c>
      <c r="D52" s="3" t="str">
        <f>IF(Data!T52&gt;0,  "R",IF(ISBLANK(Data!T52)," ","NR"))</f>
        <v>NR</v>
      </c>
      <c r="E52" s="3" t="str">
        <f t="shared" si="2"/>
        <v>NEGATIVE</v>
      </c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x14ac:dyDescent="0.3">
      <c r="A53" s="60"/>
      <c r="B53" s="62">
        <v>43665</v>
      </c>
      <c r="C53" s="3" t="str">
        <f>IF(Data!U53&gt;0,  "R",IF(ISBLANK(Data!U53)," ","NR"))</f>
        <v>NR</v>
      </c>
      <c r="D53" s="3" t="str">
        <f>IF(Data!T53&gt;0,  "R",IF(ISBLANK(Data!T53)," ","NR"))</f>
        <v>NR</v>
      </c>
      <c r="E53" s="3" t="str">
        <f t="shared" si="2"/>
        <v>NEGATIVE</v>
      </c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x14ac:dyDescent="0.3">
      <c r="A54" s="60"/>
      <c r="B54" s="62">
        <v>43666</v>
      </c>
      <c r="C54" s="3" t="str">
        <f>IF(Data!U54&gt;0,  "R",IF(ISBLANK(Data!U54)," ","NR"))</f>
        <v>R</v>
      </c>
      <c r="D54" s="3" t="str">
        <f>IF(Data!T54&gt;0,  "R",IF(ISBLANK(Data!T54)," ","NR"))</f>
        <v>R</v>
      </c>
      <c r="E54" s="3" t="str">
        <f t="shared" si="2"/>
        <v>HIT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x14ac:dyDescent="0.3">
      <c r="A55" s="60"/>
      <c r="B55" s="62">
        <v>43667</v>
      </c>
      <c r="C55" s="3" t="str">
        <f>IF(Data!U55&gt;0,  "R",IF(ISBLANK(Data!U55)," ","NR"))</f>
        <v>R</v>
      </c>
      <c r="D55" s="3" t="str">
        <f>IF(Data!T55&gt;0,  "R",IF(ISBLANK(Data!T55)," ","NR"))</f>
        <v>R</v>
      </c>
      <c r="E55" s="3" t="str">
        <f t="shared" si="2"/>
        <v>HIT</v>
      </c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x14ac:dyDescent="0.3">
      <c r="A56" s="60"/>
      <c r="B56" s="62">
        <v>43668</v>
      </c>
      <c r="C56" s="3" t="str">
        <f>IF(Data!U56&gt;0,  "R",IF(ISBLANK(Data!U56)," ","NR"))</f>
        <v>R</v>
      </c>
      <c r="D56" s="3" t="str">
        <f>IF(Data!T56&gt;0,  "R",IF(ISBLANK(Data!T56)," ","NR"))</f>
        <v>R</v>
      </c>
      <c r="E56" s="3" t="str">
        <f t="shared" si="2"/>
        <v>HIT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x14ac:dyDescent="0.3">
      <c r="A57" s="60"/>
      <c r="B57" s="62">
        <v>43669</v>
      </c>
      <c r="C57" s="3" t="str">
        <f>IF(Data!U57&gt;0,  "R",IF(ISBLANK(Data!U57)," ","NR"))</f>
        <v>R</v>
      </c>
      <c r="D57" s="3" t="str">
        <f>IF(Data!T57&gt;0,  "R",IF(ISBLANK(Data!T57)," ","NR"))</f>
        <v>R</v>
      </c>
      <c r="E57" s="3" t="str">
        <f t="shared" si="2"/>
        <v>HIT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x14ac:dyDescent="0.3">
      <c r="A58" s="60"/>
      <c r="B58" s="62">
        <v>43670</v>
      </c>
      <c r="C58" s="3" t="str">
        <f>IF(Data!U58&gt;0,  "R",IF(ISBLANK(Data!U58)," ","NR"))</f>
        <v>R</v>
      </c>
      <c r="D58" s="3" t="str">
        <f>IF(Data!T58&gt;0,  "R",IF(ISBLANK(Data!T58)," ","NR"))</f>
        <v>R</v>
      </c>
      <c r="E58" s="3" t="str">
        <f t="shared" si="2"/>
        <v>HIT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x14ac:dyDescent="0.3">
      <c r="A59" s="60"/>
      <c r="B59" s="62">
        <v>43671</v>
      </c>
      <c r="C59" s="3" t="str">
        <f>IF(Data!U59&gt;0,  "R",IF(ISBLANK(Data!U59)," ","NR"))</f>
        <v>R</v>
      </c>
      <c r="D59" s="3" t="str">
        <f>IF(Data!T59&gt;0,  "R",IF(ISBLANK(Data!T59)," ","NR"))</f>
        <v>R</v>
      </c>
      <c r="E59" s="3" t="str">
        <f t="shared" si="2"/>
        <v>HIT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x14ac:dyDescent="0.3">
      <c r="A60" s="60"/>
      <c r="B60" s="62">
        <v>43672</v>
      </c>
      <c r="C60" s="3" t="str">
        <f>IF(Data!U60&gt;0,  "R",IF(ISBLANK(Data!U60)," ","NR"))</f>
        <v>R</v>
      </c>
      <c r="D60" s="3" t="str">
        <f>IF(Data!T60&gt;0,  "R",IF(ISBLANK(Data!T60)," ","NR"))</f>
        <v>R</v>
      </c>
      <c r="E60" s="3" t="str">
        <f t="shared" si="2"/>
        <v>HIT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x14ac:dyDescent="0.3">
      <c r="A61" s="60"/>
      <c r="B61" s="62">
        <v>43673</v>
      </c>
      <c r="C61" s="3" t="str">
        <f>IF(Data!U61&gt;0,  "R",IF(ISBLANK(Data!U61)," ","NR"))</f>
        <v>R</v>
      </c>
      <c r="D61" s="3" t="str">
        <f>IF(Data!T61&gt;0,  "R",IF(ISBLANK(Data!T61)," ","NR"))</f>
        <v>R</v>
      </c>
      <c r="E61" s="3" t="str">
        <f t="shared" si="2"/>
        <v>HIT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x14ac:dyDescent="0.3">
      <c r="A62" s="60"/>
      <c r="B62" s="62">
        <v>43674</v>
      </c>
      <c r="C62" s="3" t="str">
        <f>IF(Data!U62&gt;0,  "R",IF(ISBLANK(Data!U62)," ","NR"))</f>
        <v>R</v>
      </c>
      <c r="D62" s="3" t="str">
        <f>IF(Data!T62&gt;0,  "R",IF(ISBLANK(Data!T62)," ","NR"))</f>
        <v>R</v>
      </c>
      <c r="E62" s="3" t="str">
        <f t="shared" si="2"/>
        <v>HIT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x14ac:dyDescent="0.3">
      <c r="A63" s="60"/>
      <c r="B63" s="62">
        <v>43675</v>
      </c>
      <c r="C63" s="3" t="str">
        <f>IF(Data!U63&gt;0,  "R",IF(ISBLANK(Data!U63)," ","NR"))</f>
        <v>R</v>
      </c>
      <c r="D63" s="3" t="str">
        <f>IF(Data!T63&gt;0,  "R",IF(ISBLANK(Data!T63)," ","NR"))</f>
        <v>R</v>
      </c>
      <c r="E63" s="3" t="str">
        <f t="shared" si="2"/>
        <v>HIT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x14ac:dyDescent="0.3">
      <c r="A64" s="60"/>
      <c r="B64" s="62">
        <v>43676</v>
      </c>
      <c r="C64" s="3" t="str">
        <f>IF(Data!U64&gt;0,  "R",IF(ISBLANK(Data!U64)," ","NR"))</f>
        <v>R</v>
      </c>
      <c r="D64" s="3" t="str">
        <f>IF(Data!T64&gt;0,  "R",IF(ISBLANK(Data!T64)," ","NR"))</f>
        <v>R</v>
      </c>
      <c r="E64" s="3" t="str">
        <f t="shared" si="2"/>
        <v>HIT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x14ac:dyDescent="0.3">
      <c r="A65" s="60"/>
      <c r="B65" s="62">
        <v>43677</v>
      </c>
      <c r="C65" s="3" t="str">
        <f>IF(Data!U65&gt;0,  "R",IF(ISBLANK(Data!U65)," ","NR"))</f>
        <v>R</v>
      </c>
      <c r="D65" s="3" t="str">
        <f>IF(Data!T65&gt;0,  "R",IF(ISBLANK(Data!T65)," ","NR"))</f>
        <v>R</v>
      </c>
      <c r="E65" s="3" t="str">
        <f t="shared" si="2"/>
        <v>HIT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x14ac:dyDescent="0.3">
      <c r="A66" s="60"/>
      <c r="B66" s="62">
        <v>43678</v>
      </c>
      <c r="C66" s="3" t="str">
        <f>IF(Data!U66&gt;0,  "R",IF(ISBLANK(Data!U66)," ","NR"))</f>
        <v>R</v>
      </c>
      <c r="D66" s="3" t="str">
        <f>IF(Data!T66&gt;0,  "R",IF(ISBLANK(Data!T66)," ","NR"))</f>
        <v>R</v>
      </c>
      <c r="E66" s="3" t="str">
        <f t="shared" si="2"/>
        <v>HIT</v>
      </c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x14ac:dyDescent="0.3">
      <c r="A67" s="60"/>
      <c r="B67" s="62">
        <v>43679</v>
      </c>
      <c r="C67" s="3" t="str">
        <f>IF(Data!U67&gt;0,  "R",IF(ISBLANK(Data!U67)," ","NR"))</f>
        <v>R</v>
      </c>
      <c r="D67" s="3" t="str">
        <f>IF(Data!T67&gt;0,  "R",IF(ISBLANK(Data!T67)," ","NR"))</f>
        <v>R</v>
      </c>
      <c r="E67" s="3" t="str">
        <f t="shared" si="2"/>
        <v>HIT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x14ac:dyDescent="0.3">
      <c r="A68" s="60"/>
      <c r="B68" s="62">
        <v>43680</v>
      </c>
      <c r="C68" s="3" t="str">
        <f>IF(Data!U68&gt;0,  "R",IF(ISBLANK(Data!U68)," ","NR"))</f>
        <v>R</v>
      </c>
      <c r="D68" s="3" t="str">
        <f>IF(Data!T68&gt;0,  "R",IF(ISBLANK(Data!T68)," ","NR"))</f>
        <v>R</v>
      </c>
      <c r="E68" s="3" t="str">
        <f t="shared" si="2"/>
        <v>HIT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x14ac:dyDescent="0.3">
      <c r="A69" s="60"/>
      <c r="B69" s="62">
        <v>43681</v>
      </c>
      <c r="C69" s="3" t="str">
        <f>IF(Data!U69&gt;0,  "R",IF(ISBLANK(Data!U69)," ","NR"))</f>
        <v>R</v>
      </c>
      <c r="D69" s="3" t="str">
        <f>IF(Data!T69&gt;0,  "R",IF(ISBLANK(Data!T69)," ","NR"))</f>
        <v>R</v>
      </c>
      <c r="E69" s="3" t="str">
        <f t="shared" si="2"/>
        <v>HIT</v>
      </c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x14ac:dyDescent="0.3">
      <c r="A70" s="60"/>
      <c r="B70" s="62">
        <v>43682</v>
      </c>
      <c r="C70" s="3" t="str">
        <f>IF(Data!U70&gt;0,  "R",IF(ISBLANK(Data!U70)," ","NR"))</f>
        <v>R</v>
      </c>
      <c r="D70" s="3" t="str">
        <f>IF(Data!T70&gt;0,  "R",IF(ISBLANK(Data!T70)," ","NR"))</f>
        <v>R</v>
      </c>
      <c r="E70" s="3" t="str">
        <f t="shared" si="2"/>
        <v>HIT</v>
      </c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x14ac:dyDescent="0.3">
      <c r="A71" s="60"/>
      <c r="B71" s="62">
        <v>43683</v>
      </c>
      <c r="C71" s="3" t="str">
        <f>IF(Data!U71&gt;0,  "R",IF(ISBLANK(Data!U71)," ","NR"))</f>
        <v>R</v>
      </c>
      <c r="D71" s="3" t="str">
        <f>IF(Data!T71&gt;0,  "R",IF(ISBLANK(Data!T71)," ","NR"))</f>
        <v>R</v>
      </c>
      <c r="E71" s="3" t="str">
        <f t="shared" si="2"/>
        <v>HIT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x14ac:dyDescent="0.3">
      <c r="A72" s="60"/>
      <c r="B72" s="62">
        <v>43684</v>
      </c>
      <c r="C72" s="3" t="str">
        <f>IF(Data!U72&gt;0,  "R",IF(ISBLANK(Data!U72)," ","NR"))</f>
        <v>R</v>
      </c>
      <c r="D72" s="3" t="str">
        <f>IF(Data!T72&gt;0,  "R",IF(ISBLANK(Data!T72)," ","NR"))</f>
        <v>R</v>
      </c>
      <c r="E72" s="3" t="str">
        <f t="shared" si="2"/>
        <v>HIT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1:16" x14ac:dyDescent="0.3">
      <c r="A73" s="60"/>
      <c r="B73" s="62">
        <v>43685</v>
      </c>
      <c r="C73" s="3" t="str">
        <f>IF(Data!U73&gt;0,  "R",IF(ISBLANK(Data!U73)," ","NR"))</f>
        <v>R</v>
      </c>
      <c r="D73" s="3" t="str">
        <f>IF(Data!T73&gt;0,  "R",IF(ISBLANK(Data!T73)," ","NR"))</f>
        <v>R</v>
      </c>
      <c r="E73" s="3" t="str">
        <f t="shared" si="2"/>
        <v>HIT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1:16" x14ac:dyDescent="0.3">
      <c r="A74" s="60"/>
      <c r="B74" s="62">
        <v>43686</v>
      </c>
      <c r="C74" s="3" t="str">
        <f>IF(Data!U74&gt;0,  "R",IF(ISBLANK(Data!U74)," ","NR"))</f>
        <v>R</v>
      </c>
      <c r="D74" s="3" t="str">
        <f>IF(Data!T74&gt;0,  "R",IF(ISBLANK(Data!T74)," ","NR"))</f>
        <v>R</v>
      </c>
      <c r="E74" s="3" t="str">
        <f t="shared" si="2"/>
        <v>HIT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</row>
    <row r="75" spans="1:16" x14ac:dyDescent="0.3">
      <c r="A75" s="60"/>
      <c r="B75" s="62">
        <v>43687</v>
      </c>
      <c r="C75" s="3" t="str">
        <f>IF(Data!U75&gt;0,  "R",IF(ISBLANK(Data!U75)," ","NR"))</f>
        <v>R</v>
      </c>
      <c r="D75" s="3" t="str">
        <f>IF(Data!T75&gt;0,  "R",IF(ISBLANK(Data!T75)," ","NR"))</f>
        <v>R</v>
      </c>
      <c r="E75" s="3" t="str">
        <f t="shared" si="2"/>
        <v>HIT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1:16" x14ac:dyDescent="0.3">
      <c r="A76" s="60"/>
      <c r="B76" s="62">
        <v>43688</v>
      </c>
      <c r="C76" s="3" t="str">
        <f>IF(Data!U76&gt;0,  "R",IF(ISBLANK(Data!U76)," ","NR"))</f>
        <v>NR</v>
      </c>
      <c r="D76" s="3" t="str">
        <f>IF(Data!T76&gt;0,  "R",IF(ISBLANK(Data!T76)," ","NR"))</f>
        <v>R</v>
      </c>
      <c r="E76" s="3" t="str">
        <f t="shared" si="2"/>
        <v>FALSE ALARM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1:16" x14ac:dyDescent="0.3">
      <c r="A77" s="60"/>
      <c r="B77" s="62">
        <v>43689</v>
      </c>
      <c r="C77" s="3" t="str">
        <f>IF(Data!U77&gt;0,  "R",IF(ISBLANK(Data!U77)," ","NR"))</f>
        <v>R</v>
      </c>
      <c r="D77" s="3" t="str">
        <f>IF(Data!T77&gt;0,  "R",IF(ISBLANK(Data!T77)," ","NR"))</f>
        <v>R</v>
      </c>
      <c r="E77" s="3" t="str">
        <f t="shared" si="2"/>
        <v>HIT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1:16" x14ac:dyDescent="0.3">
      <c r="A78" s="60"/>
      <c r="B78" s="62">
        <v>43690</v>
      </c>
      <c r="C78" s="3" t="str">
        <f>IF(Data!U78&gt;0,  "R",IF(ISBLANK(Data!U78)," ","NR"))</f>
        <v>R</v>
      </c>
      <c r="D78" s="3" t="str">
        <f>IF(Data!T78&gt;0,  "R",IF(ISBLANK(Data!T78)," ","NR"))</f>
        <v>R</v>
      </c>
      <c r="E78" s="3" t="str">
        <f t="shared" si="2"/>
        <v>HIT</v>
      </c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1:16" x14ac:dyDescent="0.3">
      <c r="A79" s="60"/>
      <c r="B79" s="62">
        <v>43691</v>
      </c>
      <c r="C79" s="3" t="str">
        <f>IF(Data!U79&gt;0,  "R",IF(ISBLANK(Data!U79)," ","NR"))</f>
        <v>R</v>
      </c>
      <c r="D79" s="3" t="str">
        <f>IF(Data!T79&gt;0,  "R",IF(ISBLANK(Data!T79)," ","NR"))</f>
        <v>R</v>
      </c>
      <c r="E79" s="3" t="str">
        <f t="shared" ref="E79:E142" si="3">IF(AND(C79=D79,C79="R"),"HIT",IF(AND(C79&lt;&gt;D79,C79="NR"),"FALSE ALARM",IF(AND(C79&lt;&gt;D79,C79="R"),"MISS",IF(AND(C79="NR",D79="NR"),"NEGATIVE"," "))))</f>
        <v>HIT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1:16" x14ac:dyDescent="0.3">
      <c r="A80" s="60"/>
      <c r="B80" s="62">
        <v>43692</v>
      </c>
      <c r="C80" s="3" t="str">
        <f>IF(Data!U80&gt;0,  "R",IF(ISBLANK(Data!U80)," ","NR"))</f>
        <v>R</v>
      </c>
      <c r="D80" s="3" t="str">
        <f>IF(Data!T80&gt;0,  "R",IF(ISBLANK(Data!T80)," ","NR"))</f>
        <v>R</v>
      </c>
      <c r="E80" s="3" t="str">
        <f t="shared" si="3"/>
        <v>HIT</v>
      </c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1:16" x14ac:dyDescent="0.3">
      <c r="A81" s="60"/>
      <c r="B81" s="62">
        <v>43693</v>
      </c>
      <c r="C81" s="3" t="str">
        <f>IF(Data!U81&gt;0,  "R",IF(ISBLANK(Data!U81)," ","NR"))</f>
        <v>R</v>
      </c>
      <c r="D81" s="3" t="str">
        <f>IF(Data!T81&gt;0,  "R",IF(ISBLANK(Data!T81)," ","NR"))</f>
        <v>R</v>
      </c>
      <c r="E81" s="3" t="str">
        <f t="shared" si="3"/>
        <v>HIT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1:16" x14ac:dyDescent="0.3">
      <c r="A82" s="60"/>
      <c r="B82" s="62">
        <v>43694</v>
      </c>
      <c r="C82" s="3" t="str">
        <f>IF(Data!U82&gt;0,  "R",IF(ISBLANK(Data!U82)," ","NR"))</f>
        <v>R</v>
      </c>
      <c r="D82" s="3" t="str">
        <f>IF(Data!T82&gt;0,  "R",IF(ISBLANK(Data!T82)," ","NR"))</f>
        <v>R</v>
      </c>
      <c r="E82" s="3" t="str">
        <f t="shared" si="3"/>
        <v>HIT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1:16" x14ac:dyDescent="0.3">
      <c r="A83" s="60"/>
      <c r="B83" s="62">
        <v>43695</v>
      </c>
      <c r="C83" s="3" t="str">
        <f>IF(Data!U83&gt;0,  "R",IF(ISBLANK(Data!U83)," ","NR"))</f>
        <v>R</v>
      </c>
      <c r="D83" s="3" t="str">
        <f>IF(Data!T83&gt;0,  "R",IF(ISBLANK(Data!T83)," ","NR"))</f>
        <v>R</v>
      </c>
      <c r="E83" s="3" t="str">
        <f t="shared" si="3"/>
        <v>HIT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1:16" x14ac:dyDescent="0.3">
      <c r="A84" s="60"/>
      <c r="B84" s="62">
        <v>43696</v>
      </c>
      <c r="C84" s="3" t="str">
        <f>IF(Data!U84&gt;0,  "R",IF(ISBLANK(Data!U84)," ","NR"))</f>
        <v>NR</v>
      </c>
      <c r="D84" s="3" t="str">
        <f>IF(Data!T84&gt;0,  "R",IF(ISBLANK(Data!T84)," ","NR"))</f>
        <v>NR</v>
      </c>
      <c r="E84" s="3" t="str">
        <f t="shared" si="3"/>
        <v>NEGATIVE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1:16" x14ac:dyDescent="0.3">
      <c r="A85" s="60"/>
      <c r="B85" s="62">
        <v>43697</v>
      </c>
      <c r="C85" s="3" t="str">
        <f>IF(Data!U85&gt;0,  "R",IF(ISBLANK(Data!U85)," ","NR"))</f>
        <v>NR</v>
      </c>
      <c r="D85" s="3" t="str">
        <f>IF(Data!T85&gt;0,  "R",IF(ISBLANK(Data!T85)," ","NR"))</f>
        <v>NR</v>
      </c>
      <c r="E85" s="3" t="str">
        <f t="shared" si="3"/>
        <v>NEGATIVE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1:16" x14ac:dyDescent="0.3">
      <c r="A86" s="60"/>
      <c r="B86" s="62">
        <v>43698</v>
      </c>
      <c r="C86" s="3" t="str">
        <f>IF(Data!U86&gt;0,  "R",IF(ISBLANK(Data!U86)," ","NR"))</f>
        <v>NR</v>
      </c>
      <c r="D86" s="3" t="str">
        <f>IF(Data!T86&gt;0,  "R",IF(ISBLANK(Data!T86)," ","NR"))</f>
        <v>NR</v>
      </c>
      <c r="E86" s="3" t="str">
        <f t="shared" si="3"/>
        <v>NEGATIVE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1:16" x14ac:dyDescent="0.3">
      <c r="A87" s="60"/>
      <c r="B87" s="62">
        <v>43699</v>
      </c>
      <c r="C87" s="3" t="str">
        <f>IF(Data!U87&gt;0,  "R",IF(ISBLANK(Data!U87)," ","NR"))</f>
        <v>NR</v>
      </c>
      <c r="D87" s="3" t="str">
        <f>IF(Data!T87&gt;0,  "R",IF(ISBLANK(Data!T87)," ","NR"))</f>
        <v>NR</v>
      </c>
      <c r="E87" s="3" t="str">
        <f t="shared" si="3"/>
        <v>NEGATIVE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1:16" x14ac:dyDescent="0.3">
      <c r="A88" s="60"/>
      <c r="B88" s="62">
        <v>43700</v>
      </c>
      <c r="C88" s="3" t="str">
        <f>IF(Data!U88&gt;0,  "R",IF(ISBLANK(Data!U88)," ","NR"))</f>
        <v>NR</v>
      </c>
      <c r="D88" s="3" t="str">
        <f>IF(Data!T88&gt;0,  "R",IF(ISBLANK(Data!T88)," ","NR"))</f>
        <v>NR</v>
      </c>
      <c r="E88" s="3" t="str">
        <f t="shared" si="3"/>
        <v>NEGATIVE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1:16" x14ac:dyDescent="0.3">
      <c r="A89" s="60"/>
      <c r="B89" s="62">
        <v>43701</v>
      </c>
      <c r="C89" s="3" t="str">
        <f>IF(Data!U89&gt;0,  "R",IF(ISBLANK(Data!U89)," ","NR"))</f>
        <v>NR</v>
      </c>
      <c r="D89" s="3" t="str">
        <f>IF(Data!T89&gt;0,  "R",IF(ISBLANK(Data!T89)," ","NR"))</f>
        <v>NR</v>
      </c>
      <c r="E89" s="3" t="str">
        <f t="shared" si="3"/>
        <v>NEGATIVE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1:16" x14ac:dyDescent="0.3">
      <c r="A90" s="60"/>
      <c r="B90" s="62">
        <v>43702</v>
      </c>
      <c r="C90" s="3" t="str">
        <f>IF(Data!U90&gt;0,  "R",IF(ISBLANK(Data!U90)," ","NR"))</f>
        <v>NR</v>
      </c>
      <c r="D90" s="3" t="str">
        <f>IF(Data!T90&gt;0,  "R",IF(ISBLANK(Data!T90)," ","NR"))</f>
        <v>NR</v>
      </c>
      <c r="E90" s="3" t="str">
        <f t="shared" si="3"/>
        <v>NEGATIVE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1" spans="1:16" x14ac:dyDescent="0.3">
      <c r="A91" s="60"/>
      <c r="B91" s="62">
        <v>43703</v>
      </c>
      <c r="C91" s="3" t="str">
        <f>IF(Data!U91&gt;0,  "R",IF(ISBLANK(Data!U91)," ","NR"))</f>
        <v>NR</v>
      </c>
      <c r="D91" s="3" t="str">
        <f>IF(Data!T91&gt;0,  "R",IF(ISBLANK(Data!T91)," ","NR"))</f>
        <v>NR</v>
      </c>
      <c r="E91" s="3" t="str">
        <f t="shared" si="3"/>
        <v>NEGATIVE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</row>
    <row r="92" spans="1:16" x14ac:dyDescent="0.3">
      <c r="A92" s="60"/>
      <c r="B92" s="62">
        <v>43704</v>
      </c>
      <c r="C92" s="3" t="str">
        <f>IF(Data!U92&gt;0,  "R",IF(ISBLANK(Data!U92)," ","NR"))</f>
        <v>NR</v>
      </c>
      <c r="D92" s="3" t="str">
        <f>IF(Data!T92&gt;0,  "R",IF(ISBLANK(Data!T92)," ","NR"))</f>
        <v>NR</v>
      </c>
      <c r="E92" s="3" t="str">
        <f t="shared" si="3"/>
        <v>NEGATIVE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</row>
    <row r="93" spans="1:16" x14ac:dyDescent="0.3">
      <c r="A93" s="60"/>
      <c r="B93" s="62">
        <v>43705</v>
      </c>
      <c r="C93" s="3" t="str">
        <f>IF(Data!U93&gt;0,  "R",IF(ISBLANK(Data!U93)," ","NR"))</f>
        <v>NR</v>
      </c>
      <c r="D93" s="3" t="str">
        <f>IF(Data!T93&gt;0,  "R",IF(ISBLANK(Data!T93)," ","NR"))</f>
        <v>NR</v>
      </c>
      <c r="E93" s="3" t="str">
        <f t="shared" si="3"/>
        <v>NEGATIVE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</row>
    <row r="94" spans="1:16" x14ac:dyDescent="0.3">
      <c r="A94" s="60"/>
      <c r="B94" s="62">
        <v>43706</v>
      </c>
      <c r="C94" s="3" t="str">
        <f>IF(Data!U94&gt;0,  "R",IF(ISBLANK(Data!U94)," ","NR"))</f>
        <v>NR</v>
      </c>
      <c r="D94" s="3" t="str">
        <f>IF(Data!T94&gt;0,  "R",IF(ISBLANK(Data!T94)," ","NR"))</f>
        <v>NR</v>
      </c>
      <c r="E94" s="3" t="str">
        <f t="shared" si="3"/>
        <v>NEGATIVE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1:16" x14ac:dyDescent="0.3">
      <c r="A95" s="60"/>
      <c r="B95" s="62">
        <v>43707</v>
      </c>
      <c r="C95" s="3" t="str">
        <f>IF(Data!U95&gt;0,  "R",IF(ISBLANK(Data!U95)," ","NR"))</f>
        <v>NR</v>
      </c>
      <c r="D95" s="3" t="str">
        <f>IF(Data!T95&gt;0,  "R",IF(ISBLANK(Data!T95)," ","NR"))</f>
        <v>NR</v>
      </c>
      <c r="E95" s="3" t="str">
        <f t="shared" si="3"/>
        <v>NEGATIVE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1:16" x14ac:dyDescent="0.3">
      <c r="A96" s="60"/>
      <c r="B96" s="62">
        <v>43708</v>
      </c>
      <c r="C96" s="3" t="str">
        <f>IF(Data!U96&gt;0,  "R",IF(ISBLANK(Data!U96)," ","NR"))</f>
        <v>NR</v>
      </c>
      <c r="D96" s="3" t="str">
        <f>IF(Data!T96&gt;0,  "R",IF(ISBLANK(Data!T96)," ","NR"))</f>
        <v>NR</v>
      </c>
      <c r="E96" s="3" t="str">
        <f t="shared" si="3"/>
        <v>NEGATIVE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1:16" x14ac:dyDescent="0.3">
      <c r="A97" s="60"/>
      <c r="B97" s="62">
        <v>43709</v>
      </c>
      <c r="C97" s="3" t="str">
        <f>IF(Data!U97&gt;0,  "R",IF(ISBLANK(Data!U97)," ","NR"))</f>
        <v>NR</v>
      </c>
      <c r="D97" s="3" t="str">
        <f>IF(Data!T97&gt;0,  "R",IF(ISBLANK(Data!T97)," ","NR"))</f>
        <v>NR</v>
      </c>
      <c r="E97" s="3" t="str">
        <f t="shared" si="3"/>
        <v>NEGATIVE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1:16" x14ac:dyDescent="0.3">
      <c r="A98" s="60"/>
      <c r="B98" s="62">
        <v>43710</v>
      </c>
      <c r="C98" s="3" t="str">
        <f>IF(Data!U98&gt;0,  "R",IF(ISBLANK(Data!U98)," ","NR"))</f>
        <v>NR</v>
      </c>
      <c r="D98" s="3" t="str">
        <f>IF(Data!T98&gt;0,  "R",IF(ISBLANK(Data!T98)," ","NR"))</f>
        <v>NR</v>
      </c>
      <c r="E98" s="3" t="str">
        <f t="shared" si="3"/>
        <v>NEGATIVE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1:16" x14ac:dyDescent="0.3">
      <c r="A99" s="60"/>
      <c r="B99" s="62">
        <v>43711</v>
      </c>
      <c r="C99" s="3" t="str">
        <f>IF(Data!U99&gt;0,  "R",IF(ISBLANK(Data!U99)," ","NR"))</f>
        <v>NR</v>
      </c>
      <c r="D99" s="3" t="str">
        <f>IF(Data!T99&gt;0,  "R",IF(ISBLANK(Data!T99)," ","NR"))</f>
        <v>NR</v>
      </c>
      <c r="E99" s="3" t="str">
        <f t="shared" si="3"/>
        <v>NEGATIVE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1:16" x14ac:dyDescent="0.3">
      <c r="A100" s="60"/>
      <c r="B100" s="62">
        <v>43712</v>
      </c>
      <c r="C100" s="3" t="str">
        <f>IF(Data!U100&gt;0,  "R",IF(ISBLANK(Data!U100)," ","NR"))</f>
        <v>NR</v>
      </c>
      <c r="D100" s="3" t="str">
        <f>IF(Data!T100&gt;0,  "R",IF(ISBLANK(Data!T100)," ","NR"))</f>
        <v>NR</v>
      </c>
      <c r="E100" s="3" t="str">
        <f t="shared" si="3"/>
        <v>NEGATIVE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1:16" x14ac:dyDescent="0.3">
      <c r="A101" s="60"/>
      <c r="B101" s="62">
        <v>43713</v>
      </c>
      <c r="C101" s="3" t="str">
        <f>IF(Data!U101&gt;0,  "R",IF(ISBLANK(Data!U101)," ","NR"))</f>
        <v>NR</v>
      </c>
      <c r="D101" s="3" t="str">
        <f>IF(Data!T101&gt;0,  "R",IF(ISBLANK(Data!T101)," ","NR"))</f>
        <v>NR</v>
      </c>
      <c r="E101" s="3" t="str">
        <f t="shared" si="3"/>
        <v>NEGATIVE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1:16" x14ac:dyDescent="0.3">
      <c r="A102" s="60"/>
      <c r="B102" s="62">
        <v>43714</v>
      </c>
      <c r="C102" s="3" t="str">
        <f>IF(Data!U102&gt;0,  "R",IF(ISBLANK(Data!U102)," ","NR"))</f>
        <v>NR</v>
      </c>
      <c r="D102" s="3" t="str">
        <f>IF(Data!T102&gt;0,  "R",IF(ISBLANK(Data!T102)," ","NR"))</f>
        <v>R</v>
      </c>
      <c r="E102" s="3" t="str">
        <f t="shared" si="3"/>
        <v>FALSE ALARM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1:16" x14ac:dyDescent="0.3">
      <c r="A103" s="60"/>
      <c r="B103" s="62">
        <v>43715</v>
      </c>
      <c r="C103" s="3" t="str">
        <f>IF(Data!U103&gt;0,  "R",IF(ISBLANK(Data!U103)," ","NR"))</f>
        <v>R</v>
      </c>
      <c r="D103" s="3" t="str">
        <f>IF(Data!T103&gt;0,  "R",IF(ISBLANK(Data!T103)," ","NR"))</f>
        <v>R</v>
      </c>
      <c r="E103" s="3" t="str">
        <f t="shared" si="3"/>
        <v>HIT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1:16" x14ac:dyDescent="0.3">
      <c r="A104" s="60"/>
      <c r="B104" s="62">
        <v>43716</v>
      </c>
      <c r="C104" s="3" t="str">
        <f>IF(Data!U104&gt;0,  "R",IF(ISBLANK(Data!U104)," ","NR"))</f>
        <v>R</v>
      </c>
      <c r="D104" s="3" t="str">
        <f>IF(Data!T104&gt;0,  "R",IF(ISBLANK(Data!T104)," ","NR"))</f>
        <v>R</v>
      </c>
      <c r="E104" s="3" t="str">
        <f t="shared" si="3"/>
        <v>HIT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1:16" x14ac:dyDescent="0.3">
      <c r="A105" s="60"/>
      <c r="B105" s="62">
        <v>43717</v>
      </c>
      <c r="C105" s="3" t="str">
        <f>IF(Data!U105&gt;0,  "R",IF(ISBLANK(Data!U105)," ","NR"))</f>
        <v>R</v>
      </c>
      <c r="D105" s="3" t="str">
        <f>IF(Data!T105&gt;0,  "R",IF(ISBLANK(Data!T105)," ","NR"))</f>
        <v>R</v>
      </c>
      <c r="E105" s="3" t="str">
        <f t="shared" si="3"/>
        <v>HIT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1:16" x14ac:dyDescent="0.3">
      <c r="A106" s="60"/>
      <c r="B106" s="62">
        <v>43718</v>
      </c>
      <c r="C106" s="3" t="str">
        <f>IF(Data!U106&gt;0,  "R",IF(ISBLANK(Data!U106)," ","NR"))</f>
        <v>R</v>
      </c>
      <c r="D106" s="3" t="str">
        <f>IF(Data!T106&gt;0,  "R",IF(ISBLANK(Data!T106)," ","NR"))</f>
        <v>R</v>
      </c>
      <c r="E106" s="3" t="str">
        <f t="shared" si="3"/>
        <v>HIT</v>
      </c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1:16" x14ac:dyDescent="0.3">
      <c r="A107" s="60"/>
      <c r="B107" s="62">
        <v>43719</v>
      </c>
      <c r="C107" s="3" t="str">
        <f>IF(Data!U107&gt;0,  "R",IF(ISBLANK(Data!U107)," ","NR"))</f>
        <v>R</v>
      </c>
      <c r="D107" s="3" t="str">
        <f>IF(Data!T107&gt;0,  "R",IF(ISBLANK(Data!T107)," ","NR"))</f>
        <v>R</v>
      </c>
      <c r="E107" s="3" t="str">
        <f t="shared" si="3"/>
        <v>HIT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1:16" x14ac:dyDescent="0.3">
      <c r="A108" s="60"/>
      <c r="B108" s="62">
        <v>43720</v>
      </c>
      <c r="C108" s="3" t="str">
        <f>IF(Data!U108&gt;0,  "R",IF(ISBLANK(Data!U108)," ","NR"))</f>
        <v>R</v>
      </c>
      <c r="D108" s="3" t="str">
        <f>IF(Data!T108&gt;0,  "R",IF(ISBLANK(Data!T108)," ","NR"))</f>
        <v>R</v>
      </c>
      <c r="E108" s="3" t="str">
        <f t="shared" si="3"/>
        <v>HIT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1:16" x14ac:dyDescent="0.3">
      <c r="A109" s="60"/>
      <c r="B109" s="62">
        <v>43721</v>
      </c>
      <c r="C109" s="3" t="str">
        <f>IF(Data!U109&gt;0,  "R",IF(ISBLANK(Data!U109)," ","NR"))</f>
        <v>R</v>
      </c>
      <c r="D109" s="3" t="str">
        <f>IF(Data!T109&gt;0,  "R",IF(ISBLANK(Data!T109)," ","NR"))</f>
        <v>R</v>
      </c>
      <c r="E109" s="3" t="str">
        <f t="shared" si="3"/>
        <v>HIT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1:16" x14ac:dyDescent="0.3">
      <c r="A110" s="60"/>
      <c r="B110" s="62">
        <v>43722</v>
      </c>
      <c r="C110" s="3" t="str">
        <f>IF(Data!U110&gt;0,  "R",IF(ISBLANK(Data!U110)," ","NR"))</f>
        <v>R</v>
      </c>
      <c r="D110" s="3" t="str">
        <f>IF(Data!T110&gt;0,  "R",IF(ISBLANK(Data!T110)," ","NR"))</f>
        <v>R</v>
      </c>
      <c r="E110" s="3" t="str">
        <f t="shared" si="3"/>
        <v>HIT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1:16" x14ac:dyDescent="0.3">
      <c r="A111" s="60"/>
      <c r="B111" s="62">
        <v>43723</v>
      </c>
      <c r="C111" s="3" t="str">
        <f>IF(Data!U111&gt;0,  "R",IF(ISBLANK(Data!U111)," ","NR"))</f>
        <v>R</v>
      </c>
      <c r="D111" s="3" t="str">
        <f>IF(Data!T111&gt;0,  "R",IF(ISBLANK(Data!T111)," ","NR"))</f>
        <v>R</v>
      </c>
      <c r="E111" s="3" t="str">
        <f t="shared" si="3"/>
        <v>HIT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1:16" x14ac:dyDescent="0.3">
      <c r="A112" s="60"/>
      <c r="B112" s="62">
        <v>43724</v>
      </c>
      <c r="C112" s="3" t="str">
        <f>IF(Data!U112&gt;0,  "R",IF(ISBLANK(Data!U112)," ","NR"))</f>
        <v>R</v>
      </c>
      <c r="D112" s="3" t="str">
        <f>IF(Data!T112&gt;0,  "R",IF(ISBLANK(Data!T112)," ","NR"))</f>
        <v>R</v>
      </c>
      <c r="E112" s="3" t="str">
        <f t="shared" si="3"/>
        <v>HIT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1:16" x14ac:dyDescent="0.3">
      <c r="A113" s="60"/>
      <c r="B113" s="62">
        <v>43725</v>
      </c>
      <c r="C113" s="3" t="str">
        <f>IF(Data!U113&gt;0,  "R",IF(ISBLANK(Data!U113)," ","NR"))</f>
        <v>R</v>
      </c>
      <c r="D113" s="3" t="str">
        <f>IF(Data!T113&gt;0,  "R",IF(ISBLANK(Data!T113)," ","NR"))</f>
        <v>R</v>
      </c>
      <c r="E113" s="3" t="str">
        <f t="shared" si="3"/>
        <v>HIT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1:16" x14ac:dyDescent="0.3">
      <c r="A114" s="60"/>
      <c r="B114" s="62">
        <v>43726</v>
      </c>
      <c r="C114" s="3" t="str">
        <f>IF(Data!U114&gt;0,  "R",IF(ISBLANK(Data!U114)," ","NR"))</f>
        <v>R</v>
      </c>
      <c r="D114" s="3" t="str">
        <f>IF(Data!T114&gt;0,  "R",IF(ISBLANK(Data!T114)," ","NR"))</f>
        <v>R</v>
      </c>
      <c r="E114" s="3" t="str">
        <f t="shared" si="3"/>
        <v>HIT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1:16" x14ac:dyDescent="0.3">
      <c r="A115" s="60"/>
      <c r="B115" s="62">
        <v>43727</v>
      </c>
      <c r="C115" s="3" t="str">
        <f>IF(Data!U115&gt;0,  "R",IF(ISBLANK(Data!U115)," ","NR"))</f>
        <v>R</v>
      </c>
      <c r="D115" s="3" t="str">
        <f>IF(Data!T115&gt;0,  "R",IF(ISBLANK(Data!T115)," ","NR"))</f>
        <v>R</v>
      </c>
      <c r="E115" s="3" t="str">
        <f t="shared" si="3"/>
        <v>HIT</v>
      </c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1:16" x14ac:dyDescent="0.3">
      <c r="A116" s="60"/>
      <c r="B116" s="62">
        <v>43728</v>
      </c>
      <c r="C116" s="3" t="str">
        <f>IF(Data!U116&gt;0,  "R",IF(ISBLANK(Data!U116)," ","NR"))</f>
        <v>R</v>
      </c>
      <c r="D116" s="3" t="str">
        <f>IF(Data!T116&gt;0,  "R",IF(ISBLANK(Data!T116)," ","NR"))</f>
        <v>R</v>
      </c>
      <c r="E116" s="3" t="str">
        <f t="shared" si="3"/>
        <v>HIT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1:16" x14ac:dyDescent="0.3">
      <c r="A117" s="60"/>
      <c r="B117" s="62">
        <v>43729</v>
      </c>
      <c r="C117" s="3" t="str">
        <f>IF(Data!U117&gt;0,  "R",IF(ISBLANK(Data!U117)," ","NR"))</f>
        <v>R</v>
      </c>
      <c r="D117" s="3" t="str">
        <f>IF(Data!T117&gt;0,  "R",IF(ISBLANK(Data!T117)," ","NR"))</f>
        <v>R</v>
      </c>
      <c r="E117" s="3" t="str">
        <f t="shared" si="3"/>
        <v>HIT</v>
      </c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1:16" x14ac:dyDescent="0.3">
      <c r="A118" s="60"/>
      <c r="B118" s="62">
        <v>43730</v>
      </c>
      <c r="C118" s="3" t="str">
        <f>IF(Data!U118&gt;0,  "R",IF(ISBLANK(Data!U118)," ","NR"))</f>
        <v>R</v>
      </c>
      <c r="D118" s="3" t="str">
        <f>IF(Data!T118&gt;0,  "R",IF(ISBLANK(Data!T118)," ","NR"))</f>
        <v>R</v>
      </c>
      <c r="E118" s="3" t="str">
        <f t="shared" si="3"/>
        <v>HIT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1:16" x14ac:dyDescent="0.3">
      <c r="A119" s="60"/>
      <c r="B119" s="62">
        <v>43731</v>
      </c>
      <c r="C119" s="3" t="str">
        <f>IF(Data!U119&gt;0,  "R",IF(ISBLANK(Data!U119)," ","NR"))</f>
        <v>R</v>
      </c>
      <c r="D119" s="3" t="str">
        <f>IF(Data!T119&gt;0,  "R",IF(ISBLANK(Data!T119)," ","NR"))</f>
        <v>R</v>
      </c>
      <c r="E119" s="3" t="str">
        <f t="shared" si="3"/>
        <v>HIT</v>
      </c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1:16" x14ac:dyDescent="0.3">
      <c r="A120" s="60"/>
      <c r="B120" s="62">
        <v>43732</v>
      </c>
      <c r="C120" s="3" t="str">
        <f>IF(Data!U120&gt;0,  "R",IF(ISBLANK(Data!U120)," ","NR"))</f>
        <v>R</v>
      </c>
      <c r="D120" s="3" t="str">
        <f>IF(Data!T120&gt;0,  "R",IF(ISBLANK(Data!T120)," ","NR"))</f>
        <v>R</v>
      </c>
      <c r="E120" s="3" t="str">
        <f t="shared" si="3"/>
        <v>HIT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1:16" x14ac:dyDescent="0.3">
      <c r="A121" s="60"/>
      <c r="B121" s="62">
        <v>43733</v>
      </c>
      <c r="C121" s="3" t="str">
        <f>IF(Data!U121&gt;0,  "R",IF(ISBLANK(Data!U121)," ","NR"))</f>
        <v>R</v>
      </c>
      <c r="D121" s="3" t="str">
        <f>IF(Data!T121&gt;0,  "R",IF(ISBLANK(Data!T121)," ","NR"))</f>
        <v>R</v>
      </c>
      <c r="E121" s="3" t="str">
        <f t="shared" si="3"/>
        <v>HIT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1:16" x14ac:dyDescent="0.3">
      <c r="A122" s="60"/>
      <c r="B122" s="62">
        <v>43734</v>
      </c>
      <c r="C122" s="3" t="str">
        <f>IF(Data!U122&gt;0,  "R",IF(ISBLANK(Data!U122)," ","NR"))</f>
        <v>R</v>
      </c>
      <c r="D122" s="3" t="str">
        <f>IF(Data!T122&gt;0,  "R",IF(ISBLANK(Data!T122)," ","NR"))</f>
        <v>R</v>
      </c>
      <c r="E122" s="3" t="str">
        <f t="shared" si="3"/>
        <v>HIT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1:16" x14ac:dyDescent="0.3">
      <c r="A123" s="60"/>
      <c r="B123" s="62">
        <v>43735</v>
      </c>
      <c r="C123" s="3" t="str">
        <f>IF(Data!U123&gt;0,  "R",IF(ISBLANK(Data!U123)," ","NR"))</f>
        <v>R</v>
      </c>
      <c r="D123" s="3" t="str">
        <f>IF(Data!T123&gt;0,  "R",IF(ISBLANK(Data!T123)," ","NR"))</f>
        <v>R</v>
      </c>
      <c r="E123" s="3" t="str">
        <f t="shared" si="3"/>
        <v>HIT</v>
      </c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1:16" x14ac:dyDescent="0.3">
      <c r="A124" s="60"/>
      <c r="B124" s="62">
        <v>43736</v>
      </c>
      <c r="C124" s="3" t="str">
        <f>IF(Data!U124&gt;0,  "R",IF(ISBLANK(Data!U124)," ","NR"))</f>
        <v>R</v>
      </c>
      <c r="D124" s="3" t="str">
        <f>IF(Data!T124&gt;0,  "R",IF(ISBLANK(Data!T124)," ","NR"))</f>
        <v>R</v>
      </c>
      <c r="E124" s="3" t="str">
        <f t="shared" si="3"/>
        <v>HIT</v>
      </c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1:16" x14ac:dyDescent="0.3">
      <c r="A125" s="60"/>
      <c r="B125" s="62">
        <v>43737</v>
      </c>
      <c r="C125" s="3" t="str">
        <f>IF(Data!U125&gt;0,  "R",IF(ISBLANK(Data!U125)," ","NR"))</f>
        <v>R</v>
      </c>
      <c r="D125" s="3" t="str">
        <f>IF(Data!T125&gt;0,  "R",IF(ISBLANK(Data!T125)," ","NR"))</f>
        <v>R</v>
      </c>
      <c r="E125" s="3" t="str">
        <f t="shared" si="3"/>
        <v>HIT</v>
      </c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1:16" x14ac:dyDescent="0.3">
      <c r="A126" s="60"/>
      <c r="B126" s="62">
        <v>43738</v>
      </c>
      <c r="C126" s="3" t="str">
        <f>IF(Data!U126&gt;0,  "R",IF(ISBLANK(Data!U126)," ","NR"))</f>
        <v>R</v>
      </c>
      <c r="D126" s="3" t="str">
        <f>IF(Data!T126&gt;0,  "R",IF(ISBLANK(Data!T126)," ","NR"))</f>
        <v>R</v>
      </c>
      <c r="E126" s="3" t="str">
        <f t="shared" si="3"/>
        <v>HIT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1:16" x14ac:dyDescent="0.3">
      <c r="A127" s="60"/>
      <c r="B127" s="62">
        <v>43739</v>
      </c>
      <c r="C127" s="3" t="str">
        <f>IF(Data!U127&gt;0,  "R",IF(ISBLANK(Data!U127)," ","NR"))</f>
        <v>R</v>
      </c>
      <c r="D127" s="3" t="str">
        <f>IF(Data!T127&gt;0,  "R",IF(ISBLANK(Data!T127)," ","NR"))</f>
        <v>R</v>
      </c>
      <c r="E127" s="3" t="str">
        <f t="shared" si="3"/>
        <v>HIT</v>
      </c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1:16" x14ac:dyDescent="0.3">
      <c r="A128" s="60"/>
      <c r="B128" s="62">
        <v>43740</v>
      </c>
      <c r="C128" s="3" t="str">
        <f>IF(Data!U128&gt;0,  "R",IF(ISBLANK(Data!U128)," ","NR"))</f>
        <v>R</v>
      </c>
      <c r="D128" s="3" t="str">
        <f>IF(Data!T128&gt;0,  "R",IF(ISBLANK(Data!T128)," ","NR"))</f>
        <v>R</v>
      </c>
      <c r="E128" s="3" t="str">
        <f t="shared" si="3"/>
        <v>HIT</v>
      </c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1:16" x14ac:dyDescent="0.3">
      <c r="A129" s="60"/>
      <c r="B129" s="62">
        <v>43741</v>
      </c>
      <c r="C129" s="3" t="str">
        <f>IF(Data!U129&gt;0,  "R",IF(ISBLANK(Data!U129)," ","NR"))</f>
        <v>R</v>
      </c>
      <c r="D129" s="3" t="str">
        <f>IF(Data!T129&gt;0,  "R",IF(ISBLANK(Data!T129)," ","NR"))</f>
        <v>R</v>
      </c>
      <c r="E129" s="3" t="str">
        <f t="shared" si="3"/>
        <v>HIT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1:16" x14ac:dyDescent="0.3">
      <c r="A130" s="60"/>
      <c r="B130" s="62">
        <v>43742</v>
      </c>
      <c r="C130" s="3" t="str">
        <f>IF(Data!U130&gt;0,  "R",IF(ISBLANK(Data!U130)," ","NR"))</f>
        <v>R</v>
      </c>
      <c r="D130" s="3" t="str">
        <f>IF(Data!T130&gt;0,  "R",IF(ISBLANK(Data!T130)," ","NR"))</f>
        <v>R</v>
      </c>
      <c r="E130" s="3" t="str">
        <f t="shared" si="3"/>
        <v>HIT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1:16" x14ac:dyDescent="0.3">
      <c r="A131" s="60"/>
      <c r="B131" s="62">
        <v>43743</v>
      </c>
      <c r="C131" s="3" t="str">
        <f>IF(Data!U131&gt;0,  "R",IF(ISBLANK(Data!U131)," ","NR"))</f>
        <v>R</v>
      </c>
      <c r="D131" s="3" t="str">
        <f>IF(Data!T131&gt;0,  "R",IF(ISBLANK(Data!T131)," ","NR"))</f>
        <v>R</v>
      </c>
      <c r="E131" s="3" t="str">
        <f t="shared" si="3"/>
        <v>HIT</v>
      </c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1:16" x14ac:dyDescent="0.3">
      <c r="A132" s="60"/>
      <c r="B132" s="62">
        <v>43744</v>
      </c>
      <c r="C132" s="3" t="str">
        <f>IF(Data!U132&gt;0,  "R",IF(ISBLANK(Data!U132)," ","NR"))</f>
        <v>R</v>
      </c>
      <c r="D132" s="3" t="str">
        <f>IF(Data!T132&gt;0,  "R",IF(ISBLANK(Data!T132)," ","NR"))</f>
        <v>R</v>
      </c>
      <c r="E132" s="3" t="str">
        <f t="shared" si="3"/>
        <v>HIT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1:16" x14ac:dyDescent="0.3">
      <c r="A133" s="60"/>
      <c r="B133" s="62">
        <v>43745</v>
      </c>
      <c r="C133" s="3" t="str">
        <f>IF(Data!U133&gt;0,  "R",IF(ISBLANK(Data!U133)," ","NR"))</f>
        <v>R</v>
      </c>
      <c r="D133" s="3" t="str">
        <f>IF(Data!T133&gt;0,  "R",IF(ISBLANK(Data!T133)," ","NR"))</f>
        <v>R</v>
      </c>
      <c r="E133" s="3" t="str">
        <f t="shared" si="3"/>
        <v>HIT</v>
      </c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1:16" x14ac:dyDescent="0.3">
      <c r="A134" s="60"/>
      <c r="B134" s="62">
        <v>43746</v>
      </c>
      <c r="C134" s="3" t="str">
        <f>IF(Data!U134&gt;0,  "R",IF(ISBLANK(Data!U134)," ","NR"))</f>
        <v>R</v>
      </c>
      <c r="D134" s="3" t="str">
        <f>IF(Data!T134&gt;0,  "R",IF(ISBLANK(Data!T134)," ","NR"))</f>
        <v>R</v>
      </c>
      <c r="E134" s="3" t="str">
        <f t="shared" si="3"/>
        <v>HIT</v>
      </c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1:16" x14ac:dyDescent="0.3">
      <c r="A135" s="60"/>
      <c r="B135" s="62">
        <v>43747</v>
      </c>
      <c r="C135" s="3" t="str">
        <f>IF(Data!U135&gt;0,  "R",IF(ISBLANK(Data!U135)," ","NR"))</f>
        <v>R</v>
      </c>
      <c r="D135" s="3" t="str">
        <f>IF(Data!T135&gt;0,  "R",IF(ISBLANK(Data!T135)," ","NR"))</f>
        <v>R</v>
      </c>
      <c r="E135" s="3" t="str">
        <f t="shared" si="3"/>
        <v>HIT</v>
      </c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1:16" x14ac:dyDescent="0.3">
      <c r="A136" s="60"/>
      <c r="B136" s="62">
        <v>43748</v>
      </c>
      <c r="C136" s="3" t="str">
        <f>IF(Data!U136&gt;0,  "R",IF(ISBLANK(Data!U136)," ","NR"))</f>
        <v>R</v>
      </c>
      <c r="D136" s="3" t="str">
        <f>IF(Data!T136&gt;0,  "R",IF(ISBLANK(Data!T136)," ","NR"))</f>
        <v>R</v>
      </c>
      <c r="E136" s="3" t="str">
        <f t="shared" si="3"/>
        <v>HIT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1:16" x14ac:dyDescent="0.3">
      <c r="A137" s="60"/>
      <c r="B137" s="62">
        <v>43749</v>
      </c>
      <c r="C137" s="3" t="str">
        <f>IF(Data!U137&gt;0,  "R",IF(ISBLANK(Data!U137)," ","NR"))</f>
        <v>R</v>
      </c>
      <c r="D137" s="3" t="str">
        <f>IF(Data!T137&gt;0,  "R",IF(ISBLANK(Data!T137)," ","NR"))</f>
        <v>R</v>
      </c>
      <c r="E137" s="3" t="str">
        <f t="shared" si="3"/>
        <v>HIT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1:16" x14ac:dyDescent="0.3">
      <c r="A138" s="60"/>
      <c r="B138" s="62">
        <v>43750</v>
      </c>
      <c r="C138" s="3" t="str">
        <f>IF(Data!U138&gt;0,  "R",IF(ISBLANK(Data!U138)," ","NR"))</f>
        <v>R</v>
      </c>
      <c r="D138" s="3" t="str">
        <f>IF(Data!T138&gt;0,  "R",IF(ISBLANK(Data!T138)," ","NR"))</f>
        <v>R</v>
      </c>
      <c r="E138" s="3" t="str">
        <f t="shared" si="3"/>
        <v>HIT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1:16" x14ac:dyDescent="0.3">
      <c r="A139" s="60"/>
      <c r="B139" s="62">
        <v>43751</v>
      </c>
      <c r="C139" s="3" t="str">
        <f>IF(Data!U139&gt;0,  "R",IF(ISBLANK(Data!U139)," ","NR"))</f>
        <v>R</v>
      </c>
      <c r="D139" s="3" t="str">
        <f>IF(Data!T139&gt;0,  "R",IF(ISBLANK(Data!T139)," ","NR"))</f>
        <v>R</v>
      </c>
      <c r="E139" s="3" t="str">
        <f t="shared" si="3"/>
        <v>HIT</v>
      </c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1:16" x14ac:dyDescent="0.3">
      <c r="A140" s="60"/>
      <c r="B140" s="62">
        <v>43752</v>
      </c>
      <c r="C140" s="3" t="str">
        <f>IF(Data!U140&gt;0,  "R",IF(ISBLANK(Data!U140)," ","NR"))</f>
        <v>R</v>
      </c>
      <c r="D140" s="3" t="str">
        <f>IF(Data!T140&gt;0,  "R",IF(ISBLANK(Data!T140)," ","NR"))</f>
        <v>R</v>
      </c>
      <c r="E140" s="3" t="str">
        <f t="shared" si="3"/>
        <v>HIT</v>
      </c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1:16" x14ac:dyDescent="0.3">
      <c r="A141" s="60"/>
      <c r="B141" s="62">
        <v>43753</v>
      </c>
      <c r="C141" s="3" t="str">
        <f>IF(Data!U141&gt;0,  "R",IF(ISBLANK(Data!U141)," ","NR"))</f>
        <v>NR</v>
      </c>
      <c r="D141" s="3" t="str">
        <f>IF(Data!T141&gt;0,  "R",IF(ISBLANK(Data!T141)," ","NR"))</f>
        <v>R</v>
      </c>
      <c r="E141" s="3" t="str">
        <f t="shared" si="3"/>
        <v>FALSE ALARM</v>
      </c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1:16" x14ac:dyDescent="0.3">
      <c r="A142" s="60"/>
      <c r="B142" s="62">
        <v>43754</v>
      </c>
      <c r="C142" s="3" t="str">
        <f>IF(Data!U142&gt;0,  "R",IF(ISBLANK(Data!U142)," ","NR"))</f>
        <v>NR</v>
      </c>
      <c r="D142" s="3" t="str">
        <f>IF(Data!T142&gt;0,  "R",IF(ISBLANK(Data!T142)," ","NR"))</f>
        <v>R</v>
      </c>
      <c r="E142" s="3" t="str">
        <f t="shared" si="3"/>
        <v>FALSE ALARM</v>
      </c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1:16" x14ac:dyDescent="0.3">
      <c r="A143" s="60"/>
      <c r="B143" s="62">
        <v>43755</v>
      </c>
      <c r="C143" s="3" t="str">
        <f>IF(Data!U143&gt;0,  "R",IF(ISBLANK(Data!U143)," ","NR"))</f>
        <v>NR</v>
      </c>
      <c r="D143" s="3" t="str">
        <f>IF(Data!T143&gt;0,  "R",IF(ISBLANK(Data!T143)," ","NR"))</f>
        <v>NR</v>
      </c>
      <c r="E143" s="3" t="str">
        <f t="shared" ref="E143:E206" si="4">IF(AND(C143=D143,C143="R"),"HIT",IF(AND(C143&lt;&gt;D143,C143="NR"),"FALSE ALARM",IF(AND(C143&lt;&gt;D143,C143="R"),"MISS",IF(AND(C143="NR",D143="NR"),"NEGATIVE"," "))))</f>
        <v>NEGATIVE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1:16" x14ac:dyDescent="0.3">
      <c r="A144" s="60"/>
      <c r="B144" s="62">
        <v>43756</v>
      </c>
      <c r="C144" s="3" t="str">
        <f>IF(Data!U144&gt;0,  "R",IF(ISBLANK(Data!U144)," ","NR"))</f>
        <v>NR</v>
      </c>
      <c r="D144" s="3" t="str">
        <f>IF(Data!T144&gt;0,  "R",IF(ISBLANK(Data!T144)," ","NR"))</f>
        <v>NR</v>
      </c>
      <c r="E144" s="3" t="str">
        <f t="shared" si="4"/>
        <v>NEGATIVE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1:16" x14ac:dyDescent="0.3">
      <c r="A145" s="60"/>
      <c r="B145" s="62">
        <v>43757</v>
      </c>
      <c r="C145" s="3" t="str">
        <f>IF(Data!U145&gt;0,  "R",IF(ISBLANK(Data!U145)," ","NR"))</f>
        <v>NR</v>
      </c>
      <c r="D145" s="3" t="str">
        <f>IF(Data!T145&gt;0,  "R",IF(ISBLANK(Data!T145)," ","NR"))</f>
        <v>NR</v>
      </c>
      <c r="E145" s="3" t="str">
        <f t="shared" si="4"/>
        <v>NEGATIVE</v>
      </c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1:16" x14ac:dyDescent="0.3">
      <c r="A146" s="60"/>
      <c r="B146" s="62">
        <v>43758</v>
      </c>
      <c r="C146" s="3" t="str">
        <f>IF(Data!U146&gt;0,  "R",IF(ISBLANK(Data!U146)," ","NR"))</f>
        <v>R</v>
      </c>
      <c r="D146" s="3" t="str">
        <f>IF(Data!T146&gt;0,  "R",IF(ISBLANK(Data!T146)," ","NR"))</f>
        <v>NR</v>
      </c>
      <c r="E146" s="3" t="str">
        <f t="shared" si="4"/>
        <v>MISS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1:16" x14ac:dyDescent="0.3">
      <c r="A147" s="60"/>
      <c r="B147" s="62">
        <v>43759</v>
      </c>
      <c r="C147" s="3" t="str">
        <f>IF(Data!U147&gt;0,  "R",IF(ISBLANK(Data!U147)," ","NR"))</f>
        <v>R</v>
      </c>
      <c r="D147" s="3" t="str">
        <f>IF(Data!T147&gt;0,  "R",IF(ISBLANK(Data!T147)," ","NR"))</f>
        <v>NR</v>
      </c>
      <c r="E147" s="3" t="str">
        <f t="shared" si="4"/>
        <v>MISS</v>
      </c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1:16" x14ac:dyDescent="0.3">
      <c r="A148" s="60"/>
      <c r="B148" s="62">
        <v>43760</v>
      </c>
      <c r="C148" s="3" t="str">
        <f>IF(Data!U148&gt;0,  "R",IF(ISBLANK(Data!U148)," ","NR"))</f>
        <v>R</v>
      </c>
      <c r="D148" s="3" t="str">
        <f>IF(Data!T148&gt;0,  "R",IF(ISBLANK(Data!T148)," ","NR"))</f>
        <v>R</v>
      </c>
      <c r="E148" s="3" t="str">
        <f t="shared" si="4"/>
        <v>HIT</v>
      </c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1:16" x14ac:dyDescent="0.3">
      <c r="A149" s="60"/>
      <c r="B149" s="62">
        <v>43761</v>
      </c>
      <c r="C149" s="3" t="str">
        <f>IF(Data!U149&gt;0,  "R",IF(ISBLANK(Data!U149)," ","NR"))</f>
        <v>R</v>
      </c>
      <c r="D149" s="3" t="str">
        <f>IF(Data!T149&gt;0,  "R",IF(ISBLANK(Data!T149)," ","NR"))</f>
        <v>R</v>
      </c>
      <c r="E149" s="3" t="str">
        <f t="shared" si="4"/>
        <v>HIT</v>
      </c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1:16" x14ac:dyDescent="0.3">
      <c r="A150" s="60"/>
      <c r="B150" s="62">
        <v>43762</v>
      </c>
      <c r="C150" s="3" t="str">
        <f>IF(Data!U150&gt;0,  "R",IF(ISBLANK(Data!U150)," ","NR"))</f>
        <v>R</v>
      </c>
      <c r="D150" s="3" t="str">
        <f>IF(Data!T150&gt;0,  "R",IF(ISBLANK(Data!T150)," ","NR"))</f>
        <v>R</v>
      </c>
      <c r="E150" s="3" t="str">
        <f t="shared" si="4"/>
        <v>HIT</v>
      </c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1:16" x14ac:dyDescent="0.3">
      <c r="A151" s="60"/>
      <c r="B151" s="62">
        <v>43763</v>
      </c>
      <c r="C151" s="3" t="str">
        <f>IF(Data!U151&gt;0,  "R",IF(ISBLANK(Data!U151)," ","NR"))</f>
        <v>R</v>
      </c>
      <c r="D151" s="3" t="str">
        <f>IF(Data!T151&gt;0,  "R",IF(ISBLANK(Data!T151)," ","NR"))</f>
        <v>R</v>
      </c>
      <c r="E151" s="3" t="str">
        <f t="shared" si="4"/>
        <v>HIT</v>
      </c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  <row r="152" spans="1:16" x14ac:dyDescent="0.3">
      <c r="A152" s="60"/>
      <c r="B152" s="62">
        <v>43764</v>
      </c>
      <c r="C152" s="3" t="str">
        <f>IF(Data!U152&gt;0,  "R",IF(ISBLANK(Data!U152)," ","NR"))</f>
        <v>R</v>
      </c>
      <c r="D152" s="3" t="str">
        <f>IF(Data!T152&gt;0,  "R",IF(ISBLANK(Data!T152)," ","NR"))</f>
        <v>R</v>
      </c>
      <c r="E152" s="3" t="str">
        <f t="shared" si="4"/>
        <v>HIT</v>
      </c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</row>
    <row r="153" spans="1:16" x14ac:dyDescent="0.3">
      <c r="A153" s="60"/>
      <c r="B153" s="62">
        <v>43765</v>
      </c>
      <c r="C153" s="3" t="str">
        <f>IF(Data!U153&gt;0,  "R",IF(ISBLANK(Data!U153)," ","NR"))</f>
        <v>R</v>
      </c>
      <c r="D153" s="3" t="str">
        <f>IF(Data!T153&gt;0,  "R",IF(ISBLANK(Data!T153)," ","NR"))</f>
        <v>R</v>
      </c>
      <c r="E153" s="3" t="str">
        <f t="shared" si="4"/>
        <v>HIT</v>
      </c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</row>
    <row r="154" spans="1:16" x14ac:dyDescent="0.3">
      <c r="A154" s="60"/>
      <c r="B154" s="62">
        <v>43766</v>
      </c>
      <c r="C154" s="3" t="str">
        <f>IF(Data!U154&gt;0,  "R",IF(ISBLANK(Data!U154)," ","NR"))</f>
        <v>R</v>
      </c>
      <c r="D154" s="3" t="str">
        <f>IF(Data!T154&gt;0,  "R",IF(ISBLANK(Data!T154)," ","NR"))</f>
        <v>R</v>
      </c>
      <c r="E154" s="3" t="str">
        <f t="shared" si="4"/>
        <v>HIT</v>
      </c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</row>
    <row r="155" spans="1:16" x14ac:dyDescent="0.3">
      <c r="A155" s="60"/>
      <c r="B155" s="62">
        <v>43767</v>
      </c>
      <c r="C155" s="3" t="str">
        <f>IF(Data!U155&gt;0,  "R",IF(ISBLANK(Data!U155)," ","NR"))</f>
        <v>R</v>
      </c>
      <c r="D155" s="3" t="str">
        <f>IF(Data!T155&gt;0,  "R",IF(ISBLANK(Data!T155)," ","NR"))</f>
        <v>R</v>
      </c>
      <c r="E155" s="3" t="str">
        <f t="shared" si="4"/>
        <v>HIT</v>
      </c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</row>
    <row r="156" spans="1:16" x14ac:dyDescent="0.3">
      <c r="A156" s="60"/>
      <c r="B156" s="62">
        <v>43768</v>
      </c>
      <c r="C156" s="3" t="str">
        <f>IF(Data!U156&gt;0,  "R",IF(ISBLANK(Data!U156)," ","NR"))</f>
        <v>R</v>
      </c>
      <c r="D156" s="3" t="str">
        <f>IF(Data!T156&gt;0,  "R",IF(ISBLANK(Data!T156)," ","NR"))</f>
        <v>R</v>
      </c>
      <c r="E156" s="3" t="str">
        <f t="shared" si="4"/>
        <v>HIT</v>
      </c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x14ac:dyDescent="0.3">
      <c r="A157" s="60"/>
      <c r="B157" s="62">
        <v>43769</v>
      </c>
      <c r="C157" s="3" t="str">
        <f>IF(Data!U157&gt;0,  "R",IF(ISBLANK(Data!U157)," ","NR"))</f>
        <v>R</v>
      </c>
      <c r="D157" s="3" t="str">
        <f>IF(Data!T157&gt;0,  "R",IF(ISBLANK(Data!T157)," ","NR"))</f>
        <v>R</v>
      </c>
      <c r="E157" s="3" t="str">
        <f t="shared" si="4"/>
        <v>HIT</v>
      </c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</row>
    <row r="158" spans="1:16" x14ac:dyDescent="0.3">
      <c r="A158" s="60"/>
      <c r="B158" s="62">
        <v>43770</v>
      </c>
      <c r="C158" s="3" t="str">
        <f>IF(Data!U158&gt;0,  "R",IF(ISBLANK(Data!U158)," ","NR"))</f>
        <v>R</v>
      </c>
      <c r="D158" s="3" t="str">
        <f>IF(Data!T158&gt;0,  "R",IF(ISBLANK(Data!T158)," ","NR"))</f>
        <v>R</v>
      </c>
      <c r="E158" s="3" t="str">
        <f t="shared" si="4"/>
        <v>HIT</v>
      </c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</row>
    <row r="159" spans="1:16" x14ac:dyDescent="0.3">
      <c r="A159" s="60"/>
      <c r="B159" s="62">
        <v>43771</v>
      </c>
      <c r="C159" s="3" t="str">
        <f>IF(Data!U159&gt;0,  "R",IF(ISBLANK(Data!U159)," ","NR"))</f>
        <v>R</v>
      </c>
      <c r="D159" s="3" t="str">
        <f>IF(Data!T159&gt;0,  "R",IF(ISBLANK(Data!T159)," ","NR"))</f>
        <v>R</v>
      </c>
      <c r="E159" s="3" t="str">
        <f t="shared" si="4"/>
        <v>HIT</v>
      </c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</row>
    <row r="160" spans="1:16" x14ac:dyDescent="0.3">
      <c r="A160" s="60"/>
      <c r="B160" s="62">
        <v>43772</v>
      </c>
      <c r="C160" s="3" t="str">
        <f>IF(Data!U160&gt;0,  "R",IF(ISBLANK(Data!U160)," ","NR"))</f>
        <v>NR</v>
      </c>
      <c r="D160" s="3" t="str">
        <f>IF(Data!T160&gt;0,  "R",IF(ISBLANK(Data!T160)," ","NR"))</f>
        <v>R</v>
      </c>
      <c r="E160" s="3" t="str">
        <f t="shared" si="4"/>
        <v>FALSE ALARM</v>
      </c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</row>
    <row r="161" spans="1:16" x14ac:dyDescent="0.3">
      <c r="A161" s="60"/>
      <c r="B161" s="62">
        <v>43773</v>
      </c>
      <c r="C161" s="3" t="str">
        <f>IF(Data!U161&gt;0,  "R",IF(ISBLANK(Data!U161)," ","NR"))</f>
        <v>NR</v>
      </c>
      <c r="D161" s="3" t="str">
        <f>IF(Data!T161&gt;0,  "R",IF(ISBLANK(Data!T161)," ","NR"))</f>
        <v>R</v>
      </c>
      <c r="E161" s="3" t="str">
        <f t="shared" si="4"/>
        <v>FALSE ALARM</v>
      </c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</row>
    <row r="162" spans="1:16" x14ac:dyDescent="0.3">
      <c r="A162" s="60"/>
      <c r="B162" s="62">
        <v>43774</v>
      </c>
      <c r="C162" s="3" t="str">
        <f>IF(Data!U162&gt;0,  "R",IF(ISBLANK(Data!U162)," ","NR"))</f>
        <v>NR</v>
      </c>
      <c r="D162" s="3" t="str">
        <f>IF(Data!T162&gt;0,  "R",IF(ISBLANK(Data!T162)," ","NR"))</f>
        <v>R</v>
      </c>
      <c r="E162" s="3" t="str">
        <f t="shared" si="4"/>
        <v>FALSE ALARM</v>
      </c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</row>
    <row r="163" spans="1:16" x14ac:dyDescent="0.3">
      <c r="A163" s="60"/>
      <c r="B163" s="62">
        <v>43775</v>
      </c>
      <c r="C163" s="3" t="str">
        <f>IF(Data!U163&gt;0,  "R",IF(ISBLANK(Data!U163)," ","NR"))</f>
        <v>NR</v>
      </c>
      <c r="D163" s="3" t="str">
        <f>IF(Data!T163&gt;0,  "R",IF(ISBLANK(Data!T163)," ","NR"))</f>
        <v>R</v>
      </c>
      <c r="E163" s="3" t="str">
        <f t="shared" si="4"/>
        <v>FALSE ALARM</v>
      </c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</row>
    <row r="164" spans="1:16" x14ac:dyDescent="0.3">
      <c r="A164" s="60"/>
      <c r="B164" s="62">
        <v>43776</v>
      </c>
      <c r="C164" s="3" t="str">
        <f>IF(Data!U164&gt;0,  "R",IF(ISBLANK(Data!U164)," ","NR"))</f>
        <v>NR</v>
      </c>
      <c r="D164" s="3" t="str">
        <f>IF(Data!T164&gt;0,  "R",IF(ISBLANK(Data!T164)," ","NR"))</f>
        <v>R</v>
      </c>
      <c r="E164" s="3" t="str">
        <f t="shared" si="4"/>
        <v>FALSE ALARM</v>
      </c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</row>
    <row r="165" spans="1:16" x14ac:dyDescent="0.3">
      <c r="A165" s="60"/>
      <c r="B165" s="62">
        <v>43777</v>
      </c>
      <c r="C165" s="3" t="str">
        <f>IF(Data!U165&gt;0,  "R",IF(ISBLANK(Data!U165)," ","NR"))</f>
        <v>NR</v>
      </c>
      <c r="D165" s="3" t="str">
        <f>IF(Data!T165&gt;0,  "R",IF(ISBLANK(Data!T165)," ","NR"))</f>
        <v>R</v>
      </c>
      <c r="E165" s="3" t="str">
        <f t="shared" si="4"/>
        <v>FALSE ALARM</v>
      </c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1:16" x14ac:dyDescent="0.3">
      <c r="A166" s="60"/>
      <c r="B166" s="62">
        <v>43778</v>
      </c>
      <c r="C166" s="3" t="str">
        <f>IF(Data!U166&gt;0,  "R",IF(ISBLANK(Data!U166)," ","NR"))</f>
        <v>NR</v>
      </c>
      <c r="D166" s="3" t="str">
        <f>IF(Data!T166&gt;0,  "R",IF(ISBLANK(Data!T166)," ","NR"))</f>
        <v>R</v>
      </c>
      <c r="E166" s="3" t="str">
        <f t="shared" si="4"/>
        <v>FALSE ALARM</v>
      </c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</row>
    <row r="167" spans="1:16" x14ac:dyDescent="0.3">
      <c r="A167" s="60"/>
      <c r="B167" s="62">
        <v>43779</v>
      </c>
      <c r="C167" s="3" t="str">
        <f>IF(Data!U167&gt;0,  "R",IF(ISBLANK(Data!U167)," ","NR"))</f>
        <v>NR</v>
      </c>
      <c r="D167" s="3" t="str">
        <f>IF(Data!T167&gt;0,  "R",IF(ISBLANK(Data!T167)," ","NR"))</f>
        <v>R</v>
      </c>
      <c r="E167" s="3" t="str">
        <f t="shared" si="4"/>
        <v>FALSE ALARM</v>
      </c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</row>
    <row r="168" spans="1:16" x14ac:dyDescent="0.3">
      <c r="A168" s="60"/>
      <c r="B168" s="62">
        <v>43780</v>
      </c>
      <c r="C168" s="3" t="str">
        <f>IF(Data!U168&gt;0,  "R",IF(ISBLANK(Data!U168)," ","NR"))</f>
        <v>NR</v>
      </c>
      <c r="D168" s="3" t="str">
        <f>IF(Data!T168&gt;0,  "R",IF(ISBLANK(Data!T168)," ","NR"))</f>
        <v>NR</v>
      </c>
      <c r="E168" s="3" t="str">
        <f t="shared" si="4"/>
        <v>NEGATIVE</v>
      </c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</row>
    <row r="169" spans="1:16" x14ac:dyDescent="0.3">
      <c r="A169" s="60"/>
      <c r="B169" s="62">
        <v>43781</v>
      </c>
      <c r="C169" s="3" t="str">
        <f>IF(Data!U169&gt;0,  "R",IF(ISBLANK(Data!U169)," ","NR"))</f>
        <v>NR</v>
      </c>
      <c r="D169" s="3" t="str">
        <f>IF(Data!T169&gt;0,  "R",IF(ISBLANK(Data!T169)," ","NR"))</f>
        <v>NR</v>
      </c>
      <c r="E169" s="3" t="str">
        <f t="shared" si="4"/>
        <v>NEGATIVE</v>
      </c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</row>
    <row r="170" spans="1:16" x14ac:dyDescent="0.3">
      <c r="A170" s="60"/>
      <c r="B170" s="62">
        <v>43782</v>
      </c>
      <c r="C170" s="3" t="str">
        <f>IF(Data!U170&gt;0,  "R",IF(ISBLANK(Data!U170)," ","NR"))</f>
        <v>NR</v>
      </c>
      <c r="D170" s="3" t="str">
        <f>IF(Data!T170&gt;0,  "R",IF(ISBLANK(Data!T170)," ","NR"))</f>
        <v>NR</v>
      </c>
      <c r="E170" s="3" t="str">
        <f t="shared" si="4"/>
        <v>NEGATIVE</v>
      </c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</row>
    <row r="171" spans="1:16" x14ac:dyDescent="0.3">
      <c r="A171" s="60"/>
      <c r="B171" s="62">
        <v>43783</v>
      </c>
      <c r="C171" s="3" t="str">
        <f>IF(Data!U171&gt;0,  "R",IF(ISBLANK(Data!U171)," ","NR"))</f>
        <v>NR</v>
      </c>
      <c r="D171" s="3" t="str">
        <f>IF(Data!T171&gt;0,  "R",IF(ISBLANK(Data!T171)," ","NR"))</f>
        <v>NR</v>
      </c>
      <c r="E171" s="3" t="str">
        <f t="shared" si="4"/>
        <v>NEGATIVE</v>
      </c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</row>
    <row r="172" spans="1:16" x14ac:dyDescent="0.3">
      <c r="A172" s="60"/>
      <c r="B172" s="62">
        <v>43784</v>
      </c>
      <c r="C172" s="3" t="str">
        <f>IF(Data!U172&gt;0,  "R",IF(ISBLANK(Data!U172)," ","NR"))</f>
        <v>NR</v>
      </c>
      <c r="D172" s="3" t="str">
        <f>IF(Data!T172&gt;0,  "R",IF(ISBLANK(Data!T172)," ","NR"))</f>
        <v>NR</v>
      </c>
      <c r="E172" s="3" t="str">
        <f t="shared" si="4"/>
        <v>NEGATIVE</v>
      </c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</row>
    <row r="173" spans="1:16" x14ac:dyDescent="0.3">
      <c r="A173" s="60"/>
      <c r="B173" s="62">
        <v>43785</v>
      </c>
      <c r="C173" s="3" t="str">
        <f>IF(Data!U173&gt;0,  "R",IF(ISBLANK(Data!U173)," ","NR"))</f>
        <v>NR</v>
      </c>
      <c r="D173" s="3" t="str">
        <f>IF(Data!T173&gt;0,  "R",IF(ISBLANK(Data!T173)," ","NR"))</f>
        <v>NR</v>
      </c>
      <c r="E173" s="3" t="str">
        <f t="shared" si="4"/>
        <v>NEGATIVE</v>
      </c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</row>
    <row r="174" spans="1:16" x14ac:dyDescent="0.3">
      <c r="A174" s="60"/>
      <c r="B174" s="62">
        <v>43786</v>
      </c>
      <c r="C174" s="3" t="str">
        <f>IF(Data!U174&gt;0,  "R",IF(ISBLANK(Data!U174)," ","NR"))</f>
        <v>NR</v>
      </c>
      <c r="D174" s="3" t="str">
        <f>IF(Data!T174&gt;0,  "R",IF(ISBLANK(Data!T174)," ","NR"))</f>
        <v>NR</v>
      </c>
      <c r="E174" s="3" t="str">
        <f t="shared" si="4"/>
        <v>NEGATIVE</v>
      </c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</row>
    <row r="175" spans="1:16" x14ac:dyDescent="0.3">
      <c r="A175" s="60"/>
      <c r="B175" s="62">
        <v>43787</v>
      </c>
      <c r="C175" s="3" t="str">
        <f>IF(Data!U175&gt;0,  "R",IF(ISBLANK(Data!U175)," ","NR"))</f>
        <v>NR</v>
      </c>
      <c r="D175" s="3" t="str">
        <f>IF(Data!T175&gt;0,  "R",IF(ISBLANK(Data!T175)," ","NR"))</f>
        <v>NR</v>
      </c>
      <c r="E175" s="3" t="str">
        <f t="shared" si="4"/>
        <v>NEGATIVE</v>
      </c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</row>
    <row r="176" spans="1:16" x14ac:dyDescent="0.3">
      <c r="A176" s="60"/>
      <c r="B176" s="62">
        <v>43788</v>
      </c>
      <c r="C176" s="3" t="str">
        <f>IF(Data!U176&gt;0,  "R",IF(ISBLANK(Data!U176)," ","NR"))</f>
        <v>NR</v>
      </c>
      <c r="D176" s="3" t="str">
        <f>IF(Data!T176&gt;0,  "R",IF(ISBLANK(Data!T176)," ","NR"))</f>
        <v>NR</v>
      </c>
      <c r="E176" s="3" t="str">
        <f t="shared" si="4"/>
        <v>NEGATIVE</v>
      </c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</row>
    <row r="177" spans="1:16" x14ac:dyDescent="0.3">
      <c r="A177" s="60"/>
      <c r="B177" s="62">
        <v>43789</v>
      </c>
      <c r="C177" s="3" t="str">
        <f>IF(Data!U177&gt;0,  "R",IF(ISBLANK(Data!U177)," ","NR"))</f>
        <v>NR</v>
      </c>
      <c r="D177" s="3" t="str">
        <f>IF(Data!T177&gt;0,  "R",IF(ISBLANK(Data!T177)," ","NR"))</f>
        <v>NR</v>
      </c>
      <c r="E177" s="3" t="str">
        <f t="shared" si="4"/>
        <v>NEGATIVE</v>
      </c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</row>
    <row r="178" spans="1:16" x14ac:dyDescent="0.3">
      <c r="A178" s="60"/>
      <c r="B178" s="62">
        <v>43790</v>
      </c>
      <c r="C178" s="3" t="str">
        <f>IF(Data!U178&gt;0,  "R",IF(ISBLANK(Data!U178)," ","NR"))</f>
        <v>NR</v>
      </c>
      <c r="D178" s="3" t="str">
        <f>IF(Data!T178&gt;0,  "R",IF(ISBLANK(Data!T178)," ","NR"))</f>
        <v>NR</v>
      </c>
      <c r="E178" s="3" t="str">
        <f t="shared" si="4"/>
        <v>NEGATIVE</v>
      </c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</row>
    <row r="179" spans="1:16" x14ac:dyDescent="0.3">
      <c r="A179" s="60"/>
      <c r="B179" s="62">
        <v>43791</v>
      </c>
      <c r="C179" s="3" t="str">
        <f>IF(Data!U179&gt;0,  "R",IF(ISBLANK(Data!U179)," ","NR"))</f>
        <v>NR</v>
      </c>
      <c r="D179" s="3" t="str">
        <f>IF(Data!T179&gt;0,  "R",IF(ISBLANK(Data!T179)," ","NR"))</f>
        <v>NR</v>
      </c>
      <c r="E179" s="3" t="str">
        <f t="shared" si="4"/>
        <v>NEGATIVE</v>
      </c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</row>
    <row r="180" spans="1:16" x14ac:dyDescent="0.3">
      <c r="A180" s="60"/>
      <c r="B180" s="62">
        <v>43792</v>
      </c>
      <c r="C180" s="3" t="str">
        <f>IF(Data!U180&gt;0,  "R",IF(ISBLANK(Data!U180)," ","NR"))</f>
        <v>NR</v>
      </c>
      <c r="D180" s="3" t="str">
        <f>IF(Data!T180&gt;0,  "R",IF(ISBLANK(Data!T180)," ","NR"))</f>
        <v>NR</v>
      </c>
      <c r="E180" s="3" t="str">
        <f t="shared" si="4"/>
        <v>NEGATIVE</v>
      </c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</row>
    <row r="181" spans="1:16" x14ac:dyDescent="0.3">
      <c r="A181" s="60"/>
      <c r="B181" s="62">
        <v>43793</v>
      </c>
      <c r="C181" s="3" t="str">
        <f>IF(Data!U181&gt;0,  "R",IF(ISBLANK(Data!U181)," ","NR"))</f>
        <v>NR</v>
      </c>
      <c r="D181" s="3" t="str">
        <f>IF(Data!T181&gt;0,  "R",IF(ISBLANK(Data!T181)," ","NR"))</f>
        <v>NR</v>
      </c>
      <c r="E181" s="3" t="str">
        <f t="shared" si="4"/>
        <v>NEGATIVE</v>
      </c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</row>
    <row r="182" spans="1:16" x14ac:dyDescent="0.3">
      <c r="A182" s="60"/>
      <c r="B182" s="62">
        <v>43794</v>
      </c>
      <c r="C182" s="3" t="str">
        <f>IF(Data!U182&gt;0,  "R",IF(ISBLANK(Data!U182)," ","NR"))</f>
        <v>NR</v>
      </c>
      <c r="D182" s="3" t="str">
        <f>IF(Data!T182&gt;0,  "R",IF(ISBLANK(Data!T182)," ","NR"))</f>
        <v>NR</v>
      </c>
      <c r="E182" s="3" t="str">
        <f t="shared" si="4"/>
        <v>NEGATIVE</v>
      </c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</row>
    <row r="183" spans="1:16" x14ac:dyDescent="0.3">
      <c r="A183" s="60"/>
      <c r="B183" s="62">
        <v>43795</v>
      </c>
      <c r="C183" s="3" t="str">
        <f>IF(Data!U183&gt;0,  "R",IF(ISBLANK(Data!U183)," ","NR"))</f>
        <v>NR</v>
      </c>
      <c r="D183" s="3" t="str">
        <f>IF(Data!T183&gt;0,  "R",IF(ISBLANK(Data!T183)," ","NR"))</f>
        <v>NR</v>
      </c>
      <c r="E183" s="3" t="str">
        <f t="shared" si="4"/>
        <v>NEGATIVE</v>
      </c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</row>
    <row r="184" spans="1:16" x14ac:dyDescent="0.3">
      <c r="A184" s="60"/>
      <c r="B184" s="62">
        <v>43796</v>
      </c>
      <c r="C184" s="3" t="str">
        <f>IF(Data!U184&gt;0,  "R",IF(ISBLANK(Data!U184)," ","NR"))</f>
        <v>NR</v>
      </c>
      <c r="D184" s="3" t="str">
        <f>IF(Data!T184&gt;0,  "R",IF(ISBLANK(Data!T184)," ","NR"))</f>
        <v>NR</v>
      </c>
      <c r="E184" s="3" t="str">
        <f t="shared" si="4"/>
        <v>NEGATIVE</v>
      </c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</row>
    <row r="185" spans="1:16" x14ac:dyDescent="0.3">
      <c r="A185" s="60"/>
      <c r="B185" s="62">
        <v>43797</v>
      </c>
      <c r="C185" s="3" t="str">
        <f>IF(Data!U185&gt;0,  "R",IF(ISBLANK(Data!U185)," ","NR"))</f>
        <v>NR</v>
      </c>
      <c r="D185" s="3" t="str">
        <f>IF(Data!T185&gt;0,  "R",IF(ISBLANK(Data!T185)," ","NR"))</f>
        <v>NR</v>
      </c>
      <c r="E185" s="3" t="str">
        <f t="shared" si="4"/>
        <v>NEGATIVE</v>
      </c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</row>
    <row r="186" spans="1:16" x14ac:dyDescent="0.3">
      <c r="A186" s="60"/>
      <c r="B186" s="62">
        <v>43798</v>
      </c>
      <c r="C186" s="3" t="str">
        <f>IF(Data!U186&gt;0,  "R",IF(ISBLANK(Data!U186)," ","NR"))</f>
        <v>NR</v>
      </c>
      <c r="D186" s="3" t="str">
        <f>IF(Data!T186&gt;0,  "R",IF(ISBLANK(Data!T186)," ","NR"))</f>
        <v>NR</v>
      </c>
      <c r="E186" s="3" t="str">
        <f t="shared" si="4"/>
        <v>NEGATIVE</v>
      </c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</row>
    <row r="187" spans="1:16" x14ac:dyDescent="0.3">
      <c r="A187" s="60"/>
      <c r="B187" s="62">
        <v>43799</v>
      </c>
      <c r="C187" s="3" t="str">
        <f>IF(Data!U187&gt;0,  "R",IF(ISBLANK(Data!U187)," ","NR"))</f>
        <v>NR</v>
      </c>
      <c r="D187" s="3" t="str">
        <f>IF(Data!T187&gt;0,  "R",IF(ISBLANK(Data!T187)," ","NR"))</f>
        <v>NR</v>
      </c>
      <c r="E187" s="3" t="str">
        <f t="shared" si="4"/>
        <v>NEGATIVE</v>
      </c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</row>
    <row r="188" spans="1:16" x14ac:dyDescent="0.3">
      <c r="A188" s="60"/>
      <c r="B188" s="62">
        <v>43800</v>
      </c>
      <c r="C188" s="3" t="str">
        <f>IF(Data!U188&gt;0,  "R",IF(ISBLANK(Data!U188)," ","NR"))</f>
        <v>NR</v>
      </c>
      <c r="D188" s="3" t="str">
        <f>IF(Data!T188&gt;0,  "R",IF(ISBLANK(Data!T188)," ","NR"))</f>
        <v>NR</v>
      </c>
      <c r="E188" s="3" t="str">
        <f t="shared" si="4"/>
        <v>NEGATIVE</v>
      </c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</row>
    <row r="189" spans="1:16" x14ac:dyDescent="0.3">
      <c r="A189" s="60"/>
      <c r="B189" s="62">
        <v>43801</v>
      </c>
      <c r="C189" s="3" t="str">
        <f>IF(Data!U189&gt;0,  "R",IF(ISBLANK(Data!U189)," ","NR"))</f>
        <v>R</v>
      </c>
      <c r="D189" s="3" t="str">
        <f>IF(Data!T189&gt;0,  "R",IF(ISBLANK(Data!T189)," ","NR"))</f>
        <v>NR</v>
      </c>
      <c r="E189" s="3" t="str">
        <f t="shared" si="4"/>
        <v>MISS</v>
      </c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</row>
    <row r="190" spans="1:16" x14ac:dyDescent="0.3">
      <c r="A190" s="60"/>
      <c r="B190" s="62">
        <v>43802</v>
      </c>
      <c r="C190" s="3" t="str">
        <f>IF(Data!U190&gt;0,  "R",IF(ISBLANK(Data!U190)," ","NR"))</f>
        <v>R</v>
      </c>
      <c r="D190" s="3" t="str">
        <f>IF(Data!T190&gt;0,  "R",IF(ISBLANK(Data!T190)," ","NR"))</f>
        <v>NR</v>
      </c>
      <c r="E190" s="3" t="str">
        <f t="shared" si="4"/>
        <v>MISS</v>
      </c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</row>
    <row r="191" spans="1:16" x14ac:dyDescent="0.3">
      <c r="A191" s="60"/>
      <c r="B191" s="62">
        <v>43803</v>
      </c>
      <c r="C191" s="3" t="str">
        <f>IF(Data!U191&gt;0,  "R",IF(ISBLANK(Data!U191)," ","NR"))</f>
        <v>R</v>
      </c>
      <c r="D191" s="3" t="str">
        <f>IF(Data!T191&gt;0,  "R",IF(ISBLANK(Data!T191)," ","NR"))</f>
        <v>NR</v>
      </c>
      <c r="E191" s="3" t="str">
        <f t="shared" si="4"/>
        <v>MISS</v>
      </c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</row>
    <row r="192" spans="1:16" x14ac:dyDescent="0.3">
      <c r="A192" s="60"/>
      <c r="B192" s="62">
        <v>43804</v>
      </c>
      <c r="C192" s="3" t="str">
        <f>IF(Data!U192&gt;0,  "R",IF(ISBLANK(Data!U192)," ","NR"))</f>
        <v>R</v>
      </c>
      <c r="D192" s="3" t="str">
        <f>IF(Data!T192&gt;0,  "R",IF(ISBLANK(Data!T192)," ","NR"))</f>
        <v>NR</v>
      </c>
      <c r="E192" s="3" t="str">
        <f t="shared" si="4"/>
        <v>MISS</v>
      </c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</row>
    <row r="193" spans="1:16" x14ac:dyDescent="0.3">
      <c r="A193" s="60"/>
      <c r="B193" s="62">
        <v>43805</v>
      </c>
      <c r="C193" s="3" t="str">
        <f>IF(Data!U193&gt;0,  "R",IF(ISBLANK(Data!U193)," ","NR"))</f>
        <v>R</v>
      </c>
      <c r="D193" s="3" t="str">
        <f>IF(Data!T193&gt;0,  "R",IF(ISBLANK(Data!T193)," ","NR"))</f>
        <v>NR</v>
      </c>
      <c r="E193" s="3" t="str">
        <f t="shared" si="4"/>
        <v>MISS</v>
      </c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</row>
    <row r="194" spans="1:16" x14ac:dyDescent="0.3">
      <c r="A194" s="60"/>
      <c r="B194" s="62">
        <v>43806</v>
      </c>
      <c r="C194" s="3" t="str">
        <f>IF(Data!U194&gt;0,  "R",IF(ISBLANK(Data!U194)," ","NR"))</f>
        <v>NR</v>
      </c>
      <c r="D194" s="3" t="str">
        <f>IF(Data!T194&gt;0,  "R",IF(ISBLANK(Data!T194)," ","NR"))</f>
        <v>NR</v>
      </c>
      <c r="E194" s="3" t="str">
        <f t="shared" si="4"/>
        <v>NEGATIVE</v>
      </c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</row>
    <row r="195" spans="1:16" x14ac:dyDescent="0.3">
      <c r="A195" s="60"/>
      <c r="B195" s="62">
        <v>43807</v>
      </c>
      <c r="C195" s="3" t="str">
        <f>IF(Data!U195&gt;0,  "R",IF(ISBLANK(Data!U195)," ","NR"))</f>
        <v>NR</v>
      </c>
      <c r="D195" s="3" t="str">
        <f>IF(Data!T195&gt;0,  "R",IF(ISBLANK(Data!T195)," ","NR"))</f>
        <v>NR</v>
      </c>
      <c r="E195" s="3" t="str">
        <f t="shared" si="4"/>
        <v>NEGATIVE</v>
      </c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</row>
    <row r="196" spans="1:16" x14ac:dyDescent="0.3">
      <c r="A196" s="60"/>
      <c r="B196" s="62">
        <v>43808</v>
      </c>
      <c r="C196" s="3" t="str">
        <f>IF(Data!U196&gt;0,  "R",IF(ISBLANK(Data!U196)," ","NR"))</f>
        <v>NR</v>
      </c>
      <c r="D196" s="3" t="str">
        <f>IF(Data!T196&gt;0,  "R",IF(ISBLANK(Data!T196)," ","NR"))</f>
        <v>NR</v>
      </c>
      <c r="E196" s="3" t="str">
        <f t="shared" si="4"/>
        <v>NEGATIVE</v>
      </c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</row>
    <row r="197" spans="1:16" x14ac:dyDescent="0.3">
      <c r="A197" s="60"/>
      <c r="B197" s="62">
        <v>43809</v>
      </c>
      <c r="C197" s="3" t="str">
        <f>IF(Data!U197&gt;0,  "R",IF(ISBLANK(Data!U197)," ","NR"))</f>
        <v>NR</v>
      </c>
      <c r="D197" s="3" t="str">
        <f>IF(Data!T197&gt;0,  "R",IF(ISBLANK(Data!T197)," ","NR"))</f>
        <v>NR</v>
      </c>
      <c r="E197" s="3" t="str">
        <f t="shared" si="4"/>
        <v>NEGATIVE</v>
      </c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</row>
    <row r="198" spans="1:16" x14ac:dyDescent="0.3">
      <c r="A198" s="60"/>
      <c r="B198" s="62">
        <v>43810</v>
      </c>
      <c r="C198" s="3" t="str">
        <f>IF(Data!U198&gt;0,  "R",IF(ISBLANK(Data!U198)," ","NR"))</f>
        <v>NR</v>
      </c>
      <c r="D198" s="3" t="str">
        <f>IF(Data!T198&gt;0,  "R",IF(ISBLANK(Data!T198)," ","NR"))</f>
        <v>NR</v>
      </c>
      <c r="E198" s="3" t="str">
        <f t="shared" si="4"/>
        <v>NEGATIVE</v>
      </c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</row>
    <row r="199" spans="1:16" x14ac:dyDescent="0.3">
      <c r="A199" s="60"/>
      <c r="B199" s="62">
        <v>43811</v>
      </c>
      <c r="C199" s="3" t="str">
        <f>IF(Data!U199&gt;0,  "R",IF(ISBLANK(Data!U199)," ","NR"))</f>
        <v>NR</v>
      </c>
      <c r="D199" s="3" t="str">
        <f>IF(Data!T199&gt;0,  "R",IF(ISBLANK(Data!T199)," ","NR"))</f>
        <v>NR</v>
      </c>
      <c r="E199" s="3" t="str">
        <f t="shared" si="4"/>
        <v>NEGATIVE</v>
      </c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</row>
    <row r="200" spans="1:16" x14ac:dyDescent="0.3">
      <c r="A200" s="60"/>
      <c r="B200" s="62">
        <v>43812</v>
      </c>
      <c r="C200" s="3" t="str">
        <f>IF(Data!U200&gt;0,  "R",IF(ISBLANK(Data!U200)," ","NR"))</f>
        <v>NR</v>
      </c>
      <c r="D200" s="3" t="str">
        <f>IF(Data!T200&gt;0,  "R",IF(ISBLANK(Data!T200)," ","NR"))</f>
        <v>NR</v>
      </c>
      <c r="E200" s="3" t="str">
        <f t="shared" si="4"/>
        <v>NEGATIVE</v>
      </c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</row>
    <row r="201" spans="1:16" x14ac:dyDescent="0.3">
      <c r="A201" s="60"/>
      <c r="B201" s="62">
        <v>43813</v>
      </c>
      <c r="C201" s="3" t="str">
        <f>IF(Data!U201&gt;0,  "R",IF(ISBLANK(Data!U201)," ","NR"))</f>
        <v>NR</v>
      </c>
      <c r="D201" s="3" t="str">
        <f>IF(Data!T201&gt;0,  "R",IF(ISBLANK(Data!T201)," ","NR"))</f>
        <v>NR</v>
      </c>
      <c r="E201" s="3" t="str">
        <f t="shared" si="4"/>
        <v>NEGATIVE</v>
      </c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</row>
    <row r="202" spans="1:16" x14ac:dyDescent="0.3">
      <c r="A202" s="60"/>
      <c r="B202" s="62">
        <v>43814</v>
      </c>
      <c r="C202" s="3" t="str">
        <f>IF(Data!U202&gt;0,  "R",IF(ISBLANK(Data!U202)," ","NR"))</f>
        <v>NR</v>
      </c>
      <c r="D202" s="3" t="str">
        <f>IF(Data!T202&gt;0,  "R",IF(ISBLANK(Data!T202)," ","NR"))</f>
        <v>NR</v>
      </c>
      <c r="E202" s="3" t="str">
        <f t="shared" si="4"/>
        <v>NEGATIVE</v>
      </c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</row>
    <row r="203" spans="1:16" x14ac:dyDescent="0.3">
      <c r="A203" s="60"/>
      <c r="B203" s="62">
        <v>43815</v>
      </c>
      <c r="C203" s="3" t="str">
        <f>IF(Data!U203&gt;0,  "R",IF(ISBLANK(Data!U203)," ","NR"))</f>
        <v>NR</v>
      </c>
      <c r="D203" s="3" t="str">
        <f>IF(Data!T203&gt;0,  "R",IF(ISBLANK(Data!T203)," ","NR"))</f>
        <v>NR</v>
      </c>
      <c r="E203" s="3" t="str">
        <f t="shared" si="4"/>
        <v>NEGATIVE</v>
      </c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</row>
    <row r="204" spans="1:16" x14ac:dyDescent="0.3">
      <c r="A204" s="60"/>
      <c r="B204" s="62">
        <v>43816</v>
      </c>
      <c r="C204" s="3" t="str">
        <f>IF(Data!U204&gt;0,  "R",IF(ISBLANK(Data!U204)," ","NR"))</f>
        <v>NR</v>
      </c>
      <c r="D204" s="3" t="str">
        <f>IF(Data!T204&gt;0,  "R",IF(ISBLANK(Data!T204)," ","NR"))</f>
        <v>NR</v>
      </c>
      <c r="E204" s="3" t="str">
        <f t="shared" si="4"/>
        <v>NEGATIVE</v>
      </c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</row>
    <row r="205" spans="1:16" x14ac:dyDescent="0.3">
      <c r="A205" s="60"/>
      <c r="B205" s="62">
        <v>43817</v>
      </c>
      <c r="C205" s="3" t="str">
        <f>IF(Data!U205&gt;0,  "R",IF(ISBLANK(Data!U205)," ","NR"))</f>
        <v>NR</v>
      </c>
      <c r="D205" s="3" t="str">
        <f>IF(Data!T205&gt;0,  "R",IF(ISBLANK(Data!T205)," ","NR"))</f>
        <v>NR</v>
      </c>
      <c r="E205" s="3" t="str">
        <f t="shared" si="4"/>
        <v>NEGATIVE</v>
      </c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</row>
    <row r="206" spans="1:16" x14ac:dyDescent="0.3">
      <c r="A206" s="60"/>
      <c r="B206" s="62">
        <v>43818</v>
      </c>
      <c r="C206" s="3" t="str">
        <f>IF(Data!U206&gt;0,  "R",IF(ISBLANK(Data!U206)," ","NR"))</f>
        <v>NR</v>
      </c>
      <c r="D206" s="3" t="str">
        <f>IF(Data!T206&gt;0,  "R",IF(ISBLANK(Data!T206)," ","NR"))</f>
        <v>R</v>
      </c>
      <c r="E206" s="3" t="str">
        <f t="shared" si="4"/>
        <v>FALSE ALARM</v>
      </c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</row>
    <row r="207" spans="1:16" x14ac:dyDescent="0.3">
      <c r="A207" s="60"/>
      <c r="B207" s="62">
        <v>43819</v>
      </c>
      <c r="C207" s="3" t="str">
        <f>IF(Data!U207&gt;0,  "R",IF(ISBLANK(Data!U207)," ","NR"))</f>
        <v>NR</v>
      </c>
      <c r="D207" s="3" t="str">
        <f>IF(Data!T207&gt;0,  "R",IF(ISBLANK(Data!T207)," ","NR"))</f>
        <v>R</v>
      </c>
      <c r="E207" s="3" t="str">
        <f t="shared" ref="E207:E270" si="5">IF(AND(C207=D207,C207="R"),"HIT",IF(AND(C207&lt;&gt;D207,C207="NR"),"FALSE ALARM",IF(AND(C207&lt;&gt;D207,C207="R"),"MISS",IF(AND(C207="NR",D207="NR"),"NEGATIVE"," "))))</f>
        <v>FALSE ALARM</v>
      </c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</row>
    <row r="208" spans="1:16" x14ac:dyDescent="0.3">
      <c r="A208" s="60"/>
      <c r="B208" s="62">
        <v>43820</v>
      </c>
      <c r="C208" s="3" t="str">
        <f>IF(Data!U208&gt;0,  "R",IF(ISBLANK(Data!U208)," ","NR"))</f>
        <v>NR</v>
      </c>
      <c r="D208" s="3" t="str">
        <f>IF(Data!T208&gt;0,  "R",IF(ISBLANK(Data!T208)," ","NR"))</f>
        <v>R</v>
      </c>
      <c r="E208" s="3" t="str">
        <f t="shared" si="5"/>
        <v>FALSE ALARM</v>
      </c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</row>
    <row r="209" spans="1:16" x14ac:dyDescent="0.3">
      <c r="A209" s="60"/>
      <c r="B209" s="62">
        <v>43821</v>
      </c>
      <c r="C209" s="3" t="str">
        <f>IF(Data!U209&gt;0,  "R",IF(ISBLANK(Data!U209)," ","NR"))</f>
        <v>NR</v>
      </c>
      <c r="D209" s="3" t="str">
        <f>IF(Data!T209&gt;0,  "R",IF(ISBLANK(Data!T209)," ","NR"))</f>
        <v>R</v>
      </c>
      <c r="E209" s="3" t="str">
        <f t="shared" si="5"/>
        <v>FALSE ALARM</v>
      </c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</row>
    <row r="210" spans="1:16" x14ac:dyDescent="0.3">
      <c r="A210" s="60"/>
      <c r="B210" s="62">
        <v>43822</v>
      </c>
      <c r="C210" s="3" t="str">
        <f>IF(Data!U210&gt;0,  "R",IF(ISBLANK(Data!U210)," ","NR"))</f>
        <v>NR</v>
      </c>
      <c r="D210" s="3" t="str">
        <f>IF(Data!T210&gt;0,  "R",IF(ISBLANK(Data!T210)," ","NR"))</f>
        <v>R</v>
      </c>
      <c r="E210" s="3" t="str">
        <f t="shared" si="5"/>
        <v>FALSE ALARM</v>
      </c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</row>
    <row r="211" spans="1:16" x14ac:dyDescent="0.3">
      <c r="A211" s="60"/>
      <c r="B211" s="62">
        <v>43823</v>
      </c>
      <c r="C211" s="3" t="str">
        <f>IF(Data!U211&gt;0,  "R",IF(ISBLANK(Data!U211)," ","NR"))</f>
        <v>NR</v>
      </c>
      <c r="D211" s="3" t="str">
        <f>IF(Data!T211&gt;0,  "R",IF(ISBLANK(Data!T211)," ","NR"))</f>
        <v>R</v>
      </c>
      <c r="E211" s="3" t="str">
        <f t="shared" si="5"/>
        <v>FALSE ALARM</v>
      </c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</row>
    <row r="212" spans="1:16" x14ac:dyDescent="0.3">
      <c r="A212" s="60"/>
      <c r="B212" s="62">
        <v>43824</v>
      </c>
      <c r="C212" s="3" t="str">
        <f>IF(Data!U212&gt;0,  "R",IF(ISBLANK(Data!U212)," ","NR"))</f>
        <v>NR</v>
      </c>
      <c r="D212" s="3" t="str">
        <f>IF(Data!T212&gt;0,  "R",IF(ISBLANK(Data!T212)," ","NR"))</f>
        <v>NR</v>
      </c>
      <c r="E212" s="3" t="str">
        <f t="shared" si="5"/>
        <v>NEGATIVE</v>
      </c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</row>
    <row r="213" spans="1:16" x14ac:dyDescent="0.3">
      <c r="A213" s="60"/>
      <c r="B213" s="62">
        <v>43825</v>
      </c>
      <c r="C213" s="3" t="str">
        <f>IF(Data!U213&gt;0,  "R",IF(ISBLANK(Data!U213)," ","NR"))</f>
        <v>NR</v>
      </c>
      <c r="D213" s="3" t="str">
        <f>IF(Data!T213&gt;0,  "R",IF(ISBLANK(Data!T213)," ","NR"))</f>
        <v>NR</v>
      </c>
      <c r="E213" s="3" t="str">
        <f t="shared" si="5"/>
        <v>NEGATIVE</v>
      </c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</row>
    <row r="214" spans="1:16" x14ac:dyDescent="0.3">
      <c r="A214" s="60"/>
      <c r="B214" s="62">
        <v>43826</v>
      </c>
      <c r="C214" s="3" t="str">
        <f>IF(Data!U214&gt;0,  "R",IF(ISBLANK(Data!U214)," ","NR"))</f>
        <v>NR</v>
      </c>
      <c r="D214" s="3" t="str">
        <f>IF(Data!T214&gt;0,  "R",IF(ISBLANK(Data!T214)," ","NR"))</f>
        <v>R</v>
      </c>
      <c r="E214" s="3" t="str">
        <f t="shared" si="5"/>
        <v>FALSE ALARM</v>
      </c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</row>
    <row r="215" spans="1:16" x14ac:dyDescent="0.3">
      <c r="A215" s="60"/>
      <c r="B215" s="62">
        <v>43827</v>
      </c>
      <c r="C215" s="3" t="str">
        <f>IF(Data!U215&gt;0,  "R",IF(ISBLANK(Data!U215)," ","NR"))</f>
        <v>NR</v>
      </c>
      <c r="D215" s="3" t="str">
        <f>IF(Data!T215&gt;0,  "R",IF(ISBLANK(Data!T215)," ","NR"))</f>
        <v>R</v>
      </c>
      <c r="E215" s="3" t="str">
        <f t="shared" si="5"/>
        <v>FALSE ALARM</v>
      </c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</row>
    <row r="216" spans="1:16" x14ac:dyDescent="0.3">
      <c r="A216" s="60"/>
      <c r="B216" s="62">
        <v>43828</v>
      </c>
      <c r="C216" s="3" t="str">
        <f>IF(Data!U216&gt;0,  "R",IF(ISBLANK(Data!U216)," ","NR"))</f>
        <v>NR</v>
      </c>
      <c r="D216" s="3" t="str">
        <f>IF(Data!T216&gt;0,  "R",IF(ISBLANK(Data!T216)," ","NR"))</f>
        <v>R</v>
      </c>
      <c r="E216" s="3" t="str">
        <f t="shared" si="5"/>
        <v>FALSE ALARM</v>
      </c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</row>
    <row r="217" spans="1:16" x14ac:dyDescent="0.3">
      <c r="A217" s="60"/>
      <c r="B217" s="62">
        <v>43829</v>
      </c>
      <c r="C217" s="3" t="str">
        <f>IF(Data!U217&gt;0,  "R",IF(ISBLANK(Data!U217)," ","NR"))</f>
        <v>NR</v>
      </c>
      <c r="D217" s="3" t="str">
        <f>IF(Data!T217&gt;0,  "R",IF(ISBLANK(Data!T217)," ","NR"))</f>
        <v>R</v>
      </c>
      <c r="E217" s="3" t="str">
        <f t="shared" si="5"/>
        <v>FALSE ALARM</v>
      </c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</row>
    <row r="218" spans="1:16" x14ac:dyDescent="0.3">
      <c r="A218" s="60"/>
      <c r="B218" s="62">
        <v>43830</v>
      </c>
      <c r="C218" s="3" t="str">
        <f>IF(Data!U218&gt;0,  "R",IF(ISBLANK(Data!U218)," ","NR"))</f>
        <v>NR</v>
      </c>
      <c r="D218" s="3" t="str">
        <f>IF(Data!T218&gt;0,  "R",IF(ISBLANK(Data!T218)," ","NR"))</f>
        <v>R</v>
      </c>
      <c r="E218" s="3" t="str">
        <f t="shared" si="5"/>
        <v>FALSE ALARM</v>
      </c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</row>
    <row r="219" spans="1:16" x14ac:dyDescent="0.3">
      <c r="A219" s="60"/>
      <c r="B219" s="62">
        <v>43831</v>
      </c>
      <c r="C219" s="3" t="str">
        <f>IF(Data!U219&gt;0,  "R",IF(ISBLANK(Data!U219)," ","NR"))</f>
        <v>NR</v>
      </c>
      <c r="D219" s="3" t="str">
        <f>IF(Data!T219&gt;0,  "R",IF(ISBLANK(Data!T219)," ","NR"))</f>
        <v>R</v>
      </c>
      <c r="E219" s="3" t="str">
        <f t="shared" si="5"/>
        <v>FALSE ALARM</v>
      </c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</row>
    <row r="220" spans="1:16" x14ac:dyDescent="0.3">
      <c r="A220" s="60"/>
      <c r="B220" s="62">
        <v>43832</v>
      </c>
      <c r="C220" s="3" t="str">
        <f>IF(Data!U220&gt;0,  "R",IF(ISBLANK(Data!U220)," ","NR"))</f>
        <v>NR</v>
      </c>
      <c r="D220" s="3" t="str">
        <f>IF(Data!T220&gt;0,  "R",IF(ISBLANK(Data!T220)," ","NR"))</f>
        <v>R</v>
      </c>
      <c r="E220" s="3" t="str">
        <f t="shared" si="5"/>
        <v>FALSE ALARM</v>
      </c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</row>
    <row r="221" spans="1:16" x14ac:dyDescent="0.3">
      <c r="A221" s="60"/>
      <c r="B221" s="62">
        <v>43833</v>
      </c>
      <c r="C221" s="3" t="str">
        <f>IF(Data!U221&gt;0,  "R",IF(ISBLANK(Data!U221)," ","NR"))</f>
        <v>R</v>
      </c>
      <c r="D221" s="3" t="str">
        <f>IF(Data!T221&gt;0,  "R",IF(ISBLANK(Data!T221)," ","NR"))</f>
        <v>R</v>
      </c>
      <c r="E221" s="3" t="str">
        <f t="shared" si="5"/>
        <v>HIT</v>
      </c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</row>
    <row r="222" spans="1:16" x14ac:dyDescent="0.3">
      <c r="A222" s="60"/>
      <c r="B222" s="62">
        <v>43834</v>
      </c>
      <c r="C222" s="3" t="str">
        <f>IF(Data!U222&gt;0,  "R",IF(ISBLANK(Data!U222)," ","NR"))</f>
        <v>R</v>
      </c>
      <c r="D222" s="3" t="str">
        <f>IF(Data!T222&gt;0,  "R",IF(ISBLANK(Data!T222)," ","NR"))</f>
        <v>R</v>
      </c>
      <c r="E222" s="3" t="str">
        <f t="shared" si="5"/>
        <v>HIT</v>
      </c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</row>
    <row r="223" spans="1:16" x14ac:dyDescent="0.3">
      <c r="A223" s="60"/>
      <c r="B223" s="62">
        <v>43835</v>
      </c>
      <c r="C223" s="3" t="str">
        <f>IF(Data!U223&gt;0,  "R",IF(ISBLANK(Data!U223)," ","NR"))</f>
        <v>R</v>
      </c>
      <c r="D223" s="3" t="str">
        <f>IF(Data!T223&gt;0,  "R",IF(ISBLANK(Data!T223)," ","NR"))</f>
        <v>R</v>
      </c>
      <c r="E223" s="3" t="str">
        <f t="shared" si="5"/>
        <v>HIT</v>
      </c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</row>
    <row r="224" spans="1:16" x14ac:dyDescent="0.3">
      <c r="A224" s="60"/>
      <c r="B224" s="62">
        <v>43836</v>
      </c>
      <c r="C224" s="3" t="str">
        <f>IF(Data!U224&gt;0,  "R",IF(ISBLANK(Data!U224)," ","NR"))</f>
        <v>R</v>
      </c>
      <c r="D224" s="3" t="str">
        <f>IF(Data!T224&gt;0,  "R",IF(ISBLANK(Data!T224)," ","NR"))</f>
        <v>R</v>
      </c>
      <c r="E224" s="3" t="str">
        <f t="shared" si="5"/>
        <v>HIT</v>
      </c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</row>
    <row r="225" spans="1:16" x14ac:dyDescent="0.3">
      <c r="A225" s="60"/>
      <c r="B225" s="62">
        <v>43837</v>
      </c>
      <c r="C225" s="3" t="str">
        <f>IF(Data!U225&gt;0,  "R",IF(ISBLANK(Data!U225)," ","NR"))</f>
        <v>NR</v>
      </c>
      <c r="D225" s="3" t="str">
        <f>IF(Data!T225&gt;0,  "R",IF(ISBLANK(Data!T225)," ","NR"))</f>
        <v>R</v>
      </c>
      <c r="E225" s="3" t="str">
        <f t="shared" si="5"/>
        <v>FALSE ALARM</v>
      </c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</row>
    <row r="226" spans="1:16" x14ac:dyDescent="0.3">
      <c r="A226" s="60"/>
      <c r="B226" s="62">
        <v>43838</v>
      </c>
      <c r="C226" s="3" t="str">
        <f>IF(Data!U226&gt;0,  "R",IF(ISBLANK(Data!U226)," ","NR"))</f>
        <v>NR</v>
      </c>
      <c r="D226" s="3" t="str">
        <f>IF(Data!T226&gt;0,  "R",IF(ISBLANK(Data!T226)," ","NR"))</f>
        <v>NR</v>
      </c>
      <c r="E226" s="3" t="str">
        <f t="shared" si="5"/>
        <v>NEGATIVE</v>
      </c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</row>
    <row r="227" spans="1:16" x14ac:dyDescent="0.3">
      <c r="A227" s="60"/>
      <c r="B227" s="62">
        <v>43839</v>
      </c>
      <c r="C227" s="3" t="str">
        <f>IF(Data!U227&gt;0,  "R",IF(ISBLANK(Data!U227)," ","NR"))</f>
        <v>NR</v>
      </c>
      <c r="D227" s="3" t="str">
        <f>IF(Data!T227&gt;0,  "R",IF(ISBLANK(Data!T227)," ","NR"))</f>
        <v>NR</v>
      </c>
      <c r="E227" s="3" t="str">
        <f t="shared" si="5"/>
        <v>NEGATIVE</v>
      </c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</row>
    <row r="228" spans="1:16" x14ac:dyDescent="0.3">
      <c r="A228" s="60"/>
      <c r="B228" s="62">
        <v>43840</v>
      </c>
      <c r="C228" s="3" t="str">
        <f>IF(Data!U228&gt;0,  "R",IF(ISBLANK(Data!U228)," ","NR"))</f>
        <v>NR</v>
      </c>
      <c r="D228" s="3" t="str">
        <f>IF(Data!T228&gt;0,  "R",IF(ISBLANK(Data!T228)," ","NR"))</f>
        <v>R</v>
      </c>
      <c r="E228" s="3" t="str">
        <f t="shared" si="5"/>
        <v>FALSE ALARM</v>
      </c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</row>
    <row r="229" spans="1:16" x14ac:dyDescent="0.3">
      <c r="A229" s="60"/>
      <c r="B229" s="62">
        <v>43841</v>
      </c>
      <c r="C229" s="3" t="str">
        <f>IF(Data!U229&gt;0,  "R",IF(ISBLANK(Data!U229)," ","NR"))</f>
        <v>NR</v>
      </c>
      <c r="D229" s="3" t="str">
        <f>IF(Data!T229&gt;0,  "R",IF(ISBLANK(Data!T229)," ","NR"))</f>
        <v>R</v>
      </c>
      <c r="E229" s="3" t="str">
        <f t="shared" si="5"/>
        <v>FALSE ALARM</v>
      </c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</row>
    <row r="230" spans="1:16" x14ac:dyDescent="0.3">
      <c r="A230" s="60"/>
      <c r="B230" s="62">
        <v>43842</v>
      </c>
      <c r="C230" s="3" t="str">
        <f>IF(Data!U230&gt;0,  "R",IF(ISBLANK(Data!U230)," ","NR"))</f>
        <v>NR</v>
      </c>
      <c r="D230" s="3" t="str">
        <f>IF(Data!T230&gt;0,  "R",IF(ISBLANK(Data!T230)," ","NR"))</f>
        <v>R</v>
      </c>
      <c r="E230" s="3" t="str">
        <f t="shared" si="5"/>
        <v>FALSE ALARM</v>
      </c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</row>
    <row r="231" spans="1:16" x14ac:dyDescent="0.3">
      <c r="A231" s="60"/>
      <c r="B231" s="62">
        <v>43843</v>
      </c>
      <c r="C231" s="3" t="str">
        <f>IF(Data!U231&gt;0,  "R",IF(ISBLANK(Data!U231)," ","NR"))</f>
        <v>NR</v>
      </c>
      <c r="D231" s="3" t="str">
        <f>IF(Data!T231&gt;0,  "R",IF(ISBLANK(Data!T231)," ","NR"))</f>
        <v>R</v>
      </c>
      <c r="E231" s="3" t="str">
        <f t="shared" si="5"/>
        <v>FALSE ALARM</v>
      </c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</row>
    <row r="232" spans="1:16" x14ac:dyDescent="0.3">
      <c r="A232" s="60"/>
      <c r="B232" s="62">
        <v>43844</v>
      </c>
      <c r="C232" s="3" t="str">
        <f>IF(Data!U232&gt;0,  "R",IF(ISBLANK(Data!U232)," ","NR"))</f>
        <v>NR</v>
      </c>
      <c r="D232" s="3" t="str">
        <f>IF(Data!T232&gt;0,  "R",IF(ISBLANK(Data!T232)," ","NR"))</f>
        <v>NR</v>
      </c>
      <c r="E232" s="3" t="str">
        <f t="shared" si="5"/>
        <v>NEGATIVE</v>
      </c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</row>
    <row r="233" spans="1:16" x14ac:dyDescent="0.3">
      <c r="A233" s="60"/>
      <c r="B233" s="62">
        <v>43845</v>
      </c>
      <c r="C233" s="3" t="str">
        <f>IF(Data!U233&gt;0,  "R",IF(ISBLANK(Data!U233)," ","NR"))</f>
        <v>NR</v>
      </c>
      <c r="D233" s="3" t="str">
        <f>IF(Data!T233&gt;0,  "R",IF(ISBLANK(Data!T233)," ","NR"))</f>
        <v>NR</v>
      </c>
      <c r="E233" s="3" t="str">
        <f t="shared" si="5"/>
        <v>NEGATIVE</v>
      </c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</row>
    <row r="234" spans="1:16" x14ac:dyDescent="0.3">
      <c r="A234" s="60"/>
      <c r="B234" s="62">
        <v>43846</v>
      </c>
      <c r="C234" s="3" t="str">
        <f>IF(Data!U234&gt;0,  "R",IF(ISBLANK(Data!U234)," ","NR"))</f>
        <v>NR</v>
      </c>
      <c r="D234" s="3" t="str">
        <f>IF(Data!T234&gt;0,  "R",IF(ISBLANK(Data!T234)," ","NR"))</f>
        <v>NR</v>
      </c>
      <c r="E234" s="3" t="str">
        <f t="shared" si="5"/>
        <v>NEGATIVE</v>
      </c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</row>
    <row r="235" spans="1:16" x14ac:dyDescent="0.3">
      <c r="A235" s="60"/>
      <c r="B235" s="62">
        <v>43847</v>
      </c>
      <c r="C235" s="3" t="str">
        <f>IF(Data!U235&gt;0,  "R",IF(ISBLANK(Data!U235)," ","NR"))</f>
        <v>NR</v>
      </c>
      <c r="D235" s="3" t="str">
        <f>IF(Data!T235&gt;0,  "R",IF(ISBLANK(Data!T235)," ","NR"))</f>
        <v>NR</v>
      </c>
      <c r="E235" s="3" t="str">
        <f t="shared" si="5"/>
        <v>NEGATIVE</v>
      </c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</row>
    <row r="236" spans="1:16" x14ac:dyDescent="0.3">
      <c r="A236" s="60"/>
      <c r="B236" s="62">
        <v>43848</v>
      </c>
      <c r="C236" s="3" t="str">
        <f>IF(Data!U236&gt;0,  "R",IF(ISBLANK(Data!U236)," ","NR"))</f>
        <v>NR</v>
      </c>
      <c r="D236" s="3" t="str">
        <f>IF(Data!T236&gt;0,  "R",IF(ISBLANK(Data!T236)," ","NR"))</f>
        <v>NR</v>
      </c>
      <c r="E236" s="3" t="str">
        <f t="shared" si="5"/>
        <v>NEGATIVE</v>
      </c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</row>
    <row r="237" spans="1:16" x14ac:dyDescent="0.3">
      <c r="A237" s="60"/>
      <c r="B237" s="62">
        <v>43849</v>
      </c>
      <c r="C237" s="3" t="str">
        <f>IF(Data!U237&gt;0,  "R",IF(ISBLANK(Data!U237)," ","NR"))</f>
        <v>NR</v>
      </c>
      <c r="D237" s="3" t="str">
        <f>IF(Data!T237&gt;0,  "R",IF(ISBLANK(Data!T237)," ","NR"))</f>
        <v>NR</v>
      </c>
      <c r="E237" s="3" t="str">
        <f t="shared" si="5"/>
        <v>NEGATIVE</v>
      </c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</row>
    <row r="238" spans="1:16" x14ac:dyDescent="0.3">
      <c r="A238" s="60"/>
      <c r="B238" s="62">
        <v>43850</v>
      </c>
      <c r="C238" s="3" t="str">
        <f>IF(Data!U238&gt;0,  "R",IF(ISBLANK(Data!U238)," ","NR"))</f>
        <v>NR</v>
      </c>
      <c r="D238" s="3" t="str">
        <f>IF(Data!T238&gt;0,  "R",IF(ISBLANK(Data!T238)," ","NR"))</f>
        <v>NR</v>
      </c>
      <c r="E238" s="3" t="str">
        <f t="shared" si="5"/>
        <v>NEGATIVE</v>
      </c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</row>
    <row r="239" spans="1:16" x14ac:dyDescent="0.3">
      <c r="A239" s="60"/>
      <c r="B239" s="62">
        <v>43851</v>
      </c>
      <c r="C239" s="3" t="str">
        <f>IF(Data!U239&gt;0,  "R",IF(ISBLANK(Data!U239)," ","NR"))</f>
        <v>NR</v>
      </c>
      <c r="D239" s="3" t="str">
        <f>IF(Data!T239&gt;0,  "R",IF(ISBLANK(Data!T239)," ","NR"))</f>
        <v>NR</v>
      </c>
      <c r="E239" s="3" t="str">
        <f t="shared" si="5"/>
        <v>NEGATIVE</v>
      </c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</row>
    <row r="240" spans="1:16" x14ac:dyDescent="0.3">
      <c r="A240" s="60"/>
      <c r="B240" s="62">
        <v>43852</v>
      </c>
      <c r="C240" s="3" t="str">
        <f>IF(Data!U240&gt;0,  "R",IF(ISBLANK(Data!U240)," ","NR"))</f>
        <v>NR</v>
      </c>
      <c r="D240" s="3" t="str">
        <f>IF(Data!T240&gt;0,  "R",IF(ISBLANK(Data!T240)," ","NR"))</f>
        <v>NR</v>
      </c>
      <c r="E240" s="3" t="str">
        <f t="shared" si="5"/>
        <v>NEGATIVE</v>
      </c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</row>
    <row r="241" spans="1:16" x14ac:dyDescent="0.3">
      <c r="A241" s="60"/>
      <c r="B241" s="62">
        <v>43853</v>
      </c>
      <c r="C241" s="3" t="str">
        <f>IF(Data!U241&gt;0,  "R",IF(ISBLANK(Data!U241)," ","NR"))</f>
        <v>NR</v>
      </c>
      <c r="D241" s="3" t="str">
        <f>IF(Data!T241&gt;0,  "R",IF(ISBLANK(Data!T241)," ","NR"))</f>
        <v>NR</v>
      </c>
      <c r="E241" s="3" t="str">
        <f t="shared" si="5"/>
        <v>NEGATIVE</v>
      </c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</row>
    <row r="242" spans="1:16" x14ac:dyDescent="0.3">
      <c r="A242" s="60"/>
      <c r="B242" s="62">
        <v>43854</v>
      </c>
      <c r="C242" s="3" t="str">
        <f>IF(Data!U242&gt;0,  "R",IF(ISBLANK(Data!U242)," ","NR"))</f>
        <v>NR</v>
      </c>
      <c r="D242" s="3" t="str">
        <f>IF(Data!T242&gt;0,  "R",IF(ISBLANK(Data!T242)," ","NR"))</f>
        <v>NR</v>
      </c>
      <c r="E242" s="3" t="str">
        <f t="shared" si="5"/>
        <v>NEGATIVE</v>
      </c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</row>
    <row r="243" spans="1:16" x14ac:dyDescent="0.3">
      <c r="A243" s="60"/>
      <c r="B243" s="62">
        <v>43855</v>
      </c>
      <c r="C243" s="3" t="str">
        <f>IF(Data!U243&gt;0,  "R",IF(ISBLANK(Data!U243)," ","NR"))</f>
        <v>NR</v>
      </c>
      <c r="D243" s="3" t="str">
        <f>IF(Data!T243&gt;0,  "R",IF(ISBLANK(Data!T243)," ","NR"))</f>
        <v>NR</v>
      </c>
      <c r="E243" s="3" t="str">
        <f t="shared" si="5"/>
        <v>NEGATIVE</v>
      </c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</row>
    <row r="244" spans="1:16" x14ac:dyDescent="0.3">
      <c r="A244" s="60"/>
      <c r="B244" s="62">
        <v>43856</v>
      </c>
      <c r="C244" s="3" t="str">
        <f>IF(Data!U244&gt;0,  "R",IF(ISBLANK(Data!U244)," ","NR"))</f>
        <v>NR</v>
      </c>
      <c r="D244" s="3" t="str">
        <f>IF(Data!T244&gt;0,  "R",IF(ISBLANK(Data!T244)," ","NR"))</f>
        <v>NR</v>
      </c>
      <c r="E244" s="3" t="str">
        <f t="shared" si="5"/>
        <v>NEGATIVE</v>
      </c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</row>
    <row r="245" spans="1:16" x14ac:dyDescent="0.3">
      <c r="A245" s="60"/>
      <c r="B245" s="62">
        <v>43857</v>
      </c>
      <c r="C245" s="3" t="str">
        <f>IF(Data!U245&gt;0,  "R",IF(ISBLANK(Data!U245)," ","NR"))</f>
        <v>NR</v>
      </c>
      <c r="D245" s="3" t="str">
        <f>IF(Data!T245&gt;0,  "R",IF(ISBLANK(Data!T245)," ","NR"))</f>
        <v>NR</v>
      </c>
      <c r="E245" s="3" t="str">
        <f t="shared" si="5"/>
        <v>NEGATIVE</v>
      </c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</row>
    <row r="246" spans="1:16" x14ac:dyDescent="0.3">
      <c r="A246" s="60"/>
      <c r="B246" s="62">
        <v>43858</v>
      </c>
      <c r="C246" s="3" t="str">
        <f>IF(Data!U246&gt;0,  "R",IF(ISBLANK(Data!U246)," ","NR"))</f>
        <v>NR</v>
      </c>
      <c r="D246" s="3" t="str">
        <f>IF(Data!T246&gt;0,  "R",IF(ISBLANK(Data!T246)," ","NR"))</f>
        <v>NR</v>
      </c>
      <c r="E246" s="3" t="str">
        <f t="shared" si="5"/>
        <v>NEGATIVE</v>
      </c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</row>
    <row r="247" spans="1:16" x14ac:dyDescent="0.3">
      <c r="A247" s="60"/>
      <c r="B247" s="62">
        <v>43859</v>
      </c>
      <c r="C247" s="3" t="str">
        <f>IF(Data!U247&gt;0,  "R",IF(ISBLANK(Data!U247)," ","NR"))</f>
        <v>NR</v>
      </c>
      <c r="D247" s="3" t="str">
        <f>IF(Data!T247&gt;0,  "R",IF(ISBLANK(Data!T247)," ","NR"))</f>
        <v>NR</v>
      </c>
      <c r="E247" s="3" t="str">
        <f t="shared" si="5"/>
        <v>NEGATIVE</v>
      </c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</row>
    <row r="248" spans="1:16" x14ac:dyDescent="0.3">
      <c r="A248" s="60"/>
      <c r="B248" s="62">
        <v>43860</v>
      </c>
      <c r="C248" s="3" t="str">
        <f>IF(Data!U248&gt;0,  "R",IF(ISBLANK(Data!U248)," ","NR"))</f>
        <v>NR</v>
      </c>
      <c r="D248" s="3" t="str">
        <f>IF(Data!T248&gt;0,  "R",IF(ISBLANK(Data!T248)," ","NR"))</f>
        <v>NR</v>
      </c>
      <c r="E248" s="3" t="str">
        <f t="shared" si="5"/>
        <v>NEGATIVE</v>
      </c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</row>
    <row r="249" spans="1:16" x14ac:dyDescent="0.3">
      <c r="A249" s="60"/>
      <c r="B249" s="62">
        <v>43861</v>
      </c>
      <c r="C249" s="3" t="str">
        <f>IF(Data!U249&gt;0,  "R",IF(ISBLANK(Data!U249)," ","NR"))</f>
        <v>NR</v>
      </c>
      <c r="D249" s="3" t="str">
        <f>IF(Data!T249&gt;0,  "R",IF(ISBLANK(Data!T249)," ","NR"))</f>
        <v>NR</v>
      </c>
      <c r="E249" s="3" t="str">
        <f t="shared" si="5"/>
        <v>NEGATIVE</v>
      </c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</row>
    <row r="250" spans="1:16" x14ac:dyDescent="0.3">
      <c r="A250" s="60"/>
      <c r="B250" s="62">
        <v>43862</v>
      </c>
      <c r="C250" s="3" t="str">
        <f>IF(Data!U250&gt;0,  "R",IF(ISBLANK(Data!U250)," ","NR"))</f>
        <v>NR</v>
      </c>
      <c r="D250" s="3" t="str">
        <f>IF(Data!T250&gt;0,  "R",IF(ISBLANK(Data!T250)," ","NR"))</f>
        <v>NR</v>
      </c>
      <c r="E250" s="3" t="str">
        <f t="shared" si="5"/>
        <v>NEGATIVE</v>
      </c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</row>
    <row r="251" spans="1:16" x14ac:dyDescent="0.3">
      <c r="A251" s="60"/>
      <c r="B251" s="62">
        <v>43863</v>
      </c>
      <c r="C251" s="3" t="str">
        <f>IF(Data!U251&gt;0,  "R",IF(ISBLANK(Data!U251)," ","NR"))</f>
        <v>NR</v>
      </c>
      <c r="D251" s="3" t="str">
        <f>IF(Data!T251&gt;0,  "R",IF(ISBLANK(Data!T251)," ","NR"))</f>
        <v>NR</v>
      </c>
      <c r="E251" s="3" t="str">
        <f t="shared" si="5"/>
        <v>NEGATIVE</v>
      </c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</row>
    <row r="252" spans="1:16" x14ac:dyDescent="0.3">
      <c r="A252" s="60"/>
      <c r="B252" s="62">
        <v>43864</v>
      </c>
      <c r="C252" s="3" t="str">
        <f>IF(Data!U252&gt;0,  "R",IF(ISBLANK(Data!U252)," ","NR"))</f>
        <v>NR</v>
      </c>
      <c r="D252" s="3" t="str">
        <f>IF(Data!T252&gt;0,  "R",IF(ISBLANK(Data!T252)," ","NR"))</f>
        <v>NR</v>
      </c>
      <c r="E252" s="3" t="str">
        <f t="shared" si="5"/>
        <v>NEGATIVE</v>
      </c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</row>
    <row r="253" spans="1:16" x14ac:dyDescent="0.3">
      <c r="A253" s="60"/>
      <c r="B253" s="62">
        <v>43865</v>
      </c>
      <c r="C253" s="3" t="str">
        <f>IF(Data!U253&gt;0,  "R",IF(ISBLANK(Data!U253)," ","NR"))</f>
        <v>NR</v>
      </c>
      <c r="D253" s="3" t="str">
        <f>IF(Data!T253&gt;0,  "R",IF(ISBLANK(Data!T253)," ","NR"))</f>
        <v>NR</v>
      </c>
      <c r="E253" s="3" t="str">
        <f t="shared" si="5"/>
        <v>NEGATIVE</v>
      </c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</row>
    <row r="254" spans="1:16" x14ac:dyDescent="0.3">
      <c r="A254" s="60"/>
      <c r="B254" s="62">
        <v>43866</v>
      </c>
      <c r="C254" s="3" t="str">
        <f>IF(Data!U254&gt;0,  "R",IF(ISBLANK(Data!U254)," ","NR"))</f>
        <v>NR</v>
      </c>
      <c r="D254" s="3" t="str">
        <f>IF(Data!T254&gt;0,  "R",IF(ISBLANK(Data!T254)," ","NR"))</f>
        <v>NR</v>
      </c>
      <c r="E254" s="3" t="str">
        <f t="shared" si="5"/>
        <v>NEGATIVE</v>
      </c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</row>
    <row r="255" spans="1:16" x14ac:dyDescent="0.3">
      <c r="A255" s="60"/>
      <c r="B255" s="62">
        <v>43867</v>
      </c>
      <c r="C255" s="3" t="str">
        <f>IF(Data!U255&gt;0,  "R",IF(ISBLANK(Data!U255)," ","NR"))</f>
        <v>NR</v>
      </c>
      <c r="D255" s="3" t="str">
        <f>IF(Data!T255&gt;0,  "R",IF(ISBLANK(Data!T255)," ","NR"))</f>
        <v>NR</v>
      </c>
      <c r="E255" s="3" t="str">
        <f t="shared" si="5"/>
        <v>NEGATIVE</v>
      </c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</row>
    <row r="256" spans="1:16" x14ac:dyDescent="0.3">
      <c r="A256" s="60"/>
      <c r="B256" s="62">
        <v>43868</v>
      </c>
      <c r="C256" s="3" t="str">
        <f>IF(Data!U256&gt;0,  "R",IF(ISBLANK(Data!U256)," ","NR"))</f>
        <v>NR</v>
      </c>
      <c r="D256" s="3" t="str">
        <f>IF(Data!T256&gt;0,  "R",IF(ISBLANK(Data!T256)," ","NR"))</f>
        <v>NR</v>
      </c>
      <c r="E256" s="3" t="str">
        <f t="shared" si="5"/>
        <v>NEGATIVE</v>
      </c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</row>
    <row r="257" spans="1:16" x14ac:dyDescent="0.3">
      <c r="A257" s="60"/>
      <c r="B257" s="62">
        <v>43869</v>
      </c>
      <c r="C257" s="3" t="str">
        <f>IF(Data!U257&gt;0,  "R",IF(ISBLANK(Data!U257)," ","NR"))</f>
        <v>NR</v>
      </c>
      <c r="D257" s="3" t="str">
        <f>IF(Data!T257&gt;0,  "R",IF(ISBLANK(Data!T257)," ","NR"))</f>
        <v>NR</v>
      </c>
      <c r="E257" s="3" t="str">
        <f t="shared" si="5"/>
        <v>NEGATIVE</v>
      </c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</row>
    <row r="258" spans="1:16" x14ac:dyDescent="0.3">
      <c r="A258" s="60"/>
      <c r="B258" s="62">
        <v>43870</v>
      </c>
      <c r="C258" s="3" t="str">
        <f>IF(Data!U258&gt;0,  "R",IF(ISBLANK(Data!U258)," ","NR"))</f>
        <v>NR</v>
      </c>
      <c r="D258" s="3" t="str">
        <f>IF(Data!T258&gt;0,  "R",IF(ISBLANK(Data!T258)," ","NR"))</f>
        <v>R</v>
      </c>
      <c r="E258" s="3" t="str">
        <f t="shared" si="5"/>
        <v>FALSE ALARM</v>
      </c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</row>
    <row r="259" spans="1:16" x14ac:dyDescent="0.3">
      <c r="A259" s="60"/>
      <c r="B259" s="62">
        <v>43871</v>
      </c>
      <c r="C259" s="3" t="str">
        <f>IF(Data!U259&gt;0,  "R",IF(ISBLANK(Data!U259)," ","NR"))</f>
        <v>NR</v>
      </c>
      <c r="D259" s="3" t="str">
        <f>IF(Data!T259&gt;0,  "R",IF(ISBLANK(Data!T259)," ","NR"))</f>
        <v>R</v>
      </c>
      <c r="E259" s="3" t="str">
        <f t="shared" si="5"/>
        <v>FALSE ALARM</v>
      </c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</row>
    <row r="260" spans="1:16" x14ac:dyDescent="0.3">
      <c r="A260" s="60"/>
      <c r="B260" s="62">
        <v>43872</v>
      </c>
      <c r="C260" s="3" t="str">
        <f>IF(Data!U260&gt;0,  "R",IF(ISBLANK(Data!U260)," ","NR"))</f>
        <v>NR</v>
      </c>
      <c r="D260" s="3" t="str">
        <f>IF(Data!T260&gt;0,  "R",IF(ISBLANK(Data!T260)," ","NR"))</f>
        <v>R</v>
      </c>
      <c r="E260" s="3" t="str">
        <f t="shared" si="5"/>
        <v>FALSE ALARM</v>
      </c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</row>
    <row r="261" spans="1:16" x14ac:dyDescent="0.3">
      <c r="A261" s="60"/>
      <c r="B261" s="62">
        <v>43873</v>
      </c>
      <c r="C261" s="3" t="str">
        <f>IF(Data!U261&gt;0,  "R",IF(ISBLANK(Data!U261)," ","NR"))</f>
        <v>NR</v>
      </c>
      <c r="D261" s="3" t="str">
        <f>IF(Data!T261&gt;0,  "R",IF(ISBLANK(Data!T261)," ","NR"))</f>
        <v>R</v>
      </c>
      <c r="E261" s="3" t="str">
        <f t="shared" si="5"/>
        <v>FALSE ALARM</v>
      </c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</row>
    <row r="262" spans="1:16" x14ac:dyDescent="0.3">
      <c r="A262" s="60"/>
      <c r="B262" s="62">
        <v>43874</v>
      </c>
      <c r="C262" s="3" t="str">
        <f>IF(Data!U262&gt;0,  "R",IF(ISBLANK(Data!U262)," ","NR"))</f>
        <v>NR</v>
      </c>
      <c r="D262" s="3" t="str">
        <f>IF(Data!T262&gt;0,  "R",IF(ISBLANK(Data!T262)," ","NR"))</f>
        <v>R</v>
      </c>
      <c r="E262" s="3" t="str">
        <f t="shared" si="5"/>
        <v>FALSE ALARM</v>
      </c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</row>
    <row r="263" spans="1:16" x14ac:dyDescent="0.3">
      <c r="A263" s="60"/>
      <c r="B263" s="62">
        <v>43875</v>
      </c>
      <c r="C263" s="3" t="str">
        <f>IF(Data!U263&gt;0,  "R",IF(ISBLANK(Data!U263)," ","NR"))</f>
        <v>NR</v>
      </c>
      <c r="D263" s="3" t="str">
        <f>IF(Data!T263&gt;0,  "R",IF(ISBLANK(Data!T263)," ","NR"))</f>
        <v>NR</v>
      </c>
      <c r="E263" s="3" t="str">
        <f t="shared" si="5"/>
        <v>NEGATIVE</v>
      </c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</row>
    <row r="264" spans="1:16" x14ac:dyDescent="0.3">
      <c r="A264" s="60"/>
      <c r="B264" s="62">
        <v>43876</v>
      </c>
      <c r="C264" s="3" t="str">
        <f>IF(Data!U264&gt;0,  "R",IF(ISBLANK(Data!U264)," ","NR"))</f>
        <v>NR</v>
      </c>
      <c r="D264" s="3" t="str">
        <f>IF(Data!T264&gt;0,  "R",IF(ISBLANK(Data!T264)," ","NR"))</f>
        <v>NR</v>
      </c>
      <c r="E264" s="3" t="str">
        <f t="shared" si="5"/>
        <v>NEGATIVE</v>
      </c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</row>
    <row r="265" spans="1:16" x14ac:dyDescent="0.3">
      <c r="A265" s="60"/>
      <c r="B265" s="62">
        <v>43877</v>
      </c>
      <c r="C265" s="3" t="str">
        <f>IF(Data!U265&gt;0,  "R",IF(ISBLANK(Data!U265)," ","NR"))</f>
        <v>NR</v>
      </c>
      <c r="D265" s="3" t="str">
        <f>IF(Data!T265&gt;0,  "R",IF(ISBLANK(Data!T265)," ","NR"))</f>
        <v>NR</v>
      </c>
      <c r="E265" s="3" t="str">
        <f t="shared" si="5"/>
        <v>NEGATIVE</v>
      </c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</row>
    <row r="266" spans="1:16" x14ac:dyDescent="0.3">
      <c r="A266" s="60"/>
      <c r="B266" s="62">
        <v>43878</v>
      </c>
      <c r="C266" s="3" t="str">
        <f>IF(Data!U266&gt;0,  "R",IF(ISBLANK(Data!U266)," ","NR"))</f>
        <v>NR</v>
      </c>
      <c r="D266" s="3" t="str">
        <f>IF(Data!T266&gt;0,  "R",IF(ISBLANK(Data!T266)," ","NR"))</f>
        <v>NR</v>
      </c>
      <c r="E266" s="3" t="str">
        <f t="shared" si="5"/>
        <v>NEGATIVE</v>
      </c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</row>
    <row r="267" spans="1:16" x14ac:dyDescent="0.3">
      <c r="A267" s="60"/>
      <c r="B267" s="62">
        <v>43879</v>
      </c>
      <c r="C267" s="3" t="str">
        <f>IF(Data!U267&gt;0,  "R",IF(ISBLANK(Data!U267)," ","NR"))</f>
        <v>NR</v>
      </c>
      <c r="D267" s="3" t="str">
        <f>IF(Data!T267&gt;0,  "R",IF(ISBLANK(Data!T267)," ","NR"))</f>
        <v>NR</v>
      </c>
      <c r="E267" s="3" t="str">
        <f t="shared" si="5"/>
        <v>NEGATIVE</v>
      </c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</row>
    <row r="268" spans="1:16" x14ac:dyDescent="0.3">
      <c r="A268" s="60"/>
      <c r="B268" s="62">
        <v>43880</v>
      </c>
      <c r="C268" s="3" t="str">
        <f>IF(Data!U268&gt;0,  "R",IF(ISBLANK(Data!U268)," ","NR"))</f>
        <v>NR</v>
      </c>
      <c r="D268" s="3" t="str">
        <f>IF(Data!T268&gt;0,  "R",IF(ISBLANK(Data!T268)," ","NR"))</f>
        <v>NR</v>
      </c>
      <c r="E268" s="3" t="str">
        <f t="shared" si="5"/>
        <v>NEGATIVE</v>
      </c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</row>
    <row r="269" spans="1:16" x14ac:dyDescent="0.3">
      <c r="A269" s="60"/>
      <c r="B269" s="62">
        <v>43881</v>
      </c>
      <c r="C269" s="3" t="str">
        <f>IF(Data!U269&gt;0,  "R",IF(ISBLANK(Data!U269)," ","NR"))</f>
        <v>NR</v>
      </c>
      <c r="D269" s="3" t="str">
        <f>IF(Data!T269&gt;0,  "R",IF(ISBLANK(Data!T269)," ","NR"))</f>
        <v>NR</v>
      </c>
      <c r="E269" s="3" t="str">
        <f t="shared" si="5"/>
        <v>NEGATIVE</v>
      </c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</row>
    <row r="270" spans="1:16" x14ac:dyDescent="0.3">
      <c r="A270" s="60"/>
      <c r="B270" s="62">
        <v>43882</v>
      </c>
      <c r="C270" s="3" t="str">
        <f>IF(Data!U270&gt;0,  "R",IF(ISBLANK(Data!U270)," ","NR"))</f>
        <v>NR</v>
      </c>
      <c r="D270" s="3" t="str">
        <f>IF(Data!T270&gt;0,  "R",IF(ISBLANK(Data!T270)," ","NR"))</f>
        <v>NR</v>
      </c>
      <c r="E270" s="3" t="str">
        <f t="shared" si="5"/>
        <v>NEGATIVE</v>
      </c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</row>
    <row r="271" spans="1:16" x14ac:dyDescent="0.3">
      <c r="A271" s="60"/>
      <c r="B271" s="62">
        <v>43883</v>
      </c>
      <c r="C271" s="3" t="str">
        <f>IF(Data!U271&gt;0,  "R",IF(ISBLANK(Data!U271)," ","NR"))</f>
        <v>NR</v>
      </c>
      <c r="D271" s="3" t="str">
        <f>IF(Data!T271&gt;0,  "R",IF(ISBLANK(Data!T271)," ","NR"))</f>
        <v>NR</v>
      </c>
      <c r="E271" s="3" t="str">
        <f t="shared" ref="E271:E334" si="6">IF(AND(C271=D271,C271="R"),"HIT",IF(AND(C271&lt;&gt;D271,C271="NR"),"FALSE ALARM",IF(AND(C271&lt;&gt;D271,C271="R"),"MISS",IF(AND(C271="NR",D271="NR"),"NEGATIVE"," "))))</f>
        <v>NEGATIVE</v>
      </c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</row>
    <row r="272" spans="1:16" x14ac:dyDescent="0.3">
      <c r="A272" s="60"/>
      <c r="B272" s="62">
        <v>43884</v>
      </c>
      <c r="C272" s="3" t="str">
        <f>IF(Data!U272&gt;0,  "R",IF(ISBLANK(Data!U272)," ","NR"))</f>
        <v>NR</v>
      </c>
      <c r="D272" s="3" t="str">
        <f>IF(Data!T272&gt;0,  "R",IF(ISBLANK(Data!T272)," ","NR"))</f>
        <v>NR</v>
      </c>
      <c r="E272" s="3" t="str">
        <f t="shared" si="6"/>
        <v>NEGATIVE</v>
      </c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</row>
    <row r="273" spans="1:16" x14ac:dyDescent="0.3">
      <c r="A273" s="60"/>
      <c r="B273" s="62">
        <v>43885</v>
      </c>
      <c r="C273" s="3" t="str">
        <f>IF(Data!U273&gt;0,  "R",IF(ISBLANK(Data!U273)," ","NR"))</f>
        <v>NR</v>
      </c>
      <c r="D273" s="3" t="str">
        <f>IF(Data!T273&gt;0,  "R",IF(ISBLANK(Data!T273)," ","NR"))</f>
        <v>NR</v>
      </c>
      <c r="E273" s="3" t="str">
        <f t="shared" si="6"/>
        <v>NEGATIVE</v>
      </c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</row>
    <row r="274" spans="1:16" x14ac:dyDescent="0.3">
      <c r="A274" s="60"/>
      <c r="B274" s="62">
        <v>43886</v>
      </c>
      <c r="C274" s="3" t="str">
        <f>IF(Data!U274&gt;0,  "R",IF(ISBLANK(Data!U274)," ","NR"))</f>
        <v>NR</v>
      </c>
      <c r="D274" s="3" t="str">
        <f>IF(Data!T274&gt;0,  "R",IF(ISBLANK(Data!T274)," ","NR"))</f>
        <v>NR</v>
      </c>
      <c r="E274" s="3" t="str">
        <f t="shared" si="6"/>
        <v>NEGATIVE</v>
      </c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</row>
    <row r="275" spans="1:16" x14ac:dyDescent="0.3">
      <c r="A275" s="60"/>
      <c r="B275" s="62">
        <v>43887</v>
      </c>
      <c r="C275" s="3" t="str">
        <f>IF(Data!U275&gt;0,  "R",IF(ISBLANK(Data!U275)," ","NR"))</f>
        <v>NR</v>
      </c>
      <c r="D275" s="3" t="str">
        <f>IF(Data!T275&gt;0,  "R",IF(ISBLANK(Data!T275)," ","NR"))</f>
        <v>NR</v>
      </c>
      <c r="E275" s="3" t="str">
        <f t="shared" si="6"/>
        <v>NEGATIVE</v>
      </c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</row>
    <row r="276" spans="1:16" x14ac:dyDescent="0.3">
      <c r="A276" s="60"/>
      <c r="B276" s="62">
        <v>43888</v>
      </c>
      <c r="C276" s="3" t="str">
        <f>IF(Data!U276&gt;0,  "R",IF(ISBLANK(Data!U276)," ","NR"))</f>
        <v>NR</v>
      </c>
      <c r="D276" s="3" t="str">
        <f>IF(Data!T276&gt;0,  "R",IF(ISBLANK(Data!T276)," ","NR"))</f>
        <v>NR</v>
      </c>
      <c r="E276" s="3" t="str">
        <f t="shared" si="6"/>
        <v>NEGATIVE</v>
      </c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</row>
    <row r="277" spans="1:16" x14ac:dyDescent="0.3">
      <c r="A277" s="60"/>
      <c r="B277" s="62">
        <v>43889</v>
      </c>
      <c r="C277" s="3" t="str">
        <f>IF(Data!U277&gt;0,  "R",IF(ISBLANK(Data!U277)," ","NR"))</f>
        <v>NR</v>
      </c>
      <c r="D277" s="3" t="str">
        <f>IF(Data!T277&gt;0,  "R",IF(ISBLANK(Data!T277)," ","NR"))</f>
        <v>NR</v>
      </c>
      <c r="E277" s="3" t="str">
        <f t="shared" si="6"/>
        <v>NEGATIVE</v>
      </c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</row>
    <row r="278" spans="1:16" x14ac:dyDescent="0.3">
      <c r="A278" s="60"/>
      <c r="B278" s="62">
        <v>43890</v>
      </c>
      <c r="C278" s="3" t="str">
        <f>IF(Data!U278&gt;0,  "R",IF(ISBLANK(Data!U278)," ","NR"))</f>
        <v>NR</v>
      </c>
      <c r="D278" s="3" t="str">
        <f>IF(Data!T278&gt;0,  "R",IF(ISBLANK(Data!T278)," ","NR"))</f>
        <v>NR</v>
      </c>
      <c r="E278" s="3" t="str">
        <f t="shared" si="6"/>
        <v>NEGATIVE</v>
      </c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</row>
    <row r="279" spans="1:16" x14ac:dyDescent="0.3">
      <c r="A279" s="60"/>
      <c r="B279" s="62">
        <v>43891</v>
      </c>
      <c r="C279" s="3" t="str">
        <f>IF(Data!U279&gt;0,  "R",IF(ISBLANK(Data!U279)," ","NR"))</f>
        <v>NR</v>
      </c>
      <c r="D279" s="3" t="str">
        <f>IF(Data!T279&gt;0,  "R",IF(ISBLANK(Data!T279)," ","NR"))</f>
        <v>NR</v>
      </c>
      <c r="E279" s="3" t="str">
        <f t="shared" si="6"/>
        <v>NEGATIVE</v>
      </c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</row>
    <row r="280" spans="1:16" x14ac:dyDescent="0.3">
      <c r="A280" s="60"/>
      <c r="B280" s="62">
        <v>43892</v>
      </c>
      <c r="C280" s="3" t="str">
        <f>IF(Data!U280&gt;0,  "R",IF(ISBLANK(Data!U280)," ","NR"))</f>
        <v>NR</v>
      </c>
      <c r="D280" s="3" t="str">
        <f>IF(Data!T280&gt;0,  "R",IF(ISBLANK(Data!T280)," ","NR"))</f>
        <v>R</v>
      </c>
      <c r="E280" s="3" t="str">
        <f t="shared" si="6"/>
        <v>FALSE ALARM</v>
      </c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</row>
    <row r="281" spans="1:16" x14ac:dyDescent="0.3">
      <c r="A281" s="60"/>
      <c r="B281" s="62">
        <v>43893</v>
      </c>
      <c r="C281" s="3" t="str">
        <f>IF(Data!U281&gt;0,  "R",IF(ISBLANK(Data!U281)," ","NR"))</f>
        <v>NR</v>
      </c>
      <c r="D281" s="3" t="str">
        <f>IF(Data!T281&gt;0,  "R",IF(ISBLANK(Data!T281)," ","NR"))</f>
        <v>R</v>
      </c>
      <c r="E281" s="3" t="str">
        <f t="shared" si="6"/>
        <v>FALSE ALARM</v>
      </c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</row>
    <row r="282" spans="1:16" x14ac:dyDescent="0.3">
      <c r="A282" s="60"/>
      <c r="B282" s="62">
        <v>43894</v>
      </c>
      <c r="C282" s="3" t="str">
        <f>IF(Data!U282&gt;0,  "R",IF(ISBLANK(Data!U282)," ","NR"))</f>
        <v>NR</v>
      </c>
      <c r="D282" s="3" t="str">
        <f>IF(Data!T282&gt;0,  "R",IF(ISBLANK(Data!T282)," ","NR"))</f>
        <v>R</v>
      </c>
      <c r="E282" s="3" t="str">
        <f t="shared" si="6"/>
        <v>FALSE ALARM</v>
      </c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</row>
    <row r="283" spans="1:16" x14ac:dyDescent="0.3">
      <c r="A283" s="60"/>
      <c r="B283" s="62">
        <v>43895</v>
      </c>
      <c r="C283" s="3" t="str">
        <f>IF(Data!U283&gt;0,  "R",IF(ISBLANK(Data!U283)," ","NR"))</f>
        <v>NR</v>
      </c>
      <c r="D283" s="3" t="str">
        <f>IF(Data!T283&gt;0,  "R",IF(ISBLANK(Data!T283)," ","NR"))</f>
        <v>R</v>
      </c>
      <c r="E283" s="3" t="str">
        <f t="shared" si="6"/>
        <v>FALSE ALARM</v>
      </c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</row>
    <row r="284" spans="1:16" x14ac:dyDescent="0.3">
      <c r="A284" s="60"/>
      <c r="B284" s="62">
        <v>43896</v>
      </c>
      <c r="C284" s="3" t="str">
        <f>IF(Data!U284&gt;0,  "R",IF(ISBLANK(Data!U284)," ","NR"))</f>
        <v>NR</v>
      </c>
      <c r="D284" s="3" t="str">
        <f>IF(Data!T284&gt;0,  "R",IF(ISBLANK(Data!T284)," ","NR"))</f>
        <v>NR</v>
      </c>
      <c r="E284" s="3" t="str">
        <f t="shared" si="6"/>
        <v>NEGATIVE</v>
      </c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</row>
    <row r="285" spans="1:16" x14ac:dyDescent="0.3">
      <c r="A285" s="60"/>
      <c r="B285" s="62">
        <v>43897</v>
      </c>
      <c r="C285" s="3" t="str">
        <f>IF(Data!U285&gt;0,  "R",IF(ISBLANK(Data!U285)," ","NR"))</f>
        <v>NR</v>
      </c>
      <c r="D285" s="3" t="str">
        <f>IF(Data!T285&gt;0,  "R",IF(ISBLANK(Data!T285)," ","NR"))</f>
        <v>NR</v>
      </c>
      <c r="E285" s="3" t="str">
        <f t="shared" si="6"/>
        <v>NEGATIVE</v>
      </c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</row>
    <row r="286" spans="1:16" x14ac:dyDescent="0.3">
      <c r="A286" s="60"/>
      <c r="B286" s="62">
        <v>43898</v>
      </c>
      <c r="C286" s="3" t="str">
        <f>IF(Data!U286&gt;0,  "R",IF(ISBLANK(Data!U286)," ","NR"))</f>
        <v>NR</v>
      </c>
      <c r="D286" s="3" t="str">
        <f>IF(Data!T286&gt;0,  "R",IF(ISBLANK(Data!T286)," ","NR"))</f>
        <v>NR</v>
      </c>
      <c r="E286" s="3" t="str">
        <f t="shared" si="6"/>
        <v>NEGATIVE</v>
      </c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</row>
    <row r="287" spans="1:16" x14ac:dyDescent="0.3">
      <c r="A287" s="60"/>
      <c r="B287" s="62">
        <v>43899</v>
      </c>
      <c r="C287" s="3" t="str">
        <f>IF(Data!U287&gt;0,  "R",IF(ISBLANK(Data!U287)," ","NR"))</f>
        <v>NR</v>
      </c>
      <c r="D287" s="3" t="str">
        <f>IF(Data!T287&gt;0,  "R",IF(ISBLANK(Data!T287)," ","NR"))</f>
        <v>R</v>
      </c>
      <c r="E287" s="3" t="str">
        <f t="shared" si="6"/>
        <v>FALSE ALARM</v>
      </c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</row>
    <row r="288" spans="1:16" x14ac:dyDescent="0.3">
      <c r="A288" s="60"/>
      <c r="B288" s="62">
        <v>43900</v>
      </c>
      <c r="C288" s="3" t="str">
        <f>IF(Data!U288&gt;0,  "R",IF(ISBLANK(Data!U288)," ","NR"))</f>
        <v>NR</v>
      </c>
      <c r="D288" s="3" t="str">
        <f>IF(Data!T288&gt;0,  "R",IF(ISBLANK(Data!T288)," ","NR"))</f>
        <v>R</v>
      </c>
      <c r="E288" s="3" t="str">
        <f t="shared" si="6"/>
        <v>FALSE ALARM</v>
      </c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</row>
    <row r="289" spans="1:16" x14ac:dyDescent="0.3">
      <c r="A289" s="60"/>
      <c r="B289" s="62">
        <v>43901</v>
      </c>
      <c r="C289" s="3" t="str">
        <f>IF(Data!U289&gt;0,  "R",IF(ISBLANK(Data!U289)," ","NR"))</f>
        <v>NR</v>
      </c>
      <c r="D289" s="3" t="str">
        <f>IF(Data!T289&gt;0,  "R",IF(ISBLANK(Data!T289)," ","NR"))</f>
        <v>R</v>
      </c>
      <c r="E289" s="3" t="str">
        <f t="shared" si="6"/>
        <v>FALSE ALARM</v>
      </c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</row>
    <row r="290" spans="1:16" x14ac:dyDescent="0.3">
      <c r="A290" s="60"/>
      <c r="B290" s="62">
        <v>43902</v>
      </c>
      <c r="C290" s="3" t="str">
        <f>IF(Data!U290&gt;0,  "R",IF(ISBLANK(Data!U290)," ","NR"))</f>
        <v>NR</v>
      </c>
      <c r="D290" s="3" t="str">
        <f>IF(Data!T290&gt;0,  "R",IF(ISBLANK(Data!T290)," ","NR"))</f>
        <v>R</v>
      </c>
      <c r="E290" s="3" t="str">
        <f t="shared" si="6"/>
        <v>FALSE ALARM</v>
      </c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</row>
    <row r="291" spans="1:16" x14ac:dyDescent="0.3">
      <c r="A291" s="60"/>
      <c r="B291" s="62">
        <v>43903</v>
      </c>
      <c r="C291" s="3" t="str">
        <f>IF(Data!U291&gt;0,  "R",IF(ISBLANK(Data!U291)," ","NR"))</f>
        <v>NR</v>
      </c>
      <c r="D291" s="3" t="str">
        <f>IF(Data!T291&gt;0,  "R",IF(ISBLANK(Data!T291)," ","NR"))</f>
        <v>R</v>
      </c>
      <c r="E291" s="3" t="str">
        <f t="shared" si="6"/>
        <v>FALSE ALARM</v>
      </c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</row>
    <row r="292" spans="1:16" x14ac:dyDescent="0.3">
      <c r="A292" s="60"/>
      <c r="B292" s="62">
        <v>43904</v>
      </c>
      <c r="C292" s="3" t="str">
        <f>IF(Data!U292&gt;0,  "R",IF(ISBLANK(Data!U292)," ","NR"))</f>
        <v>NR</v>
      </c>
      <c r="D292" s="3" t="str">
        <f>IF(Data!T292&gt;0,  "R",IF(ISBLANK(Data!T292)," ","NR"))</f>
        <v>R</v>
      </c>
      <c r="E292" s="3" t="str">
        <f t="shared" si="6"/>
        <v>FALSE ALARM</v>
      </c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</row>
    <row r="293" spans="1:16" x14ac:dyDescent="0.3">
      <c r="A293" s="60"/>
      <c r="B293" s="62">
        <v>43905</v>
      </c>
      <c r="C293" s="3" t="str">
        <f>IF(Data!U293&gt;0,  "R",IF(ISBLANK(Data!U293)," ","NR"))</f>
        <v>NR</v>
      </c>
      <c r="D293" s="3" t="str">
        <f>IF(Data!T293&gt;0,  "R",IF(ISBLANK(Data!T293)," ","NR"))</f>
        <v>R</v>
      </c>
      <c r="E293" s="3" t="str">
        <f t="shared" si="6"/>
        <v>FALSE ALARM</v>
      </c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</row>
    <row r="294" spans="1:16" x14ac:dyDescent="0.3">
      <c r="A294" s="60"/>
      <c r="B294" s="62">
        <v>43906</v>
      </c>
      <c r="C294" s="3" t="str">
        <f>IF(Data!U294&gt;0,  "R",IF(ISBLANK(Data!U294)," ","NR"))</f>
        <v>NR</v>
      </c>
      <c r="D294" s="3" t="str">
        <f>IF(Data!T294&gt;0,  "R",IF(ISBLANK(Data!T294)," ","NR"))</f>
        <v>NR</v>
      </c>
      <c r="E294" s="3" t="str">
        <f t="shared" si="6"/>
        <v>NEGATIVE</v>
      </c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</row>
    <row r="295" spans="1:16" x14ac:dyDescent="0.3">
      <c r="A295" s="60"/>
      <c r="B295" s="62">
        <v>43907</v>
      </c>
      <c r="C295" s="3" t="str">
        <f>IF(Data!U295&gt;0,  "R",IF(ISBLANK(Data!U295)," ","NR"))</f>
        <v>NR</v>
      </c>
      <c r="D295" s="3" t="str">
        <f>IF(Data!T295&gt;0,  "R",IF(ISBLANK(Data!T295)," ","NR"))</f>
        <v>NR</v>
      </c>
      <c r="E295" s="3" t="str">
        <f t="shared" si="6"/>
        <v>NEGATIVE</v>
      </c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</row>
    <row r="296" spans="1:16" x14ac:dyDescent="0.3">
      <c r="A296" s="60"/>
      <c r="B296" s="62">
        <v>43908</v>
      </c>
      <c r="C296" s="3" t="str">
        <f>IF(Data!U296&gt;0,  "R",IF(ISBLANK(Data!U296)," ","NR"))</f>
        <v>NR</v>
      </c>
      <c r="D296" s="3" t="str">
        <f>IF(Data!T296&gt;0,  "R",IF(ISBLANK(Data!T296)," ","NR"))</f>
        <v>NR</v>
      </c>
      <c r="E296" s="3" t="str">
        <f t="shared" si="6"/>
        <v>NEGATIVE</v>
      </c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</row>
    <row r="297" spans="1:16" x14ac:dyDescent="0.3">
      <c r="A297" s="60"/>
      <c r="B297" s="62">
        <v>43909</v>
      </c>
      <c r="C297" s="3" t="str">
        <f>IF(Data!U297&gt;0,  "R",IF(ISBLANK(Data!U297)," ","NR"))</f>
        <v>R</v>
      </c>
      <c r="D297" s="3" t="str">
        <f>IF(Data!T297&gt;0,  "R",IF(ISBLANK(Data!T297)," ","NR"))</f>
        <v>NR</v>
      </c>
      <c r="E297" s="3" t="str">
        <f t="shared" si="6"/>
        <v>MISS</v>
      </c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</row>
    <row r="298" spans="1:16" x14ac:dyDescent="0.3">
      <c r="A298" s="60"/>
      <c r="B298" s="62">
        <v>43910</v>
      </c>
      <c r="C298" s="3" t="str">
        <f>IF(Data!U298&gt;0,  "R",IF(ISBLANK(Data!U298)," ","NR"))</f>
        <v>R</v>
      </c>
      <c r="D298" s="3" t="str">
        <f>IF(Data!T298&gt;0,  "R",IF(ISBLANK(Data!T298)," ","NR"))</f>
        <v>NR</v>
      </c>
      <c r="E298" s="3" t="str">
        <f t="shared" si="6"/>
        <v>MISS</v>
      </c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</row>
    <row r="299" spans="1:16" x14ac:dyDescent="0.3">
      <c r="A299" s="60"/>
      <c r="B299" s="62">
        <v>43911</v>
      </c>
      <c r="C299" s="3" t="str">
        <f>IF(Data!U299&gt;0,  "R",IF(ISBLANK(Data!U299)," ","NR"))</f>
        <v>R</v>
      </c>
      <c r="D299" s="3" t="str">
        <f>IF(Data!T299&gt;0,  "R",IF(ISBLANK(Data!T299)," ","NR"))</f>
        <v>R</v>
      </c>
      <c r="E299" s="3" t="str">
        <f t="shared" si="6"/>
        <v>HIT</v>
      </c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</row>
    <row r="300" spans="1:16" x14ac:dyDescent="0.3">
      <c r="A300" s="60"/>
      <c r="B300" s="62">
        <v>43912</v>
      </c>
      <c r="C300" s="3" t="str">
        <f>IF(Data!U300&gt;0,  "R",IF(ISBLANK(Data!U300)," ","NR"))</f>
        <v>R</v>
      </c>
      <c r="D300" s="3" t="str">
        <f>IF(Data!T300&gt;0,  "R",IF(ISBLANK(Data!T300)," ","NR"))</f>
        <v>R</v>
      </c>
      <c r="E300" s="3" t="str">
        <f t="shared" si="6"/>
        <v>HIT</v>
      </c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</row>
    <row r="301" spans="1:16" x14ac:dyDescent="0.3">
      <c r="A301" s="60"/>
      <c r="B301" s="62">
        <v>43913</v>
      </c>
      <c r="C301" s="3" t="str">
        <f>IF(Data!U301&gt;0,  "R",IF(ISBLANK(Data!U301)," ","NR"))</f>
        <v>NR</v>
      </c>
      <c r="D301" s="3" t="str">
        <f>IF(Data!T301&gt;0,  "R",IF(ISBLANK(Data!T301)," ","NR"))</f>
        <v>R</v>
      </c>
      <c r="E301" s="3" t="str">
        <f t="shared" si="6"/>
        <v>FALSE ALARM</v>
      </c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</row>
    <row r="302" spans="1:16" x14ac:dyDescent="0.3">
      <c r="A302" s="60"/>
      <c r="B302" s="62">
        <v>43914</v>
      </c>
      <c r="C302" s="3" t="str">
        <f>IF(Data!U302&gt;0,  "R",IF(ISBLANK(Data!U302)," ","NR"))</f>
        <v>NR</v>
      </c>
      <c r="D302" s="3" t="str">
        <f>IF(Data!T302&gt;0,  "R",IF(ISBLANK(Data!T302)," ","NR"))</f>
        <v>R</v>
      </c>
      <c r="E302" s="3" t="str">
        <f t="shared" si="6"/>
        <v>FALSE ALARM</v>
      </c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</row>
    <row r="303" spans="1:16" x14ac:dyDescent="0.3">
      <c r="A303" s="60"/>
      <c r="B303" s="62">
        <v>43915</v>
      </c>
      <c r="C303" s="3" t="str">
        <f>IF(Data!U303&gt;0,  "R",IF(ISBLANK(Data!U303)," ","NR"))</f>
        <v>NR</v>
      </c>
      <c r="D303" s="3" t="str">
        <f>IF(Data!T303&gt;0,  "R",IF(ISBLANK(Data!T303)," ","NR"))</f>
        <v>NR</v>
      </c>
      <c r="E303" s="3" t="str">
        <f t="shared" si="6"/>
        <v>NEGATIVE</v>
      </c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</row>
    <row r="304" spans="1:16" x14ac:dyDescent="0.3">
      <c r="A304" s="60"/>
      <c r="B304" s="62">
        <v>43916</v>
      </c>
      <c r="C304" s="3" t="str">
        <f>IF(Data!U304&gt;0,  "R",IF(ISBLANK(Data!U304)," ","NR"))</f>
        <v>NR</v>
      </c>
      <c r="D304" s="3" t="str">
        <f>IF(Data!T304&gt;0,  "R",IF(ISBLANK(Data!T304)," ","NR"))</f>
        <v>NR</v>
      </c>
      <c r="E304" s="3" t="str">
        <f t="shared" si="6"/>
        <v>NEGATIVE</v>
      </c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</row>
    <row r="305" spans="1:16" x14ac:dyDescent="0.3">
      <c r="A305" s="60"/>
      <c r="B305" s="62">
        <v>43917</v>
      </c>
      <c r="C305" s="3" t="str">
        <f>IF(Data!U305&gt;0,  "R",IF(ISBLANK(Data!U305)," ","NR"))</f>
        <v>NR</v>
      </c>
      <c r="D305" s="3" t="str">
        <f>IF(Data!T305&gt;0,  "R",IF(ISBLANK(Data!T305)," ","NR"))</f>
        <v>NR</v>
      </c>
      <c r="E305" s="3" t="str">
        <f t="shared" si="6"/>
        <v>NEGATIVE</v>
      </c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</row>
    <row r="306" spans="1:16" x14ac:dyDescent="0.3">
      <c r="A306" s="60"/>
      <c r="B306" s="62">
        <v>43918</v>
      </c>
      <c r="C306" s="3" t="str">
        <f>IF(Data!U306&gt;0,  "R",IF(ISBLANK(Data!U306)," ","NR"))</f>
        <v>NR</v>
      </c>
      <c r="D306" s="3" t="str">
        <f>IF(Data!T306&gt;0,  "R",IF(ISBLANK(Data!T306)," ","NR"))</f>
        <v>NR</v>
      </c>
      <c r="E306" s="3" t="str">
        <f t="shared" si="6"/>
        <v>NEGATIVE</v>
      </c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</row>
    <row r="307" spans="1:16" x14ac:dyDescent="0.3">
      <c r="A307" s="60"/>
      <c r="B307" s="62">
        <v>43919</v>
      </c>
      <c r="C307" s="3" t="str">
        <f>IF(Data!U307&gt;0,  "R",IF(ISBLANK(Data!U307)," ","NR"))</f>
        <v>NR</v>
      </c>
      <c r="D307" s="3" t="str">
        <f>IF(Data!T307&gt;0,  "R",IF(ISBLANK(Data!T307)," ","NR"))</f>
        <v>NR</v>
      </c>
      <c r="E307" s="3" t="str">
        <f t="shared" si="6"/>
        <v>NEGATIVE</v>
      </c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</row>
    <row r="308" spans="1:16" x14ac:dyDescent="0.3">
      <c r="A308" s="60"/>
      <c r="B308" s="62">
        <v>43920</v>
      </c>
      <c r="C308" s="3" t="str">
        <f>IF(Data!U308&gt;0,  "R",IF(ISBLANK(Data!U308)," ","NR"))</f>
        <v>NR</v>
      </c>
      <c r="D308" s="3" t="str">
        <f>IF(Data!T308&gt;0,  "R",IF(ISBLANK(Data!T308)," ","NR"))</f>
        <v>NR</v>
      </c>
      <c r="E308" s="3" t="str">
        <f t="shared" si="6"/>
        <v>NEGATIVE</v>
      </c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</row>
    <row r="309" spans="1:16" x14ac:dyDescent="0.3">
      <c r="A309" s="60"/>
      <c r="B309" s="62">
        <v>43921</v>
      </c>
      <c r="C309" s="3" t="str">
        <f>IF(Data!U309&gt;0,  "R",IF(ISBLANK(Data!U309)," ","NR"))</f>
        <v>NR</v>
      </c>
      <c r="D309" s="3" t="str">
        <f>IF(Data!T309&gt;0,  "R",IF(ISBLANK(Data!T309)," ","NR"))</f>
        <v>R</v>
      </c>
      <c r="E309" s="3" t="str">
        <f t="shared" si="6"/>
        <v>FALSE ALARM</v>
      </c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</row>
    <row r="310" spans="1:16" x14ac:dyDescent="0.3">
      <c r="A310" s="60"/>
      <c r="B310" s="62">
        <v>43922</v>
      </c>
      <c r="C310" s="3" t="str">
        <f>IF(Data!U310&gt;0,  "R",IF(ISBLANK(Data!U310)," ","NR"))</f>
        <v>NR</v>
      </c>
      <c r="D310" s="3" t="str">
        <f>IF(Data!T310&gt;0,  "R",IF(ISBLANK(Data!T310)," ","NR"))</f>
        <v>R</v>
      </c>
      <c r="E310" s="3" t="str">
        <f t="shared" si="6"/>
        <v>FALSE ALARM</v>
      </c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</row>
    <row r="311" spans="1:16" x14ac:dyDescent="0.3">
      <c r="A311" s="60"/>
      <c r="B311" s="62">
        <v>43923</v>
      </c>
      <c r="C311" s="3" t="str">
        <f>IF(Data!U311&gt;0,  "R",IF(ISBLANK(Data!U311)," ","NR"))</f>
        <v>NR</v>
      </c>
      <c r="D311" s="3" t="str">
        <f>IF(Data!T311&gt;0,  "R",IF(ISBLANK(Data!T311)," ","NR"))</f>
        <v>R</v>
      </c>
      <c r="E311" s="3" t="str">
        <f t="shared" si="6"/>
        <v>FALSE ALARM</v>
      </c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</row>
    <row r="312" spans="1:16" x14ac:dyDescent="0.3">
      <c r="A312" s="60"/>
      <c r="B312" s="62">
        <v>43924</v>
      </c>
      <c r="C312" s="3" t="str">
        <f>IF(Data!U312&gt;0,  "R",IF(ISBLANK(Data!U312)," ","NR"))</f>
        <v>NR</v>
      </c>
      <c r="D312" s="3" t="str">
        <f>IF(Data!T312&gt;0,  "R",IF(ISBLANK(Data!T312)," ","NR"))</f>
        <v>R</v>
      </c>
      <c r="E312" s="3" t="str">
        <f t="shared" si="6"/>
        <v>FALSE ALARM</v>
      </c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</row>
    <row r="313" spans="1:16" x14ac:dyDescent="0.3">
      <c r="A313" s="60"/>
      <c r="B313" s="62">
        <v>43925</v>
      </c>
      <c r="C313" s="3" t="str">
        <f>IF(Data!U313&gt;0,  "R",IF(ISBLANK(Data!U313)," ","NR"))</f>
        <v>NR</v>
      </c>
      <c r="D313" s="3" t="str">
        <f>IF(Data!T313&gt;0,  "R",IF(ISBLANK(Data!T313)," ","NR"))</f>
        <v>NR</v>
      </c>
      <c r="E313" s="3" t="str">
        <f t="shared" si="6"/>
        <v>NEGATIVE</v>
      </c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</row>
    <row r="314" spans="1:16" x14ac:dyDescent="0.3">
      <c r="A314" s="60"/>
      <c r="B314" s="62">
        <v>43926</v>
      </c>
      <c r="C314" s="3" t="str">
        <f>IF(Data!U314&gt;0,  "R",IF(ISBLANK(Data!U314)," ","NR"))</f>
        <v>NR</v>
      </c>
      <c r="D314" s="3" t="str">
        <f>IF(Data!T314&gt;0,  "R",IF(ISBLANK(Data!T314)," ","NR"))</f>
        <v>NR</v>
      </c>
      <c r="E314" s="3" t="str">
        <f t="shared" si="6"/>
        <v>NEGATIVE</v>
      </c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</row>
    <row r="315" spans="1:16" x14ac:dyDescent="0.3">
      <c r="A315" s="60"/>
      <c r="B315" s="62">
        <v>43927</v>
      </c>
      <c r="C315" s="3" t="str">
        <f>IF(Data!U315&gt;0,  "R",IF(ISBLANK(Data!U315)," ","NR"))</f>
        <v>R</v>
      </c>
      <c r="D315" s="3" t="str">
        <f>IF(Data!T315&gt;0,  "R",IF(ISBLANK(Data!T315)," ","NR"))</f>
        <v>NR</v>
      </c>
      <c r="E315" s="3" t="str">
        <f t="shared" si="6"/>
        <v>MISS</v>
      </c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</row>
    <row r="316" spans="1:16" x14ac:dyDescent="0.3">
      <c r="A316" s="60"/>
      <c r="B316" s="62">
        <v>43928</v>
      </c>
      <c r="C316" s="3" t="str">
        <f>IF(Data!U316&gt;0,  "R",IF(ISBLANK(Data!U316)," ","NR"))</f>
        <v>R</v>
      </c>
      <c r="D316" s="3" t="str">
        <f>IF(Data!T316&gt;0,  "R",IF(ISBLANK(Data!T316)," ","NR"))</f>
        <v>R</v>
      </c>
      <c r="E316" s="3" t="str">
        <f t="shared" si="6"/>
        <v>HIT</v>
      </c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</row>
    <row r="317" spans="1:16" x14ac:dyDescent="0.3">
      <c r="A317" s="60"/>
      <c r="B317" s="62">
        <v>43929</v>
      </c>
      <c r="C317" s="3" t="str">
        <f>IF(Data!U317&gt;0,  "R",IF(ISBLANK(Data!U317)," ","NR"))</f>
        <v>R</v>
      </c>
      <c r="D317" s="3" t="str">
        <f>IF(Data!T317&gt;0,  "R",IF(ISBLANK(Data!T317)," ","NR"))</f>
        <v>R</v>
      </c>
      <c r="E317" s="3" t="str">
        <f t="shared" si="6"/>
        <v>HIT</v>
      </c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</row>
    <row r="318" spans="1:16" x14ac:dyDescent="0.3">
      <c r="A318" s="60"/>
      <c r="B318" s="62">
        <v>43930</v>
      </c>
      <c r="C318" s="3" t="str">
        <f>IF(Data!U318&gt;0,  "R",IF(ISBLANK(Data!U318)," ","NR"))</f>
        <v>R</v>
      </c>
      <c r="D318" s="3" t="str">
        <f>IF(Data!T318&gt;0,  "R",IF(ISBLANK(Data!T318)," ","NR"))</f>
        <v>R</v>
      </c>
      <c r="E318" s="3" t="str">
        <f t="shared" si="6"/>
        <v>HIT</v>
      </c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</row>
    <row r="319" spans="1:16" x14ac:dyDescent="0.3">
      <c r="A319" s="60"/>
      <c r="B319" s="62">
        <v>43931</v>
      </c>
      <c r="C319" s="3" t="str">
        <f>IF(Data!U319&gt;0,  "R",IF(ISBLANK(Data!U319)," ","NR"))</f>
        <v>R</v>
      </c>
      <c r="D319" s="3" t="str">
        <f>IF(Data!T319&gt;0,  "R",IF(ISBLANK(Data!T319)," ","NR"))</f>
        <v>R</v>
      </c>
      <c r="E319" s="3" t="str">
        <f t="shared" si="6"/>
        <v>HIT</v>
      </c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</row>
    <row r="320" spans="1:16" x14ac:dyDescent="0.3">
      <c r="A320" s="60"/>
      <c r="B320" s="62">
        <v>43932</v>
      </c>
      <c r="C320" s="3" t="str">
        <f>IF(Data!U320&gt;0,  "R",IF(ISBLANK(Data!U320)," ","NR"))</f>
        <v>R</v>
      </c>
      <c r="D320" s="3" t="str">
        <f>IF(Data!T320&gt;0,  "R",IF(ISBLANK(Data!T320)," ","NR"))</f>
        <v>R</v>
      </c>
      <c r="E320" s="3" t="str">
        <f t="shared" si="6"/>
        <v>HIT</v>
      </c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</row>
    <row r="321" spans="1:16" x14ac:dyDescent="0.3">
      <c r="A321" s="60"/>
      <c r="B321" s="62">
        <v>43933</v>
      </c>
      <c r="C321" s="3" t="str">
        <f>IF(Data!U321&gt;0,  "R",IF(ISBLANK(Data!U321)," ","NR"))</f>
        <v>NR</v>
      </c>
      <c r="D321" s="3" t="str">
        <f>IF(Data!T321&gt;0,  "R",IF(ISBLANK(Data!T321)," ","NR"))</f>
        <v>NR</v>
      </c>
      <c r="E321" s="3" t="str">
        <f t="shared" si="6"/>
        <v>NEGATIVE</v>
      </c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</row>
    <row r="322" spans="1:16" x14ac:dyDescent="0.3">
      <c r="A322" s="60"/>
      <c r="B322" s="62">
        <v>43934</v>
      </c>
      <c r="C322" s="3" t="str">
        <f>IF(Data!U322&gt;0,  "R",IF(ISBLANK(Data!U322)," ","NR"))</f>
        <v>NR</v>
      </c>
      <c r="D322" s="3" t="str">
        <f>IF(Data!T322&gt;0,  "R",IF(ISBLANK(Data!T322)," ","NR"))</f>
        <v>NR</v>
      </c>
      <c r="E322" s="3" t="str">
        <f t="shared" si="6"/>
        <v>NEGATIVE</v>
      </c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</row>
    <row r="323" spans="1:16" x14ac:dyDescent="0.3">
      <c r="A323" s="60"/>
      <c r="B323" s="62">
        <v>43935</v>
      </c>
      <c r="C323" s="3" t="str">
        <f>IF(Data!U323&gt;0,  "R",IF(ISBLANK(Data!U323)," ","NR"))</f>
        <v>NR</v>
      </c>
      <c r="D323" s="3" t="str">
        <f>IF(Data!T323&gt;0,  "R",IF(ISBLANK(Data!T323)," ","NR"))</f>
        <v>NR</v>
      </c>
      <c r="E323" s="3" t="str">
        <f t="shared" si="6"/>
        <v>NEGATIVE</v>
      </c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</row>
    <row r="324" spans="1:16" x14ac:dyDescent="0.3">
      <c r="A324" s="60"/>
      <c r="B324" s="62">
        <v>43936</v>
      </c>
      <c r="C324" s="3" t="str">
        <f>IF(Data!U324&gt;0,  "R",IF(ISBLANK(Data!U324)," ","NR"))</f>
        <v>NR</v>
      </c>
      <c r="D324" s="3" t="str">
        <f>IF(Data!T324&gt;0,  "R",IF(ISBLANK(Data!T324)," ","NR"))</f>
        <v>NR</v>
      </c>
      <c r="E324" s="3" t="str">
        <f t="shared" si="6"/>
        <v>NEGATIVE</v>
      </c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</row>
    <row r="325" spans="1:16" x14ac:dyDescent="0.3">
      <c r="A325" s="60"/>
      <c r="B325" s="62">
        <v>43937</v>
      </c>
      <c r="C325" s="3" t="str">
        <f>IF(Data!U325&gt;0,  "R",IF(ISBLANK(Data!U325)," ","NR"))</f>
        <v>NR</v>
      </c>
      <c r="D325" s="3" t="str">
        <f>IF(Data!T325&gt;0,  "R",IF(ISBLANK(Data!T325)," ","NR"))</f>
        <v>NR</v>
      </c>
      <c r="E325" s="3" t="str">
        <f t="shared" si="6"/>
        <v>NEGATIVE</v>
      </c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</row>
    <row r="326" spans="1:16" x14ac:dyDescent="0.3">
      <c r="A326" s="60"/>
      <c r="B326" s="62">
        <v>43938</v>
      </c>
      <c r="C326" s="3" t="str">
        <f>IF(Data!U326&gt;0,  "R",IF(ISBLANK(Data!U326)," ","NR"))</f>
        <v>R</v>
      </c>
      <c r="D326" s="3" t="str">
        <f>IF(Data!T326&gt;0,  "R",IF(ISBLANK(Data!T326)," ","NR"))</f>
        <v>NR</v>
      </c>
      <c r="E326" s="3" t="str">
        <f t="shared" si="6"/>
        <v>MISS</v>
      </c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</row>
    <row r="327" spans="1:16" x14ac:dyDescent="0.3">
      <c r="A327" s="60"/>
      <c r="B327" s="62">
        <v>43939</v>
      </c>
      <c r="C327" s="3" t="str">
        <f>IF(Data!U327&gt;0,  "R",IF(ISBLANK(Data!U327)," ","NR"))</f>
        <v>R</v>
      </c>
      <c r="D327" s="3" t="str">
        <f>IF(Data!T327&gt;0,  "R",IF(ISBLANK(Data!T327)," ","NR"))</f>
        <v>NR</v>
      </c>
      <c r="E327" s="3" t="str">
        <f t="shared" si="6"/>
        <v>MISS</v>
      </c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</row>
    <row r="328" spans="1:16" x14ac:dyDescent="0.3">
      <c r="A328" s="60"/>
      <c r="B328" s="62">
        <v>43940</v>
      </c>
      <c r="C328" s="3" t="str">
        <f>IF(Data!U328&gt;0,  "R",IF(ISBLANK(Data!U328)," ","NR"))</f>
        <v>R</v>
      </c>
      <c r="D328" s="3" t="str">
        <f>IF(Data!T328&gt;0,  "R",IF(ISBLANK(Data!T328)," ","NR"))</f>
        <v>NR</v>
      </c>
      <c r="E328" s="3" t="str">
        <f t="shared" si="6"/>
        <v>MISS</v>
      </c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</row>
    <row r="329" spans="1:16" x14ac:dyDescent="0.3">
      <c r="A329" s="60"/>
      <c r="B329" s="62">
        <v>43941</v>
      </c>
      <c r="C329" s="3" t="str">
        <f>IF(Data!U329&gt;0,  "R",IF(ISBLANK(Data!U329)," ","NR"))</f>
        <v>R</v>
      </c>
      <c r="D329" s="3" t="str">
        <f>IF(Data!T329&gt;0,  "R",IF(ISBLANK(Data!T329)," ","NR"))</f>
        <v>NR</v>
      </c>
      <c r="E329" s="3" t="str">
        <f t="shared" si="6"/>
        <v>MISS</v>
      </c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</row>
    <row r="330" spans="1:16" x14ac:dyDescent="0.3">
      <c r="A330" s="60"/>
      <c r="B330" s="62">
        <v>43942</v>
      </c>
      <c r="C330" s="3" t="str">
        <f>IF(Data!U330&gt;0,  "R",IF(ISBLANK(Data!U330)," ","NR"))</f>
        <v>R</v>
      </c>
      <c r="D330" s="3" t="str">
        <f>IF(Data!T330&gt;0,  "R",IF(ISBLANK(Data!T330)," ","NR"))</f>
        <v>NR</v>
      </c>
      <c r="E330" s="3" t="str">
        <f t="shared" si="6"/>
        <v>MISS</v>
      </c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</row>
    <row r="331" spans="1:16" x14ac:dyDescent="0.3">
      <c r="A331" s="60"/>
      <c r="B331" s="62">
        <v>43943</v>
      </c>
      <c r="C331" s="3" t="str">
        <f>IF(Data!U331&gt;0,  "R",IF(ISBLANK(Data!U331)," ","NR"))</f>
        <v>R</v>
      </c>
      <c r="D331" s="3" t="str">
        <f>IF(Data!T331&gt;0,  "R",IF(ISBLANK(Data!T331)," ","NR"))</f>
        <v>NR</v>
      </c>
      <c r="E331" s="3" t="str">
        <f t="shared" si="6"/>
        <v>MISS</v>
      </c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</row>
    <row r="332" spans="1:16" x14ac:dyDescent="0.3">
      <c r="A332" s="60"/>
      <c r="B332" s="62">
        <v>43944</v>
      </c>
      <c r="C332" s="3" t="str">
        <f>IF(Data!U332&gt;0,  "R",IF(ISBLANK(Data!U332)," ","NR"))</f>
        <v>R</v>
      </c>
      <c r="D332" s="3" t="str">
        <f>IF(Data!T332&gt;0,  "R",IF(ISBLANK(Data!T332)," ","NR"))</f>
        <v>NR</v>
      </c>
      <c r="E332" s="3" t="str">
        <f t="shared" si="6"/>
        <v>MISS</v>
      </c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</row>
    <row r="333" spans="1:16" x14ac:dyDescent="0.3">
      <c r="A333" s="60"/>
      <c r="B333" s="62">
        <v>43945</v>
      </c>
      <c r="C333" s="3" t="str">
        <f>IF(Data!U333&gt;0,  "R",IF(ISBLANK(Data!U333)," ","NR"))</f>
        <v>NR</v>
      </c>
      <c r="D333" s="3" t="str">
        <f>IF(Data!T333&gt;0,  "R",IF(ISBLANK(Data!T333)," ","NR"))</f>
        <v>NR</v>
      </c>
      <c r="E333" s="3" t="str">
        <f t="shared" si="6"/>
        <v>NEGATIVE</v>
      </c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</row>
    <row r="334" spans="1:16" x14ac:dyDescent="0.3">
      <c r="A334" s="60"/>
      <c r="B334" s="62">
        <v>43946</v>
      </c>
      <c r="C334" s="3" t="str">
        <f>IF(Data!U334&gt;0,  "R",IF(ISBLANK(Data!U334)," ","NR"))</f>
        <v>NR</v>
      </c>
      <c r="D334" s="3" t="str">
        <f>IF(Data!T334&gt;0,  "R",IF(ISBLANK(Data!T334)," ","NR"))</f>
        <v>NR</v>
      </c>
      <c r="E334" s="3" t="str">
        <f t="shared" si="6"/>
        <v>NEGATIVE</v>
      </c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</row>
    <row r="335" spans="1:16" x14ac:dyDescent="0.3">
      <c r="A335" s="60"/>
      <c r="B335" s="62">
        <v>43947</v>
      </c>
      <c r="C335" s="3" t="str">
        <f>IF(Data!U335&gt;0,  "R",IF(ISBLANK(Data!U335)," ","NR"))</f>
        <v>NR</v>
      </c>
      <c r="D335" s="3" t="str">
        <f>IF(Data!T335&gt;0,  "R",IF(ISBLANK(Data!T335)," ","NR"))</f>
        <v>R</v>
      </c>
      <c r="E335" s="3" t="str">
        <f t="shared" ref="E335:E370" si="7">IF(AND(C335=D335,C335="R"),"HIT",IF(AND(C335&lt;&gt;D335,C335="NR"),"FALSE ALARM",IF(AND(C335&lt;&gt;D335,C335="R"),"MISS",IF(AND(C335="NR",D335="NR"),"NEGATIVE"," "))))</f>
        <v>FALSE ALARM</v>
      </c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</row>
    <row r="336" spans="1:16" x14ac:dyDescent="0.3">
      <c r="A336" s="60"/>
      <c r="B336" s="62">
        <v>43948</v>
      </c>
      <c r="C336" s="3" t="str">
        <f>IF(Data!U336&gt;0,  "R",IF(ISBLANK(Data!U336)," ","NR"))</f>
        <v>NR</v>
      </c>
      <c r="D336" s="3" t="str">
        <f>IF(Data!T336&gt;0,  "R",IF(ISBLANK(Data!T336)," ","NR"))</f>
        <v>R</v>
      </c>
      <c r="E336" s="3" t="str">
        <f t="shared" si="7"/>
        <v>FALSE ALARM</v>
      </c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</row>
    <row r="337" spans="1:16" x14ac:dyDescent="0.3">
      <c r="A337" s="60"/>
      <c r="B337" s="62">
        <v>43949</v>
      </c>
      <c r="C337" s="3" t="str">
        <f>IF(Data!U337&gt;0,  "R",IF(ISBLANK(Data!U337)," ","NR"))</f>
        <v>NR</v>
      </c>
      <c r="D337" s="3" t="str">
        <f>IF(Data!T337&gt;0,  "R",IF(ISBLANK(Data!T337)," ","NR"))</f>
        <v>R</v>
      </c>
      <c r="E337" s="3" t="str">
        <f t="shared" si="7"/>
        <v>FALSE ALARM</v>
      </c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</row>
    <row r="338" spans="1:16" x14ac:dyDescent="0.3">
      <c r="A338" s="60"/>
      <c r="B338" s="62">
        <v>43950</v>
      </c>
      <c r="C338" s="3" t="str">
        <f>IF(Data!U338&gt;0,  "R",IF(ISBLANK(Data!U338)," ","NR"))</f>
        <v>NR</v>
      </c>
      <c r="D338" s="3" t="str">
        <f>IF(Data!T338&gt;0,  "R",IF(ISBLANK(Data!T338)," ","NR"))</f>
        <v>R</v>
      </c>
      <c r="E338" s="3" t="str">
        <f t="shared" si="7"/>
        <v>FALSE ALARM</v>
      </c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</row>
    <row r="339" spans="1:16" x14ac:dyDescent="0.3">
      <c r="A339" s="60"/>
      <c r="B339" s="62">
        <v>43951</v>
      </c>
      <c r="C339" s="3" t="str">
        <f>IF(Data!U339&gt;0,  "R",IF(ISBLANK(Data!U339)," ","NR"))</f>
        <v>NR</v>
      </c>
      <c r="D339" s="3" t="str">
        <f>IF(Data!T339&gt;0,  "R",IF(ISBLANK(Data!T339)," ","NR"))</f>
        <v>R</v>
      </c>
      <c r="E339" s="3" t="str">
        <f t="shared" si="7"/>
        <v>FALSE ALARM</v>
      </c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</row>
    <row r="340" spans="1:16" x14ac:dyDescent="0.3">
      <c r="A340" s="60"/>
      <c r="B340" s="62">
        <v>43952</v>
      </c>
      <c r="C340" s="3" t="str">
        <f>IF(Data!U340&gt;0,  "R",IF(ISBLANK(Data!U340)," ","NR"))</f>
        <v>NR</v>
      </c>
      <c r="D340" s="3" t="str">
        <f>IF(Data!T340&gt;0,  "R",IF(ISBLANK(Data!T340)," ","NR"))</f>
        <v>R</v>
      </c>
      <c r="E340" s="3" t="str">
        <f t="shared" si="7"/>
        <v>FALSE ALARM</v>
      </c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</row>
    <row r="341" spans="1:16" x14ac:dyDescent="0.3">
      <c r="A341" s="60"/>
      <c r="B341" s="62">
        <v>43953</v>
      </c>
      <c r="C341" s="3" t="str">
        <f>IF(Data!U341&gt;0,  "R",IF(ISBLANK(Data!U341)," ","NR"))</f>
        <v>NR</v>
      </c>
      <c r="D341" s="3" t="str">
        <f>IF(Data!T341&gt;0,  "R",IF(ISBLANK(Data!T341)," ","NR"))</f>
        <v>R</v>
      </c>
      <c r="E341" s="3" t="str">
        <f t="shared" si="7"/>
        <v>FALSE ALARM</v>
      </c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</row>
    <row r="342" spans="1:16" x14ac:dyDescent="0.3">
      <c r="A342" s="60"/>
      <c r="B342" s="62">
        <v>43954</v>
      </c>
      <c r="C342" s="3" t="str">
        <f>IF(Data!U342&gt;0,  "R",IF(ISBLANK(Data!U342)," ","NR"))</f>
        <v>NR</v>
      </c>
      <c r="D342" s="3" t="str">
        <f>IF(Data!T342&gt;0,  "R",IF(ISBLANK(Data!T342)," ","NR"))</f>
        <v>R</v>
      </c>
      <c r="E342" s="3" t="str">
        <f t="shared" si="7"/>
        <v>FALSE ALARM</v>
      </c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</row>
    <row r="343" spans="1:16" x14ac:dyDescent="0.3">
      <c r="A343" s="60"/>
      <c r="B343" s="62">
        <v>43955</v>
      </c>
      <c r="C343" s="3" t="str">
        <f>IF(Data!U343&gt;0,  "R",IF(ISBLANK(Data!U343)," ","NR"))</f>
        <v>NR</v>
      </c>
      <c r="D343" s="3" t="str">
        <f>IF(Data!T343&gt;0,  "R",IF(ISBLANK(Data!T343)," ","NR"))</f>
        <v>R</v>
      </c>
      <c r="E343" s="3" t="str">
        <f t="shared" si="7"/>
        <v>FALSE ALARM</v>
      </c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</row>
    <row r="344" spans="1:16" x14ac:dyDescent="0.3">
      <c r="A344" s="60"/>
      <c r="B344" s="62">
        <v>43956</v>
      </c>
      <c r="C344" s="3" t="str">
        <f>IF(Data!U344&gt;0,  "R",IF(ISBLANK(Data!U344)," ","NR"))</f>
        <v>NR</v>
      </c>
      <c r="D344" s="3" t="str">
        <f>IF(Data!T344&gt;0,  "R",IF(ISBLANK(Data!T344)," ","NR"))</f>
        <v>R</v>
      </c>
      <c r="E344" s="3" t="str">
        <f t="shared" si="7"/>
        <v>FALSE ALARM</v>
      </c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</row>
    <row r="345" spans="1:16" x14ac:dyDescent="0.3">
      <c r="A345" s="60"/>
      <c r="B345" s="62">
        <v>43957</v>
      </c>
      <c r="C345" s="3" t="str">
        <f>IF(Data!U345&gt;0,  "R",IF(ISBLANK(Data!U345)," ","NR"))</f>
        <v>NR</v>
      </c>
      <c r="D345" s="3" t="str">
        <f>IF(Data!T345&gt;0,  "R",IF(ISBLANK(Data!T345)," ","NR"))</f>
        <v>NR</v>
      </c>
      <c r="E345" s="3" t="str">
        <f t="shared" si="7"/>
        <v>NEGATIVE</v>
      </c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</row>
    <row r="346" spans="1:16" x14ac:dyDescent="0.3">
      <c r="A346" s="60"/>
      <c r="B346" s="62">
        <v>43958</v>
      </c>
      <c r="C346" s="3" t="str">
        <f>IF(Data!U346&gt;0,  "R",IF(ISBLANK(Data!U346)," ","NR"))</f>
        <v>NR</v>
      </c>
      <c r="D346" s="3" t="str">
        <f>IF(Data!T346&gt;0,  "R",IF(ISBLANK(Data!T346)," ","NR"))</f>
        <v>NR</v>
      </c>
      <c r="E346" s="3" t="str">
        <f t="shared" si="7"/>
        <v>NEGATIVE</v>
      </c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</row>
    <row r="347" spans="1:16" x14ac:dyDescent="0.3">
      <c r="A347" s="60"/>
      <c r="B347" s="62">
        <v>43959</v>
      </c>
      <c r="C347" s="3" t="str">
        <f>IF(Data!U347&gt;0,  "R",IF(ISBLANK(Data!U347)," ","NR"))</f>
        <v>NR</v>
      </c>
      <c r="D347" s="3" t="str">
        <f>IF(Data!T347&gt;0,  "R",IF(ISBLANK(Data!T347)," ","NR"))</f>
        <v>NR</v>
      </c>
      <c r="E347" s="3" t="str">
        <f t="shared" si="7"/>
        <v>NEGATIVE</v>
      </c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</row>
    <row r="348" spans="1:16" x14ac:dyDescent="0.3">
      <c r="A348" s="60"/>
      <c r="B348" s="62">
        <v>43960</v>
      </c>
      <c r="C348" s="3" t="str">
        <f>IF(Data!U348&gt;0,  "R",IF(ISBLANK(Data!U348)," ","NR"))</f>
        <v>NR</v>
      </c>
      <c r="D348" s="3" t="str">
        <f>IF(Data!T348&gt;0,  "R",IF(ISBLANK(Data!T348)," ","NR"))</f>
        <v>NR</v>
      </c>
      <c r="E348" s="3" t="str">
        <f t="shared" si="7"/>
        <v>NEGATIVE</v>
      </c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</row>
    <row r="349" spans="1:16" x14ac:dyDescent="0.3">
      <c r="A349" s="60"/>
      <c r="B349" s="62">
        <v>43961</v>
      </c>
      <c r="C349" s="3" t="str">
        <f>IF(Data!U349&gt;0,  "R",IF(ISBLANK(Data!U349)," ","NR"))</f>
        <v>NR</v>
      </c>
      <c r="D349" s="3" t="str">
        <f>IF(Data!T349&gt;0,  "R",IF(ISBLANK(Data!T349)," ","NR"))</f>
        <v>NR</v>
      </c>
      <c r="E349" s="3" t="str">
        <f t="shared" si="7"/>
        <v>NEGATIVE</v>
      </c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</row>
    <row r="350" spans="1:16" x14ac:dyDescent="0.3">
      <c r="A350" s="60"/>
      <c r="B350" s="62">
        <v>43962</v>
      </c>
      <c r="C350" s="3" t="str">
        <f>IF(Data!U350&gt;0,  "R",IF(ISBLANK(Data!U350)," ","NR"))</f>
        <v>NR</v>
      </c>
      <c r="D350" s="3" t="str">
        <f>IF(Data!T350&gt;0,  "R",IF(ISBLANK(Data!T350)," ","NR"))</f>
        <v>R</v>
      </c>
      <c r="E350" s="3" t="str">
        <f t="shared" si="7"/>
        <v>FALSE ALARM</v>
      </c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</row>
    <row r="351" spans="1:16" x14ac:dyDescent="0.3">
      <c r="A351" s="60"/>
      <c r="B351" s="62">
        <v>43963</v>
      </c>
      <c r="C351" s="3" t="str">
        <f>IF(Data!U351&gt;0,  "R",IF(ISBLANK(Data!U351)," ","NR"))</f>
        <v>NR</v>
      </c>
      <c r="D351" s="3" t="str">
        <f>IF(Data!T351&gt;0,  "R",IF(ISBLANK(Data!T351)," ","NR"))</f>
        <v>R</v>
      </c>
      <c r="E351" s="3" t="str">
        <f t="shared" si="7"/>
        <v>FALSE ALARM</v>
      </c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</row>
    <row r="352" spans="1:16" x14ac:dyDescent="0.3">
      <c r="A352" s="60"/>
      <c r="B352" s="62">
        <v>43964</v>
      </c>
      <c r="C352" s="3" t="str">
        <f>IF(Data!U352&gt;0,  "R",IF(ISBLANK(Data!U352)," ","NR"))</f>
        <v>NR</v>
      </c>
      <c r="D352" s="3" t="str">
        <f>IF(Data!T352&gt;0,  "R",IF(ISBLANK(Data!T352)," ","NR"))</f>
        <v>R</v>
      </c>
      <c r="E352" s="3" t="str">
        <f t="shared" si="7"/>
        <v>FALSE ALARM</v>
      </c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</row>
    <row r="353" spans="1:16" x14ac:dyDescent="0.3">
      <c r="A353" s="60"/>
      <c r="B353" s="62">
        <v>43965</v>
      </c>
      <c r="C353" s="3" t="str">
        <f>IF(Data!U353&gt;0,  "R",IF(ISBLANK(Data!U353)," ","NR"))</f>
        <v>NR</v>
      </c>
      <c r="D353" s="3" t="str">
        <f>IF(Data!T353&gt;0,  "R",IF(ISBLANK(Data!T353)," ","NR"))</f>
        <v>R</v>
      </c>
      <c r="E353" s="3" t="str">
        <f t="shared" si="7"/>
        <v>FALSE ALARM</v>
      </c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</row>
    <row r="354" spans="1:16" x14ac:dyDescent="0.3">
      <c r="A354" s="60"/>
      <c r="B354" s="62">
        <v>43966</v>
      </c>
      <c r="C354" s="3" t="str">
        <f>IF(Data!U354&gt;0,  "R",IF(ISBLANK(Data!U354)," ","NR"))</f>
        <v>NR</v>
      </c>
      <c r="D354" s="3" t="str">
        <f>IF(Data!T354&gt;0,  "R",IF(ISBLANK(Data!T354)," ","NR"))</f>
        <v>R</v>
      </c>
      <c r="E354" s="3" t="str">
        <f t="shared" si="7"/>
        <v>FALSE ALARM</v>
      </c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</row>
    <row r="355" spans="1:16" x14ac:dyDescent="0.3">
      <c r="A355" s="60"/>
      <c r="B355" s="62">
        <v>43967</v>
      </c>
      <c r="C355" s="3" t="str">
        <f>IF(Data!U355&gt;0,  "R",IF(ISBLANK(Data!U355)," ","NR"))</f>
        <v>NR</v>
      </c>
      <c r="D355" s="3" t="str">
        <f>IF(Data!T355&gt;0,  "R",IF(ISBLANK(Data!T355)," ","NR"))</f>
        <v>R</v>
      </c>
      <c r="E355" s="3" t="str">
        <f t="shared" si="7"/>
        <v>FALSE ALARM</v>
      </c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</row>
    <row r="356" spans="1:16" x14ac:dyDescent="0.3">
      <c r="A356" s="60"/>
      <c r="B356" s="62">
        <v>43968</v>
      </c>
      <c r="C356" s="3" t="str">
        <f>IF(Data!U356&gt;0,  "R",IF(ISBLANK(Data!U356)," ","NR"))</f>
        <v>NR</v>
      </c>
      <c r="D356" s="3" t="str">
        <f>IF(Data!T356&gt;0,  "R",IF(ISBLANK(Data!T356)," ","NR"))</f>
        <v>R</v>
      </c>
      <c r="E356" s="3" t="str">
        <f t="shared" si="7"/>
        <v>FALSE ALARM</v>
      </c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</row>
    <row r="357" spans="1:16" x14ac:dyDescent="0.3">
      <c r="A357" s="60"/>
      <c r="B357" s="62">
        <v>43969</v>
      </c>
      <c r="C357" s="3" t="str">
        <f>IF(Data!U357&gt;0,  "R",IF(ISBLANK(Data!U357)," ","NR"))</f>
        <v>NR</v>
      </c>
      <c r="D357" s="3" t="str">
        <f>IF(Data!T357&gt;0,  "R",IF(ISBLANK(Data!T357)," ","NR"))</f>
        <v>R</v>
      </c>
      <c r="E357" s="3" t="str">
        <f t="shared" si="7"/>
        <v>FALSE ALARM</v>
      </c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</row>
    <row r="358" spans="1:16" x14ac:dyDescent="0.3">
      <c r="A358" s="60"/>
      <c r="B358" s="62">
        <v>43970</v>
      </c>
      <c r="C358" s="3" t="str">
        <f>IF(Data!U358&gt;0,  "R",IF(ISBLANK(Data!U358)," ","NR"))</f>
        <v>NR</v>
      </c>
      <c r="D358" s="3" t="str">
        <f>IF(Data!T358&gt;0,  "R",IF(ISBLANK(Data!T358)," ","NR"))</f>
        <v>NR</v>
      </c>
      <c r="E358" s="3" t="str">
        <f t="shared" si="7"/>
        <v>NEGATIVE</v>
      </c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</row>
    <row r="359" spans="1:16" x14ac:dyDescent="0.3">
      <c r="A359" s="60"/>
      <c r="B359" s="62">
        <v>43971</v>
      </c>
      <c r="C359" s="3" t="str">
        <f>IF(Data!U359&gt;0,  "R",IF(ISBLANK(Data!U359)," ","NR"))</f>
        <v>NR</v>
      </c>
      <c r="D359" s="3" t="str">
        <f>IF(Data!T359&gt;0,  "R",IF(ISBLANK(Data!T359)," ","NR"))</f>
        <v>NR</v>
      </c>
      <c r="E359" s="3" t="str">
        <f t="shared" si="7"/>
        <v>NEGATIVE</v>
      </c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</row>
    <row r="360" spans="1:16" x14ac:dyDescent="0.3">
      <c r="A360" s="60"/>
      <c r="B360" s="62">
        <v>43972</v>
      </c>
      <c r="C360" s="3" t="str">
        <f>IF(Data!U360&gt;0,  "R",IF(ISBLANK(Data!U360)," ","NR"))</f>
        <v>NR</v>
      </c>
      <c r="D360" s="3" t="str">
        <f>IF(Data!T360&gt;0,  "R",IF(ISBLANK(Data!T360)," ","NR"))</f>
        <v>NR</v>
      </c>
      <c r="E360" s="3" t="str">
        <f t="shared" si="7"/>
        <v>NEGATIVE</v>
      </c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</row>
    <row r="361" spans="1:16" x14ac:dyDescent="0.3">
      <c r="A361" s="60"/>
      <c r="B361" s="62">
        <v>43973</v>
      </c>
      <c r="C361" s="3" t="str">
        <f>IF(Data!U361&gt;0,  "R",IF(ISBLANK(Data!U361)," ","NR"))</f>
        <v>NR</v>
      </c>
      <c r="D361" s="3" t="str">
        <f>IF(Data!T361&gt;0,  "R",IF(ISBLANK(Data!T361)," ","NR"))</f>
        <v>NR</v>
      </c>
      <c r="E361" s="3" t="str">
        <f t="shared" si="7"/>
        <v>NEGATIVE</v>
      </c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</row>
    <row r="362" spans="1:16" x14ac:dyDescent="0.3">
      <c r="A362" s="60"/>
      <c r="B362" s="62">
        <v>43974</v>
      </c>
      <c r="C362" s="3" t="str">
        <f>IF(Data!U362&gt;0,  "R",IF(ISBLANK(Data!U362)," ","NR"))</f>
        <v>NR</v>
      </c>
      <c r="D362" s="3" t="str">
        <f>IF(Data!T362&gt;0,  "R",IF(ISBLANK(Data!T362)," ","NR"))</f>
        <v>NR</v>
      </c>
      <c r="E362" s="3" t="str">
        <f t="shared" si="7"/>
        <v>NEGATIVE</v>
      </c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</row>
    <row r="363" spans="1:16" x14ac:dyDescent="0.3">
      <c r="A363" s="60"/>
      <c r="B363" s="62">
        <v>43975</v>
      </c>
      <c r="C363" s="3" t="str">
        <f>IF(Data!U363&gt;0,  "R",IF(ISBLANK(Data!U363)," ","NR"))</f>
        <v>NR</v>
      </c>
      <c r="D363" s="3" t="str">
        <f>IF(Data!T363&gt;0,  "R",IF(ISBLANK(Data!T363)," ","NR"))</f>
        <v>NR</v>
      </c>
      <c r="E363" s="3" t="str">
        <f t="shared" si="7"/>
        <v>NEGATIVE</v>
      </c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</row>
    <row r="364" spans="1:16" x14ac:dyDescent="0.3">
      <c r="A364" s="60"/>
      <c r="B364" s="62">
        <v>43976</v>
      </c>
      <c r="C364" s="3" t="str">
        <f>IF(Data!U364&gt;0,  "R",IF(ISBLANK(Data!U364)," ","NR"))</f>
        <v>NR</v>
      </c>
      <c r="D364" s="3" t="str">
        <f>IF(Data!T364&gt;0,  "R",IF(ISBLANK(Data!T364)," ","NR"))</f>
        <v>NR</v>
      </c>
      <c r="E364" s="3" t="str">
        <f t="shared" si="7"/>
        <v>NEGATIVE</v>
      </c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</row>
    <row r="365" spans="1:16" x14ac:dyDescent="0.3">
      <c r="A365" s="60"/>
      <c r="B365" s="62">
        <v>43977</v>
      </c>
      <c r="C365" s="3" t="str">
        <f>IF(Data!U365&gt;0,  "R",IF(ISBLANK(Data!U365)," ","NR"))</f>
        <v>NR</v>
      </c>
      <c r="D365" s="3" t="str">
        <f>IF(Data!T365&gt;0,  "R",IF(ISBLANK(Data!T365)," ","NR"))</f>
        <v>NR</v>
      </c>
      <c r="E365" s="3" t="str">
        <f t="shared" si="7"/>
        <v>NEGATIVE</v>
      </c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</row>
    <row r="366" spans="1:16" x14ac:dyDescent="0.3">
      <c r="A366" s="60"/>
      <c r="B366" s="62">
        <v>43978</v>
      </c>
      <c r="C366" s="3" t="str">
        <f>IF(Data!U366&gt;0,  "R",IF(ISBLANK(Data!U366)," ","NR"))</f>
        <v>NR</v>
      </c>
      <c r="D366" s="3" t="str">
        <f>IF(Data!T366&gt;0,  "R",IF(ISBLANK(Data!T366)," ","NR"))</f>
        <v>NR</v>
      </c>
      <c r="E366" s="3" t="str">
        <f t="shared" si="7"/>
        <v>NEGATIVE</v>
      </c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</row>
    <row r="367" spans="1:16" x14ac:dyDescent="0.3">
      <c r="A367" s="60"/>
      <c r="B367" s="62">
        <v>43979</v>
      </c>
      <c r="C367" s="3" t="str">
        <f>IF(Data!U367&gt;0,  "R",IF(ISBLANK(Data!U367)," ","NR"))</f>
        <v>NR</v>
      </c>
      <c r="D367" s="3" t="str">
        <f>IF(Data!T367&gt;0,  "R",IF(ISBLANK(Data!T367)," ","NR"))</f>
        <v>NR</v>
      </c>
      <c r="E367" s="3" t="str">
        <f t="shared" si="7"/>
        <v>NEGATIVE</v>
      </c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</row>
    <row r="368" spans="1:16" x14ac:dyDescent="0.3">
      <c r="A368" s="60"/>
      <c r="B368" s="62">
        <v>43980</v>
      </c>
      <c r="C368" s="3" t="str">
        <f>IF(Data!U368&gt;0,  "R",IF(ISBLANK(Data!U368)," ","NR"))</f>
        <v>NR</v>
      </c>
      <c r="D368" s="3" t="str">
        <f>IF(Data!T368&gt;0,  "R",IF(ISBLANK(Data!T368)," ","NR"))</f>
        <v>R</v>
      </c>
      <c r="E368" s="3" t="str">
        <f t="shared" si="7"/>
        <v>FALSE ALARM</v>
      </c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</row>
    <row r="369" spans="1:16" x14ac:dyDescent="0.3">
      <c r="A369" s="60"/>
      <c r="B369" s="62">
        <v>43981</v>
      </c>
      <c r="C369" s="3" t="str">
        <f>IF(Data!U369&gt;0,  "R",IF(ISBLANK(Data!U369)," ","NR"))</f>
        <v>NR</v>
      </c>
      <c r="D369" s="3" t="str">
        <f>IF(Data!T369&gt;0,  "R",IF(ISBLANK(Data!T369)," ","NR"))</f>
        <v>R</v>
      </c>
      <c r="E369" s="3" t="str">
        <f t="shared" si="7"/>
        <v>FALSE ALARM</v>
      </c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</row>
    <row r="370" spans="1:16" x14ac:dyDescent="0.3">
      <c r="A370" s="60"/>
      <c r="B370" s="62">
        <v>43982</v>
      </c>
      <c r="C370" s="3" t="str">
        <f>IF(Data!U370&gt;0,  "R",IF(ISBLANK(Data!U370)," ","NR"))</f>
        <v>NR</v>
      </c>
      <c r="D370" s="3" t="str">
        <f>IF(Data!T370&gt;0,  "R",IF(ISBLANK(Data!T370)," ","NR"))</f>
        <v>R</v>
      </c>
      <c r="E370" s="3" t="str">
        <f t="shared" si="7"/>
        <v>FALSE ALARM</v>
      </c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</row>
  </sheetData>
  <mergeCells count="17">
    <mergeCell ref="G14:H14"/>
    <mergeCell ref="I14:J14"/>
    <mergeCell ref="L14:P14"/>
    <mergeCell ref="B3:D3"/>
    <mergeCell ref="G4:J4"/>
    <mergeCell ref="G6:G7"/>
    <mergeCell ref="G13:J13"/>
    <mergeCell ref="L13:P13"/>
    <mergeCell ref="G17:H17"/>
    <mergeCell ref="I17:J17"/>
    <mergeCell ref="L17:P17"/>
    <mergeCell ref="G15:H15"/>
    <mergeCell ref="I15:J15"/>
    <mergeCell ref="L15:P15"/>
    <mergeCell ref="G16:H16"/>
    <mergeCell ref="I16:J16"/>
    <mergeCell ref="L16:P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69"/>
  <sheetViews>
    <sheetView topLeftCell="A25" zoomScale="72" zoomScaleNormal="72" workbookViewId="0">
      <selection activeCell="M9" sqref="M9"/>
    </sheetView>
  </sheetViews>
  <sheetFormatPr defaultRowHeight="14.4" x14ac:dyDescent="0.3"/>
  <cols>
    <col min="2" max="2" width="14.5546875" customWidth="1"/>
    <col min="3" max="3" width="18.33203125" customWidth="1"/>
    <col min="4" max="4" width="22.33203125" customWidth="1"/>
    <col min="5" max="5" width="19" customWidth="1"/>
    <col min="10" max="10" width="10.33203125" customWidth="1"/>
  </cols>
  <sheetData>
    <row r="2" spans="2:16" x14ac:dyDescent="0.3">
      <c r="B2" s="29" t="s">
        <v>0</v>
      </c>
      <c r="C2" s="30" t="s">
        <v>15</v>
      </c>
      <c r="D2" s="30"/>
      <c r="E2" s="29" t="s">
        <v>72</v>
      </c>
    </row>
    <row r="3" spans="2:16" x14ac:dyDescent="0.3">
      <c r="B3" s="29"/>
      <c r="C3" s="30" t="s">
        <v>16</v>
      </c>
      <c r="D3" s="30" t="s">
        <v>27</v>
      </c>
      <c r="E3" s="29" t="s">
        <v>51</v>
      </c>
    </row>
    <row r="4" spans="2:16" x14ac:dyDescent="0.3">
      <c r="B4" s="6">
        <v>43617</v>
      </c>
      <c r="C4" s="29" t="str">
        <f>IF(Data!Z5&gt;0,  "R",IF(ISBLANK(Data!Z5)," ","NR"))</f>
        <v xml:space="preserve"> </v>
      </c>
      <c r="D4" s="29" t="str">
        <f>IF(Data!Y5&gt;0,  "R",IF(ISBLANK(Data!Y5)," ","NR"))</f>
        <v xml:space="preserve"> </v>
      </c>
      <c r="E4" s="29"/>
      <c r="G4" s="111" t="s">
        <v>62</v>
      </c>
      <c r="H4" s="111"/>
      <c r="I4" s="111"/>
      <c r="J4" s="111"/>
    </row>
    <row r="5" spans="2:16" x14ac:dyDescent="0.3">
      <c r="B5" s="6">
        <v>43618</v>
      </c>
      <c r="C5" s="73" t="str">
        <f>IF(Data!Z6&gt;0,  "R",IF(ISBLANK(Data!Z6)," ","NR"))</f>
        <v xml:space="preserve"> </v>
      </c>
      <c r="D5" s="73" t="str">
        <f>IF(Data!Y6&gt;0,  "R",IF(ISBLANK(Data!Y6)," ","NR"))</f>
        <v xml:space="preserve"> </v>
      </c>
      <c r="E5" s="73" t="str">
        <f t="shared" ref="E5:E68" si="0">IF(AND(C5=D5,C5="R"),"HIT",IF(AND(C5&lt;&gt;D5,C5="NR"),"FALSE ALARM",IF(AND(C5&lt;&gt;D5,C5="R"),"MISS",IF(AND(C5="NR",D5="NR"),"NEGATIVE"," "))))</f>
        <v xml:space="preserve"> </v>
      </c>
      <c r="G5" s="3"/>
      <c r="H5" s="3" t="s">
        <v>63</v>
      </c>
      <c r="I5" s="3"/>
      <c r="J5" s="3" t="s">
        <v>20</v>
      </c>
    </row>
    <row r="6" spans="2:16" x14ac:dyDescent="0.3">
      <c r="B6" s="6">
        <v>43619</v>
      </c>
      <c r="C6" s="73" t="str">
        <f>IF(Data!Z7&gt;0,  "R",IF(ISBLANK(Data!Z7)," ","NR"))</f>
        <v xml:space="preserve"> </v>
      </c>
      <c r="D6" s="73" t="str">
        <f>IF(Data!Y7&gt;0,  "R",IF(ISBLANK(Data!Y7)," ","NR"))</f>
        <v xml:space="preserve"> </v>
      </c>
      <c r="E6" s="73" t="str">
        <f t="shared" si="0"/>
        <v xml:space="preserve"> </v>
      </c>
      <c r="G6" s="129" t="s">
        <v>64</v>
      </c>
      <c r="H6" s="3">
        <f>COUNTIF(E5:E370,"HIT")</f>
        <v>107</v>
      </c>
      <c r="I6" s="3">
        <f>COUNTIF(E5:E370,"FALSE ALARM")</f>
        <v>92</v>
      </c>
      <c r="J6" s="3">
        <f>SUM(H6:I6)</f>
        <v>199</v>
      </c>
      <c r="M6">
        <f>H6+I6</f>
        <v>199</v>
      </c>
    </row>
    <row r="7" spans="2:16" x14ac:dyDescent="0.3">
      <c r="B7" s="6">
        <v>43620</v>
      </c>
      <c r="C7" s="73" t="str">
        <f>IF(Data!Z8&gt;0,  "R",IF(ISBLANK(Data!Z8)," ","NR"))</f>
        <v xml:space="preserve"> </v>
      </c>
      <c r="D7" s="73" t="str">
        <f>IF(Data!Y8&gt;0,  "R",IF(ISBLANK(Data!Y8)," ","NR"))</f>
        <v xml:space="preserve"> </v>
      </c>
      <c r="E7" s="73" t="str">
        <f t="shared" si="0"/>
        <v xml:space="preserve"> </v>
      </c>
      <c r="G7" s="129"/>
      <c r="H7" s="3">
        <f>COUNTIF(E5:E370,"MISS")</f>
        <v>15</v>
      </c>
      <c r="I7" s="3">
        <f>COUNTIF(E5:E370,"NEGATIVE")</f>
        <v>147</v>
      </c>
      <c r="J7" s="3">
        <f>SUM(H7:I7)</f>
        <v>162</v>
      </c>
      <c r="M7">
        <f>H6+H7</f>
        <v>122</v>
      </c>
    </row>
    <row r="8" spans="2:16" x14ac:dyDescent="0.3">
      <c r="B8" s="6">
        <v>43621</v>
      </c>
      <c r="C8" s="73" t="str">
        <f>IF(Data!Z9&gt;0,  "R",IF(ISBLANK(Data!Z9)," ","NR"))</f>
        <v xml:space="preserve"> </v>
      </c>
      <c r="D8" s="73" t="str">
        <f>IF(Data!Y9&gt;0,  "R",IF(ISBLANK(Data!Y9)," ","NR"))</f>
        <v xml:space="preserve"> </v>
      </c>
      <c r="E8" s="73" t="str">
        <f t="shared" si="0"/>
        <v xml:space="preserve"> </v>
      </c>
      <c r="G8" s="3" t="s">
        <v>20</v>
      </c>
      <c r="H8" s="3">
        <f>SUM(H6:H7)</f>
        <v>122</v>
      </c>
      <c r="I8" s="3">
        <f>SUM(I6:I7)</f>
        <v>239</v>
      </c>
      <c r="J8" s="3">
        <f>SUM(J6:J7)</f>
        <v>361</v>
      </c>
      <c r="M8">
        <f>H6</f>
        <v>107</v>
      </c>
    </row>
    <row r="9" spans="2:16" x14ac:dyDescent="0.3">
      <c r="B9" s="6">
        <v>43622</v>
      </c>
      <c r="C9" s="73" t="str">
        <f>IF(Data!Z10&gt;0,  "R",IF(ISBLANK(Data!Z10)," ","NR"))</f>
        <v>NR</v>
      </c>
      <c r="D9" s="73" t="str">
        <f>IF(Data!Y10&gt;0,  "R",IF(ISBLANK(Data!Y10)," ","NR"))</f>
        <v>NR</v>
      </c>
      <c r="E9" s="73" t="str">
        <f t="shared" si="0"/>
        <v>NEGATIVE</v>
      </c>
    </row>
    <row r="10" spans="2:16" x14ac:dyDescent="0.3">
      <c r="B10" s="6">
        <v>43623</v>
      </c>
      <c r="C10" s="73" t="str">
        <f>IF(Data!Z11&gt;0,  "R",IF(ISBLANK(Data!Z11)," ","NR"))</f>
        <v>NR</v>
      </c>
      <c r="D10" s="73" t="str">
        <f>IF(Data!Y11&gt;0,  "R",IF(ISBLANK(Data!Y11)," ","NR"))</f>
        <v>NR</v>
      </c>
      <c r="E10" s="73" t="str">
        <f t="shared" si="0"/>
        <v>NEGATIVE</v>
      </c>
    </row>
    <row r="11" spans="2:16" x14ac:dyDescent="0.3">
      <c r="B11" s="6">
        <v>43624</v>
      </c>
      <c r="C11" s="73" t="str">
        <f>IF(Data!Z12&gt;0,  "R",IF(ISBLANK(Data!Z12)," ","NR"))</f>
        <v>NR</v>
      </c>
      <c r="D11" s="73" t="str">
        <f>IF(Data!Y12&gt;0,  "R",IF(ISBLANK(Data!Y12)," ","NR"))</f>
        <v>NR</v>
      </c>
      <c r="E11" s="73" t="str">
        <f t="shared" si="0"/>
        <v>NEGATIVE</v>
      </c>
    </row>
    <row r="12" spans="2:16" x14ac:dyDescent="0.3">
      <c r="B12" s="6">
        <v>43625</v>
      </c>
      <c r="C12" s="73" t="str">
        <f>IF(Data!Z13&gt;0,  "R",IF(ISBLANK(Data!Z13)," ","NR"))</f>
        <v>NR</v>
      </c>
      <c r="D12" s="73" t="str">
        <f>IF(Data!Y13&gt;0,  "R",IF(ISBLANK(Data!Y13)," ","NR"))</f>
        <v>NR</v>
      </c>
      <c r="E12" s="73" t="str">
        <f t="shared" si="0"/>
        <v>NEGATIVE</v>
      </c>
    </row>
    <row r="13" spans="2:16" x14ac:dyDescent="0.3">
      <c r="B13" s="6">
        <v>43626</v>
      </c>
      <c r="C13" s="73" t="str">
        <f>IF(Data!Z14&gt;0,  "R",IF(ISBLANK(Data!Z14)," ","NR"))</f>
        <v>NR</v>
      </c>
      <c r="D13" s="73" t="str">
        <f>IF(Data!Y14&gt;0,  "R",IF(ISBLANK(Data!Y14)," ","NR"))</f>
        <v>NR</v>
      </c>
      <c r="E13" s="73" t="str">
        <f t="shared" si="0"/>
        <v>NEGATIVE</v>
      </c>
      <c r="G13" s="136" t="s">
        <v>76</v>
      </c>
      <c r="H13" s="137"/>
      <c r="I13" s="137"/>
      <c r="J13" s="138"/>
      <c r="K13" s="3" t="s">
        <v>36</v>
      </c>
      <c r="L13" s="120" t="s">
        <v>52</v>
      </c>
      <c r="M13" s="120"/>
      <c r="N13" s="120"/>
      <c r="O13" s="120"/>
      <c r="P13" s="112"/>
    </row>
    <row r="14" spans="2:16" x14ac:dyDescent="0.3">
      <c r="B14" s="6">
        <v>43627</v>
      </c>
      <c r="C14" s="73" t="str">
        <f>IF(Data!Z15&gt;0,  "R",IF(ISBLANK(Data!Z15)," ","NR"))</f>
        <v>NR</v>
      </c>
      <c r="D14" s="73" t="str">
        <f>IF(Data!Y15&gt;0,  "R",IF(ISBLANK(Data!Y15)," ","NR"))</f>
        <v>NR</v>
      </c>
      <c r="E14" s="73" t="str">
        <f t="shared" si="0"/>
        <v>NEGATIVE</v>
      </c>
      <c r="G14" s="130" t="s">
        <v>21</v>
      </c>
      <c r="H14" s="131"/>
      <c r="I14" s="132">
        <f>ROUND((H6+I7)/J8,3)</f>
        <v>0.70399999999999996</v>
      </c>
      <c r="J14" s="133"/>
      <c r="K14" s="29" t="s">
        <v>38</v>
      </c>
      <c r="L14" s="121" t="str">
        <f>CONCATENATE(ROUND($I$14*100,3)," ","% FORECAST CORRECT")</f>
        <v>70.4 % FORECAST CORRECT</v>
      </c>
      <c r="M14" s="121"/>
      <c r="N14" s="121"/>
      <c r="O14" s="121"/>
      <c r="P14" s="121"/>
    </row>
    <row r="15" spans="2:16" x14ac:dyDescent="0.3">
      <c r="B15" s="6">
        <v>43628</v>
      </c>
      <c r="C15" s="73" t="str">
        <f>IF(Data!Z16&gt;0,  "R",IF(ISBLANK(Data!Z16)," ","NR"))</f>
        <v>NR</v>
      </c>
      <c r="D15" s="73" t="str">
        <f>IF(Data!Y16&gt;0,  "R",IF(ISBLANK(Data!Y16)," ","NR"))</f>
        <v>NR</v>
      </c>
      <c r="E15" s="73" t="str">
        <f t="shared" si="0"/>
        <v>NEGATIVE</v>
      </c>
      <c r="G15" s="130" t="s">
        <v>22</v>
      </c>
      <c r="H15" s="131"/>
      <c r="I15" s="132">
        <f>ROUND((H6+I6)/(H6+H7),3)</f>
        <v>1.631</v>
      </c>
      <c r="J15" s="133"/>
      <c r="K15" s="29" t="s">
        <v>39</v>
      </c>
      <c r="L15" s="121" t="str">
        <f>CONCATENATE(IF($I$15&gt;1," OVER FORECASTED","UNDER FORECASTED"), " ","BY ",ROUND(($I$15-1)*100,3)," %")</f>
        <v xml:space="preserve"> OVER FORECASTED BY 63.1 %</v>
      </c>
      <c r="M15" s="121"/>
      <c r="N15" s="121"/>
      <c r="O15" s="121"/>
      <c r="P15" s="121"/>
    </row>
    <row r="16" spans="2:16" x14ac:dyDescent="0.3">
      <c r="B16" s="6">
        <v>43629</v>
      </c>
      <c r="C16" s="73" t="str">
        <f>IF(Data!Z17&gt;0,  "R",IF(ISBLANK(Data!Z17)," ","NR"))</f>
        <v>NR</v>
      </c>
      <c r="D16" s="73" t="str">
        <f>IF(Data!Y17&gt;0,  "R",IF(ISBLANK(Data!Y17)," ","NR"))</f>
        <v>NR</v>
      </c>
      <c r="E16" s="73" t="str">
        <f t="shared" si="0"/>
        <v>NEGATIVE</v>
      </c>
      <c r="G16" s="130" t="s">
        <v>23</v>
      </c>
      <c r="H16" s="131"/>
      <c r="I16" s="132">
        <f>ROUND(H6/(H6+H7+I6),3)</f>
        <v>0.5</v>
      </c>
      <c r="J16" s="133"/>
      <c r="K16" s="29" t="s">
        <v>38</v>
      </c>
      <c r="L16" s="121" t="str">
        <f>CONCATENATE(ROUND($I$16*100,3), " ","% FORECAST CORRECT")</f>
        <v>50 % FORECAST CORRECT</v>
      </c>
      <c r="M16" s="121"/>
      <c r="N16" s="121"/>
      <c r="O16" s="121"/>
      <c r="P16" s="121"/>
    </row>
    <row r="17" spans="2:18" x14ac:dyDescent="0.3">
      <c r="B17" s="6">
        <v>43630</v>
      </c>
      <c r="C17" s="73" t="str">
        <f>IF(Data!Z18&gt;0,  "R",IF(ISBLANK(Data!Z18)," ","NR"))</f>
        <v>NR</v>
      </c>
      <c r="D17" s="73" t="str">
        <f>IF(Data!Y18&gt;0,  "R",IF(ISBLANK(Data!Y18)," ","NR"))</f>
        <v>NR</v>
      </c>
      <c r="E17" s="73" t="str">
        <f t="shared" si="0"/>
        <v>NEGATIVE</v>
      </c>
      <c r="G17" s="134" t="s">
        <v>24</v>
      </c>
      <c r="H17" s="135"/>
      <c r="I17" s="132">
        <f>ROUND(H6/(H6+I6),3)</f>
        <v>0.53800000000000003</v>
      </c>
      <c r="J17" s="133"/>
      <c r="K17" s="29" t="s">
        <v>38</v>
      </c>
      <c r="L17" s="121" t="str">
        <f>CONCATENATE(ROUND($I$17*100,3)," ","% RAIN ACTUALLY OBSERVED")</f>
        <v>53.8 % RAIN ACTUALLY OBSERVED</v>
      </c>
      <c r="M17" s="121"/>
      <c r="N17" s="121"/>
      <c r="O17" s="121"/>
      <c r="P17" s="121"/>
    </row>
    <row r="18" spans="2:18" x14ac:dyDescent="0.3">
      <c r="B18" s="6">
        <v>43631</v>
      </c>
      <c r="C18" s="73" t="str">
        <f>IF(Data!Z19&gt;0,  "R",IF(ISBLANK(Data!Z19)," ","NR"))</f>
        <v>NR</v>
      </c>
      <c r="D18" s="73" t="str">
        <f>IF(Data!Y19&gt;0,  "R",IF(ISBLANK(Data!Y19)," ","NR"))</f>
        <v>NR</v>
      </c>
      <c r="E18" s="73" t="str">
        <f t="shared" si="0"/>
        <v>NEGATIVE</v>
      </c>
    </row>
    <row r="19" spans="2:18" x14ac:dyDescent="0.3">
      <c r="B19" s="6">
        <v>43632</v>
      </c>
      <c r="C19" s="73" t="str">
        <f>IF(Data!Z20&gt;0,  "R",IF(ISBLANK(Data!Z20)," ","NR"))</f>
        <v>NR</v>
      </c>
      <c r="D19" s="73" t="str">
        <f>IF(Data!Y20&gt;0,  "R",IF(ISBLANK(Data!Y20)," ","NR"))</f>
        <v>NR</v>
      </c>
      <c r="E19" s="73" t="str">
        <f t="shared" si="0"/>
        <v>NEGATIVE</v>
      </c>
    </row>
    <row r="20" spans="2:18" x14ac:dyDescent="0.3">
      <c r="B20" s="6">
        <v>43633</v>
      </c>
      <c r="C20" s="73" t="str">
        <f>IF(Data!Z21&gt;0,  "R",IF(ISBLANK(Data!Z21)," ","NR"))</f>
        <v>NR</v>
      </c>
      <c r="D20" s="73" t="str">
        <f>IF(Data!Y21&gt;0,  "R",IF(ISBLANK(Data!Y21)," ","NR"))</f>
        <v>NR</v>
      </c>
      <c r="E20" s="73" t="str">
        <f t="shared" si="0"/>
        <v>NEGATIVE</v>
      </c>
    </row>
    <row r="21" spans="2:18" x14ac:dyDescent="0.3">
      <c r="B21" s="6">
        <v>43634</v>
      </c>
      <c r="C21" s="73" t="str">
        <f>IF(Data!Z22&gt;0,  "R",IF(ISBLANK(Data!Z22)," ","NR"))</f>
        <v>NR</v>
      </c>
      <c r="D21" s="73" t="str">
        <f>IF(Data!Y22&gt;0,  "R",IF(ISBLANK(Data!Y22)," ","NR"))</f>
        <v>NR</v>
      </c>
      <c r="E21" s="73" t="str">
        <f t="shared" si="0"/>
        <v>NEGATIVE</v>
      </c>
      <c r="I21" s="3"/>
      <c r="J21" s="3" t="s">
        <v>80</v>
      </c>
      <c r="K21" s="3" t="s">
        <v>81</v>
      </c>
      <c r="L21" s="3" t="s">
        <v>82</v>
      </c>
      <c r="M21" s="3" t="s">
        <v>83</v>
      </c>
    </row>
    <row r="22" spans="2:18" x14ac:dyDescent="0.3">
      <c r="B22" s="6">
        <v>43635</v>
      </c>
      <c r="C22" s="73" t="str">
        <f>IF(Data!Z23&gt;0,  "R",IF(ISBLANK(Data!Z23)," ","NR"))</f>
        <v>NR</v>
      </c>
      <c r="D22" s="73" t="str">
        <f>IF(Data!Y23&gt;0,  "R",IF(ISBLANK(Data!Y23)," ","NR"))</f>
        <v>NR</v>
      </c>
      <c r="E22" s="73" t="str">
        <f t="shared" si="0"/>
        <v>NEGATIVE</v>
      </c>
      <c r="I22" s="3" t="s">
        <v>84</v>
      </c>
      <c r="J22" s="3">
        <f>Binary1day!M6</f>
        <v>43</v>
      </c>
      <c r="K22" s="3">
        <f>Binary1day!M7</f>
        <v>12</v>
      </c>
      <c r="L22" s="3">
        <f>Binary1day!N6</f>
        <v>74</v>
      </c>
      <c r="M22" s="3">
        <f>Binary1day!N7</f>
        <v>237</v>
      </c>
    </row>
    <row r="23" spans="2:18" x14ac:dyDescent="0.3">
      <c r="B23" s="6">
        <v>43636</v>
      </c>
      <c r="C23" s="73" t="str">
        <f>IF(Data!Z24&gt;0,  "R",IF(ISBLANK(Data!Z24)," ","NR"))</f>
        <v>NR</v>
      </c>
      <c r="D23" s="73" t="str">
        <f>IF(Data!Y24&gt;0,  "R",IF(ISBLANK(Data!Y24)," ","NR"))</f>
        <v>NR</v>
      </c>
      <c r="E23" s="73" t="str">
        <f t="shared" si="0"/>
        <v>NEGATIVE</v>
      </c>
      <c r="I23" s="3" t="s">
        <v>85</v>
      </c>
      <c r="J23" s="3">
        <f>Binary3day!H6</f>
        <v>91</v>
      </c>
      <c r="K23" s="3">
        <f>Binary3day!H7</f>
        <v>10</v>
      </c>
      <c r="L23" s="3">
        <f>Binary3day!I6</f>
        <v>62</v>
      </c>
      <c r="M23" s="3">
        <f>Binary3day!I7</f>
        <v>200</v>
      </c>
    </row>
    <row r="24" spans="2:18" x14ac:dyDescent="0.3">
      <c r="B24" s="6">
        <v>43637</v>
      </c>
      <c r="C24" s="73" t="str">
        <f>IF(Data!Z25&gt;0,  "R",IF(ISBLANK(Data!Z25)," ","NR"))</f>
        <v>NR</v>
      </c>
      <c r="D24" s="73" t="str">
        <f>IF(Data!Y25&gt;0,  "R",IF(ISBLANK(Data!Y25)," ","NR"))</f>
        <v>NR</v>
      </c>
      <c r="E24" s="73" t="str">
        <f t="shared" si="0"/>
        <v>NEGATIVE</v>
      </c>
      <c r="I24" s="3" t="s">
        <v>86</v>
      </c>
      <c r="J24" s="3">
        <f>H6</f>
        <v>107</v>
      </c>
      <c r="K24" s="3">
        <f>H7</f>
        <v>15</v>
      </c>
      <c r="L24" s="3">
        <f>I6</f>
        <v>92</v>
      </c>
      <c r="M24" s="3">
        <f>I7</f>
        <v>147</v>
      </c>
    </row>
    <row r="25" spans="2:18" x14ac:dyDescent="0.3">
      <c r="B25" s="6">
        <v>43638</v>
      </c>
      <c r="C25" s="73" t="str">
        <f>IF(Data!Z26&gt;0,  "R",IF(ISBLANK(Data!Z26)," ","NR"))</f>
        <v>NR</v>
      </c>
      <c r="D25" s="73" t="str">
        <f>IF(Data!Y26&gt;0,  "R",IF(ISBLANK(Data!Y26)," ","NR"))</f>
        <v>NR</v>
      </c>
      <c r="E25" s="73" t="str">
        <f t="shared" si="0"/>
        <v>NEGATIVE</v>
      </c>
    </row>
    <row r="26" spans="2:18" x14ac:dyDescent="0.3">
      <c r="B26" s="6">
        <v>43639</v>
      </c>
      <c r="C26" s="73" t="str">
        <f>IF(Data!Z27&gt;0,  "R",IF(ISBLANK(Data!Z27)," ","NR"))</f>
        <v>NR</v>
      </c>
      <c r="D26" s="73" t="str">
        <f>IF(Data!Y27&gt;0,  "R",IF(ISBLANK(Data!Y27)," ","NR"))</f>
        <v>NR</v>
      </c>
      <c r="E26" s="73" t="str">
        <f t="shared" si="0"/>
        <v>NEGATIVE</v>
      </c>
      <c r="H26" s="3" t="s">
        <v>89</v>
      </c>
      <c r="I26" s="3" t="s">
        <v>22</v>
      </c>
      <c r="K26" s="3" t="s">
        <v>89</v>
      </c>
      <c r="L26" s="3" t="s">
        <v>87</v>
      </c>
      <c r="N26" s="3" t="s">
        <v>89</v>
      </c>
      <c r="O26" s="3" t="s">
        <v>88</v>
      </c>
      <c r="Q26" s="36" t="s">
        <v>89</v>
      </c>
      <c r="R26" s="36" t="s">
        <v>21</v>
      </c>
    </row>
    <row r="27" spans="2:18" x14ac:dyDescent="0.3">
      <c r="B27" s="6">
        <v>43640</v>
      </c>
      <c r="C27" s="73" t="str">
        <f>IF(Data!Z28&gt;0,  "R",IF(ISBLANK(Data!Z28)," ","NR"))</f>
        <v>NR</v>
      </c>
      <c r="D27" s="73" t="str">
        <f>IF(Data!Y28&gt;0,  "R",IF(ISBLANK(Data!Y28)," ","NR"))</f>
        <v>NR</v>
      </c>
      <c r="E27" s="73" t="str">
        <f t="shared" si="0"/>
        <v>NEGATIVE</v>
      </c>
      <c r="H27" s="3" t="s">
        <v>84</v>
      </c>
      <c r="I27" s="3">
        <f>Binary1day!I13</f>
        <v>2.1272727272727274</v>
      </c>
      <c r="K27" s="3" t="s">
        <v>84</v>
      </c>
      <c r="L27" s="3">
        <f>Binary1day!I14</f>
        <v>0.33333333333333331</v>
      </c>
      <c r="N27" s="3" t="s">
        <v>84</v>
      </c>
      <c r="O27" s="3">
        <f>Binary1day!I15</f>
        <v>0.36752136752136755</v>
      </c>
      <c r="Q27" s="3" t="s">
        <v>84</v>
      </c>
      <c r="R27" s="53">
        <f>Binary1day!I12</f>
        <v>0.76502732240437155</v>
      </c>
    </row>
    <row r="28" spans="2:18" x14ac:dyDescent="0.3">
      <c r="B28" s="6">
        <v>43641</v>
      </c>
      <c r="C28" s="73" t="str">
        <f>IF(Data!Z29&gt;0,  "R",IF(ISBLANK(Data!Z29)," ","NR"))</f>
        <v>NR</v>
      </c>
      <c r="D28" s="73" t="str">
        <f>IF(Data!Y29&gt;0,  "R",IF(ISBLANK(Data!Y29)," ","NR"))</f>
        <v>NR</v>
      </c>
      <c r="E28" s="73" t="str">
        <f t="shared" si="0"/>
        <v>NEGATIVE</v>
      </c>
      <c r="H28" s="3" t="s">
        <v>104</v>
      </c>
      <c r="I28" s="3">
        <f>Binary2day!I15</f>
        <v>1.732</v>
      </c>
      <c r="K28" s="3" t="s">
        <v>104</v>
      </c>
      <c r="L28" s="3">
        <f>Binary2day!I16</f>
        <v>0.4</v>
      </c>
      <c r="N28" s="3" t="s">
        <v>104</v>
      </c>
      <c r="O28" s="3">
        <f>Binary2day!I17</f>
        <v>0.45100000000000001</v>
      </c>
      <c r="Q28" s="3" t="s">
        <v>104</v>
      </c>
      <c r="R28" s="3">
        <f>Binary2day!I14</f>
        <v>0.73699999999999999</v>
      </c>
    </row>
    <row r="29" spans="2:18" x14ac:dyDescent="0.3">
      <c r="B29" s="6">
        <v>43642</v>
      </c>
      <c r="C29" s="73" t="str">
        <f>IF(Data!Z30&gt;0,  "R",IF(ISBLANK(Data!Z30)," ","NR"))</f>
        <v>NR</v>
      </c>
      <c r="D29" s="73" t="str">
        <f>IF(Data!Y30&gt;0,  "R",IF(ISBLANK(Data!Y30)," ","NR"))</f>
        <v>NR</v>
      </c>
      <c r="E29" s="73" t="str">
        <f t="shared" si="0"/>
        <v>NEGATIVE</v>
      </c>
      <c r="H29" s="3" t="s">
        <v>85</v>
      </c>
      <c r="I29" s="3">
        <f>Binary3day!I15</f>
        <v>1.5149999999999999</v>
      </c>
      <c r="K29" s="3" t="s">
        <v>85</v>
      </c>
      <c r="L29" s="3">
        <f>Binary3day!I16</f>
        <v>0.55800000000000005</v>
      </c>
      <c r="N29" s="3" t="s">
        <v>85</v>
      </c>
      <c r="O29" s="3">
        <f>Binary3day!I17</f>
        <v>0.59499999999999997</v>
      </c>
      <c r="Q29" s="3" t="s">
        <v>85</v>
      </c>
      <c r="R29" s="3">
        <f>Binary3day!I14</f>
        <v>0.80200000000000005</v>
      </c>
    </row>
    <row r="30" spans="2:18" x14ac:dyDescent="0.3">
      <c r="B30" s="6">
        <v>43643</v>
      </c>
      <c r="C30" s="73" t="str">
        <f>IF(Data!Z31&gt;0,  "R",IF(ISBLANK(Data!Z31)," ","NR"))</f>
        <v>NR</v>
      </c>
      <c r="D30" s="73" t="str">
        <f>IF(Data!Y31&gt;0,  "R",IF(ISBLANK(Data!Y31)," ","NR"))</f>
        <v>NR</v>
      </c>
      <c r="E30" s="73" t="str">
        <f t="shared" si="0"/>
        <v>NEGATIVE</v>
      </c>
      <c r="H30" s="3" t="s">
        <v>105</v>
      </c>
      <c r="I30" s="3">
        <f>Binary4day!I15</f>
        <v>1.518</v>
      </c>
      <c r="K30" s="3" t="s">
        <v>105</v>
      </c>
      <c r="L30" s="3">
        <f>Binary4day!I16</f>
        <v>0.5</v>
      </c>
      <c r="N30" s="3" t="s">
        <v>105</v>
      </c>
      <c r="O30" s="3">
        <f>Binary4day!I17</f>
        <v>0.55300000000000005</v>
      </c>
      <c r="Q30" s="3" t="s">
        <v>105</v>
      </c>
      <c r="R30" s="3">
        <f>Binary4day!I14</f>
        <v>0.74</v>
      </c>
    </row>
    <row r="31" spans="2:18" x14ac:dyDescent="0.3">
      <c r="B31" s="6">
        <v>43644</v>
      </c>
      <c r="C31" s="73" t="str">
        <f>IF(Data!Z32&gt;0,  "R",IF(ISBLANK(Data!Z32)," ","NR"))</f>
        <v>NR</v>
      </c>
      <c r="D31" s="73" t="str">
        <f>IF(Data!Y32&gt;0,  "R",IF(ISBLANK(Data!Y32)," ","NR"))</f>
        <v>NR</v>
      </c>
      <c r="E31" s="73" t="str">
        <f t="shared" si="0"/>
        <v>NEGATIVE</v>
      </c>
      <c r="H31" s="3" t="s">
        <v>86</v>
      </c>
      <c r="I31" s="53">
        <f>I15</f>
        <v>1.631</v>
      </c>
      <c r="K31" s="3" t="s">
        <v>86</v>
      </c>
      <c r="L31" s="53">
        <f>I16</f>
        <v>0.5</v>
      </c>
      <c r="N31" s="3" t="s">
        <v>86</v>
      </c>
      <c r="O31" s="53">
        <f>I17</f>
        <v>0.53800000000000003</v>
      </c>
      <c r="Q31" s="3" t="s">
        <v>86</v>
      </c>
      <c r="R31" s="53">
        <f>I14</f>
        <v>0.70399999999999996</v>
      </c>
    </row>
    <row r="32" spans="2:18" x14ac:dyDescent="0.3">
      <c r="B32" s="6">
        <v>43645</v>
      </c>
      <c r="C32" s="73" t="str">
        <f>IF(Data!Z33&gt;0,  "R",IF(ISBLANK(Data!Z33)," ","NR"))</f>
        <v>NR</v>
      </c>
      <c r="D32" s="73" t="str">
        <f>IF(Data!Y33&gt;0,  "R",IF(ISBLANK(Data!Y33)," ","NR"))</f>
        <v>NR</v>
      </c>
      <c r="E32" s="73" t="str">
        <f t="shared" si="0"/>
        <v>NEGATIVE</v>
      </c>
    </row>
    <row r="33" spans="2:5" x14ac:dyDescent="0.3">
      <c r="B33" s="6">
        <v>43646</v>
      </c>
      <c r="C33" s="73" t="str">
        <f>IF(Data!Z34&gt;0,  "R",IF(ISBLANK(Data!Z34)," ","NR"))</f>
        <v>NR</v>
      </c>
      <c r="D33" s="73" t="str">
        <f>IF(Data!Y34&gt;0,  "R",IF(ISBLANK(Data!Y34)," ","NR"))</f>
        <v>NR</v>
      </c>
      <c r="E33" s="73" t="str">
        <f t="shared" si="0"/>
        <v>NEGATIVE</v>
      </c>
    </row>
    <row r="34" spans="2:5" x14ac:dyDescent="0.3">
      <c r="B34" s="6">
        <v>43647</v>
      </c>
      <c r="C34" s="73" t="str">
        <f>IF(Data!Z35&gt;0,  "R",IF(ISBLANK(Data!Z35)," ","NR"))</f>
        <v>NR</v>
      </c>
      <c r="D34" s="73" t="str">
        <f>IF(Data!Y35&gt;0,  "R",IF(ISBLANK(Data!Y35)," ","NR"))</f>
        <v>NR</v>
      </c>
      <c r="E34" s="73" t="str">
        <f t="shared" si="0"/>
        <v>NEGATIVE</v>
      </c>
    </row>
    <row r="35" spans="2:5" x14ac:dyDescent="0.3">
      <c r="B35" s="6">
        <v>43648</v>
      </c>
      <c r="C35" s="73" t="str">
        <f>IF(Data!Z36&gt;0,  "R",IF(ISBLANK(Data!Z36)," ","NR"))</f>
        <v>NR</v>
      </c>
      <c r="D35" s="73" t="str">
        <f>IF(Data!Y36&gt;0,  "R",IF(ISBLANK(Data!Y36)," ","NR"))</f>
        <v>NR</v>
      </c>
      <c r="E35" s="73" t="str">
        <f t="shared" si="0"/>
        <v>NEGATIVE</v>
      </c>
    </row>
    <row r="36" spans="2:5" x14ac:dyDescent="0.3">
      <c r="B36" s="6">
        <v>43649</v>
      </c>
      <c r="C36" s="73" t="str">
        <f>IF(Data!Z37&gt;0,  "R",IF(ISBLANK(Data!Z37)," ","NR"))</f>
        <v>NR</v>
      </c>
      <c r="D36" s="73" t="str">
        <f>IF(Data!Y37&gt;0,  "R",IF(ISBLANK(Data!Y37)," ","NR"))</f>
        <v>NR</v>
      </c>
      <c r="E36" s="73" t="str">
        <f t="shared" si="0"/>
        <v>NEGATIVE</v>
      </c>
    </row>
    <row r="37" spans="2:5" x14ac:dyDescent="0.3">
      <c r="B37" s="6">
        <v>43650</v>
      </c>
      <c r="C37" s="73" t="str">
        <f>IF(Data!Z38&gt;0,  "R",IF(ISBLANK(Data!Z38)," ","NR"))</f>
        <v>R</v>
      </c>
      <c r="D37" s="73" t="str">
        <f>IF(Data!Y38&gt;0,  "R",IF(ISBLANK(Data!Y38)," ","NR"))</f>
        <v>NR</v>
      </c>
      <c r="E37" s="73" t="str">
        <f t="shared" si="0"/>
        <v>MISS</v>
      </c>
    </row>
    <row r="38" spans="2:5" x14ac:dyDescent="0.3">
      <c r="B38" s="6">
        <v>43651</v>
      </c>
      <c r="C38" s="73" t="str">
        <f>IF(Data!Z39&gt;0,  "R",IF(ISBLANK(Data!Z39)," ","NR"))</f>
        <v>R</v>
      </c>
      <c r="D38" s="73" t="str">
        <f>IF(Data!Y39&gt;0,  "R",IF(ISBLANK(Data!Y39)," ","NR"))</f>
        <v>NR</v>
      </c>
      <c r="E38" s="73" t="str">
        <f t="shared" si="0"/>
        <v>MISS</v>
      </c>
    </row>
    <row r="39" spans="2:5" x14ac:dyDescent="0.3">
      <c r="B39" s="6">
        <v>43652</v>
      </c>
      <c r="C39" s="73" t="str">
        <f>IF(Data!Z40&gt;0,  "R",IF(ISBLANK(Data!Z40)," ","NR"))</f>
        <v>R</v>
      </c>
      <c r="D39" s="73" t="str">
        <f>IF(Data!Y40&gt;0,  "R",IF(ISBLANK(Data!Y40)," ","NR"))</f>
        <v>R</v>
      </c>
      <c r="E39" s="73" t="str">
        <f t="shared" si="0"/>
        <v>HIT</v>
      </c>
    </row>
    <row r="40" spans="2:5" x14ac:dyDescent="0.3">
      <c r="B40" s="6">
        <v>43653</v>
      </c>
      <c r="C40" s="73" t="str">
        <f>IF(Data!Z41&gt;0,  "R",IF(ISBLANK(Data!Z41)," ","NR"))</f>
        <v>R</v>
      </c>
      <c r="D40" s="73" t="str">
        <f>IF(Data!Y41&gt;0,  "R",IF(ISBLANK(Data!Y41)," ","NR"))</f>
        <v>R</v>
      </c>
      <c r="E40" s="73" t="str">
        <f t="shared" si="0"/>
        <v>HIT</v>
      </c>
    </row>
    <row r="41" spans="2:5" x14ac:dyDescent="0.3">
      <c r="B41" s="6">
        <v>43654</v>
      </c>
      <c r="C41" s="73" t="str">
        <f>IF(Data!Z42&gt;0,  "R",IF(ISBLANK(Data!Z42)," ","NR"))</f>
        <v>R</v>
      </c>
      <c r="D41" s="73" t="str">
        <f>IF(Data!Y42&gt;0,  "R",IF(ISBLANK(Data!Y42)," ","NR"))</f>
        <v>R</v>
      </c>
      <c r="E41" s="73" t="str">
        <f t="shared" si="0"/>
        <v>HIT</v>
      </c>
    </row>
    <row r="42" spans="2:5" x14ac:dyDescent="0.3">
      <c r="B42" s="6">
        <v>43655</v>
      </c>
      <c r="C42" s="73" t="str">
        <f>IF(Data!Z43&gt;0,  "R",IF(ISBLANK(Data!Z43)," ","NR"))</f>
        <v>R</v>
      </c>
      <c r="D42" s="73" t="str">
        <f>IF(Data!Y43&gt;0,  "R",IF(ISBLANK(Data!Y43)," ","NR"))</f>
        <v>R</v>
      </c>
      <c r="E42" s="73" t="str">
        <f t="shared" si="0"/>
        <v>HIT</v>
      </c>
    </row>
    <row r="43" spans="2:5" x14ac:dyDescent="0.3">
      <c r="B43" s="6">
        <v>43656</v>
      </c>
      <c r="C43" s="73" t="str">
        <f>IF(Data!Z44&gt;0,  "R",IF(ISBLANK(Data!Z44)," ","NR"))</f>
        <v>NR</v>
      </c>
      <c r="D43" s="73" t="str">
        <f>IF(Data!Y44&gt;0,  "R",IF(ISBLANK(Data!Y44)," ","NR"))</f>
        <v>R</v>
      </c>
      <c r="E43" s="73" t="str">
        <f t="shared" si="0"/>
        <v>FALSE ALARM</v>
      </c>
    </row>
    <row r="44" spans="2:5" x14ac:dyDescent="0.3">
      <c r="B44" s="6">
        <v>43657</v>
      </c>
      <c r="C44" s="73" t="str">
        <f>IF(Data!Z45&gt;0,  "R",IF(ISBLANK(Data!Z45)," ","NR"))</f>
        <v>NR</v>
      </c>
      <c r="D44" s="73" t="str">
        <f>IF(Data!Y45&gt;0,  "R",IF(ISBLANK(Data!Y45)," ","NR"))</f>
        <v>R</v>
      </c>
      <c r="E44" s="73" t="str">
        <f t="shared" si="0"/>
        <v>FALSE ALARM</v>
      </c>
    </row>
    <row r="45" spans="2:5" x14ac:dyDescent="0.3">
      <c r="B45" s="6">
        <v>43658</v>
      </c>
      <c r="C45" s="73" t="str">
        <f>IF(Data!Z46&gt;0,  "R",IF(ISBLANK(Data!Z46)," ","NR"))</f>
        <v>NR</v>
      </c>
      <c r="D45" s="73" t="str">
        <f>IF(Data!Y46&gt;0,  "R",IF(ISBLANK(Data!Y46)," ","NR"))</f>
        <v>R</v>
      </c>
      <c r="E45" s="73" t="str">
        <f t="shared" si="0"/>
        <v>FALSE ALARM</v>
      </c>
    </row>
    <row r="46" spans="2:5" x14ac:dyDescent="0.3">
      <c r="B46" s="6">
        <v>43659</v>
      </c>
      <c r="C46" s="73" t="str">
        <f>IF(Data!Z47&gt;0,  "R",IF(ISBLANK(Data!Z47)," ","NR"))</f>
        <v>NR</v>
      </c>
      <c r="D46" s="73" t="str">
        <f>IF(Data!Y47&gt;0,  "R",IF(ISBLANK(Data!Y47)," ","NR"))</f>
        <v>R</v>
      </c>
      <c r="E46" s="73" t="str">
        <f t="shared" si="0"/>
        <v>FALSE ALARM</v>
      </c>
    </row>
    <row r="47" spans="2:5" x14ac:dyDescent="0.3">
      <c r="B47" s="6">
        <v>43660</v>
      </c>
      <c r="C47" s="73" t="str">
        <f>IF(Data!Z48&gt;0,  "R",IF(ISBLANK(Data!Z48)," ","NR"))</f>
        <v>NR</v>
      </c>
      <c r="D47" s="73" t="str">
        <f>IF(Data!Y48&gt;0,  "R",IF(ISBLANK(Data!Y48)," ","NR"))</f>
        <v>R</v>
      </c>
      <c r="E47" s="73" t="str">
        <f t="shared" si="0"/>
        <v>FALSE ALARM</v>
      </c>
    </row>
    <row r="48" spans="2:5" x14ac:dyDescent="0.3">
      <c r="B48" s="6">
        <v>43661</v>
      </c>
      <c r="C48" s="73" t="str">
        <f>IF(Data!Z49&gt;0,  "R",IF(ISBLANK(Data!Z49)," ","NR"))</f>
        <v>NR</v>
      </c>
      <c r="D48" s="73" t="str">
        <f>IF(Data!Y49&gt;0,  "R",IF(ISBLANK(Data!Y49)," ","NR"))</f>
        <v>R</v>
      </c>
      <c r="E48" s="73" t="str">
        <f t="shared" si="0"/>
        <v>FALSE ALARM</v>
      </c>
    </row>
    <row r="49" spans="2:5" x14ac:dyDescent="0.3">
      <c r="B49" s="6">
        <v>43662</v>
      </c>
      <c r="C49" s="73" t="str">
        <f>IF(Data!Z50&gt;0,  "R",IF(ISBLANK(Data!Z50)," ","NR"))</f>
        <v>NR</v>
      </c>
      <c r="D49" s="73" t="str">
        <f>IF(Data!Y50&gt;0,  "R",IF(ISBLANK(Data!Y50)," ","NR"))</f>
        <v>NR</v>
      </c>
      <c r="E49" s="73" t="str">
        <f t="shared" si="0"/>
        <v>NEGATIVE</v>
      </c>
    </row>
    <row r="50" spans="2:5" x14ac:dyDescent="0.3">
      <c r="B50" s="6">
        <v>43663</v>
      </c>
      <c r="C50" s="73" t="str">
        <f>IF(Data!Z51&gt;0,  "R",IF(ISBLANK(Data!Z51)," ","NR"))</f>
        <v>NR</v>
      </c>
      <c r="D50" s="73" t="str">
        <f>IF(Data!Y51&gt;0,  "R",IF(ISBLANK(Data!Y51)," ","NR"))</f>
        <v>R</v>
      </c>
      <c r="E50" s="73" t="str">
        <f t="shared" si="0"/>
        <v>FALSE ALARM</v>
      </c>
    </row>
    <row r="51" spans="2:5" x14ac:dyDescent="0.3">
      <c r="B51" s="6">
        <v>43664</v>
      </c>
      <c r="C51" s="73" t="str">
        <f>IF(Data!Z52&gt;0,  "R",IF(ISBLANK(Data!Z52)," ","NR"))</f>
        <v>NR</v>
      </c>
      <c r="D51" s="73" t="str">
        <f>IF(Data!Y52&gt;0,  "R",IF(ISBLANK(Data!Y52)," ","NR"))</f>
        <v>R</v>
      </c>
      <c r="E51" s="73" t="str">
        <f t="shared" si="0"/>
        <v>FALSE ALARM</v>
      </c>
    </row>
    <row r="52" spans="2:5" x14ac:dyDescent="0.3">
      <c r="B52" s="6">
        <v>43665</v>
      </c>
      <c r="C52" s="73" t="str">
        <f>IF(Data!Z53&gt;0,  "R",IF(ISBLANK(Data!Z53)," ","NR"))</f>
        <v>NR</v>
      </c>
      <c r="D52" s="73" t="str">
        <f>IF(Data!Y53&gt;0,  "R",IF(ISBLANK(Data!Y53)," ","NR"))</f>
        <v>R</v>
      </c>
      <c r="E52" s="73" t="str">
        <f t="shared" si="0"/>
        <v>FALSE ALARM</v>
      </c>
    </row>
    <row r="53" spans="2:5" x14ac:dyDescent="0.3">
      <c r="B53" s="6">
        <v>43666</v>
      </c>
      <c r="C53" s="73" t="str">
        <f>IF(Data!Z54&gt;0,  "R",IF(ISBLANK(Data!Z54)," ","NR"))</f>
        <v>R</v>
      </c>
      <c r="D53" s="73" t="str">
        <f>IF(Data!Y54&gt;0,  "R",IF(ISBLANK(Data!Y54)," ","NR"))</f>
        <v>R</v>
      </c>
      <c r="E53" s="73" t="str">
        <f t="shared" si="0"/>
        <v>HIT</v>
      </c>
    </row>
    <row r="54" spans="2:5" x14ac:dyDescent="0.3">
      <c r="B54" s="6">
        <v>43667</v>
      </c>
      <c r="C54" s="73" t="str">
        <f>IF(Data!Z55&gt;0,  "R",IF(ISBLANK(Data!Z55)," ","NR"))</f>
        <v>R</v>
      </c>
      <c r="D54" s="73" t="str">
        <f>IF(Data!Y55&gt;0,  "R",IF(ISBLANK(Data!Y55)," ","NR"))</f>
        <v>R</v>
      </c>
      <c r="E54" s="73" t="str">
        <f t="shared" si="0"/>
        <v>HIT</v>
      </c>
    </row>
    <row r="55" spans="2:5" x14ac:dyDescent="0.3">
      <c r="B55" s="6">
        <v>43668</v>
      </c>
      <c r="C55" s="73" t="str">
        <f>IF(Data!Z56&gt;0,  "R",IF(ISBLANK(Data!Z56)," ","NR"))</f>
        <v>R</v>
      </c>
      <c r="D55" s="73" t="str">
        <f>IF(Data!Y56&gt;0,  "R",IF(ISBLANK(Data!Y56)," ","NR"))</f>
        <v>R</v>
      </c>
      <c r="E55" s="73" t="str">
        <f t="shared" si="0"/>
        <v>HIT</v>
      </c>
    </row>
    <row r="56" spans="2:5" x14ac:dyDescent="0.3">
      <c r="B56" s="6">
        <v>43669</v>
      </c>
      <c r="C56" s="73" t="str">
        <f>IF(Data!Z57&gt;0,  "R",IF(ISBLANK(Data!Z57)," ","NR"))</f>
        <v>R</v>
      </c>
      <c r="D56" s="73" t="str">
        <f>IF(Data!Y57&gt;0,  "R",IF(ISBLANK(Data!Y57)," ","NR"))</f>
        <v>R</v>
      </c>
      <c r="E56" s="73" t="str">
        <f t="shared" si="0"/>
        <v>HIT</v>
      </c>
    </row>
    <row r="57" spans="2:5" x14ac:dyDescent="0.3">
      <c r="B57" s="6">
        <v>43670</v>
      </c>
      <c r="C57" s="73" t="str">
        <f>IF(Data!Z58&gt;0,  "R",IF(ISBLANK(Data!Z58)," ","NR"))</f>
        <v>R</v>
      </c>
      <c r="D57" s="73" t="str">
        <f>IF(Data!Y58&gt;0,  "R",IF(ISBLANK(Data!Y58)," ","NR"))</f>
        <v>R</v>
      </c>
      <c r="E57" s="73" t="str">
        <f t="shared" si="0"/>
        <v>HIT</v>
      </c>
    </row>
    <row r="58" spans="2:5" x14ac:dyDescent="0.3">
      <c r="B58" s="6">
        <v>43671</v>
      </c>
      <c r="C58" s="73" t="str">
        <f>IF(Data!Z59&gt;0,  "R",IF(ISBLANK(Data!Z59)," ","NR"))</f>
        <v>R</v>
      </c>
      <c r="D58" s="73" t="str">
        <f>IF(Data!Y59&gt;0,  "R",IF(ISBLANK(Data!Y59)," ","NR"))</f>
        <v>R</v>
      </c>
      <c r="E58" s="73" t="str">
        <f t="shared" si="0"/>
        <v>HIT</v>
      </c>
    </row>
    <row r="59" spans="2:5" x14ac:dyDescent="0.3">
      <c r="B59" s="6">
        <v>43672</v>
      </c>
      <c r="C59" s="73" t="str">
        <f>IF(Data!Z60&gt;0,  "R",IF(ISBLANK(Data!Z60)," ","NR"))</f>
        <v>R</v>
      </c>
      <c r="D59" s="73" t="str">
        <f>IF(Data!Y60&gt;0,  "R",IF(ISBLANK(Data!Y60)," ","NR"))</f>
        <v>R</v>
      </c>
      <c r="E59" s="73" t="str">
        <f t="shared" si="0"/>
        <v>HIT</v>
      </c>
    </row>
    <row r="60" spans="2:5" x14ac:dyDescent="0.3">
      <c r="B60" s="6">
        <v>43673</v>
      </c>
      <c r="C60" s="73" t="str">
        <f>IF(Data!Z61&gt;0,  "R",IF(ISBLANK(Data!Z61)," ","NR"))</f>
        <v>R</v>
      </c>
      <c r="D60" s="73" t="str">
        <f>IF(Data!Y61&gt;0,  "R",IF(ISBLANK(Data!Y61)," ","NR"))</f>
        <v>R</v>
      </c>
      <c r="E60" s="73" t="str">
        <f t="shared" si="0"/>
        <v>HIT</v>
      </c>
    </row>
    <row r="61" spans="2:5" x14ac:dyDescent="0.3">
      <c r="B61" s="6">
        <v>43674</v>
      </c>
      <c r="C61" s="73" t="str">
        <f>IF(Data!Z62&gt;0,  "R",IF(ISBLANK(Data!Z62)," ","NR"))</f>
        <v>R</v>
      </c>
      <c r="D61" s="73" t="str">
        <f>IF(Data!Y62&gt;0,  "R",IF(ISBLANK(Data!Y62)," ","NR"))</f>
        <v>R</v>
      </c>
      <c r="E61" s="73" t="str">
        <f t="shared" si="0"/>
        <v>HIT</v>
      </c>
    </row>
    <row r="62" spans="2:5" x14ac:dyDescent="0.3">
      <c r="B62" s="6">
        <v>43675</v>
      </c>
      <c r="C62" s="73" t="str">
        <f>IF(Data!Z63&gt;0,  "R",IF(ISBLANK(Data!Z63)," ","NR"))</f>
        <v>R</v>
      </c>
      <c r="D62" s="73" t="str">
        <f>IF(Data!Y63&gt;0,  "R",IF(ISBLANK(Data!Y63)," ","NR"))</f>
        <v>R</v>
      </c>
      <c r="E62" s="73" t="str">
        <f t="shared" si="0"/>
        <v>HIT</v>
      </c>
    </row>
    <row r="63" spans="2:5" x14ac:dyDescent="0.3">
      <c r="B63" s="6">
        <v>43676</v>
      </c>
      <c r="C63" s="73" t="str">
        <f>IF(Data!Z64&gt;0,  "R",IF(ISBLANK(Data!Z64)," ","NR"))</f>
        <v>R</v>
      </c>
      <c r="D63" s="73" t="str">
        <f>IF(Data!Y64&gt;0,  "R",IF(ISBLANK(Data!Y64)," ","NR"))</f>
        <v>R</v>
      </c>
      <c r="E63" s="73" t="str">
        <f t="shared" si="0"/>
        <v>HIT</v>
      </c>
    </row>
    <row r="64" spans="2:5" x14ac:dyDescent="0.3">
      <c r="B64" s="6">
        <v>43677</v>
      </c>
      <c r="C64" s="73" t="str">
        <f>IF(Data!Z65&gt;0,  "R",IF(ISBLANK(Data!Z65)," ","NR"))</f>
        <v>R</v>
      </c>
      <c r="D64" s="73" t="str">
        <f>IF(Data!Y65&gt;0,  "R",IF(ISBLANK(Data!Y65)," ","NR"))</f>
        <v>R</v>
      </c>
      <c r="E64" s="73" t="str">
        <f t="shared" si="0"/>
        <v>HIT</v>
      </c>
    </row>
    <row r="65" spans="2:5" x14ac:dyDescent="0.3">
      <c r="B65" s="6">
        <v>43678</v>
      </c>
      <c r="C65" s="73" t="str">
        <f>IF(Data!Z66&gt;0,  "R",IF(ISBLANK(Data!Z66)," ","NR"))</f>
        <v>R</v>
      </c>
      <c r="D65" s="73" t="str">
        <f>IF(Data!Y66&gt;0,  "R",IF(ISBLANK(Data!Y66)," ","NR"))</f>
        <v>R</v>
      </c>
      <c r="E65" s="73" t="str">
        <f t="shared" si="0"/>
        <v>HIT</v>
      </c>
    </row>
    <row r="66" spans="2:5" x14ac:dyDescent="0.3">
      <c r="B66" s="6">
        <v>43679</v>
      </c>
      <c r="C66" s="73" t="str">
        <f>IF(Data!Z67&gt;0,  "R",IF(ISBLANK(Data!Z67)," ","NR"))</f>
        <v>R</v>
      </c>
      <c r="D66" s="73" t="str">
        <f>IF(Data!Y67&gt;0,  "R",IF(ISBLANK(Data!Y67)," ","NR"))</f>
        <v>R</v>
      </c>
      <c r="E66" s="73" t="str">
        <f t="shared" si="0"/>
        <v>HIT</v>
      </c>
    </row>
    <row r="67" spans="2:5" x14ac:dyDescent="0.3">
      <c r="B67" s="6">
        <v>43680</v>
      </c>
      <c r="C67" s="73" t="str">
        <f>IF(Data!Z68&gt;0,  "R",IF(ISBLANK(Data!Z68)," ","NR"))</f>
        <v>R</v>
      </c>
      <c r="D67" s="73" t="str">
        <f>IF(Data!Y68&gt;0,  "R",IF(ISBLANK(Data!Y68)," ","NR"))</f>
        <v>R</v>
      </c>
      <c r="E67" s="73" t="str">
        <f t="shared" si="0"/>
        <v>HIT</v>
      </c>
    </row>
    <row r="68" spans="2:5" x14ac:dyDescent="0.3">
      <c r="B68" s="6">
        <v>43681</v>
      </c>
      <c r="C68" s="73" t="str">
        <f>IF(Data!Z69&gt;0,  "R",IF(ISBLANK(Data!Z69)," ","NR"))</f>
        <v>R</v>
      </c>
      <c r="D68" s="73" t="str">
        <f>IF(Data!Y69&gt;0,  "R",IF(ISBLANK(Data!Y69)," ","NR"))</f>
        <v>R</v>
      </c>
      <c r="E68" s="73" t="str">
        <f t="shared" si="0"/>
        <v>HIT</v>
      </c>
    </row>
    <row r="69" spans="2:5" x14ac:dyDescent="0.3">
      <c r="B69" s="6">
        <v>43682</v>
      </c>
      <c r="C69" s="73" t="str">
        <f>IF(Data!Z70&gt;0,  "R",IF(ISBLANK(Data!Z70)," ","NR"))</f>
        <v>R</v>
      </c>
      <c r="D69" s="73" t="str">
        <f>IF(Data!Y70&gt;0,  "R",IF(ISBLANK(Data!Y70)," ","NR"))</f>
        <v>R</v>
      </c>
      <c r="E69" s="73" t="str">
        <f t="shared" ref="E69:E132" si="1">IF(AND(C69=D69,C69="R"),"HIT",IF(AND(C69&lt;&gt;D69,C69="NR"),"FALSE ALARM",IF(AND(C69&lt;&gt;D69,C69="R"),"MISS",IF(AND(C69="NR",D69="NR"),"NEGATIVE"," "))))</f>
        <v>HIT</v>
      </c>
    </row>
    <row r="70" spans="2:5" x14ac:dyDescent="0.3">
      <c r="B70" s="6">
        <v>43683</v>
      </c>
      <c r="C70" s="73" t="str">
        <f>IF(Data!Z71&gt;0,  "R",IF(ISBLANK(Data!Z71)," ","NR"))</f>
        <v>R</v>
      </c>
      <c r="D70" s="73" t="str">
        <f>IF(Data!Y71&gt;0,  "R",IF(ISBLANK(Data!Y71)," ","NR"))</f>
        <v>R</v>
      </c>
      <c r="E70" s="73" t="str">
        <f t="shared" si="1"/>
        <v>HIT</v>
      </c>
    </row>
    <row r="71" spans="2:5" x14ac:dyDescent="0.3">
      <c r="B71" s="6">
        <v>43684</v>
      </c>
      <c r="C71" s="73" t="str">
        <f>IF(Data!Z72&gt;0,  "R",IF(ISBLANK(Data!Z72)," ","NR"))</f>
        <v>R</v>
      </c>
      <c r="D71" s="73" t="str">
        <f>IF(Data!Y72&gt;0,  "R",IF(ISBLANK(Data!Y72)," ","NR"))</f>
        <v>R</v>
      </c>
      <c r="E71" s="73" t="str">
        <f t="shared" si="1"/>
        <v>HIT</v>
      </c>
    </row>
    <row r="72" spans="2:5" x14ac:dyDescent="0.3">
      <c r="B72" s="6">
        <v>43685</v>
      </c>
      <c r="C72" s="73" t="str">
        <f>IF(Data!Z73&gt;0,  "R",IF(ISBLANK(Data!Z73)," ","NR"))</f>
        <v>R</v>
      </c>
      <c r="D72" s="73" t="str">
        <f>IF(Data!Y73&gt;0,  "R",IF(ISBLANK(Data!Y73)," ","NR"))</f>
        <v>R</v>
      </c>
      <c r="E72" s="73" t="str">
        <f t="shared" si="1"/>
        <v>HIT</v>
      </c>
    </row>
    <row r="73" spans="2:5" x14ac:dyDescent="0.3">
      <c r="B73" s="6">
        <v>43686</v>
      </c>
      <c r="C73" s="73" t="str">
        <f>IF(Data!Z74&gt;0,  "R",IF(ISBLANK(Data!Z74)," ","NR"))</f>
        <v>R</v>
      </c>
      <c r="D73" s="73" t="str">
        <f>IF(Data!Y74&gt;0,  "R",IF(ISBLANK(Data!Y74)," ","NR"))</f>
        <v>R</v>
      </c>
      <c r="E73" s="73" t="str">
        <f t="shared" si="1"/>
        <v>HIT</v>
      </c>
    </row>
    <row r="74" spans="2:5" x14ac:dyDescent="0.3">
      <c r="B74" s="6">
        <v>43687</v>
      </c>
      <c r="C74" s="73" t="str">
        <f>IF(Data!Z75&gt;0,  "R",IF(ISBLANK(Data!Z75)," ","NR"))</f>
        <v>R</v>
      </c>
      <c r="D74" s="73" t="str">
        <f>IF(Data!Y75&gt;0,  "R",IF(ISBLANK(Data!Y75)," ","NR"))</f>
        <v>R</v>
      </c>
      <c r="E74" s="73" t="str">
        <f t="shared" si="1"/>
        <v>HIT</v>
      </c>
    </row>
    <row r="75" spans="2:5" x14ac:dyDescent="0.3">
      <c r="B75" s="6">
        <v>43688</v>
      </c>
      <c r="C75" s="73" t="str">
        <f>IF(Data!Z76&gt;0,  "R",IF(ISBLANK(Data!Z76)," ","NR"))</f>
        <v>R</v>
      </c>
      <c r="D75" s="73" t="str">
        <f>IF(Data!Y76&gt;0,  "R",IF(ISBLANK(Data!Y76)," ","NR"))</f>
        <v>R</v>
      </c>
      <c r="E75" s="73" t="str">
        <f t="shared" si="1"/>
        <v>HIT</v>
      </c>
    </row>
    <row r="76" spans="2:5" x14ac:dyDescent="0.3">
      <c r="B76" s="6">
        <v>43689</v>
      </c>
      <c r="C76" s="73" t="str">
        <f>IF(Data!Z77&gt;0,  "R",IF(ISBLANK(Data!Z77)," ","NR"))</f>
        <v>R</v>
      </c>
      <c r="D76" s="73" t="str">
        <f>IF(Data!Y77&gt;0,  "R",IF(ISBLANK(Data!Y77)," ","NR"))</f>
        <v>R</v>
      </c>
      <c r="E76" s="73" t="str">
        <f t="shared" si="1"/>
        <v>HIT</v>
      </c>
    </row>
    <row r="77" spans="2:5" x14ac:dyDescent="0.3">
      <c r="B77" s="6">
        <v>43690</v>
      </c>
      <c r="C77" s="73" t="str">
        <f>IF(Data!Z78&gt;0,  "R",IF(ISBLANK(Data!Z78)," ","NR"))</f>
        <v>R</v>
      </c>
      <c r="D77" s="73" t="str">
        <f>IF(Data!Y78&gt;0,  "R",IF(ISBLANK(Data!Y78)," ","NR"))</f>
        <v>R</v>
      </c>
      <c r="E77" s="73" t="str">
        <f t="shared" si="1"/>
        <v>HIT</v>
      </c>
    </row>
    <row r="78" spans="2:5" x14ac:dyDescent="0.3">
      <c r="B78" s="6">
        <v>43691</v>
      </c>
      <c r="C78" s="73" t="str">
        <f>IF(Data!Z79&gt;0,  "R",IF(ISBLANK(Data!Z79)," ","NR"))</f>
        <v>R</v>
      </c>
      <c r="D78" s="73" t="str">
        <f>IF(Data!Y79&gt;0,  "R",IF(ISBLANK(Data!Y79)," ","NR"))</f>
        <v>R</v>
      </c>
      <c r="E78" s="73" t="str">
        <f t="shared" si="1"/>
        <v>HIT</v>
      </c>
    </row>
    <row r="79" spans="2:5" x14ac:dyDescent="0.3">
      <c r="B79" s="6">
        <v>43692</v>
      </c>
      <c r="C79" s="73" t="str">
        <f>IF(Data!Z80&gt;0,  "R",IF(ISBLANK(Data!Z80)," ","NR"))</f>
        <v>R</v>
      </c>
      <c r="D79" s="73" t="str">
        <f>IF(Data!Y80&gt;0,  "R",IF(ISBLANK(Data!Y80)," ","NR"))</f>
        <v>R</v>
      </c>
      <c r="E79" s="73" t="str">
        <f t="shared" si="1"/>
        <v>HIT</v>
      </c>
    </row>
    <row r="80" spans="2:5" x14ac:dyDescent="0.3">
      <c r="B80" s="6">
        <v>43693</v>
      </c>
      <c r="C80" s="73" t="str">
        <f>IF(Data!Z81&gt;0,  "R",IF(ISBLANK(Data!Z81)," ","NR"))</f>
        <v>R</v>
      </c>
      <c r="D80" s="73" t="str">
        <f>IF(Data!Y81&gt;0,  "R",IF(ISBLANK(Data!Y81)," ","NR"))</f>
        <v>R</v>
      </c>
      <c r="E80" s="73" t="str">
        <f t="shared" si="1"/>
        <v>HIT</v>
      </c>
    </row>
    <row r="81" spans="2:5" x14ac:dyDescent="0.3">
      <c r="B81" s="6">
        <v>43694</v>
      </c>
      <c r="C81" s="73" t="str">
        <f>IF(Data!Z82&gt;0,  "R",IF(ISBLANK(Data!Z82)," ","NR"))</f>
        <v>R</v>
      </c>
      <c r="D81" s="73" t="str">
        <f>IF(Data!Y82&gt;0,  "R",IF(ISBLANK(Data!Y82)," ","NR"))</f>
        <v>R</v>
      </c>
      <c r="E81" s="73" t="str">
        <f t="shared" si="1"/>
        <v>HIT</v>
      </c>
    </row>
    <row r="82" spans="2:5" x14ac:dyDescent="0.3">
      <c r="B82" s="6">
        <v>43695</v>
      </c>
      <c r="C82" s="73" t="str">
        <f>IF(Data!Z83&gt;0,  "R",IF(ISBLANK(Data!Z83)," ","NR"))</f>
        <v>R</v>
      </c>
      <c r="D82" s="73" t="str">
        <f>IF(Data!Y83&gt;0,  "R",IF(ISBLANK(Data!Y83)," ","NR"))</f>
        <v>R</v>
      </c>
      <c r="E82" s="73" t="str">
        <f t="shared" si="1"/>
        <v>HIT</v>
      </c>
    </row>
    <row r="83" spans="2:5" x14ac:dyDescent="0.3">
      <c r="B83" s="6">
        <v>43696</v>
      </c>
      <c r="C83" s="73" t="str">
        <f>IF(Data!Z84&gt;0,  "R",IF(ISBLANK(Data!Z84)," ","NR"))</f>
        <v>R</v>
      </c>
      <c r="D83" s="73" t="str">
        <f>IF(Data!Y84&gt;0,  "R",IF(ISBLANK(Data!Y84)," ","NR"))</f>
        <v>R</v>
      </c>
      <c r="E83" s="73" t="str">
        <f t="shared" si="1"/>
        <v>HIT</v>
      </c>
    </row>
    <row r="84" spans="2:5" x14ac:dyDescent="0.3">
      <c r="B84" s="6">
        <v>43697</v>
      </c>
      <c r="C84" s="73" t="str">
        <f>IF(Data!Z85&gt;0,  "R",IF(ISBLANK(Data!Z85)," ","NR"))</f>
        <v>NR</v>
      </c>
      <c r="D84" s="73" t="str">
        <f>IF(Data!Y85&gt;0,  "R",IF(ISBLANK(Data!Y85)," ","NR"))</f>
        <v>NR</v>
      </c>
      <c r="E84" s="73" t="str">
        <f t="shared" si="1"/>
        <v>NEGATIVE</v>
      </c>
    </row>
    <row r="85" spans="2:5" x14ac:dyDescent="0.3">
      <c r="B85" s="6">
        <v>43698</v>
      </c>
      <c r="C85" s="73" t="str">
        <f>IF(Data!Z86&gt;0,  "R",IF(ISBLANK(Data!Z86)," ","NR"))</f>
        <v>NR</v>
      </c>
      <c r="D85" s="73" t="str">
        <f>IF(Data!Y86&gt;0,  "R",IF(ISBLANK(Data!Y86)," ","NR"))</f>
        <v>NR</v>
      </c>
      <c r="E85" s="73" t="str">
        <f t="shared" si="1"/>
        <v>NEGATIVE</v>
      </c>
    </row>
    <row r="86" spans="2:5" x14ac:dyDescent="0.3">
      <c r="B86" s="6">
        <v>43699</v>
      </c>
      <c r="C86" s="73" t="str">
        <f>IF(Data!Z87&gt;0,  "R",IF(ISBLANK(Data!Z87)," ","NR"))</f>
        <v>NR</v>
      </c>
      <c r="D86" s="73" t="str">
        <f>IF(Data!Y87&gt;0,  "R",IF(ISBLANK(Data!Y87)," ","NR"))</f>
        <v>NR</v>
      </c>
      <c r="E86" s="73" t="str">
        <f t="shared" si="1"/>
        <v>NEGATIVE</v>
      </c>
    </row>
    <row r="87" spans="2:5" x14ac:dyDescent="0.3">
      <c r="B87" s="6">
        <v>43700</v>
      </c>
      <c r="C87" s="73" t="str">
        <f>IF(Data!Z88&gt;0,  "R",IF(ISBLANK(Data!Z88)," ","NR"))</f>
        <v>NR</v>
      </c>
      <c r="D87" s="73" t="str">
        <f>IF(Data!Y88&gt;0,  "R",IF(ISBLANK(Data!Y88)," ","NR"))</f>
        <v>NR</v>
      </c>
      <c r="E87" s="73" t="str">
        <f t="shared" si="1"/>
        <v>NEGATIVE</v>
      </c>
    </row>
    <row r="88" spans="2:5" x14ac:dyDescent="0.3">
      <c r="B88" s="6">
        <v>43701</v>
      </c>
      <c r="C88" s="73" t="str">
        <f>IF(Data!Z89&gt;0,  "R",IF(ISBLANK(Data!Z89)," ","NR"))</f>
        <v>NR</v>
      </c>
      <c r="D88" s="73" t="str">
        <f>IF(Data!Y89&gt;0,  "R",IF(ISBLANK(Data!Y89)," ","NR"))</f>
        <v>NR</v>
      </c>
      <c r="E88" s="73" t="str">
        <f t="shared" si="1"/>
        <v>NEGATIVE</v>
      </c>
    </row>
    <row r="89" spans="2:5" x14ac:dyDescent="0.3">
      <c r="B89" s="6">
        <v>43702</v>
      </c>
      <c r="C89" s="73" t="str">
        <f>IF(Data!Z90&gt;0,  "R",IF(ISBLANK(Data!Z90)," ","NR"))</f>
        <v>NR</v>
      </c>
      <c r="D89" s="73" t="str">
        <f>IF(Data!Y90&gt;0,  "R",IF(ISBLANK(Data!Y90)," ","NR"))</f>
        <v>NR</v>
      </c>
      <c r="E89" s="73" t="str">
        <f t="shared" si="1"/>
        <v>NEGATIVE</v>
      </c>
    </row>
    <row r="90" spans="2:5" x14ac:dyDescent="0.3">
      <c r="B90" s="6">
        <v>43703</v>
      </c>
      <c r="C90" s="73" t="str">
        <f>IF(Data!Z91&gt;0,  "R",IF(ISBLANK(Data!Z91)," ","NR"))</f>
        <v>NR</v>
      </c>
      <c r="D90" s="73" t="str">
        <f>IF(Data!Y91&gt;0,  "R",IF(ISBLANK(Data!Y91)," ","NR"))</f>
        <v>NR</v>
      </c>
      <c r="E90" s="73" t="str">
        <f t="shared" si="1"/>
        <v>NEGATIVE</v>
      </c>
    </row>
    <row r="91" spans="2:5" x14ac:dyDescent="0.3">
      <c r="B91" s="6">
        <v>43704</v>
      </c>
      <c r="C91" s="73" t="str">
        <f>IF(Data!Z92&gt;0,  "R",IF(ISBLANK(Data!Z92)," ","NR"))</f>
        <v>NR</v>
      </c>
      <c r="D91" s="73" t="str">
        <f>IF(Data!Y92&gt;0,  "R",IF(ISBLANK(Data!Y92)," ","NR"))</f>
        <v>NR</v>
      </c>
      <c r="E91" s="73" t="str">
        <f t="shared" si="1"/>
        <v>NEGATIVE</v>
      </c>
    </row>
    <row r="92" spans="2:5" x14ac:dyDescent="0.3">
      <c r="B92" s="6">
        <v>43705</v>
      </c>
      <c r="C92" s="73" t="str">
        <f>IF(Data!Z93&gt;0,  "R",IF(ISBLANK(Data!Z93)," ","NR"))</f>
        <v>NR</v>
      </c>
      <c r="D92" s="73" t="str">
        <f>IF(Data!Y93&gt;0,  "R",IF(ISBLANK(Data!Y93)," ","NR"))</f>
        <v>NR</v>
      </c>
      <c r="E92" s="73" t="str">
        <f t="shared" si="1"/>
        <v>NEGATIVE</v>
      </c>
    </row>
    <row r="93" spans="2:5" x14ac:dyDescent="0.3">
      <c r="B93" s="6">
        <v>43706</v>
      </c>
      <c r="C93" s="73" t="str">
        <f>IF(Data!Z94&gt;0,  "R",IF(ISBLANK(Data!Z94)," ","NR"))</f>
        <v>NR</v>
      </c>
      <c r="D93" s="73" t="str">
        <f>IF(Data!Y94&gt;0,  "R",IF(ISBLANK(Data!Y94)," ","NR"))</f>
        <v>NR</v>
      </c>
      <c r="E93" s="73" t="str">
        <f t="shared" si="1"/>
        <v>NEGATIVE</v>
      </c>
    </row>
    <row r="94" spans="2:5" x14ac:dyDescent="0.3">
      <c r="B94" s="6">
        <v>43707</v>
      </c>
      <c r="C94" s="73" t="str">
        <f>IF(Data!Z95&gt;0,  "R",IF(ISBLANK(Data!Z95)," ","NR"))</f>
        <v>NR</v>
      </c>
      <c r="D94" s="73" t="str">
        <f>IF(Data!Y95&gt;0,  "R",IF(ISBLANK(Data!Y95)," ","NR"))</f>
        <v>NR</v>
      </c>
      <c r="E94" s="73" t="str">
        <f t="shared" si="1"/>
        <v>NEGATIVE</v>
      </c>
    </row>
    <row r="95" spans="2:5" x14ac:dyDescent="0.3">
      <c r="B95" s="6">
        <v>43708</v>
      </c>
      <c r="C95" s="73" t="str">
        <f>IF(Data!Z96&gt;0,  "R",IF(ISBLANK(Data!Z96)," ","NR"))</f>
        <v>NR</v>
      </c>
      <c r="D95" s="73" t="str">
        <f>IF(Data!Y96&gt;0,  "R",IF(ISBLANK(Data!Y96)," ","NR"))</f>
        <v>NR</v>
      </c>
      <c r="E95" s="73" t="str">
        <f t="shared" si="1"/>
        <v>NEGATIVE</v>
      </c>
    </row>
    <row r="96" spans="2:5" x14ac:dyDescent="0.3">
      <c r="B96" s="6">
        <v>43709</v>
      </c>
      <c r="C96" s="73" t="str">
        <f>IF(Data!Z97&gt;0,  "R",IF(ISBLANK(Data!Z97)," ","NR"))</f>
        <v>NR</v>
      </c>
      <c r="D96" s="73" t="str">
        <f>IF(Data!Y97&gt;0,  "R",IF(ISBLANK(Data!Y97)," ","NR"))</f>
        <v>NR</v>
      </c>
      <c r="E96" s="73" t="str">
        <f t="shared" si="1"/>
        <v>NEGATIVE</v>
      </c>
    </row>
    <row r="97" spans="2:5" x14ac:dyDescent="0.3">
      <c r="B97" s="6">
        <v>43710</v>
      </c>
      <c r="C97" s="73" t="str">
        <f>IF(Data!Z98&gt;0,  "R",IF(ISBLANK(Data!Z98)," ","NR"))</f>
        <v>NR</v>
      </c>
      <c r="D97" s="73" t="str">
        <f>IF(Data!Y98&gt;0,  "R",IF(ISBLANK(Data!Y98)," ","NR"))</f>
        <v>NR</v>
      </c>
      <c r="E97" s="73" t="str">
        <f t="shared" si="1"/>
        <v>NEGATIVE</v>
      </c>
    </row>
    <row r="98" spans="2:5" x14ac:dyDescent="0.3">
      <c r="B98" s="6">
        <v>43711</v>
      </c>
      <c r="C98" s="73" t="str">
        <f>IF(Data!Z99&gt;0,  "R",IF(ISBLANK(Data!Z99)," ","NR"))</f>
        <v>NR</v>
      </c>
      <c r="D98" s="73" t="str">
        <f>IF(Data!Y99&gt;0,  "R",IF(ISBLANK(Data!Y99)," ","NR"))</f>
        <v>NR</v>
      </c>
      <c r="E98" s="73" t="str">
        <f t="shared" si="1"/>
        <v>NEGATIVE</v>
      </c>
    </row>
    <row r="99" spans="2:5" x14ac:dyDescent="0.3">
      <c r="B99" s="6">
        <v>43712</v>
      </c>
      <c r="C99" s="73" t="str">
        <f>IF(Data!Z100&gt;0,  "R",IF(ISBLANK(Data!Z100)," ","NR"))</f>
        <v>NR</v>
      </c>
      <c r="D99" s="73" t="str">
        <f>IF(Data!Y100&gt;0,  "R",IF(ISBLANK(Data!Y100)," ","NR"))</f>
        <v>NR</v>
      </c>
      <c r="E99" s="73" t="str">
        <f t="shared" si="1"/>
        <v>NEGATIVE</v>
      </c>
    </row>
    <row r="100" spans="2:5" x14ac:dyDescent="0.3">
      <c r="B100" s="6">
        <v>43713</v>
      </c>
      <c r="C100" s="73" t="str">
        <f>IF(Data!Z101&gt;0,  "R",IF(ISBLANK(Data!Z101)," ","NR"))</f>
        <v>NR</v>
      </c>
      <c r="D100" s="73" t="str">
        <f>IF(Data!Y101&gt;0,  "R",IF(ISBLANK(Data!Y101)," ","NR"))</f>
        <v>NR</v>
      </c>
      <c r="E100" s="73" t="str">
        <f t="shared" si="1"/>
        <v>NEGATIVE</v>
      </c>
    </row>
    <row r="101" spans="2:5" x14ac:dyDescent="0.3">
      <c r="B101" s="6">
        <v>43714</v>
      </c>
      <c r="C101" s="73" t="str">
        <f>IF(Data!Z102&gt;0,  "R",IF(ISBLANK(Data!Z102)," ","NR"))</f>
        <v>NR</v>
      </c>
      <c r="D101" s="73" t="str">
        <f>IF(Data!Y102&gt;0,  "R",IF(ISBLANK(Data!Y102)," ","NR"))</f>
        <v>NR</v>
      </c>
      <c r="E101" s="73" t="str">
        <f t="shared" si="1"/>
        <v>NEGATIVE</v>
      </c>
    </row>
    <row r="102" spans="2:5" x14ac:dyDescent="0.3">
      <c r="B102" s="6">
        <v>43715</v>
      </c>
      <c r="C102" s="73" t="str">
        <f>IF(Data!Z103&gt;0,  "R",IF(ISBLANK(Data!Z103)," ","NR"))</f>
        <v>R</v>
      </c>
      <c r="D102" s="73" t="str">
        <f>IF(Data!Y103&gt;0,  "R",IF(ISBLANK(Data!Y103)," ","NR"))</f>
        <v>NR</v>
      </c>
      <c r="E102" s="73" t="str">
        <f t="shared" si="1"/>
        <v>MISS</v>
      </c>
    </row>
    <row r="103" spans="2:5" x14ac:dyDescent="0.3">
      <c r="B103" s="6">
        <v>43716</v>
      </c>
      <c r="C103" s="73" t="str">
        <f>IF(Data!Z104&gt;0,  "R",IF(ISBLANK(Data!Z104)," ","NR"))</f>
        <v>R</v>
      </c>
      <c r="D103" s="73" t="str">
        <f>IF(Data!Y104&gt;0,  "R",IF(ISBLANK(Data!Y104)," ","NR"))</f>
        <v>R</v>
      </c>
      <c r="E103" s="73" t="str">
        <f t="shared" si="1"/>
        <v>HIT</v>
      </c>
    </row>
    <row r="104" spans="2:5" x14ac:dyDescent="0.3">
      <c r="B104" s="6">
        <v>43717</v>
      </c>
      <c r="C104" s="73" t="str">
        <f>IF(Data!Z105&gt;0,  "R",IF(ISBLANK(Data!Z105)," ","NR"))</f>
        <v>R</v>
      </c>
      <c r="D104" s="73" t="str">
        <f>IF(Data!Y105&gt;0,  "R",IF(ISBLANK(Data!Y105)," ","NR"))</f>
        <v>R</v>
      </c>
      <c r="E104" s="73" t="str">
        <f t="shared" si="1"/>
        <v>HIT</v>
      </c>
    </row>
    <row r="105" spans="2:5" x14ac:dyDescent="0.3">
      <c r="B105" s="6">
        <v>43718</v>
      </c>
      <c r="C105" s="73" t="str">
        <f>IF(Data!Z106&gt;0,  "R",IF(ISBLANK(Data!Z106)," ","NR"))</f>
        <v>R</v>
      </c>
      <c r="D105" s="73" t="str">
        <f>IF(Data!Y106&gt;0,  "R",IF(ISBLANK(Data!Y106)," ","NR"))</f>
        <v>R</v>
      </c>
      <c r="E105" s="73" t="str">
        <f t="shared" si="1"/>
        <v>HIT</v>
      </c>
    </row>
    <row r="106" spans="2:5" x14ac:dyDescent="0.3">
      <c r="B106" s="6">
        <v>43719</v>
      </c>
      <c r="C106" s="73" t="str">
        <f>IF(Data!Z107&gt;0,  "R",IF(ISBLANK(Data!Z107)," ","NR"))</f>
        <v>R</v>
      </c>
      <c r="D106" s="73" t="str">
        <f>IF(Data!Y107&gt;0,  "R",IF(ISBLANK(Data!Y107)," ","NR"))</f>
        <v>R</v>
      </c>
      <c r="E106" s="73" t="str">
        <f t="shared" si="1"/>
        <v>HIT</v>
      </c>
    </row>
    <row r="107" spans="2:5" x14ac:dyDescent="0.3">
      <c r="B107" s="6">
        <v>43720</v>
      </c>
      <c r="C107" s="73" t="str">
        <f>IF(Data!Z108&gt;0,  "R",IF(ISBLANK(Data!Z108)," ","NR"))</f>
        <v>R</v>
      </c>
      <c r="D107" s="73" t="str">
        <f>IF(Data!Y108&gt;0,  "R",IF(ISBLANK(Data!Y108)," ","NR"))</f>
        <v>R</v>
      </c>
      <c r="E107" s="73" t="str">
        <f t="shared" si="1"/>
        <v>HIT</v>
      </c>
    </row>
    <row r="108" spans="2:5" x14ac:dyDescent="0.3">
      <c r="B108" s="6">
        <v>43721</v>
      </c>
      <c r="C108" s="73" t="str">
        <f>IF(Data!Z109&gt;0,  "R",IF(ISBLANK(Data!Z109)," ","NR"))</f>
        <v>R</v>
      </c>
      <c r="D108" s="73" t="str">
        <f>IF(Data!Y109&gt;0,  "R",IF(ISBLANK(Data!Y109)," ","NR"))</f>
        <v>R</v>
      </c>
      <c r="E108" s="73" t="str">
        <f t="shared" si="1"/>
        <v>HIT</v>
      </c>
    </row>
    <row r="109" spans="2:5" x14ac:dyDescent="0.3">
      <c r="B109" s="6">
        <v>43722</v>
      </c>
      <c r="C109" s="73" t="str">
        <f>IF(Data!Z110&gt;0,  "R",IF(ISBLANK(Data!Z110)," ","NR"))</f>
        <v>R</v>
      </c>
      <c r="D109" s="73" t="str">
        <f>IF(Data!Y110&gt;0,  "R",IF(ISBLANK(Data!Y110)," ","NR"))</f>
        <v>R</v>
      </c>
      <c r="E109" s="73" t="str">
        <f t="shared" si="1"/>
        <v>HIT</v>
      </c>
    </row>
    <row r="110" spans="2:5" x14ac:dyDescent="0.3">
      <c r="B110" s="6">
        <v>43723</v>
      </c>
      <c r="C110" s="73" t="str">
        <f>IF(Data!Z111&gt;0,  "R",IF(ISBLANK(Data!Z111)," ","NR"))</f>
        <v>R</v>
      </c>
      <c r="D110" s="73" t="str">
        <f>IF(Data!Y111&gt;0,  "R",IF(ISBLANK(Data!Y111)," ","NR"))</f>
        <v>R</v>
      </c>
      <c r="E110" s="73" t="str">
        <f t="shared" si="1"/>
        <v>HIT</v>
      </c>
    </row>
    <row r="111" spans="2:5" x14ac:dyDescent="0.3">
      <c r="B111" s="6">
        <v>43724</v>
      </c>
      <c r="C111" s="73" t="str">
        <f>IF(Data!Z112&gt;0,  "R",IF(ISBLANK(Data!Z112)," ","NR"))</f>
        <v>R</v>
      </c>
      <c r="D111" s="73" t="str">
        <f>IF(Data!Y112&gt;0,  "R",IF(ISBLANK(Data!Y112)," ","NR"))</f>
        <v>R</v>
      </c>
      <c r="E111" s="73" t="str">
        <f t="shared" si="1"/>
        <v>HIT</v>
      </c>
    </row>
    <row r="112" spans="2:5" x14ac:dyDescent="0.3">
      <c r="B112" s="6">
        <v>43725</v>
      </c>
      <c r="C112" s="73" t="str">
        <f>IF(Data!Z113&gt;0,  "R",IF(ISBLANK(Data!Z113)," ","NR"))</f>
        <v>R</v>
      </c>
      <c r="D112" s="73" t="str">
        <f>IF(Data!Y113&gt;0,  "R",IF(ISBLANK(Data!Y113)," ","NR"))</f>
        <v>R</v>
      </c>
      <c r="E112" s="73" t="str">
        <f t="shared" si="1"/>
        <v>HIT</v>
      </c>
    </row>
    <row r="113" spans="2:5" x14ac:dyDescent="0.3">
      <c r="B113" s="6">
        <v>43726</v>
      </c>
      <c r="C113" s="73" t="str">
        <f>IF(Data!Z114&gt;0,  "R",IF(ISBLANK(Data!Z114)," ","NR"))</f>
        <v>R</v>
      </c>
      <c r="D113" s="73" t="str">
        <f>IF(Data!Y114&gt;0,  "R",IF(ISBLANK(Data!Y114)," ","NR"))</f>
        <v>R</v>
      </c>
      <c r="E113" s="73" t="str">
        <f t="shared" si="1"/>
        <v>HIT</v>
      </c>
    </row>
    <row r="114" spans="2:5" x14ac:dyDescent="0.3">
      <c r="B114" s="6">
        <v>43727</v>
      </c>
      <c r="C114" s="73" t="str">
        <f>IF(Data!Z115&gt;0,  "R",IF(ISBLANK(Data!Z115)," ","NR"))</f>
        <v>R</v>
      </c>
      <c r="D114" s="73" t="str">
        <f>IF(Data!Y115&gt;0,  "R",IF(ISBLANK(Data!Y115)," ","NR"))</f>
        <v>R</v>
      </c>
      <c r="E114" s="73" t="str">
        <f t="shared" si="1"/>
        <v>HIT</v>
      </c>
    </row>
    <row r="115" spans="2:5" x14ac:dyDescent="0.3">
      <c r="B115" s="6">
        <v>43728</v>
      </c>
      <c r="C115" s="73" t="str">
        <f>IF(Data!Z116&gt;0,  "R",IF(ISBLANK(Data!Z116)," ","NR"))</f>
        <v>R</v>
      </c>
      <c r="D115" s="73" t="str">
        <f>IF(Data!Y116&gt;0,  "R",IF(ISBLANK(Data!Y116)," ","NR"))</f>
        <v>R</v>
      </c>
      <c r="E115" s="73" t="str">
        <f t="shared" si="1"/>
        <v>HIT</v>
      </c>
    </row>
    <row r="116" spans="2:5" x14ac:dyDescent="0.3">
      <c r="B116" s="6">
        <v>43729</v>
      </c>
      <c r="C116" s="73" t="str">
        <f>IF(Data!Z117&gt;0,  "R",IF(ISBLANK(Data!Z117)," ","NR"))</f>
        <v>R</v>
      </c>
      <c r="D116" s="73" t="str">
        <f>IF(Data!Y117&gt;0,  "R",IF(ISBLANK(Data!Y117)," ","NR"))</f>
        <v>R</v>
      </c>
      <c r="E116" s="73" t="str">
        <f t="shared" si="1"/>
        <v>HIT</v>
      </c>
    </row>
    <row r="117" spans="2:5" x14ac:dyDescent="0.3">
      <c r="B117" s="6">
        <v>43730</v>
      </c>
      <c r="C117" s="73" t="str">
        <f>IF(Data!Z118&gt;0,  "R",IF(ISBLANK(Data!Z118)," ","NR"))</f>
        <v>R</v>
      </c>
      <c r="D117" s="73" t="str">
        <f>IF(Data!Y118&gt;0,  "R",IF(ISBLANK(Data!Y118)," ","NR"))</f>
        <v>R</v>
      </c>
      <c r="E117" s="73" t="str">
        <f t="shared" si="1"/>
        <v>HIT</v>
      </c>
    </row>
    <row r="118" spans="2:5" x14ac:dyDescent="0.3">
      <c r="B118" s="6">
        <v>43731</v>
      </c>
      <c r="C118" s="73" t="str">
        <f>IF(Data!Z119&gt;0,  "R",IF(ISBLANK(Data!Z119)," ","NR"))</f>
        <v>R</v>
      </c>
      <c r="D118" s="73" t="str">
        <f>IF(Data!Y119&gt;0,  "R",IF(ISBLANK(Data!Y119)," ","NR"))</f>
        <v>R</v>
      </c>
      <c r="E118" s="73" t="str">
        <f t="shared" si="1"/>
        <v>HIT</v>
      </c>
    </row>
    <row r="119" spans="2:5" x14ac:dyDescent="0.3">
      <c r="B119" s="6">
        <v>43732</v>
      </c>
      <c r="C119" s="73" t="str">
        <f>IF(Data!Z120&gt;0,  "R",IF(ISBLANK(Data!Z120)," ","NR"))</f>
        <v>R</v>
      </c>
      <c r="D119" s="73" t="str">
        <f>IF(Data!Y120&gt;0,  "R",IF(ISBLANK(Data!Y120)," ","NR"))</f>
        <v>R</v>
      </c>
      <c r="E119" s="73" t="str">
        <f t="shared" si="1"/>
        <v>HIT</v>
      </c>
    </row>
    <row r="120" spans="2:5" x14ac:dyDescent="0.3">
      <c r="B120" s="6">
        <v>43733</v>
      </c>
      <c r="C120" s="73" t="str">
        <f>IF(Data!Z121&gt;0,  "R",IF(ISBLANK(Data!Z121)," ","NR"))</f>
        <v>R</v>
      </c>
      <c r="D120" s="73" t="str">
        <f>IF(Data!Y121&gt;0,  "R",IF(ISBLANK(Data!Y121)," ","NR"))</f>
        <v>R</v>
      </c>
      <c r="E120" s="73" t="str">
        <f t="shared" si="1"/>
        <v>HIT</v>
      </c>
    </row>
    <row r="121" spans="2:5" x14ac:dyDescent="0.3">
      <c r="B121" s="6">
        <v>43734</v>
      </c>
      <c r="C121" s="73" t="str">
        <f>IF(Data!Z122&gt;0,  "R",IF(ISBLANK(Data!Z122)," ","NR"))</f>
        <v>R</v>
      </c>
      <c r="D121" s="73" t="str">
        <f>IF(Data!Y122&gt;0,  "R",IF(ISBLANK(Data!Y122)," ","NR"))</f>
        <v>R</v>
      </c>
      <c r="E121" s="73" t="str">
        <f t="shared" si="1"/>
        <v>HIT</v>
      </c>
    </row>
    <row r="122" spans="2:5" x14ac:dyDescent="0.3">
      <c r="B122" s="6">
        <v>43735</v>
      </c>
      <c r="C122" s="73" t="str">
        <f>IF(Data!Z123&gt;0,  "R",IF(ISBLANK(Data!Z123)," ","NR"))</f>
        <v>R</v>
      </c>
      <c r="D122" s="73" t="str">
        <f>IF(Data!Y123&gt;0,  "R",IF(ISBLANK(Data!Y123)," ","NR"))</f>
        <v>R</v>
      </c>
      <c r="E122" s="73" t="str">
        <f t="shared" si="1"/>
        <v>HIT</v>
      </c>
    </row>
    <row r="123" spans="2:5" x14ac:dyDescent="0.3">
      <c r="B123" s="6">
        <v>43736</v>
      </c>
      <c r="C123" s="73" t="str">
        <f>IF(Data!Z124&gt;0,  "R",IF(ISBLANK(Data!Z124)," ","NR"))</f>
        <v>R</v>
      </c>
      <c r="D123" s="73" t="str">
        <f>IF(Data!Y124&gt;0,  "R",IF(ISBLANK(Data!Y124)," ","NR"))</f>
        <v>R</v>
      </c>
      <c r="E123" s="73" t="str">
        <f t="shared" si="1"/>
        <v>HIT</v>
      </c>
    </row>
    <row r="124" spans="2:5" x14ac:dyDescent="0.3">
      <c r="B124" s="6">
        <v>43737</v>
      </c>
      <c r="C124" s="73" t="str">
        <f>IF(Data!Z125&gt;0,  "R",IF(ISBLANK(Data!Z125)," ","NR"))</f>
        <v>R</v>
      </c>
      <c r="D124" s="73" t="str">
        <f>IF(Data!Y125&gt;0,  "R",IF(ISBLANK(Data!Y125)," ","NR"))</f>
        <v>R</v>
      </c>
      <c r="E124" s="73" t="str">
        <f t="shared" si="1"/>
        <v>HIT</v>
      </c>
    </row>
    <row r="125" spans="2:5" x14ac:dyDescent="0.3">
      <c r="B125" s="6">
        <v>43738</v>
      </c>
      <c r="C125" s="73" t="str">
        <f>IF(Data!Z126&gt;0,  "R",IF(ISBLANK(Data!Z126)," ","NR"))</f>
        <v>R</v>
      </c>
      <c r="D125" s="73" t="str">
        <f>IF(Data!Y126&gt;0,  "R",IF(ISBLANK(Data!Y126)," ","NR"))</f>
        <v>R</v>
      </c>
      <c r="E125" s="73" t="str">
        <f t="shared" si="1"/>
        <v>HIT</v>
      </c>
    </row>
    <row r="126" spans="2:5" x14ac:dyDescent="0.3">
      <c r="B126" s="6">
        <v>43739</v>
      </c>
      <c r="C126" s="73" t="str">
        <f>IF(Data!Z127&gt;0,  "R",IF(ISBLANK(Data!Z127)," ","NR"))</f>
        <v>R</v>
      </c>
      <c r="D126" s="73" t="str">
        <f>IF(Data!Y127&gt;0,  "R",IF(ISBLANK(Data!Y127)," ","NR"))</f>
        <v>R</v>
      </c>
      <c r="E126" s="73" t="str">
        <f t="shared" si="1"/>
        <v>HIT</v>
      </c>
    </row>
    <row r="127" spans="2:5" x14ac:dyDescent="0.3">
      <c r="B127" s="6">
        <v>43740</v>
      </c>
      <c r="C127" s="73" t="str">
        <f>IF(Data!Z128&gt;0,  "R",IF(ISBLANK(Data!Z128)," ","NR"))</f>
        <v>R</v>
      </c>
      <c r="D127" s="73" t="str">
        <f>IF(Data!Y128&gt;0,  "R",IF(ISBLANK(Data!Y128)," ","NR"))</f>
        <v>R</v>
      </c>
      <c r="E127" s="73" t="str">
        <f t="shared" si="1"/>
        <v>HIT</v>
      </c>
    </row>
    <row r="128" spans="2:5" x14ac:dyDescent="0.3">
      <c r="B128" s="6">
        <v>43741</v>
      </c>
      <c r="C128" s="73" t="str">
        <f>IF(Data!Z129&gt;0,  "R",IF(ISBLANK(Data!Z129)," ","NR"))</f>
        <v>R</v>
      </c>
      <c r="D128" s="73" t="str">
        <f>IF(Data!Y129&gt;0,  "R",IF(ISBLANK(Data!Y129)," ","NR"))</f>
        <v>R</v>
      </c>
      <c r="E128" s="73" t="str">
        <f t="shared" si="1"/>
        <v>HIT</v>
      </c>
    </row>
    <row r="129" spans="2:5" x14ac:dyDescent="0.3">
      <c r="B129" s="6">
        <v>43742</v>
      </c>
      <c r="C129" s="73" t="str">
        <f>IF(Data!Z130&gt;0,  "R",IF(ISBLANK(Data!Z130)," ","NR"))</f>
        <v>R</v>
      </c>
      <c r="D129" s="73" t="str">
        <f>IF(Data!Y130&gt;0,  "R",IF(ISBLANK(Data!Y130)," ","NR"))</f>
        <v>R</v>
      </c>
      <c r="E129" s="73" t="str">
        <f t="shared" si="1"/>
        <v>HIT</v>
      </c>
    </row>
    <row r="130" spans="2:5" x14ac:dyDescent="0.3">
      <c r="B130" s="6">
        <v>43743</v>
      </c>
      <c r="C130" s="73" t="str">
        <f>IF(Data!Z131&gt;0,  "R",IF(ISBLANK(Data!Z131)," ","NR"))</f>
        <v>R</v>
      </c>
      <c r="D130" s="73" t="str">
        <f>IF(Data!Y131&gt;0,  "R",IF(ISBLANK(Data!Y131)," ","NR"))</f>
        <v>R</v>
      </c>
      <c r="E130" s="73" t="str">
        <f t="shared" si="1"/>
        <v>HIT</v>
      </c>
    </row>
    <row r="131" spans="2:5" x14ac:dyDescent="0.3">
      <c r="B131" s="6">
        <v>43744</v>
      </c>
      <c r="C131" s="73" t="str">
        <f>IF(Data!Z132&gt;0,  "R",IF(ISBLANK(Data!Z132)," ","NR"))</f>
        <v>R</v>
      </c>
      <c r="D131" s="73" t="str">
        <f>IF(Data!Y132&gt;0,  "R",IF(ISBLANK(Data!Y132)," ","NR"))</f>
        <v>R</v>
      </c>
      <c r="E131" s="73" t="str">
        <f t="shared" si="1"/>
        <v>HIT</v>
      </c>
    </row>
    <row r="132" spans="2:5" x14ac:dyDescent="0.3">
      <c r="B132" s="6">
        <v>43745</v>
      </c>
      <c r="C132" s="73" t="str">
        <f>IF(Data!Z133&gt;0,  "R",IF(ISBLANK(Data!Z133)," ","NR"))</f>
        <v>R</v>
      </c>
      <c r="D132" s="73" t="str">
        <f>IF(Data!Y133&gt;0,  "R",IF(ISBLANK(Data!Y133)," ","NR"))</f>
        <v>R</v>
      </c>
      <c r="E132" s="73" t="str">
        <f t="shared" si="1"/>
        <v>HIT</v>
      </c>
    </row>
    <row r="133" spans="2:5" x14ac:dyDescent="0.3">
      <c r="B133" s="6">
        <v>43746</v>
      </c>
      <c r="C133" s="73" t="str">
        <f>IF(Data!Z134&gt;0,  "R",IF(ISBLANK(Data!Z134)," ","NR"))</f>
        <v>R</v>
      </c>
      <c r="D133" s="73" t="str">
        <f>IF(Data!Y134&gt;0,  "R",IF(ISBLANK(Data!Y134)," ","NR"))</f>
        <v>R</v>
      </c>
      <c r="E133" s="73" t="str">
        <f t="shared" ref="E133:E196" si="2">IF(AND(C133=D133,C133="R"),"HIT",IF(AND(C133&lt;&gt;D133,C133="NR"),"FALSE ALARM",IF(AND(C133&lt;&gt;D133,C133="R"),"MISS",IF(AND(C133="NR",D133="NR"),"NEGATIVE"," "))))</f>
        <v>HIT</v>
      </c>
    </row>
    <row r="134" spans="2:5" x14ac:dyDescent="0.3">
      <c r="B134" s="6">
        <v>43747</v>
      </c>
      <c r="C134" s="73" t="str">
        <f>IF(Data!Z135&gt;0,  "R",IF(ISBLANK(Data!Z135)," ","NR"))</f>
        <v>R</v>
      </c>
      <c r="D134" s="73" t="str">
        <f>IF(Data!Y135&gt;0,  "R",IF(ISBLANK(Data!Y135)," ","NR"))</f>
        <v>R</v>
      </c>
      <c r="E134" s="73" t="str">
        <f t="shared" si="2"/>
        <v>HIT</v>
      </c>
    </row>
    <row r="135" spans="2:5" x14ac:dyDescent="0.3">
      <c r="B135" s="6">
        <v>43748</v>
      </c>
      <c r="C135" s="73" t="str">
        <f>IF(Data!Z136&gt;0,  "R",IF(ISBLANK(Data!Z136)," ","NR"))</f>
        <v>R</v>
      </c>
      <c r="D135" s="73" t="str">
        <f>IF(Data!Y136&gt;0,  "R",IF(ISBLANK(Data!Y136)," ","NR"))</f>
        <v>R</v>
      </c>
      <c r="E135" s="73" t="str">
        <f t="shared" si="2"/>
        <v>HIT</v>
      </c>
    </row>
    <row r="136" spans="2:5" x14ac:dyDescent="0.3">
      <c r="B136" s="6">
        <v>43749</v>
      </c>
      <c r="C136" s="73" t="str">
        <f>IF(Data!Z137&gt;0,  "R",IF(ISBLANK(Data!Z137)," ","NR"))</f>
        <v>R</v>
      </c>
      <c r="D136" s="73" t="str">
        <f>IF(Data!Y137&gt;0,  "R",IF(ISBLANK(Data!Y137)," ","NR"))</f>
        <v>R</v>
      </c>
      <c r="E136" s="73" t="str">
        <f t="shared" si="2"/>
        <v>HIT</v>
      </c>
    </row>
    <row r="137" spans="2:5" x14ac:dyDescent="0.3">
      <c r="B137" s="6">
        <v>43750</v>
      </c>
      <c r="C137" s="73" t="str">
        <f>IF(Data!Z138&gt;0,  "R",IF(ISBLANK(Data!Z138)," ","NR"))</f>
        <v>R</v>
      </c>
      <c r="D137" s="73" t="str">
        <f>IF(Data!Y138&gt;0,  "R",IF(ISBLANK(Data!Y138)," ","NR"))</f>
        <v>R</v>
      </c>
      <c r="E137" s="73" t="str">
        <f t="shared" si="2"/>
        <v>HIT</v>
      </c>
    </row>
    <row r="138" spans="2:5" x14ac:dyDescent="0.3">
      <c r="B138" s="6">
        <v>43751</v>
      </c>
      <c r="C138" s="73" t="str">
        <f>IF(Data!Z139&gt;0,  "R",IF(ISBLANK(Data!Z139)," ","NR"))</f>
        <v>R</v>
      </c>
      <c r="D138" s="73" t="str">
        <f>IF(Data!Y139&gt;0,  "R",IF(ISBLANK(Data!Y139)," ","NR"))</f>
        <v>R</v>
      </c>
      <c r="E138" s="73" t="str">
        <f t="shared" si="2"/>
        <v>HIT</v>
      </c>
    </row>
    <row r="139" spans="2:5" x14ac:dyDescent="0.3">
      <c r="B139" s="6">
        <v>43752</v>
      </c>
      <c r="C139" s="73" t="str">
        <f>IF(Data!Z140&gt;0,  "R",IF(ISBLANK(Data!Z140)," ","NR"))</f>
        <v>R</v>
      </c>
      <c r="D139" s="73" t="str">
        <f>IF(Data!Y140&gt;0,  "R",IF(ISBLANK(Data!Y140)," ","NR"))</f>
        <v>R</v>
      </c>
      <c r="E139" s="73" t="str">
        <f t="shared" si="2"/>
        <v>HIT</v>
      </c>
    </row>
    <row r="140" spans="2:5" x14ac:dyDescent="0.3">
      <c r="B140" s="6">
        <v>43753</v>
      </c>
      <c r="C140" s="73" t="str">
        <f>IF(Data!Z141&gt;0,  "R",IF(ISBLANK(Data!Z141)," ","NR"))</f>
        <v>R</v>
      </c>
      <c r="D140" s="73" t="str">
        <f>IF(Data!Y141&gt;0,  "R",IF(ISBLANK(Data!Y141)," ","NR"))</f>
        <v>R</v>
      </c>
      <c r="E140" s="73" t="str">
        <f t="shared" si="2"/>
        <v>HIT</v>
      </c>
    </row>
    <row r="141" spans="2:5" x14ac:dyDescent="0.3">
      <c r="B141" s="6">
        <v>43754</v>
      </c>
      <c r="C141" s="73" t="str">
        <f>IF(Data!Z142&gt;0,  "R",IF(ISBLANK(Data!Z142)," ","NR"))</f>
        <v>NR</v>
      </c>
      <c r="D141" s="73" t="str">
        <f>IF(Data!Y142&gt;0,  "R",IF(ISBLANK(Data!Y142)," ","NR"))</f>
        <v>R</v>
      </c>
      <c r="E141" s="73" t="str">
        <f t="shared" si="2"/>
        <v>FALSE ALARM</v>
      </c>
    </row>
    <row r="142" spans="2:5" x14ac:dyDescent="0.3">
      <c r="B142" s="6">
        <v>43755</v>
      </c>
      <c r="C142" s="73" t="str">
        <f>IF(Data!Z143&gt;0,  "R",IF(ISBLANK(Data!Z143)," ","NR"))</f>
        <v>NR</v>
      </c>
      <c r="D142" s="73" t="str">
        <f>IF(Data!Y143&gt;0,  "R",IF(ISBLANK(Data!Y143)," ","NR"))</f>
        <v>R</v>
      </c>
      <c r="E142" s="73" t="str">
        <f t="shared" si="2"/>
        <v>FALSE ALARM</v>
      </c>
    </row>
    <row r="143" spans="2:5" x14ac:dyDescent="0.3">
      <c r="B143" s="6">
        <v>43756</v>
      </c>
      <c r="C143" s="73" t="str">
        <f>IF(Data!Z144&gt;0,  "R",IF(ISBLANK(Data!Z144)," ","NR"))</f>
        <v>NR</v>
      </c>
      <c r="D143" s="73" t="str">
        <f>IF(Data!Y144&gt;0,  "R",IF(ISBLANK(Data!Y144)," ","NR"))</f>
        <v>R</v>
      </c>
      <c r="E143" s="73" t="str">
        <f t="shared" si="2"/>
        <v>FALSE ALARM</v>
      </c>
    </row>
    <row r="144" spans="2:5" x14ac:dyDescent="0.3">
      <c r="B144" s="6">
        <v>43757</v>
      </c>
      <c r="C144" s="73" t="str">
        <f>IF(Data!Z145&gt;0,  "R",IF(ISBLANK(Data!Z145)," ","NR"))</f>
        <v>NR</v>
      </c>
      <c r="D144" s="73" t="str">
        <f>IF(Data!Y145&gt;0,  "R",IF(ISBLANK(Data!Y145)," ","NR"))</f>
        <v>R</v>
      </c>
      <c r="E144" s="73" t="str">
        <f t="shared" si="2"/>
        <v>FALSE ALARM</v>
      </c>
    </row>
    <row r="145" spans="2:5" x14ac:dyDescent="0.3">
      <c r="B145" s="6">
        <v>43758</v>
      </c>
      <c r="C145" s="73" t="str">
        <f>IF(Data!Z146&gt;0,  "R",IF(ISBLANK(Data!Z146)," ","NR"))</f>
        <v>R</v>
      </c>
      <c r="D145" s="73" t="str">
        <f>IF(Data!Y146&gt;0,  "R",IF(ISBLANK(Data!Y146)," ","NR"))</f>
        <v>R</v>
      </c>
      <c r="E145" s="73" t="str">
        <f t="shared" si="2"/>
        <v>HIT</v>
      </c>
    </row>
    <row r="146" spans="2:5" x14ac:dyDescent="0.3">
      <c r="B146" s="6">
        <v>43759</v>
      </c>
      <c r="C146" s="73" t="str">
        <f>IF(Data!Z147&gt;0,  "R",IF(ISBLANK(Data!Z147)," ","NR"))</f>
        <v>R</v>
      </c>
      <c r="D146" s="73" t="str">
        <f>IF(Data!Y147&gt;0,  "R",IF(ISBLANK(Data!Y147)," ","NR"))</f>
        <v>R</v>
      </c>
      <c r="E146" s="73" t="str">
        <f t="shared" si="2"/>
        <v>HIT</v>
      </c>
    </row>
    <row r="147" spans="2:5" x14ac:dyDescent="0.3">
      <c r="B147" s="6">
        <v>43760</v>
      </c>
      <c r="C147" s="73" t="str">
        <f>IF(Data!Z148&gt;0,  "R",IF(ISBLANK(Data!Z148)," ","NR"))</f>
        <v>R</v>
      </c>
      <c r="D147" s="73" t="str">
        <f>IF(Data!Y148&gt;0,  "R",IF(ISBLANK(Data!Y148)," ","NR"))</f>
        <v>R</v>
      </c>
      <c r="E147" s="73" t="str">
        <f t="shared" si="2"/>
        <v>HIT</v>
      </c>
    </row>
    <row r="148" spans="2:5" x14ac:dyDescent="0.3">
      <c r="B148" s="6">
        <v>43761</v>
      </c>
      <c r="C148" s="73" t="str">
        <f>IF(Data!Z149&gt;0,  "R",IF(ISBLANK(Data!Z149)," ","NR"))</f>
        <v>R</v>
      </c>
      <c r="D148" s="73" t="str">
        <f>IF(Data!Y149&gt;0,  "R",IF(ISBLANK(Data!Y149)," ","NR"))</f>
        <v>R</v>
      </c>
      <c r="E148" s="73" t="str">
        <f t="shared" si="2"/>
        <v>HIT</v>
      </c>
    </row>
    <row r="149" spans="2:5" x14ac:dyDescent="0.3">
      <c r="B149" s="6">
        <v>43762</v>
      </c>
      <c r="C149" s="73" t="str">
        <f>IF(Data!Z150&gt;0,  "R",IF(ISBLANK(Data!Z150)," ","NR"))</f>
        <v>R</v>
      </c>
      <c r="D149" s="73" t="str">
        <f>IF(Data!Y150&gt;0,  "R",IF(ISBLANK(Data!Y150)," ","NR"))</f>
        <v>R</v>
      </c>
      <c r="E149" s="73" t="str">
        <f t="shared" si="2"/>
        <v>HIT</v>
      </c>
    </row>
    <row r="150" spans="2:5" x14ac:dyDescent="0.3">
      <c r="B150" s="6">
        <v>43763</v>
      </c>
      <c r="C150" s="73" t="str">
        <f>IF(Data!Z151&gt;0,  "R",IF(ISBLANK(Data!Z151)," ","NR"))</f>
        <v>R</v>
      </c>
      <c r="D150" s="73" t="str">
        <f>IF(Data!Y151&gt;0,  "R",IF(ISBLANK(Data!Y151)," ","NR"))</f>
        <v>R</v>
      </c>
      <c r="E150" s="73" t="str">
        <f t="shared" si="2"/>
        <v>HIT</v>
      </c>
    </row>
    <row r="151" spans="2:5" x14ac:dyDescent="0.3">
      <c r="B151" s="6">
        <v>43764</v>
      </c>
      <c r="C151" s="73" t="str">
        <f>IF(Data!Z152&gt;0,  "R",IF(ISBLANK(Data!Z152)," ","NR"))</f>
        <v>R</v>
      </c>
      <c r="D151" s="73" t="str">
        <f>IF(Data!Y152&gt;0,  "R",IF(ISBLANK(Data!Y152)," ","NR"))</f>
        <v>R</v>
      </c>
      <c r="E151" s="73" t="str">
        <f t="shared" si="2"/>
        <v>HIT</v>
      </c>
    </row>
    <row r="152" spans="2:5" x14ac:dyDescent="0.3">
      <c r="B152" s="6">
        <v>43765</v>
      </c>
      <c r="C152" s="73" t="str">
        <f>IF(Data!Z153&gt;0,  "R",IF(ISBLANK(Data!Z153)," ","NR"))</f>
        <v>R</v>
      </c>
      <c r="D152" s="73" t="str">
        <f>IF(Data!Y153&gt;0,  "R",IF(ISBLANK(Data!Y153)," ","NR"))</f>
        <v>R</v>
      </c>
      <c r="E152" s="73" t="str">
        <f t="shared" si="2"/>
        <v>HIT</v>
      </c>
    </row>
    <row r="153" spans="2:5" x14ac:dyDescent="0.3">
      <c r="B153" s="6">
        <v>43766</v>
      </c>
      <c r="C153" s="73" t="str">
        <f>IF(Data!Z154&gt;0,  "R",IF(ISBLANK(Data!Z154)," ","NR"))</f>
        <v>R</v>
      </c>
      <c r="D153" s="73" t="str">
        <f>IF(Data!Y154&gt;0,  "R",IF(ISBLANK(Data!Y154)," ","NR"))</f>
        <v>R</v>
      </c>
      <c r="E153" s="73" t="str">
        <f t="shared" si="2"/>
        <v>HIT</v>
      </c>
    </row>
    <row r="154" spans="2:5" x14ac:dyDescent="0.3">
      <c r="B154" s="6">
        <v>43767</v>
      </c>
      <c r="C154" s="73" t="str">
        <f>IF(Data!Z155&gt;0,  "R",IF(ISBLANK(Data!Z155)," ","NR"))</f>
        <v>R</v>
      </c>
      <c r="D154" s="73" t="str">
        <f>IF(Data!Y155&gt;0,  "R",IF(ISBLANK(Data!Y155)," ","NR"))</f>
        <v>R</v>
      </c>
      <c r="E154" s="73" t="str">
        <f t="shared" si="2"/>
        <v>HIT</v>
      </c>
    </row>
    <row r="155" spans="2:5" x14ac:dyDescent="0.3">
      <c r="B155" s="6">
        <v>43768</v>
      </c>
      <c r="C155" s="73" t="str">
        <f>IF(Data!Z156&gt;0,  "R",IF(ISBLANK(Data!Z156)," ","NR"))</f>
        <v>R</v>
      </c>
      <c r="D155" s="73" t="str">
        <f>IF(Data!Y156&gt;0,  "R",IF(ISBLANK(Data!Y156)," ","NR"))</f>
        <v>R</v>
      </c>
      <c r="E155" s="73" t="str">
        <f t="shared" si="2"/>
        <v>HIT</v>
      </c>
    </row>
    <row r="156" spans="2:5" x14ac:dyDescent="0.3">
      <c r="B156" s="6">
        <v>43769</v>
      </c>
      <c r="C156" s="73" t="str">
        <f>IF(Data!Z157&gt;0,  "R",IF(ISBLANK(Data!Z157)," ","NR"))</f>
        <v>R</v>
      </c>
      <c r="D156" s="73" t="str">
        <f>IF(Data!Y157&gt;0,  "R",IF(ISBLANK(Data!Y157)," ","NR"))</f>
        <v>R</v>
      </c>
      <c r="E156" s="73" t="str">
        <f t="shared" si="2"/>
        <v>HIT</v>
      </c>
    </row>
    <row r="157" spans="2:5" x14ac:dyDescent="0.3">
      <c r="B157" s="6">
        <v>43770</v>
      </c>
      <c r="C157" s="73" t="str">
        <f>IF(Data!Z158&gt;0,  "R",IF(ISBLANK(Data!Z158)," ","NR"))</f>
        <v>R</v>
      </c>
      <c r="D157" s="73" t="str">
        <f>IF(Data!Y158&gt;0,  "R",IF(ISBLANK(Data!Y158)," ","NR"))</f>
        <v>R</v>
      </c>
      <c r="E157" s="73" t="str">
        <f t="shared" si="2"/>
        <v>HIT</v>
      </c>
    </row>
    <row r="158" spans="2:5" x14ac:dyDescent="0.3">
      <c r="B158" s="6">
        <v>43771</v>
      </c>
      <c r="C158" s="73" t="str">
        <f>IF(Data!Z159&gt;0,  "R",IF(ISBLANK(Data!Z159)," ","NR"))</f>
        <v>R</v>
      </c>
      <c r="D158" s="73" t="str">
        <f>IF(Data!Y159&gt;0,  "R",IF(ISBLANK(Data!Y159)," ","NR"))</f>
        <v>R</v>
      </c>
      <c r="E158" s="73" t="str">
        <f t="shared" si="2"/>
        <v>HIT</v>
      </c>
    </row>
    <row r="159" spans="2:5" x14ac:dyDescent="0.3">
      <c r="B159" s="6">
        <v>43772</v>
      </c>
      <c r="C159" s="73" t="str">
        <f>IF(Data!Z160&gt;0,  "R",IF(ISBLANK(Data!Z160)," ","NR"))</f>
        <v>R</v>
      </c>
      <c r="D159" s="73" t="str">
        <f>IF(Data!Y160&gt;0,  "R",IF(ISBLANK(Data!Y160)," ","NR"))</f>
        <v>R</v>
      </c>
      <c r="E159" s="73" t="str">
        <f t="shared" si="2"/>
        <v>HIT</v>
      </c>
    </row>
    <row r="160" spans="2:5" x14ac:dyDescent="0.3">
      <c r="B160" s="6">
        <v>43773</v>
      </c>
      <c r="C160" s="73" t="str">
        <f>IF(Data!Z161&gt;0,  "R",IF(ISBLANK(Data!Z161)," ","NR"))</f>
        <v>NR</v>
      </c>
      <c r="D160" s="73" t="str">
        <f>IF(Data!Y161&gt;0,  "R",IF(ISBLANK(Data!Y161)," ","NR"))</f>
        <v>R</v>
      </c>
      <c r="E160" s="73" t="str">
        <f t="shared" si="2"/>
        <v>FALSE ALARM</v>
      </c>
    </row>
    <row r="161" spans="2:5" x14ac:dyDescent="0.3">
      <c r="B161" s="6">
        <v>43774</v>
      </c>
      <c r="C161" s="73" t="str">
        <f>IF(Data!Z162&gt;0,  "R",IF(ISBLANK(Data!Z162)," ","NR"))</f>
        <v>NR</v>
      </c>
      <c r="D161" s="73" t="str">
        <f>IF(Data!Y162&gt;0,  "R",IF(ISBLANK(Data!Y162)," ","NR"))</f>
        <v>R</v>
      </c>
      <c r="E161" s="73" t="str">
        <f t="shared" si="2"/>
        <v>FALSE ALARM</v>
      </c>
    </row>
    <row r="162" spans="2:5" x14ac:dyDescent="0.3">
      <c r="B162" s="6">
        <v>43775</v>
      </c>
      <c r="C162" s="73" t="str">
        <f>IF(Data!Z163&gt;0,  "R",IF(ISBLANK(Data!Z163)," ","NR"))</f>
        <v>NR</v>
      </c>
      <c r="D162" s="73" t="str">
        <f>IF(Data!Y163&gt;0,  "R",IF(ISBLANK(Data!Y163)," ","NR"))</f>
        <v>R</v>
      </c>
      <c r="E162" s="73" t="str">
        <f t="shared" si="2"/>
        <v>FALSE ALARM</v>
      </c>
    </row>
    <row r="163" spans="2:5" x14ac:dyDescent="0.3">
      <c r="B163" s="6">
        <v>43776</v>
      </c>
      <c r="C163" s="73" t="str">
        <f>IF(Data!Z164&gt;0,  "R",IF(ISBLANK(Data!Z164)," ","NR"))</f>
        <v>NR</v>
      </c>
      <c r="D163" s="73" t="str">
        <f>IF(Data!Y164&gt;0,  "R",IF(ISBLANK(Data!Y164)," ","NR"))</f>
        <v>R</v>
      </c>
      <c r="E163" s="73" t="str">
        <f t="shared" si="2"/>
        <v>FALSE ALARM</v>
      </c>
    </row>
    <row r="164" spans="2:5" x14ac:dyDescent="0.3">
      <c r="B164" s="6">
        <v>43777</v>
      </c>
      <c r="C164" s="73" t="str">
        <f>IF(Data!Z165&gt;0,  "R",IF(ISBLANK(Data!Z165)," ","NR"))</f>
        <v>NR</v>
      </c>
      <c r="D164" s="73" t="str">
        <f>IF(Data!Y165&gt;0,  "R",IF(ISBLANK(Data!Y165)," ","NR"))</f>
        <v>R</v>
      </c>
      <c r="E164" s="73" t="str">
        <f t="shared" si="2"/>
        <v>FALSE ALARM</v>
      </c>
    </row>
    <row r="165" spans="2:5" x14ac:dyDescent="0.3">
      <c r="B165" s="6">
        <v>43778</v>
      </c>
      <c r="C165" s="73" t="str">
        <f>IF(Data!Z166&gt;0,  "R",IF(ISBLANK(Data!Z166)," ","NR"))</f>
        <v>NR</v>
      </c>
      <c r="D165" s="73" t="str">
        <f>IF(Data!Y166&gt;0,  "R",IF(ISBLANK(Data!Y166)," ","NR"))</f>
        <v>R</v>
      </c>
      <c r="E165" s="73" t="str">
        <f t="shared" si="2"/>
        <v>FALSE ALARM</v>
      </c>
    </row>
    <row r="166" spans="2:5" x14ac:dyDescent="0.3">
      <c r="B166" s="6">
        <v>43779</v>
      </c>
      <c r="C166" s="73" t="str">
        <f>IF(Data!Z167&gt;0,  "R",IF(ISBLANK(Data!Z167)," ","NR"))</f>
        <v>NR</v>
      </c>
      <c r="D166" s="73" t="str">
        <f>IF(Data!Y167&gt;0,  "R",IF(ISBLANK(Data!Y167)," ","NR"))</f>
        <v>R</v>
      </c>
      <c r="E166" s="73" t="str">
        <f t="shared" si="2"/>
        <v>FALSE ALARM</v>
      </c>
    </row>
    <row r="167" spans="2:5" x14ac:dyDescent="0.3">
      <c r="B167" s="6">
        <v>43780</v>
      </c>
      <c r="C167" s="73" t="str">
        <f>IF(Data!Z168&gt;0,  "R",IF(ISBLANK(Data!Z168)," ","NR"))</f>
        <v>NR</v>
      </c>
      <c r="D167" s="73" t="str">
        <f>IF(Data!Y168&gt;0,  "R",IF(ISBLANK(Data!Y168)," ","NR"))</f>
        <v>R</v>
      </c>
      <c r="E167" s="73" t="str">
        <f t="shared" si="2"/>
        <v>FALSE ALARM</v>
      </c>
    </row>
    <row r="168" spans="2:5" x14ac:dyDescent="0.3">
      <c r="B168" s="6">
        <v>43781</v>
      </c>
      <c r="C168" s="73" t="str">
        <f>IF(Data!Z169&gt;0,  "R",IF(ISBLANK(Data!Z169)," ","NR"))</f>
        <v>NR</v>
      </c>
      <c r="D168" s="73" t="str">
        <f>IF(Data!Y169&gt;0,  "R",IF(ISBLANK(Data!Y169)," ","NR"))</f>
        <v>NR</v>
      </c>
      <c r="E168" s="73" t="str">
        <f t="shared" si="2"/>
        <v>NEGATIVE</v>
      </c>
    </row>
    <row r="169" spans="2:5" x14ac:dyDescent="0.3">
      <c r="B169" s="6">
        <v>43782</v>
      </c>
      <c r="C169" s="73" t="str">
        <f>IF(Data!Z170&gt;0,  "R",IF(ISBLANK(Data!Z170)," ","NR"))</f>
        <v>NR</v>
      </c>
      <c r="D169" s="73" t="str">
        <f>IF(Data!Y170&gt;0,  "R",IF(ISBLANK(Data!Y170)," ","NR"))</f>
        <v>NR</v>
      </c>
      <c r="E169" s="73" t="str">
        <f t="shared" si="2"/>
        <v>NEGATIVE</v>
      </c>
    </row>
    <row r="170" spans="2:5" x14ac:dyDescent="0.3">
      <c r="B170" s="6">
        <v>43783</v>
      </c>
      <c r="C170" s="73" t="str">
        <f>IF(Data!Z171&gt;0,  "R",IF(ISBLANK(Data!Z171)," ","NR"))</f>
        <v>NR</v>
      </c>
      <c r="D170" s="73" t="str">
        <f>IF(Data!Y171&gt;0,  "R",IF(ISBLANK(Data!Y171)," ","NR"))</f>
        <v>NR</v>
      </c>
      <c r="E170" s="73" t="str">
        <f t="shared" si="2"/>
        <v>NEGATIVE</v>
      </c>
    </row>
    <row r="171" spans="2:5" x14ac:dyDescent="0.3">
      <c r="B171" s="6">
        <v>43784</v>
      </c>
      <c r="C171" s="73" t="str">
        <f>IF(Data!Z172&gt;0,  "R",IF(ISBLANK(Data!Z172)," ","NR"))</f>
        <v>NR</v>
      </c>
      <c r="D171" s="73" t="str">
        <f>IF(Data!Y172&gt;0,  "R",IF(ISBLANK(Data!Y172)," ","NR"))</f>
        <v>NR</v>
      </c>
      <c r="E171" s="73" t="str">
        <f t="shared" si="2"/>
        <v>NEGATIVE</v>
      </c>
    </row>
    <row r="172" spans="2:5" x14ac:dyDescent="0.3">
      <c r="B172" s="6">
        <v>43785</v>
      </c>
      <c r="C172" s="73" t="str">
        <f>IF(Data!Z173&gt;0,  "R",IF(ISBLANK(Data!Z173)," ","NR"))</f>
        <v>NR</v>
      </c>
      <c r="D172" s="73" t="str">
        <f>IF(Data!Y173&gt;0,  "R",IF(ISBLANK(Data!Y173)," ","NR"))</f>
        <v>NR</v>
      </c>
      <c r="E172" s="73" t="str">
        <f t="shared" si="2"/>
        <v>NEGATIVE</v>
      </c>
    </row>
    <row r="173" spans="2:5" x14ac:dyDescent="0.3">
      <c r="B173" s="6">
        <v>43786</v>
      </c>
      <c r="C173" s="73" t="str">
        <f>IF(Data!Z174&gt;0,  "R",IF(ISBLANK(Data!Z174)," ","NR"))</f>
        <v>NR</v>
      </c>
      <c r="D173" s="73" t="str">
        <f>IF(Data!Y174&gt;0,  "R",IF(ISBLANK(Data!Y174)," ","NR"))</f>
        <v>NR</v>
      </c>
      <c r="E173" s="73" t="str">
        <f t="shared" si="2"/>
        <v>NEGATIVE</v>
      </c>
    </row>
    <row r="174" spans="2:5" x14ac:dyDescent="0.3">
      <c r="B174" s="6">
        <v>43787</v>
      </c>
      <c r="C174" s="73" t="str">
        <f>IF(Data!Z175&gt;0,  "R",IF(ISBLANK(Data!Z175)," ","NR"))</f>
        <v>NR</v>
      </c>
      <c r="D174" s="73" t="str">
        <f>IF(Data!Y175&gt;0,  "R",IF(ISBLANK(Data!Y175)," ","NR"))</f>
        <v>NR</v>
      </c>
      <c r="E174" s="73" t="str">
        <f t="shared" si="2"/>
        <v>NEGATIVE</v>
      </c>
    </row>
    <row r="175" spans="2:5" x14ac:dyDescent="0.3">
      <c r="B175" s="6">
        <v>43788</v>
      </c>
      <c r="C175" s="73" t="str">
        <f>IF(Data!Z176&gt;0,  "R",IF(ISBLANK(Data!Z176)," ","NR"))</f>
        <v>NR</v>
      </c>
      <c r="D175" s="73" t="str">
        <f>IF(Data!Y176&gt;0,  "R",IF(ISBLANK(Data!Y176)," ","NR"))</f>
        <v>NR</v>
      </c>
      <c r="E175" s="73" t="str">
        <f t="shared" si="2"/>
        <v>NEGATIVE</v>
      </c>
    </row>
    <row r="176" spans="2:5" x14ac:dyDescent="0.3">
      <c r="B176" s="6">
        <v>43789</v>
      </c>
      <c r="C176" s="73" t="str">
        <f>IF(Data!Z177&gt;0,  "R",IF(ISBLANK(Data!Z177)," ","NR"))</f>
        <v>NR</v>
      </c>
      <c r="D176" s="73" t="str">
        <f>IF(Data!Y177&gt;0,  "R",IF(ISBLANK(Data!Y177)," ","NR"))</f>
        <v>NR</v>
      </c>
      <c r="E176" s="73" t="str">
        <f t="shared" si="2"/>
        <v>NEGATIVE</v>
      </c>
    </row>
    <row r="177" spans="2:5" x14ac:dyDescent="0.3">
      <c r="B177" s="6">
        <v>43790</v>
      </c>
      <c r="C177" s="73" t="str">
        <f>IF(Data!Z178&gt;0,  "R",IF(ISBLANK(Data!Z178)," ","NR"))</f>
        <v>NR</v>
      </c>
      <c r="D177" s="73" t="str">
        <f>IF(Data!Y178&gt;0,  "R",IF(ISBLANK(Data!Y178)," ","NR"))</f>
        <v>NR</v>
      </c>
      <c r="E177" s="73" t="str">
        <f t="shared" si="2"/>
        <v>NEGATIVE</v>
      </c>
    </row>
    <row r="178" spans="2:5" x14ac:dyDescent="0.3">
      <c r="B178" s="6">
        <v>43791</v>
      </c>
      <c r="C178" s="73" t="str">
        <f>IF(Data!Z179&gt;0,  "R",IF(ISBLANK(Data!Z179)," ","NR"))</f>
        <v>NR</v>
      </c>
      <c r="D178" s="73" t="str">
        <f>IF(Data!Y179&gt;0,  "R",IF(ISBLANK(Data!Y179)," ","NR"))</f>
        <v>NR</v>
      </c>
      <c r="E178" s="73" t="str">
        <f t="shared" si="2"/>
        <v>NEGATIVE</v>
      </c>
    </row>
    <row r="179" spans="2:5" x14ac:dyDescent="0.3">
      <c r="B179" s="6">
        <v>43792</v>
      </c>
      <c r="C179" s="73" t="str">
        <f>IF(Data!Z180&gt;0,  "R",IF(ISBLANK(Data!Z180)," ","NR"))</f>
        <v>NR</v>
      </c>
      <c r="D179" s="73" t="str">
        <f>IF(Data!Y180&gt;0,  "R",IF(ISBLANK(Data!Y180)," ","NR"))</f>
        <v>NR</v>
      </c>
      <c r="E179" s="73" t="str">
        <f t="shared" si="2"/>
        <v>NEGATIVE</v>
      </c>
    </row>
    <row r="180" spans="2:5" x14ac:dyDescent="0.3">
      <c r="B180" s="6">
        <v>43793</v>
      </c>
      <c r="C180" s="73" t="str">
        <f>IF(Data!Z181&gt;0,  "R",IF(ISBLANK(Data!Z181)," ","NR"))</f>
        <v>NR</v>
      </c>
      <c r="D180" s="73" t="str">
        <f>IF(Data!Y181&gt;0,  "R",IF(ISBLANK(Data!Y181)," ","NR"))</f>
        <v>NR</v>
      </c>
      <c r="E180" s="73" t="str">
        <f t="shared" si="2"/>
        <v>NEGATIVE</v>
      </c>
    </row>
    <row r="181" spans="2:5" x14ac:dyDescent="0.3">
      <c r="B181" s="6">
        <v>43794</v>
      </c>
      <c r="C181" s="73" t="str">
        <f>IF(Data!Z182&gt;0,  "R",IF(ISBLANK(Data!Z182)," ","NR"))</f>
        <v>NR</v>
      </c>
      <c r="D181" s="73" t="str">
        <f>IF(Data!Y182&gt;0,  "R",IF(ISBLANK(Data!Y182)," ","NR"))</f>
        <v>NR</v>
      </c>
      <c r="E181" s="73" t="str">
        <f t="shared" si="2"/>
        <v>NEGATIVE</v>
      </c>
    </row>
    <row r="182" spans="2:5" x14ac:dyDescent="0.3">
      <c r="B182" s="6">
        <v>43795</v>
      </c>
      <c r="C182" s="73" t="str">
        <f>IF(Data!Z183&gt;0,  "R",IF(ISBLANK(Data!Z183)," ","NR"))</f>
        <v>NR</v>
      </c>
      <c r="D182" s="73" t="str">
        <f>IF(Data!Y183&gt;0,  "R",IF(ISBLANK(Data!Y183)," ","NR"))</f>
        <v>NR</v>
      </c>
      <c r="E182" s="73" t="str">
        <f t="shared" si="2"/>
        <v>NEGATIVE</v>
      </c>
    </row>
    <row r="183" spans="2:5" x14ac:dyDescent="0.3">
      <c r="B183" s="6">
        <v>43796</v>
      </c>
      <c r="C183" s="73" t="str">
        <f>IF(Data!Z184&gt;0,  "R",IF(ISBLANK(Data!Z184)," ","NR"))</f>
        <v>NR</v>
      </c>
      <c r="D183" s="73" t="str">
        <f>IF(Data!Y184&gt;0,  "R",IF(ISBLANK(Data!Y184)," ","NR"))</f>
        <v>NR</v>
      </c>
      <c r="E183" s="73" t="str">
        <f t="shared" si="2"/>
        <v>NEGATIVE</v>
      </c>
    </row>
    <row r="184" spans="2:5" x14ac:dyDescent="0.3">
      <c r="B184" s="6">
        <v>43797</v>
      </c>
      <c r="C184" s="73" t="str">
        <f>IF(Data!Z185&gt;0,  "R",IF(ISBLANK(Data!Z185)," ","NR"))</f>
        <v>NR</v>
      </c>
      <c r="D184" s="73" t="str">
        <f>IF(Data!Y185&gt;0,  "R",IF(ISBLANK(Data!Y185)," ","NR"))</f>
        <v>NR</v>
      </c>
      <c r="E184" s="73" t="str">
        <f t="shared" si="2"/>
        <v>NEGATIVE</v>
      </c>
    </row>
    <row r="185" spans="2:5" x14ac:dyDescent="0.3">
      <c r="B185" s="6">
        <v>43798</v>
      </c>
      <c r="C185" s="73" t="str">
        <f>IF(Data!Z186&gt;0,  "R",IF(ISBLANK(Data!Z186)," ","NR"))</f>
        <v>NR</v>
      </c>
      <c r="D185" s="73" t="str">
        <f>IF(Data!Y186&gt;0,  "R",IF(ISBLANK(Data!Y186)," ","NR"))</f>
        <v>NR</v>
      </c>
      <c r="E185" s="73" t="str">
        <f t="shared" si="2"/>
        <v>NEGATIVE</v>
      </c>
    </row>
    <row r="186" spans="2:5" x14ac:dyDescent="0.3">
      <c r="B186" s="6">
        <v>43799</v>
      </c>
      <c r="C186" s="73" t="str">
        <f>IF(Data!Z187&gt;0,  "R",IF(ISBLANK(Data!Z187)," ","NR"))</f>
        <v>NR</v>
      </c>
      <c r="D186" s="73" t="str">
        <f>IF(Data!Y187&gt;0,  "R",IF(ISBLANK(Data!Y187)," ","NR"))</f>
        <v>NR</v>
      </c>
      <c r="E186" s="73" t="str">
        <f t="shared" si="2"/>
        <v>NEGATIVE</v>
      </c>
    </row>
    <row r="187" spans="2:5" x14ac:dyDescent="0.3">
      <c r="B187" s="6">
        <v>43800</v>
      </c>
      <c r="C187" s="73" t="str">
        <f>IF(Data!Z188&gt;0,  "R",IF(ISBLANK(Data!Z188)," ","NR"))</f>
        <v>NR</v>
      </c>
      <c r="D187" s="73" t="str">
        <f>IF(Data!Y188&gt;0,  "R",IF(ISBLANK(Data!Y188)," ","NR"))</f>
        <v>NR</v>
      </c>
      <c r="E187" s="73" t="str">
        <f t="shared" si="2"/>
        <v>NEGATIVE</v>
      </c>
    </row>
    <row r="188" spans="2:5" x14ac:dyDescent="0.3">
      <c r="B188" s="6">
        <v>43801</v>
      </c>
      <c r="C188" s="73" t="str">
        <f>IF(Data!Z189&gt;0,  "R",IF(ISBLANK(Data!Z189)," ","NR"))</f>
        <v>R</v>
      </c>
      <c r="D188" s="73" t="str">
        <f>IF(Data!Y189&gt;0,  "R",IF(ISBLANK(Data!Y189)," ","NR"))</f>
        <v>NR</v>
      </c>
      <c r="E188" s="73" t="str">
        <f t="shared" si="2"/>
        <v>MISS</v>
      </c>
    </row>
    <row r="189" spans="2:5" x14ac:dyDescent="0.3">
      <c r="B189" s="6">
        <v>43802</v>
      </c>
      <c r="C189" s="73" t="str">
        <f>IF(Data!Z190&gt;0,  "R",IF(ISBLANK(Data!Z190)," ","NR"))</f>
        <v>R</v>
      </c>
      <c r="D189" s="73" t="str">
        <f>IF(Data!Y190&gt;0,  "R",IF(ISBLANK(Data!Y190)," ","NR"))</f>
        <v>NR</v>
      </c>
      <c r="E189" s="73" t="str">
        <f t="shared" si="2"/>
        <v>MISS</v>
      </c>
    </row>
    <row r="190" spans="2:5" x14ac:dyDescent="0.3">
      <c r="B190" s="6">
        <v>43803</v>
      </c>
      <c r="C190" s="73" t="str">
        <f>IF(Data!Z191&gt;0,  "R",IF(ISBLANK(Data!Z191)," ","NR"))</f>
        <v>R</v>
      </c>
      <c r="D190" s="73" t="str">
        <f>IF(Data!Y191&gt;0,  "R",IF(ISBLANK(Data!Y191)," ","NR"))</f>
        <v>NR</v>
      </c>
      <c r="E190" s="73" t="str">
        <f t="shared" si="2"/>
        <v>MISS</v>
      </c>
    </row>
    <row r="191" spans="2:5" x14ac:dyDescent="0.3">
      <c r="B191" s="6">
        <v>43804</v>
      </c>
      <c r="C191" s="73" t="str">
        <f>IF(Data!Z192&gt;0,  "R",IF(ISBLANK(Data!Z192)," ","NR"))</f>
        <v>R</v>
      </c>
      <c r="D191" s="73" t="str">
        <f>IF(Data!Y192&gt;0,  "R",IF(ISBLANK(Data!Y192)," ","NR"))</f>
        <v>NR</v>
      </c>
      <c r="E191" s="73" t="str">
        <f t="shared" si="2"/>
        <v>MISS</v>
      </c>
    </row>
    <row r="192" spans="2:5" x14ac:dyDescent="0.3">
      <c r="B192" s="6">
        <v>43805</v>
      </c>
      <c r="C192" s="73" t="str">
        <f>IF(Data!Z193&gt;0,  "R",IF(ISBLANK(Data!Z193)," ","NR"))</f>
        <v>R</v>
      </c>
      <c r="D192" s="73" t="str">
        <f>IF(Data!Y193&gt;0,  "R",IF(ISBLANK(Data!Y193)," ","NR"))</f>
        <v>NR</v>
      </c>
      <c r="E192" s="73" t="str">
        <f t="shared" si="2"/>
        <v>MISS</v>
      </c>
    </row>
    <row r="193" spans="2:5" x14ac:dyDescent="0.3">
      <c r="B193" s="6">
        <v>43806</v>
      </c>
      <c r="C193" s="73" t="str">
        <f>IF(Data!Z194&gt;0,  "R",IF(ISBLANK(Data!Z194)," ","NR"))</f>
        <v>R</v>
      </c>
      <c r="D193" s="73" t="str">
        <f>IF(Data!Y194&gt;0,  "R",IF(ISBLANK(Data!Y194)," ","NR"))</f>
        <v>NR</v>
      </c>
      <c r="E193" s="73" t="str">
        <f t="shared" si="2"/>
        <v>MISS</v>
      </c>
    </row>
    <row r="194" spans="2:5" x14ac:dyDescent="0.3">
      <c r="B194" s="6">
        <v>43807</v>
      </c>
      <c r="C194" s="73" t="str">
        <f>IF(Data!Z195&gt;0,  "R",IF(ISBLANK(Data!Z195)," ","NR"))</f>
        <v>NR</v>
      </c>
      <c r="D194" s="73" t="str">
        <f>IF(Data!Y195&gt;0,  "R",IF(ISBLANK(Data!Y195)," ","NR"))</f>
        <v>NR</v>
      </c>
      <c r="E194" s="73" t="str">
        <f t="shared" si="2"/>
        <v>NEGATIVE</v>
      </c>
    </row>
    <row r="195" spans="2:5" x14ac:dyDescent="0.3">
      <c r="B195" s="6">
        <v>43808</v>
      </c>
      <c r="C195" s="73" t="str">
        <f>IF(Data!Z196&gt;0,  "R",IF(ISBLANK(Data!Z196)," ","NR"))</f>
        <v>NR</v>
      </c>
      <c r="D195" s="73" t="str">
        <f>IF(Data!Y196&gt;0,  "R",IF(ISBLANK(Data!Y196)," ","NR"))</f>
        <v>R</v>
      </c>
      <c r="E195" s="73" t="str">
        <f t="shared" si="2"/>
        <v>FALSE ALARM</v>
      </c>
    </row>
    <row r="196" spans="2:5" x14ac:dyDescent="0.3">
      <c r="B196" s="6">
        <v>43809</v>
      </c>
      <c r="C196" s="73" t="str">
        <f>IF(Data!Z197&gt;0,  "R",IF(ISBLANK(Data!Z197)," ","NR"))</f>
        <v>NR</v>
      </c>
      <c r="D196" s="73" t="str">
        <f>IF(Data!Y197&gt;0,  "R",IF(ISBLANK(Data!Y197)," ","NR"))</f>
        <v>R</v>
      </c>
      <c r="E196" s="73" t="str">
        <f t="shared" si="2"/>
        <v>FALSE ALARM</v>
      </c>
    </row>
    <row r="197" spans="2:5" x14ac:dyDescent="0.3">
      <c r="B197" s="6">
        <v>43810</v>
      </c>
      <c r="C197" s="73" t="str">
        <f>IF(Data!Z198&gt;0,  "R",IF(ISBLANK(Data!Z198)," ","NR"))</f>
        <v>NR</v>
      </c>
      <c r="D197" s="73" t="str">
        <f>IF(Data!Y198&gt;0,  "R",IF(ISBLANK(Data!Y198)," ","NR"))</f>
        <v>R</v>
      </c>
      <c r="E197" s="73" t="str">
        <f t="shared" ref="E197:E260" si="3">IF(AND(C197=D197,C197="R"),"HIT",IF(AND(C197&lt;&gt;D197,C197="NR"),"FALSE ALARM",IF(AND(C197&lt;&gt;D197,C197="R"),"MISS",IF(AND(C197="NR",D197="NR"),"NEGATIVE"," "))))</f>
        <v>FALSE ALARM</v>
      </c>
    </row>
    <row r="198" spans="2:5" x14ac:dyDescent="0.3">
      <c r="B198" s="6">
        <v>43811</v>
      </c>
      <c r="C198" s="73" t="str">
        <f>IF(Data!Z199&gt;0,  "R",IF(ISBLANK(Data!Z199)," ","NR"))</f>
        <v>NR</v>
      </c>
      <c r="D198" s="73" t="str">
        <f>IF(Data!Y199&gt;0,  "R",IF(ISBLANK(Data!Y199)," ","NR"))</f>
        <v>R</v>
      </c>
      <c r="E198" s="73" t="str">
        <f t="shared" si="3"/>
        <v>FALSE ALARM</v>
      </c>
    </row>
    <row r="199" spans="2:5" x14ac:dyDescent="0.3">
      <c r="B199" s="6">
        <v>43812</v>
      </c>
      <c r="C199" s="73" t="str">
        <f>IF(Data!Z200&gt;0,  "R",IF(ISBLANK(Data!Z200)," ","NR"))</f>
        <v>NR</v>
      </c>
      <c r="D199" s="73" t="str">
        <f>IF(Data!Y200&gt;0,  "R",IF(ISBLANK(Data!Y200)," ","NR"))</f>
        <v>R</v>
      </c>
      <c r="E199" s="73" t="str">
        <f t="shared" si="3"/>
        <v>FALSE ALARM</v>
      </c>
    </row>
    <row r="200" spans="2:5" x14ac:dyDescent="0.3">
      <c r="B200" s="6">
        <v>43813</v>
      </c>
      <c r="C200" s="73" t="str">
        <f>IF(Data!Z201&gt;0,  "R",IF(ISBLANK(Data!Z201)," ","NR"))</f>
        <v>NR</v>
      </c>
      <c r="D200" s="73" t="str">
        <f>IF(Data!Y201&gt;0,  "R",IF(ISBLANK(Data!Y201)," ","NR"))</f>
        <v>R</v>
      </c>
      <c r="E200" s="73" t="str">
        <f t="shared" si="3"/>
        <v>FALSE ALARM</v>
      </c>
    </row>
    <row r="201" spans="2:5" x14ac:dyDescent="0.3">
      <c r="B201" s="6">
        <v>43814</v>
      </c>
      <c r="C201" s="73" t="str">
        <f>IF(Data!Z202&gt;0,  "R",IF(ISBLANK(Data!Z202)," ","NR"))</f>
        <v>NR</v>
      </c>
      <c r="D201" s="73" t="str">
        <f>IF(Data!Y202&gt;0,  "R",IF(ISBLANK(Data!Y202)," ","NR"))</f>
        <v>R</v>
      </c>
      <c r="E201" s="73" t="str">
        <f t="shared" si="3"/>
        <v>FALSE ALARM</v>
      </c>
    </row>
    <row r="202" spans="2:5" x14ac:dyDescent="0.3">
      <c r="B202" s="6">
        <v>43815</v>
      </c>
      <c r="C202" s="73" t="str">
        <f>IF(Data!Z203&gt;0,  "R",IF(ISBLANK(Data!Z203)," ","NR"))</f>
        <v>NR</v>
      </c>
      <c r="D202" s="73" t="str">
        <f>IF(Data!Y203&gt;0,  "R",IF(ISBLANK(Data!Y203)," ","NR"))</f>
        <v>R</v>
      </c>
      <c r="E202" s="73" t="str">
        <f t="shared" si="3"/>
        <v>FALSE ALARM</v>
      </c>
    </row>
    <row r="203" spans="2:5" x14ac:dyDescent="0.3">
      <c r="B203" s="6">
        <v>43816</v>
      </c>
      <c r="C203" s="73" t="str">
        <f>IF(Data!Z204&gt;0,  "R",IF(ISBLANK(Data!Z204)," ","NR"))</f>
        <v>NR</v>
      </c>
      <c r="D203" s="73" t="str">
        <f>IF(Data!Y204&gt;0,  "R",IF(ISBLANK(Data!Y204)," ","NR"))</f>
        <v>R</v>
      </c>
      <c r="E203" s="73" t="str">
        <f t="shared" si="3"/>
        <v>FALSE ALARM</v>
      </c>
    </row>
    <row r="204" spans="2:5" x14ac:dyDescent="0.3">
      <c r="B204" s="6">
        <v>43817</v>
      </c>
      <c r="C204" s="73" t="str">
        <f>IF(Data!Z205&gt;0,  "R",IF(ISBLANK(Data!Z205)," ","NR"))</f>
        <v>NR</v>
      </c>
      <c r="D204" s="73" t="str">
        <f>IF(Data!Y205&gt;0,  "R",IF(ISBLANK(Data!Y205)," ","NR"))</f>
        <v>R</v>
      </c>
      <c r="E204" s="73" t="str">
        <f t="shared" si="3"/>
        <v>FALSE ALARM</v>
      </c>
    </row>
    <row r="205" spans="2:5" x14ac:dyDescent="0.3">
      <c r="B205" s="6">
        <v>43818</v>
      </c>
      <c r="C205" s="73" t="str">
        <f>IF(Data!Z206&gt;0,  "R",IF(ISBLANK(Data!Z206)," ","NR"))</f>
        <v>NR</v>
      </c>
      <c r="D205" s="73" t="str">
        <f>IF(Data!Y206&gt;0,  "R",IF(ISBLANK(Data!Y206)," ","NR"))</f>
        <v>R</v>
      </c>
      <c r="E205" s="73" t="str">
        <f t="shared" si="3"/>
        <v>FALSE ALARM</v>
      </c>
    </row>
    <row r="206" spans="2:5" x14ac:dyDescent="0.3">
      <c r="B206" s="6">
        <v>43819</v>
      </c>
      <c r="C206" s="73" t="str">
        <f>IF(Data!Z207&gt;0,  "R",IF(ISBLANK(Data!Z207)," ","NR"))</f>
        <v>NR</v>
      </c>
      <c r="D206" s="73" t="str">
        <f>IF(Data!Y207&gt;0,  "R",IF(ISBLANK(Data!Y207)," ","NR"))</f>
        <v>R</v>
      </c>
      <c r="E206" s="73" t="str">
        <f t="shared" si="3"/>
        <v>FALSE ALARM</v>
      </c>
    </row>
    <row r="207" spans="2:5" x14ac:dyDescent="0.3">
      <c r="B207" s="6">
        <v>43820</v>
      </c>
      <c r="C207" s="73" t="str">
        <f>IF(Data!Z208&gt;0,  "R",IF(ISBLANK(Data!Z208)," ","NR"))</f>
        <v>NR</v>
      </c>
      <c r="D207" s="73" t="str">
        <f>IF(Data!Y208&gt;0,  "R",IF(ISBLANK(Data!Y208)," ","NR"))</f>
        <v>R</v>
      </c>
      <c r="E207" s="73" t="str">
        <f t="shared" si="3"/>
        <v>FALSE ALARM</v>
      </c>
    </row>
    <row r="208" spans="2:5" x14ac:dyDescent="0.3">
      <c r="B208" s="6">
        <v>43821</v>
      </c>
      <c r="C208" s="73" t="str">
        <f>IF(Data!Z209&gt;0,  "R",IF(ISBLANK(Data!Z209)," ","NR"))</f>
        <v>NR</v>
      </c>
      <c r="D208" s="73" t="str">
        <f>IF(Data!Y209&gt;0,  "R",IF(ISBLANK(Data!Y209)," ","NR"))</f>
        <v>R</v>
      </c>
      <c r="E208" s="73" t="str">
        <f t="shared" si="3"/>
        <v>FALSE ALARM</v>
      </c>
    </row>
    <row r="209" spans="2:5" x14ac:dyDescent="0.3">
      <c r="B209" s="6">
        <v>43822</v>
      </c>
      <c r="C209" s="73" t="str">
        <f>IF(Data!Z210&gt;0,  "R",IF(ISBLANK(Data!Z210)," ","NR"))</f>
        <v>NR</v>
      </c>
      <c r="D209" s="73" t="str">
        <f>IF(Data!Y210&gt;0,  "R",IF(ISBLANK(Data!Y210)," ","NR"))</f>
        <v>R</v>
      </c>
      <c r="E209" s="73" t="str">
        <f t="shared" si="3"/>
        <v>FALSE ALARM</v>
      </c>
    </row>
    <row r="210" spans="2:5" x14ac:dyDescent="0.3">
      <c r="B210" s="6">
        <v>43823</v>
      </c>
      <c r="C210" s="73" t="str">
        <f>IF(Data!Z211&gt;0,  "R",IF(ISBLANK(Data!Z211)," ","NR"))</f>
        <v>NR</v>
      </c>
      <c r="D210" s="73" t="str">
        <f>IF(Data!Y211&gt;0,  "R",IF(ISBLANK(Data!Y211)," ","NR"))</f>
        <v>R</v>
      </c>
      <c r="E210" s="73" t="str">
        <f t="shared" si="3"/>
        <v>FALSE ALARM</v>
      </c>
    </row>
    <row r="211" spans="2:5" x14ac:dyDescent="0.3">
      <c r="B211" s="6">
        <v>43824</v>
      </c>
      <c r="C211" s="73" t="str">
        <f>IF(Data!Z212&gt;0,  "R",IF(ISBLANK(Data!Z212)," ","NR"))</f>
        <v>NR</v>
      </c>
      <c r="D211" s="73" t="str">
        <f>IF(Data!Y212&gt;0,  "R",IF(ISBLANK(Data!Y212)," ","NR"))</f>
        <v>R</v>
      </c>
      <c r="E211" s="73" t="str">
        <f t="shared" si="3"/>
        <v>FALSE ALARM</v>
      </c>
    </row>
    <row r="212" spans="2:5" x14ac:dyDescent="0.3">
      <c r="B212" s="6">
        <v>43825</v>
      </c>
      <c r="C212" s="73" t="str">
        <f>IF(Data!Z213&gt;0,  "R",IF(ISBLANK(Data!Z213)," ","NR"))</f>
        <v>NR</v>
      </c>
      <c r="D212" s="73" t="str">
        <f>IF(Data!Y213&gt;0,  "R",IF(ISBLANK(Data!Y213)," ","NR"))</f>
        <v>R</v>
      </c>
      <c r="E212" s="73" t="str">
        <f t="shared" si="3"/>
        <v>FALSE ALARM</v>
      </c>
    </row>
    <row r="213" spans="2:5" x14ac:dyDescent="0.3">
      <c r="B213" s="6">
        <v>43826</v>
      </c>
      <c r="C213" s="73" t="str">
        <f>IF(Data!Z214&gt;0,  "R",IF(ISBLANK(Data!Z214)," ","NR"))</f>
        <v>NR</v>
      </c>
      <c r="D213" s="73" t="str">
        <f>IF(Data!Y214&gt;0,  "R",IF(ISBLANK(Data!Y214)," ","NR"))</f>
        <v>R</v>
      </c>
      <c r="E213" s="73" t="str">
        <f t="shared" si="3"/>
        <v>FALSE ALARM</v>
      </c>
    </row>
    <row r="214" spans="2:5" x14ac:dyDescent="0.3">
      <c r="B214" s="6">
        <v>43827</v>
      </c>
      <c r="C214" s="73" t="str">
        <f>IF(Data!Z215&gt;0,  "R",IF(ISBLANK(Data!Z215)," ","NR"))</f>
        <v>NR</v>
      </c>
      <c r="D214" s="73" t="str">
        <f>IF(Data!Y215&gt;0,  "R",IF(ISBLANK(Data!Y215)," ","NR"))</f>
        <v>R</v>
      </c>
      <c r="E214" s="73" t="str">
        <f t="shared" si="3"/>
        <v>FALSE ALARM</v>
      </c>
    </row>
    <row r="215" spans="2:5" x14ac:dyDescent="0.3">
      <c r="B215" s="6">
        <v>43828</v>
      </c>
      <c r="C215" s="73" t="str">
        <f>IF(Data!Z216&gt;0,  "R",IF(ISBLANK(Data!Z216)," ","NR"))</f>
        <v>NR</v>
      </c>
      <c r="D215" s="73" t="str">
        <f>IF(Data!Y216&gt;0,  "R",IF(ISBLANK(Data!Y216)," ","NR"))</f>
        <v>R</v>
      </c>
      <c r="E215" s="73" t="str">
        <f t="shared" si="3"/>
        <v>FALSE ALARM</v>
      </c>
    </row>
    <row r="216" spans="2:5" x14ac:dyDescent="0.3">
      <c r="B216" s="6">
        <v>43829</v>
      </c>
      <c r="C216" s="73" t="str">
        <f>IF(Data!Z217&gt;0,  "R",IF(ISBLANK(Data!Z217)," ","NR"))</f>
        <v>NR</v>
      </c>
      <c r="D216" s="73" t="str">
        <f>IF(Data!Y217&gt;0,  "R",IF(ISBLANK(Data!Y217)," ","NR"))</f>
        <v>R</v>
      </c>
      <c r="E216" s="73" t="str">
        <f t="shared" si="3"/>
        <v>FALSE ALARM</v>
      </c>
    </row>
    <row r="217" spans="2:5" x14ac:dyDescent="0.3">
      <c r="B217" s="6">
        <v>43830</v>
      </c>
      <c r="C217" s="73" t="str">
        <f>IF(Data!Z218&gt;0,  "R",IF(ISBLANK(Data!Z218)," ","NR"))</f>
        <v>NR</v>
      </c>
      <c r="D217" s="73" t="str">
        <f>IF(Data!Y218&gt;0,  "R",IF(ISBLANK(Data!Y218)," ","NR"))</f>
        <v>R</v>
      </c>
      <c r="E217" s="73" t="str">
        <f t="shared" si="3"/>
        <v>FALSE ALARM</v>
      </c>
    </row>
    <row r="218" spans="2:5" x14ac:dyDescent="0.3">
      <c r="B218" s="6">
        <v>43831</v>
      </c>
      <c r="C218" s="73" t="str">
        <f>IF(Data!Z219&gt;0,  "R",IF(ISBLANK(Data!Z219)," ","NR"))</f>
        <v>NR</v>
      </c>
      <c r="D218" s="73" t="str">
        <f>IF(Data!Y219&gt;0,  "R",IF(ISBLANK(Data!Y219)," ","NR"))</f>
        <v>R</v>
      </c>
      <c r="E218" s="73" t="str">
        <f t="shared" si="3"/>
        <v>FALSE ALARM</v>
      </c>
    </row>
    <row r="219" spans="2:5" x14ac:dyDescent="0.3">
      <c r="B219" s="6">
        <v>43832</v>
      </c>
      <c r="C219" s="73" t="str">
        <f>IF(Data!Z220&gt;0,  "R",IF(ISBLANK(Data!Z220)," ","NR"))</f>
        <v>NR</v>
      </c>
      <c r="D219" s="73" t="str">
        <f>IF(Data!Y220&gt;0,  "R",IF(ISBLANK(Data!Y220)," ","NR"))</f>
        <v>R</v>
      </c>
      <c r="E219" s="73" t="str">
        <f t="shared" si="3"/>
        <v>FALSE ALARM</v>
      </c>
    </row>
    <row r="220" spans="2:5" x14ac:dyDescent="0.3">
      <c r="B220" s="6">
        <v>43833</v>
      </c>
      <c r="C220" s="73" t="str">
        <f>IF(Data!Z221&gt;0,  "R",IF(ISBLANK(Data!Z221)," ","NR"))</f>
        <v>R</v>
      </c>
      <c r="D220" s="73" t="str">
        <f>IF(Data!Y221&gt;0,  "R",IF(ISBLANK(Data!Y221)," ","NR"))</f>
        <v>R</v>
      </c>
      <c r="E220" s="73" t="str">
        <f t="shared" si="3"/>
        <v>HIT</v>
      </c>
    </row>
    <row r="221" spans="2:5" x14ac:dyDescent="0.3">
      <c r="B221" s="6">
        <v>43834</v>
      </c>
      <c r="C221" s="73" t="str">
        <f>IF(Data!Z222&gt;0,  "R",IF(ISBLANK(Data!Z222)," ","NR"))</f>
        <v>R</v>
      </c>
      <c r="D221" s="73" t="str">
        <f>IF(Data!Y222&gt;0,  "R",IF(ISBLANK(Data!Y222)," ","NR"))</f>
        <v>R</v>
      </c>
      <c r="E221" s="73" t="str">
        <f t="shared" si="3"/>
        <v>HIT</v>
      </c>
    </row>
    <row r="222" spans="2:5" x14ac:dyDescent="0.3">
      <c r="B222" s="6">
        <v>43835</v>
      </c>
      <c r="C222" s="73" t="str">
        <f>IF(Data!Z223&gt;0,  "R",IF(ISBLANK(Data!Z223)," ","NR"))</f>
        <v>R</v>
      </c>
      <c r="D222" s="73" t="str">
        <f>IF(Data!Y223&gt;0,  "R",IF(ISBLANK(Data!Y223)," ","NR"))</f>
        <v>R</v>
      </c>
      <c r="E222" s="73" t="str">
        <f t="shared" si="3"/>
        <v>HIT</v>
      </c>
    </row>
    <row r="223" spans="2:5" x14ac:dyDescent="0.3">
      <c r="B223" s="6">
        <v>43836</v>
      </c>
      <c r="C223" s="73" t="str">
        <f>IF(Data!Z224&gt;0,  "R",IF(ISBLANK(Data!Z224)," ","NR"))</f>
        <v>R</v>
      </c>
      <c r="D223" s="73" t="str">
        <f>IF(Data!Y224&gt;0,  "R",IF(ISBLANK(Data!Y224)," ","NR"))</f>
        <v>R</v>
      </c>
      <c r="E223" s="73" t="str">
        <f t="shared" si="3"/>
        <v>HIT</v>
      </c>
    </row>
    <row r="224" spans="2:5" x14ac:dyDescent="0.3">
      <c r="B224" s="6">
        <v>43837</v>
      </c>
      <c r="C224" s="73" t="str">
        <f>IF(Data!Z225&gt;0,  "R",IF(ISBLANK(Data!Z225)," ","NR"))</f>
        <v>R</v>
      </c>
      <c r="D224" s="73" t="str">
        <f>IF(Data!Y225&gt;0,  "R",IF(ISBLANK(Data!Y225)," ","NR"))</f>
        <v>R</v>
      </c>
      <c r="E224" s="73" t="str">
        <f t="shared" si="3"/>
        <v>HIT</v>
      </c>
    </row>
    <row r="225" spans="2:5" x14ac:dyDescent="0.3">
      <c r="B225" s="6">
        <v>43838</v>
      </c>
      <c r="C225" s="73" t="str">
        <f>IF(Data!Z226&gt;0,  "R",IF(ISBLANK(Data!Z226)," ","NR"))</f>
        <v>NR</v>
      </c>
      <c r="D225" s="73" t="str">
        <f>IF(Data!Y226&gt;0,  "R",IF(ISBLANK(Data!Y226)," ","NR"))</f>
        <v>R</v>
      </c>
      <c r="E225" s="73" t="str">
        <f t="shared" si="3"/>
        <v>FALSE ALARM</v>
      </c>
    </row>
    <row r="226" spans="2:5" x14ac:dyDescent="0.3">
      <c r="B226" s="6">
        <v>43839</v>
      </c>
      <c r="C226" s="73" t="str">
        <f>IF(Data!Z227&gt;0,  "R",IF(ISBLANK(Data!Z227)," ","NR"))</f>
        <v>NR</v>
      </c>
      <c r="D226" s="73" t="str">
        <f>IF(Data!Y227&gt;0,  "R",IF(ISBLANK(Data!Y227)," ","NR"))</f>
        <v>R</v>
      </c>
      <c r="E226" s="73" t="str">
        <f t="shared" si="3"/>
        <v>FALSE ALARM</v>
      </c>
    </row>
    <row r="227" spans="2:5" x14ac:dyDescent="0.3">
      <c r="B227" s="6">
        <v>43840</v>
      </c>
      <c r="C227" s="73" t="str">
        <f>IF(Data!Z228&gt;0,  "R",IF(ISBLANK(Data!Z228)," ","NR"))</f>
        <v>NR</v>
      </c>
      <c r="D227" s="73" t="str">
        <f>IF(Data!Y228&gt;0,  "R",IF(ISBLANK(Data!Y228)," ","NR"))</f>
        <v>R</v>
      </c>
      <c r="E227" s="73" t="str">
        <f t="shared" si="3"/>
        <v>FALSE ALARM</v>
      </c>
    </row>
    <row r="228" spans="2:5" x14ac:dyDescent="0.3">
      <c r="B228" s="6">
        <v>43841</v>
      </c>
      <c r="C228" s="73" t="str">
        <f>IF(Data!Z229&gt;0,  "R",IF(ISBLANK(Data!Z229)," ","NR"))</f>
        <v>NR</v>
      </c>
      <c r="D228" s="73" t="str">
        <f>IF(Data!Y229&gt;0,  "R",IF(ISBLANK(Data!Y229)," ","NR"))</f>
        <v>R</v>
      </c>
      <c r="E228" s="73" t="str">
        <f t="shared" si="3"/>
        <v>FALSE ALARM</v>
      </c>
    </row>
    <row r="229" spans="2:5" x14ac:dyDescent="0.3">
      <c r="B229" s="6">
        <v>43842</v>
      </c>
      <c r="C229" s="73" t="str">
        <f>IF(Data!Z230&gt;0,  "R",IF(ISBLANK(Data!Z230)," ","NR"))</f>
        <v>NR</v>
      </c>
      <c r="D229" s="73" t="str">
        <f>IF(Data!Y230&gt;0,  "R",IF(ISBLANK(Data!Y230)," ","NR"))</f>
        <v>R</v>
      </c>
      <c r="E229" s="73" t="str">
        <f t="shared" si="3"/>
        <v>FALSE ALARM</v>
      </c>
    </row>
    <row r="230" spans="2:5" x14ac:dyDescent="0.3">
      <c r="B230" s="6">
        <v>43843</v>
      </c>
      <c r="C230" s="73" t="str">
        <f>IF(Data!Z231&gt;0,  "R",IF(ISBLANK(Data!Z231)," ","NR"))</f>
        <v>NR</v>
      </c>
      <c r="D230" s="73" t="str">
        <f>IF(Data!Y231&gt;0,  "R",IF(ISBLANK(Data!Y231)," ","NR"))</f>
        <v>NR</v>
      </c>
      <c r="E230" s="73" t="str">
        <f t="shared" si="3"/>
        <v>NEGATIVE</v>
      </c>
    </row>
    <row r="231" spans="2:5" x14ac:dyDescent="0.3">
      <c r="B231" s="6">
        <v>43844</v>
      </c>
      <c r="C231" s="73" t="str">
        <f>IF(Data!Z232&gt;0,  "R",IF(ISBLANK(Data!Z232)," ","NR"))</f>
        <v>NR</v>
      </c>
      <c r="D231" s="73" t="str">
        <f>IF(Data!Y232&gt;0,  "R",IF(ISBLANK(Data!Y232)," ","NR"))</f>
        <v>NR</v>
      </c>
      <c r="E231" s="73" t="str">
        <f t="shared" si="3"/>
        <v>NEGATIVE</v>
      </c>
    </row>
    <row r="232" spans="2:5" x14ac:dyDescent="0.3">
      <c r="B232" s="6">
        <v>43845</v>
      </c>
      <c r="C232" s="73" t="str">
        <f>IF(Data!Z233&gt;0,  "R",IF(ISBLANK(Data!Z233)," ","NR"))</f>
        <v>NR</v>
      </c>
      <c r="D232" s="73" t="str">
        <f>IF(Data!Y233&gt;0,  "R",IF(ISBLANK(Data!Y233)," ","NR"))</f>
        <v>NR</v>
      </c>
      <c r="E232" s="73" t="str">
        <f t="shared" si="3"/>
        <v>NEGATIVE</v>
      </c>
    </row>
    <row r="233" spans="2:5" x14ac:dyDescent="0.3">
      <c r="B233" s="6">
        <v>43846</v>
      </c>
      <c r="C233" s="73" t="str">
        <f>IF(Data!Z234&gt;0,  "R",IF(ISBLANK(Data!Z234)," ","NR"))</f>
        <v>NR</v>
      </c>
      <c r="D233" s="73" t="str">
        <f>IF(Data!Y234&gt;0,  "R",IF(ISBLANK(Data!Y234)," ","NR"))</f>
        <v>NR</v>
      </c>
      <c r="E233" s="73" t="str">
        <f t="shared" si="3"/>
        <v>NEGATIVE</v>
      </c>
    </row>
    <row r="234" spans="2:5" x14ac:dyDescent="0.3">
      <c r="B234" s="6">
        <v>43847</v>
      </c>
      <c r="C234" s="73" t="str">
        <f>IF(Data!Z235&gt;0,  "R",IF(ISBLANK(Data!Z235)," ","NR"))</f>
        <v>NR</v>
      </c>
      <c r="D234" s="73" t="str">
        <f>IF(Data!Y235&gt;0,  "R",IF(ISBLANK(Data!Y235)," ","NR"))</f>
        <v>NR</v>
      </c>
      <c r="E234" s="73" t="str">
        <f t="shared" si="3"/>
        <v>NEGATIVE</v>
      </c>
    </row>
    <row r="235" spans="2:5" x14ac:dyDescent="0.3">
      <c r="B235" s="6">
        <v>43848</v>
      </c>
      <c r="C235" s="73" t="str">
        <f>IF(Data!Z236&gt;0,  "R",IF(ISBLANK(Data!Z236)," ","NR"))</f>
        <v>NR</v>
      </c>
      <c r="D235" s="73" t="str">
        <f>IF(Data!Y236&gt;0,  "R",IF(ISBLANK(Data!Y236)," ","NR"))</f>
        <v>NR</v>
      </c>
      <c r="E235" s="73" t="str">
        <f t="shared" si="3"/>
        <v>NEGATIVE</v>
      </c>
    </row>
    <row r="236" spans="2:5" x14ac:dyDescent="0.3">
      <c r="B236" s="6">
        <v>43849</v>
      </c>
      <c r="C236" s="73" t="str">
        <f>IF(Data!Z237&gt;0,  "R",IF(ISBLANK(Data!Z237)," ","NR"))</f>
        <v>NR</v>
      </c>
      <c r="D236" s="73" t="str">
        <f>IF(Data!Y237&gt;0,  "R",IF(ISBLANK(Data!Y237)," ","NR"))</f>
        <v>NR</v>
      </c>
      <c r="E236" s="73" t="str">
        <f t="shared" si="3"/>
        <v>NEGATIVE</v>
      </c>
    </row>
    <row r="237" spans="2:5" x14ac:dyDescent="0.3">
      <c r="B237" s="6">
        <v>43850</v>
      </c>
      <c r="C237" s="73" t="str">
        <f>IF(Data!Z238&gt;0,  "R",IF(ISBLANK(Data!Z238)," ","NR"))</f>
        <v>NR</v>
      </c>
      <c r="D237" s="73" t="str">
        <f>IF(Data!Y238&gt;0,  "R",IF(ISBLANK(Data!Y238)," ","NR"))</f>
        <v>NR</v>
      </c>
      <c r="E237" s="73" t="str">
        <f t="shared" si="3"/>
        <v>NEGATIVE</v>
      </c>
    </row>
    <row r="238" spans="2:5" x14ac:dyDescent="0.3">
      <c r="B238" s="6">
        <v>43851</v>
      </c>
      <c r="C238" s="73" t="str">
        <f>IF(Data!Z239&gt;0,  "R",IF(ISBLANK(Data!Z239)," ","NR"))</f>
        <v>NR</v>
      </c>
      <c r="D238" s="73" t="str">
        <f>IF(Data!Y239&gt;0,  "R",IF(ISBLANK(Data!Y239)," ","NR"))</f>
        <v>NR</v>
      </c>
      <c r="E238" s="73" t="str">
        <f t="shared" si="3"/>
        <v>NEGATIVE</v>
      </c>
    </row>
    <row r="239" spans="2:5" x14ac:dyDescent="0.3">
      <c r="B239" s="6">
        <v>43852</v>
      </c>
      <c r="C239" s="73" t="str">
        <f>IF(Data!Z240&gt;0,  "R",IF(ISBLANK(Data!Z240)," ","NR"))</f>
        <v>NR</v>
      </c>
      <c r="D239" s="73" t="str">
        <f>IF(Data!Y240&gt;0,  "R",IF(ISBLANK(Data!Y240)," ","NR"))</f>
        <v>NR</v>
      </c>
      <c r="E239" s="73" t="str">
        <f t="shared" si="3"/>
        <v>NEGATIVE</v>
      </c>
    </row>
    <row r="240" spans="2:5" x14ac:dyDescent="0.3">
      <c r="B240" s="6">
        <v>43853</v>
      </c>
      <c r="C240" s="73" t="str">
        <f>IF(Data!Z241&gt;0,  "R",IF(ISBLANK(Data!Z241)," ","NR"))</f>
        <v>NR</v>
      </c>
      <c r="D240" s="73" t="str">
        <f>IF(Data!Y241&gt;0,  "R",IF(ISBLANK(Data!Y241)," ","NR"))</f>
        <v>NR</v>
      </c>
      <c r="E240" s="73" t="str">
        <f t="shared" si="3"/>
        <v>NEGATIVE</v>
      </c>
    </row>
    <row r="241" spans="2:5" x14ac:dyDescent="0.3">
      <c r="B241" s="6">
        <v>43854</v>
      </c>
      <c r="C241" s="73" t="str">
        <f>IF(Data!Z242&gt;0,  "R",IF(ISBLANK(Data!Z242)," ","NR"))</f>
        <v>NR</v>
      </c>
      <c r="D241" s="73" t="str">
        <f>IF(Data!Y242&gt;0,  "R",IF(ISBLANK(Data!Y242)," ","NR"))</f>
        <v>NR</v>
      </c>
      <c r="E241" s="73" t="str">
        <f t="shared" si="3"/>
        <v>NEGATIVE</v>
      </c>
    </row>
    <row r="242" spans="2:5" x14ac:dyDescent="0.3">
      <c r="B242" s="6">
        <v>43855</v>
      </c>
      <c r="C242" s="73" t="str">
        <f>IF(Data!Z243&gt;0,  "R",IF(ISBLANK(Data!Z243)," ","NR"))</f>
        <v>NR</v>
      </c>
      <c r="D242" s="73" t="str">
        <f>IF(Data!Y243&gt;0,  "R",IF(ISBLANK(Data!Y243)," ","NR"))</f>
        <v>NR</v>
      </c>
      <c r="E242" s="73" t="str">
        <f t="shared" si="3"/>
        <v>NEGATIVE</v>
      </c>
    </row>
    <row r="243" spans="2:5" x14ac:dyDescent="0.3">
      <c r="B243" s="6">
        <v>43856</v>
      </c>
      <c r="C243" s="73" t="str">
        <f>IF(Data!Z244&gt;0,  "R",IF(ISBLANK(Data!Z244)," ","NR"))</f>
        <v>NR</v>
      </c>
      <c r="D243" s="73" t="str">
        <f>IF(Data!Y244&gt;0,  "R",IF(ISBLANK(Data!Y244)," ","NR"))</f>
        <v>NR</v>
      </c>
      <c r="E243" s="73" t="str">
        <f t="shared" si="3"/>
        <v>NEGATIVE</v>
      </c>
    </row>
    <row r="244" spans="2:5" x14ac:dyDescent="0.3">
      <c r="B244" s="6">
        <v>43857</v>
      </c>
      <c r="C244" s="73" t="str">
        <f>IF(Data!Z245&gt;0,  "R",IF(ISBLANK(Data!Z245)," ","NR"))</f>
        <v>NR</v>
      </c>
      <c r="D244" s="73" t="str">
        <f>IF(Data!Y245&gt;0,  "R",IF(ISBLANK(Data!Y245)," ","NR"))</f>
        <v>NR</v>
      </c>
      <c r="E244" s="73" t="str">
        <f t="shared" si="3"/>
        <v>NEGATIVE</v>
      </c>
    </row>
    <row r="245" spans="2:5" x14ac:dyDescent="0.3">
      <c r="B245" s="6">
        <v>43858</v>
      </c>
      <c r="C245" s="73" t="str">
        <f>IF(Data!Z246&gt;0,  "R",IF(ISBLANK(Data!Z246)," ","NR"))</f>
        <v>NR</v>
      </c>
      <c r="D245" s="73" t="str">
        <f>IF(Data!Y246&gt;0,  "R",IF(ISBLANK(Data!Y246)," ","NR"))</f>
        <v>NR</v>
      </c>
      <c r="E245" s="73" t="str">
        <f t="shared" si="3"/>
        <v>NEGATIVE</v>
      </c>
    </row>
    <row r="246" spans="2:5" x14ac:dyDescent="0.3">
      <c r="B246" s="6">
        <v>43859</v>
      </c>
      <c r="C246" s="73" t="str">
        <f>IF(Data!Z247&gt;0,  "R",IF(ISBLANK(Data!Z247)," ","NR"))</f>
        <v>NR</v>
      </c>
      <c r="D246" s="73" t="str">
        <f>IF(Data!Y247&gt;0,  "R",IF(ISBLANK(Data!Y247)," ","NR"))</f>
        <v>NR</v>
      </c>
      <c r="E246" s="73" t="str">
        <f t="shared" si="3"/>
        <v>NEGATIVE</v>
      </c>
    </row>
    <row r="247" spans="2:5" x14ac:dyDescent="0.3">
      <c r="B247" s="6">
        <v>43860</v>
      </c>
      <c r="C247" s="73" t="str">
        <f>IF(Data!Z248&gt;0,  "R",IF(ISBLANK(Data!Z248)," ","NR"))</f>
        <v>NR</v>
      </c>
      <c r="D247" s="73" t="str">
        <f>IF(Data!Y248&gt;0,  "R",IF(ISBLANK(Data!Y248)," ","NR"))</f>
        <v>NR</v>
      </c>
      <c r="E247" s="73" t="str">
        <f t="shared" si="3"/>
        <v>NEGATIVE</v>
      </c>
    </row>
    <row r="248" spans="2:5" x14ac:dyDescent="0.3">
      <c r="B248" s="6">
        <v>43861</v>
      </c>
      <c r="C248" s="73" t="str">
        <f>IF(Data!Z249&gt;0,  "R",IF(ISBLANK(Data!Z249)," ","NR"))</f>
        <v>NR</v>
      </c>
      <c r="D248" s="73" t="str">
        <f>IF(Data!Y249&gt;0,  "R",IF(ISBLANK(Data!Y249)," ","NR"))</f>
        <v>NR</v>
      </c>
      <c r="E248" s="73" t="str">
        <f t="shared" si="3"/>
        <v>NEGATIVE</v>
      </c>
    </row>
    <row r="249" spans="2:5" x14ac:dyDescent="0.3">
      <c r="B249" s="6">
        <v>43862</v>
      </c>
      <c r="C249" s="73" t="str">
        <f>IF(Data!Z250&gt;0,  "R",IF(ISBLANK(Data!Z250)," ","NR"))</f>
        <v>NR</v>
      </c>
      <c r="D249" s="73" t="str">
        <f>IF(Data!Y250&gt;0,  "R",IF(ISBLANK(Data!Y250)," ","NR"))</f>
        <v>NR</v>
      </c>
      <c r="E249" s="73" t="str">
        <f t="shared" si="3"/>
        <v>NEGATIVE</v>
      </c>
    </row>
    <row r="250" spans="2:5" x14ac:dyDescent="0.3">
      <c r="B250" s="6">
        <v>43863</v>
      </c>
      <c r="C250" s="73" t="str">
        <f>IF(Data!Z251&gt;0,  "R",IF(ISBLANK(Data!Z251)," ","NR"))</f>
        <v>NR</v>
      </c>
      <c r="D250" s="73" t="str">
        <f>IF(Data!Y251&gt;0,  "R",IF(ISBLANK(Data!Y251)," ","NR"))</f>
        <v>NR</v>
      </c>
      <c r="E250" s="73" t="str">
        <f t="shared" si="3"/>
        <v>NEGATIVE</v>
      </c>
    </row>
    <row r="251" spans="2:5" x14ac:dyDescent="0.3">
      <c r="B251" s="6">
        <v>43864</v>
      </c>
      <c r="C251" s="73" t="str">
        <f>IF(Data!Z252&gt;0,  "R",IF(ISBLANK(Data!Z252)," ","NR"))</f>
        <v>NR</v>
      </c>
      <c r="D251" s="73" t="str">
        <f>IF(Data!Y252&gt;0,  "R",IF(ISBLANK(Data!Y252)," ","NR"))</f>
        <v>NR</v>
      </c>
      <c r="E251" s="73" t="str">
        <f t="shared" si="3"/>
        <v>NEGATIVE</v>
      </c>
    </row>
    <row r="252" spans="2:5" x14ac:dyDescent="0.3">
      <c r="B252" s="6">
        <v>43865</v>
      </c>
      <c r="C252" s="73" t="str">
        <f>IF(Data!Z253&gt;0,  "R",IF(ISBLANK(Data!Z253)," ","NR"))</f>
        <v>NR</v>
      </c>
      <c r="D252" s="73" t="str">
        <f>IF(Data!Y253&gt;0,  "R",IF(ISBLANK(Data!Y253)," ","NR"))</f>
        <v>NR</v>
      </c>
      <c r="E252" s="73" t="str">
        <f t="shared" si="3"/>
        <v>NEGATIVE</v>
      </c>
    </row>
    <row r="253" spans="2:5" x14ac:dyDescent="0.3">
      <c r="B253" s="6">
        <v>43866</v>
      </c>
      <c r="C253" s="73" t="str">
        <f>IF(Data!Z254&gt;0,  "R",IF(ISBLANK(Data!Z254)," ","NR"))</f>
        <v>NR</v>
      </c>
      <c r="D253" s="73" t="str">
        <f>IF(Data!Y254&gt;0,  "R",IF(ISBLANK(Data!Y254)," ","NR"))</f>
        <v>NR</v>
      </c>
      <c r="E253" s="73" t="str">
        <f t="shared" si="3"/>
        <v>NEGATIVE</v>
      </c>
    </row>
    <row r="254" spans="2:5" x14ac:dyDescent="0.3">
      <c r="B254" s="6">
        <v>43867</v>
      </c>
      <c r="C254" s="73" t="str">
        <f>IF(Data!Z255&gt;0,  "R",IF(ISBLANK(Data!Z255)," ","NR"))</f>
        <v>NR</v>
      </c>
      <c r="D254" s="73" t="str">
        <f>IF(Data!Y255&gt;0,  "R",IF(ISBLANK(Data!Y255)," ","NR"))</f>
        <v>NR</v>
      </c>
      <c r="E254" s="73" t="str">
        <f t="shared" si="3"/>
        <v>NEGATIVE</v>
      </c>
    </row>
    <row r="255" spans="2:5" x14ac:dyDescent="0.3">
      <c r="B255" s="6">
        <v>43868</v>
      </c>
      <c r="C255" s="73" t="str">
        <f>IF(Data!Z256&gt;0,  "R",IF(ISBLANK(Data!Z256)," ","NR"))</f>
        <v>NR</v>
      </c>
      <c r="D255" s="73" t="str">
        <f>IF(Data!Y256&gt;0,  "R",IF(ISBLANK(Data!Y256)," ","NR"))</f>
        <v>NR</v>
      </c>
      <c r="E255" s="73" t="str">
        <f t="shared" si="3"/>
        <v>NEGATIVE</v>
      </c>
    </row>
    <row r="256" spans="2:5" x14ac:dyDescent="0.3">
      <c r="B256" s="6">
        <v>43869</v>
      </c>
      <c r="C256" s="73" t="str">
        <f>IF(Data!Z257&gt;0,  "R",IF(ISBLANK(Data!Z257)," ","NR"))</f>
        <v>NR</v>
      </c>
      <c r="D256" s="73" t="str">
        <f>IF(Data!Y257&gt;0,  "R",IF(ISBLANK(Data!Y257)," ","NR"))</f>
        <v>NR</v>
      </c>
      <c r="E256" s="73" t="str">
        <f t="shared" si="3"/>
        <v>NEGATIVE</v>
      </c>
    </row>
    <row r="257" spans="2:5" x14ac:dyDescent="0.3">
      <c r="B257" s="6">
        <v>43870</v>
      </c>
      <c r="C257" s="73" t="str">
        <f>IF(Data!Z258&gt;0,  "R",IF(ISBLANK(Data!Z258)," ","NR"))</f>
        <v>NR</v>
      </c>
      <c r="D257" s="73" t="str">
        <f>IF(Data!Y258&gt;0,  "R",IF(ISBLANK(Data!Y258)," ","NR"))</f>
        <v>R</v>
      </c>
      <c r="E257" s="73" t="str">
        <f t="shared" si="3"/>
        <v>FALSE ALARM</v>
      </c>
    </row>
    <row r="258" spans="2:5" x14ac:dyDescent="0.3">
      <c r="B258" s="6">
        <v>43871</v>
      </c>
      <c r="C258" s="73" t="str">
        <f>IF(Data!Z259&gt;0,  "R",IF(ISBLANK(Data!Z259)," ","NR"))</f>
        <v>NR</v>
      </c>
      <c r="D258" s="73" t="str">
        <f>IF(Data!Y259&gt;0,  "R",IF(ISBLANK(Data!Y259)," ","NR"))</f>
        <v>R</v>
      </c>
      <c r="E258" s="73" t="str">
        <f t="shared" si="3"/>
        <v>FALSE ALARM</v>
      </c>
    </row>
    <row r="259" spans="2:5" x14ac:dyDescent="0.3">
      <c r="B259" s="6">
        <v>43872</v>
      </c>
      <c r="C259" s="73" t="str">
        <f>IF(Data!Z260&gt;0,  "R",IF(ISBLANK(Data!Z260)," ","NR"))</f>
        <v>NR</v>
      </c>
      <c r="D259" s="73" t="str">
        <f>IF(Data!Y260&gt;0,  "R",IF(ISBLANK(Data!Y260)," ","NR"))</f>
        <v>R</v>
      </c>
      <c r="E259" s="73" t="str">
        <f t="shared" si="3"/>
        <v>FALSE ALARM</v>
      </c>
    </row>
    <row r="260" spans="2:5" x14ac:dyDescent="0.3">
      <c r="B260" s="6">
        <v>43873</v>
      </c>
      <c r="C260" s="73" t="str">
        <f>IF(Data!Z261&gt;0,  "R",IF(ISBLANK(Data!Z261)," ","NR"))</f>
        <v>NR</v>
      </c>
      <c r="D260" s="73" t="str">
        <f>IF(Data!Y261&gt;0,  "R",IF(ISBLANK(Data!Y261)," ","NR"))</f>
        <v>R</v>
      </c>
      <c r="E260" s="73" t="str">
        <f t="shared" si="3"/>
        <v>FALSE ALARM</v>
      </c>
    </row>
    <row r="261" spans="2:5" x14ac:dyDescent="0.3">
      <c r="B261" s="6">
        <v>43874</v>
      </c>
      <c r="C261" s="73" t="str">
        <f>IF(Data!Z262&gt;0,  "R",IF(ISBLANK(Data!Z262)," ","NR"))</f>
        <v>NR</v>
      </c>
      <c r="D261" s="73" t="str">
        <f>IF(Data!Y262&gt;0,  "R",IF(ISBLANK(Data!Y262)," ","NR"))</f>
        <v>R</v>
      </c>
      <c r="E261" s="73" t="str">
        <f t="shared" ref="E261:E324" si="4">IF(AND(C261=D261,C261="R"),"HIT",IF(AND(C261&lt;&gt;D261,C261="NR"),"FALSE ALARM",IF(AND(C261&lt;&gt;D261,C261="R"),"MISS",IF(AND(C261="NR",D261="NR"),"NEGATIVE"," "))))</f>
        <v>FALSE ALARM</v>
      </c>
    </row>
    <row r="262" spans="2:5" x14ac:dyDescent="0.3">
      <c r="B262" s="6">
        <v>43875</v>
      </c>
      <c r="C262" s="73" t="str">
        <f>IF(Data!Z263&gt;0,  "R",IF(ISBLANK(Data!Z263)," ","NR"))</f>
        <v>NR</v>
      </c>
      <c r="D262" s="73" t="str">
        <f>IF(Data!Y263&gt;0,  "R",IF(ISBLANK(Data!Y263)," ","NR"))</f>
        <v>R</v>
      </c>
      <c r="E262" s="73" t="str">
        <f t="shared" si="4"/>
        <v>FALSE ALARM</v>
      </c>
    </row>
    <row r="263" spans="2:5" x14ac:dyDescent="0.3">
      <c r="B263" s="6">
        <v>43876</v>
      </c>
      <c r="C263" s="73" t="str">
        <f>IF(Data!Z264&gt;0,  "R",IF(ISBLANK(Data!Z264)," ","NR"))</f>
        <v>NR</v>
      </c>
      <c r="D263" s="73" t="str">
        <f>IF(Data!Y264&gt;0,  "R",IF(ISBLANK(Data!Y264)," ","NR"))</f>
        <v>NR</v>
      </c>
      <c r="E263" s="73" t="str">
        <f t="shared" si="4"/>
        <v>NEGATIVE</v>
      </c>
    </row>
    <row r="264" spans="2:5" x14ac:dyDescent="0.3">
      <c r="B264" s="6">
        <v>43877</v>
      </c>
      <c r="C264" s="73" t="str">
        <f>IF(Data!Z265&gt;0,  "R",IF(ISBLANK(Data!Z265)," ","NR"))</f>
        <v>NR</v>
      </c>
      <c r="D264" s="73" t="str">
        <f>IF(Data!Y265&gt;0,  "R",IF(ISBLANK(Data!Y265)," ","NR"))</f>
        <v>NR</v>
      </c>
      <c r="E264" s="73" t="str">
        <f t="shared" si="4"/>
        <v>NEGATIVE</v>
      </c>
    </row>
    <row r="265" spans="2:5" x14ac:dyDescent="0.3">
      <c r="B265" s="6">
        <v>43878</v>
      </c>
      <c r="C265" s="73" t="str">
        <f>IF(Data!Z266&gt;0,  "R",IF(ISBLANK(Data!Z266)," ","NR"))</f>
        <v>NR</v>
      </c>
      <c r="D265" s="73" t="str">
        <f>IF(Data!Y266&gt;0,  "R",IF(ISBLANK(Data!Y266)," ","NR"))</f>
        <v>NR</v>
      </c>
      <c r="E265" s="73" t="str">
        <f t="shared" si="4"/>
        <v>NEGATIVE</v>
      </c>
    </row>
    <row r="266" spans="2:5" x14ac:dyDescent="0.3">
      <c r="B266" s="6">
        <v>43879</v>
      </c>
      <c r="C266" s="73" t="str">
        <f>IF(Data!Z267&gt;0,  "R",IF(ISBLANK(Data!Z267)," ","NR"))</f>
        <v>NR</v>
      </c>
      <c r="D266" s="73" t="str">
        <f>IF(Data!Y267&gt;0,  "R",IF(ISBLANK(Data!Y267)," ","NR"))</f>
        <v>NR</v>
      </c>
      <c r="E266" s="73" t="str">
        <f t="shared" si="4"/>
        <v>NEGATIVE</v>
      </c>
    </row>
    <row r="267" spans="2:5" x14ac:dyDescent="0.3">
      <c r="B267" s="6">
        <v>43880</v>
      </c>
      <c r="C267" s="73" t="str">
        <f>IF(Data!Z268&gt;0,  "R",IF(ISBLANK(Data!Z268)," ","NR"))</f>
        <v>NR</v>
      </c>
      <c r="D267" s="73" t="str">
        <f>IF(Data!Y268&gt;0,  "R",IF(ISBLANK(Data!Y268)," ","NR"))</f>
        <v>NR</v>
      </c>
      <c r="E267" s="73" t="str">
        <f t="shared" si="4"/>
        <v>NEGATIVE</v>
      </c>
    </row>
    <row r="268" spans="2:5" x14ac:dyDescent="0.3">
      <c r="B268" s="6">
        <v>43881</v>
      </c>
      <c r="C268" s="73" t="str">
        <f>IF(Data!Z269&gt;0,  "R",IF(ISBLANK(Data!Z269)," ","NR"))</f>
        <v>NR</v>
      </c>
      <c r="D268" s="73" t="str">
        <f>IF(Data!Y269&gt;0,  "R",IF(ISBLANK(Data!Y269)," ","NR"))</f>
        <v>NR</v>
      </c>
      <c r="E268" s="73" t="str">
        <f t="shared" si="4"/>
        <v>NEGATIVE</v>
      </c>
    </row>
    <row r="269" spans="2:5" x14ac:dyDescent="0.3">
      <c r="B269" s="6">
        <v>43882</v>
      </c>
      <c r="C269" s="73" t="str">
        <f>IF(Data!Z270&gt;0,  "R",IF(ISBLANK(Data!Z270)," ","NR"))</f>
        <v>NR</v>
      </c>
      <c r="D269" s="73" t="str">
        <f>IF(Data!Y270&gt;0,  "R",IF(ISBLANK(Data!Y270)," ","NR"))</f>
        <v>NR</v>
      </c>
      <c r="E269" s="73" t="str">
        <f t="shared" si="4"/>
        <v>NEGATIVE</v>
      </c>
    </row>
    <row r="270" spans="2:5" x14ac:dyDescent="0.3">
      <c r="B270" s="6">
        <v>43883</v>
      </c>
      <c r="C270" s="73" t="str">
        <f>IF(Data!Z271&gt;0,  "R",IF(ISBLANK(Data!Z271)," ","NR"))</f>
        <v>NR</v>
      </c>
      <c r="D270" s="73" t="str">
        <f>IF(Data!Y271&gt;0,  "R",IF(ISBLANK(Data!Y271)," ","NR"))</f>
        <v>NR</v>
      </c>
      <c r="E270" s="73" t="str">
        <f t="shared" si="4"/>
        <v>NEGATIVE</v>
      </c>
    </row>
    <row r="271" spans="2:5" x14ac:dyDescent="0.3">
      <c r="B271" s="6">
        <v>43884</v>
      </c>
      <c r="C271" s="73" t="str">
        <f>IF(Data!Z272&gt;0,  "R",IF(ISBLANK(Data!Z272)," ","NR"))</f>
        <v>NR</v>
      </c>
      <c r="D271" s="73" t="str">
        <f>IF(Data!Y272&gt;0,  "R",IF(ISBLANK(Data!Y272)," ","NR"))</f>
        <v>NR</v>
      </c>
      <c r="E271" s="73" t="str">
        <f t="shared" si="4"/>
        <v>NEGATIVE</v>
      </c>
    </row>
    <row r="272" spans="2:5" x14ac:dyDescent="0.3">
      <c r="B272" s="6">
        <v>43885</v>
      </c>
      <c r="C272" s="73" t="str">
        <f>IF(Data!Z273&gt;0,  "R",IF(ISBLANK(Data!Z273)," ","NR"))</f>
        <v>NR</v>
      </c>
      <c r="D272" s="73" t="str">
        <f>IF(Data!Y273&gt;0,  "R",IF(ISBLANK(Data!Y273)," ","NR"))</f>
        <v>NR</v>
      </c>
      <c r="E272" s="73" t="str">
        <f t="shared" si="4"/>
        <v>NEGATIVE</v>
      </c>
    </row>
    <row r="273" spans="2:5" x14ac:dyDescent="0.3">
      <c r="B273" s="6">
        <v>43886</v>
      </c>
      <c r="C273" s="73" t="str">
        <f>IF(Data!Z274&gt;0,  "R",IF(ISBLANK(Data!Z274)," ","NR"))</f>
        <v>NR</v>
      </c>
      <c r="D273" s="73" t="str">
        <f>IF(Data!Y274&gt;0,  "R",IF(ISBLANK(Data!Y274)," ","NR"))</f>
        <v>NR</v>
      </c>
      <c r="E273" s="73" t="str">
        <f t="shared" si="4"/>
        <v>NEGATIVE</v>
      </c>
    </row>
    <row r="274" spans="2:5" x14ac:dyDescent="0.3">
      <c r="B274" s="6">
        <v>43887</v>
      </c>
      <c r="C274" s="73" t="str">
        <f>IF(Data!Z275&gt;0,  "R",IF(ISBLANK(Data!Z275)," ","NR"))</f>
        <v>NR</v>
      </c>
      <c r="D274" s="73" t="str">
        <f>IF(Data!Y275&gt;0,  "R",IF(ISBLANK(Data!Y275)," ","NR"))</f>
        <v>NR</v>
      </c>
      <c r="E274" s="73" t="str">
        <f t="shared" si="4"/>
        <v>NEGATIVE</v>
      </c>
    </row>
    <row r="275" spans="2:5" x14ac:dyDescent="0.3">
      <c r="B275" s="6">
        <v>43888</v>
      </c>
      <c r="C275" s="73" t="str">
        <f>IF(Data!Z276&gt;0,  "R",IF(ISBLANK(Data!Z276)," ","NR"))</f>
        <v>NR</v>
      </c>
      <c r="D275" s="73" t="str">
        <f>IF(Data!Y276&gt;0,  "R",IF(ISBLANK(Data!Y276)," ","NR"))</f>
        <v>NR</v>
      </c>
      <c r="E275" s="73" t="str">
        <f t="shared" si="4"/>
        <v>NEGATIVE</v>
      </c>
    </row>
    <row r="276" spans="2:5" x14ac:dyDescent="0.3">
      <c r="B276" s="6">
        <v>43889</v>
      </c>
      <c r="C276" s="73" t="str">
        <f>IF(Data!Z277&gt;0,  "R",IF(ISBLANK(Data!Z277)," ","NR"))</f>
        <v>NR</v>
      </c>
      <c r="D276" s="73" t="str">
        <f>IF(Data!Y277&gt;0,  "R",IF(ISBLANK(Data!Y277)," ","NR"))</f>
        <v>NR</v>
      </c>
      <c r="E276" s="73" t="str">
        <f t="shared" si="4"/>
        <v>NEGATIVE</v>
      </c>
    </row>
    <row r="277" spans="2:5" x14ac:dyDescent="0.3">
      <c r="B277" s="6">
        <v>43890</v>
      </c>
      <c r="C277" s="73" t="str">
        <f>IF(Data!Z278&gt;0,  "R",IF(ISBLANK(Data!Z278)," ","NR"))</f>
        <v>NR</v>
      </c>
      <c r="D277" s="73" t="str">
        <f>IF(Data!Y278&gt;0,  "R",IF(ISBLANK(Data!Y278)," ","NR"))</f>
        <v>NR</v>
      </c>
      <c r="E277" s="73" t="str">
        <f t="shared" si="4"/>
        <v>NEGATIVE</v>
      </c>
    </row>
    <row r="278" spans="2:5" x14ac:dyDescent="0.3">
      <c r="B278" s="6">
        <v>43891</v>
      </c>
      <c r="C278" s="73" t="str">
        <f>IF(Data!Z279&gt;0,  "R",IF(ISBLANK(Data!Z279)," ","NR"))</f>
        <v>NR</v>
      </c>
      <c r="D278" s="73" t="str">
        <f>IF(Data!Y279&gt;0,  "R",IF(ISBLANK(Data!Y279)," ","NR"))</f>
        <v>NR</v>
      </c>
      <c r="E278" s="73" t="str">
        <f t="shared" si="4"/>
        <v>NEGATIVE</v>
      </c>
    </row>
    <row r="279" spans="2:5" x14ac:dyDescent="0.3">
      <c r="B279" s="6">
        <v>43892</v>
      </c>
      <c r="C279" s="73" t="str">
        <f>IF(Data!Z280&gt;0,  "R",IF(ISBLANK(Data!Z280)," ","NR"))</f>
        <v>NR</v>
      </c>
      <c r="D279" s="73" t="str">
        <f>IF(Data!Y280&gt;0,  "R",IF(ISBLANK(Data!Y280)," ","NR"))</f>
        <v>R</v>
      </c>
      <c r="E279" s="73" t="str">
        <f t="shared" si="4"/>
        <v>FALSE ALARM</v>
      </c>
    </row>
    <row r="280" spans="2:5" x14ac:dyDescent="0.3">
      <c r="B280" s="6">
        <v>43893</v>
      </c>
      <c r="C280" s="73" t="str">
        <f>IF(Data!Z281&gt;0,  "R",IF(ISBLANK(Data!Z281)," ","NR"))</f>
        <v>NR</v>
      </c>
      <c r="D280" s="73" t="str">
        <f>IF(Data!Y281&gt;0,  "R",IF(ISBLANK(Data!Y281)," ","NR"))</f>
        <v>R</v>
      </c>
      <c r="E280" s="73" t="str">
        <f t="shared" si="4"/>
        <v>FALSE ALARM</v>
      </c>
    </row>
    <row r="281" spans="2:5" x14ac:dyDescent="0.3">
      <c r="B281" s="6">
        <v>43894</v>
      </c>
      <c r="C281" s="73" t="str">
        <f>IF(Data!Z282&gt;0,  "R",IF(ISBLANK(Data!Z282)," ","NR"))</f>
        <v>NR</v>
      </c>
      <c r="D281" s="73" t="str">
        <f>IF(Data!Y282&gt;0,  "R",IF(ISBLANK(Data!Y282)," ","NR"))</f>
        <v>R</v>
      </c>
      <c r="E281" s="73" t="str">
        <f t="shared" si="4"/>
        <v>FALSE ALARM</v>
      </c>
    </row>
    <row r="282" spans="2:5" x14ac:dyDescent="0.3">
      <c r="B282" s="6">
        <v>43895</v>
      </c>
      <c r="C282" s="73" t="str">
        <f>IF(Data!Z283&gt;0,  "R",IF(ISBLANK(Data!Z283)," ","NR"))</f>
        <v>NR</v>
      </c>
      <c r="D282" s="73" t="str">
        <f>IF(Data!Y283&gt;0,  "R",IF(ISBLANK(Data!Y283)," ","NR"))</f>
        <v>R</v>
      </c>
      <c r="E282" s="73" t="str">
        <f t="shared" si="4"/>
        <v>FALSE ALARM</v>
      </c>
    </row>
    <row r="283" spans="2:5" x14ac:dyDescent="0.3">
      <c r="B283" s="6">
        <v>43896</v>
      </c>
      <c r="C283" s="73" t="str">
        <f>IF(Data!Z284&gt;0,  "R",IF(ISBLANK(Data!Z284)," ","NR"))</f>
        <v>NR</v>
      </c>
      <c r="D283" s="73" t="str">
        <f>IF(Data!Y284&gt;0,  "R",IF(ISBLANK(Data!Y284)," ","NR"))</f>
        <v>R</v>
      </c>
      <c r="E283" s="73" t="str">
        <f t="shared" si="4"/>
        <v>FALSE ALARM</v>
      </c>
    </row>
    <row r="284" spans="2:5" x14ac:dyDescent="0.3">
      <c r="B284" s="6">
        <v>43897</v>
      </c>
      <c r="C284" s="73" t="str">
        <f>IF(Data!Z285&gt;0,  "R",IF(ISBLANK(Data!Z285)," ","NR"))</f>
        <v>NR</v>
      </c>
      <c r="D284" s="73" t="str">
        <f>IF(Data!Y285&gt;0,  "R",IF(ISBLANK(Data!Y285)," ","NR"))</f>
        <v>NR</v>
      </c>
      <c r="E284" s="73" t="str">
        <f t="shared" si="4"/>
        <v>NEGATIVE</v>
      </c>
    </row>
    <row r="285" spans="2:5" x14ac:dyDescent="0.3">
      <c r="B285" s="6">
        <v>43898</v>
      </c>
      <c r="C285" s="73" t="str">
        <f>IF(Data!Z286&gt;0,  "R",IF(ISBLANK(Data!Z286)," ","NR"))</f>
        <v>NR</v>
      </c>
      <c r="D285" s="73" t="str">
        <f>IF(Data!Y286&gt;0,  "R",IF(ISBLANK(Data!Y286)," ","NR"))</f>
        <v>NR</v>
      </c>
      <c r="E285" s="73" t="str">
        <f t="shared" si="4"/>
        <v>NEGATIVE</v>
      </c>
    </row>
    <row r="286" spans="2:5" x14ac:dyDescent="0.3">
      <c r="B286" s="6">
        <v>43899</v>
      </c>
      <c r="C286" s="73" t="str">
        <f>IF(Data!Z287&gt;0,  "R",IF(ISBLANK(Data!Z287)," ","NR"))</f>
        <v>NR</v>
      </c>
      <c r="D286" s="73" t="str">
        <f>IF(Data!Y287&gt;0,  "R",IF(ISBLANK(Data!Y287)," ","NR"))</f>
        <v>R</v>
      </c>
      <c r="E286" s="73" t="str">
        <f t="shared" si="4"/>
        <v>FALSE ALARM</v>
      </c>
    </row>
    <row r="287" spans="2:5" x14ac:dyDescent="0.3">
      <c r="B287" s="6">
        <v>43900</v>
      </c>
      <c r="C287" s="73" t="str">
        <f>IF(Data!Z288&gt;0,  "R",IF(ISBLANK(Data!Z288)," ","NR"))</f>
        <v>NR</v>
      </c>
      <c r="D287" s="73" t="str">
        <f>IF(Data!Y288&gt;0,  "R",IF(ISBLANK(Data!Y288)," ","NR"))</f>
        <v>R</v>
      </c>
      <c r="E287" s="73" t="str">
        <f t="shared" si="4"/>
        <v>FALSE ALARM</v>
      </c>
    </row>
    <row r="288" spans="2:5" x14ac:dyDescent="0.3">
      <c r="B288" s="6">
        <v>43901</v>
      </c>
      <c r="C288" s="73" t="str">
        <f>IF(Data!Z289&gt;0,  "R",IF(ISBLANK(Data!Z289)," ","NR"))</f>
        <v>NR</v>
      </c>
      <c r="D288" s="73" t="str">
        <f>IF(Data!Y289&gt;0,  "R",IF(ISBLANK(Data!Y289)," ","NR"))</f>
        <v>R</v>
      </c>
      <c r="E288" s="73" t="str">
        <f t="shared" si="4"/>
        <v>FALSE ALARM</v>
      </c>
    </row>
    <row r="289" spans="2:5" x14ac:dyDescent="0.3">
      <c r="B289" s="6">
        <v>43902</v>
      </c>
      <c r="C289" s="73" t="str">
        <f>IF(Data!Z290&gt;0,  "R",IF(ISBLANK(Data!Z290)," ","NR"))</f>
        <v>NR</v>
      </c>
      <c r="D289" s="73" t="str">
        <f>IF(Data!Y290&gt;0,  "R",IF(ISBLANK(Data!Y290)," ","NR"))</f>
        <v>R</v>
      </c>
      <c r="E289" s="73" t="str">
        <f t="shared" si="4"/>
        <v>FALSE ALARM</v>
      </c>
    </row>
    <row r="290" spans="2:5" x14ac:dyDescent="0.3">
      <c r="B290" s="6">
        <v>43903</v>
      </c>
      <c r="C290" s="73" t="str">
        <f>IF(Data!Z291&gt;0,  "R",IF(ISBLANK(Data!Z291)," ","NR"))</f>
        <v>NR</v>
      </c>
      <c r="D290" s="73" t="str">
        <f>IF(Data!Y291&gt;0,  "R",IF(ISBLANK(Data!Y291)," ","NR"))</f>
        <v>R</v>
      </c>
      <c r="E290" s="73" t="str">
        <f t="shared" si="4"/>
        <v>FALSE ALARM</v>
      </c>
    </row>
    <row r="291" spans="2:5" x14ac:dyDescent="0.3">
      <c r="B291" s="6">
        <v>43904</v>
      </c>
      <c r="C291" s="73" t="str">
        <f>IF(Data!Z292&gt;0,  "R",IF(ISBLANK(Data!Z292)," ","NR"))</f>
        <v>NR</v>
      </c>
      <c r="D291" s="73" t="str">
        <f>IF(Data!Y292&gt;0,  "R",IF(ISBLANK(Data!Y292)," ","NR"))</f>
        <v>NR</v>
      </c>
      <c r="E291" s="73" t="str">
        <f t="shared" si="4"/>
        <v>NEGATIVE</v>
      </c>
    </row>
    <row r="292" spans="2:5" x14ac:dyDescent="0.3">
      <c r="B292" s="6">
        <v>43905</v>
      </c>
      <c r="C292" s="73" t="str">
        <f>IF(Data!Z293&gt;0,  "R",IF(ISBLANK(Data!Z293)," ","NR"))</f>
        <v>NR</v>
      </c>
      <c r="D292" s="73" t="str">
        <f>IF(Data!Y293&gt;0,  "R",IF(ISBLANK(Data!Y293)," ","NR"))</f>
        <v>NR</v>
      </c>
      <c r="E292" s="73" t="str">
        <f t="shared" si="4"/>
        <v>NEGATIVE</v>
      </c>
    </row>
    <row r="293" spans="2:5" x14ac:dyDescent="0.3">
      <c r="B293" s="6">
        <v>43906</v>
      </c>
      <c r="C293" s="73" t="str">
        <f>IF(Data!Z294&gt;0,  "R",IF(ISBLANK(Data!Z294)," ","NR"))</f>
        <v>NR</v>
      </c>
      <c r="D293" s="73" t="str">
        <f>IF(Data!Y294&gt;0,  "R",IF(ISBLANK(Data!Y294)," ","NR"))</f>
        <v>NR</v>
      </c>
      <c r="E293" s="73" t="str">
        <f t="shared" si="4"/>
        <v>NEGATIVE</v>
      </c>
    </row>
    <row r="294" spans="2:5" x14ac:dyDescent="0.3">
      <c r="B294" s="6">
        <v>43907</v>
      </c>
      <c r="C294" s="73" t="str">
        <f>IF(Data!Z295&gt;0,  "R",IF(ISBLANK(Data!Z295)," ","NR"))</f>
        <v>NR</v>
      </c>
      <c r="D294" s="73" t="str">
        <f>IF(Data!Y295&gt;0,  "R",IF(ISBLANK(Data!Y295)," ","NR"))</f>
        <v>NR</v>
      </c>
      <c r="E294" s="73" t="str">
        <f t="shared" si="4"/>
        <v>NEGATIVE</v>
      </c>
    </row>
    <row r="295" spans="2:5" x14ac:dyDescent="0.3">
      <c r="B295" s="6">
        <v>43908</v>
      </c>
      <c r="C295" s="73" t="str">
        <f>IF(Data!Z296&gt;0,  "R",IF(ISBLANK(Data!Z296)," ","NR"))</f>
        <v>NR</v>
      </c>
      <c r="D295" s="73" t="str">
        <f>IF(Data!Y296&gt;0,  "R",IF(ISBLANK(Data!Y296)," ","NR"))</f>
        <v>NR</v>
      </c>
      <c r="E295" s="73" t="str">
        <f t="shared" si="4"/>
        <v>NEGATIVE</v>
      </c>
    </row>
    <row r="296" spans="2:5" x14ac:dyDescent="0.3">
      <c r="B296" s="6">
        <v>43909</v>
      </c>
      <c r="C296" s="73" t="str">
        <f>IF(Data!Z297&gt;0,  "R",IF(ISBLANK(Data!Z297)," ","NR"))</f>
        <v>R</v>
      </c>
      <c r="D296" s="73" t="str">
        <f>IF(Data!Y297&gt;0,  "R",IF(ISBLANK(Data!Y297)," ","NR"))</f>
        <v>NR</v>
      </c>
      <c r="E296" s="73" t="str">
        <f t="shared" si="4"/>
        <v>MISS</v>
      </c>
    </row>
    <row r="297" spans="2:5" x14ac:dyDescent="0.3">
      <c r="B297" s="6">
        <v>43910</v>
      </c>
      <c r="C297" s="73" t="str">
        <f>IF(Data!Z298&gt;0,  "R",IF(ISBLANK(Data!Z298)," ","NR"))</f>
        <v>R</v>
      </c>
      <c r="D297" s="73" t="str">
        <f>IF(Data!Y298&gt;0,  "R",IF(ISBLANK(Data!Y298)," ","NR"))</f>
        <v>NR</v>
      </c>
      <c r="E297" s="73" t="str">
        <f t="shared" si="4"/>
        <v>MISS</v>
      </c>
    </row>
    <row r="298" spans="2:5" x14ac:dyDescent="0.3">
      <c r="B298" s="6">
        <v>43911</v>
      </c>
      <c r="C298" s="73" t="str">
        <f>IF(Data!Z299&gt;0,  "R",IF(ISBLANK(Data!Z299)," ","NR"))</f>
        <v>R</v>
      </c>
      <c r="D298" s="73" t="str">
        <f>IF(Data!Y299&gt;0,  "R",IF(ISBLANK(Data!Y299)," ","NR"))</f>
        <v>R</v>
      </c>
      <c r="E298" s="73" t="str">
        <f t="shared" si="4"/>
        <v>HIT</v>
      </c>
    </row>
    <row r="299" spans="2:5" x14ac:dyDescent="0.3">
      <c r="B299" s="6">
        <v>43912</v>
      </c>
      <c r="C299" s="73" t="str">
        <f>IF(Data!Z300&gt;0,  "R",IF(ISBLANK(Data!Z300)," ","NR"))</f>
        <v>R</v>
      </c>
      <c r="D299" s="73" t="str">
        <f>IF(Data!Y300&gt;0,  "R",IF(ISBLANK(Data!Y300)," ","NR"))</f>
        <v>R</v>
      </c>
      <c r="E299" s="73" t="str">
        <f t="shared" si="4"/>
        <v>HIT</v>
      </c>
    </row>
    <row r="300" spans="2:5" x14ac:dyDescent="0.3">
      <c r="B300" s="6">
        <v>43913</v>
      </c>
      <c r="C300" s="73" t="str">
        <f>IF(Data!Z301&gt;0,  "R",IF(ISBLANK(Data!Z301)," ","NR"))</f>
        <v>R</v>
      </c>
      <c r="D300" s="73" t="str">
        <f>IF(Data!Y301&gt;0,  "R",IF(ISBLANK(Data!Y301)," ","NR"))</f>
        <v>R</v>
      </c>
      <c r="E300" s="73" t="str">
        <f t="shared" si="4"/>
        <v>HIT</v>
      </c>
    </row>
    <row r="301" spans="2:5" x14ac:dyDescent="0.3">
      <c r="B301" s="6">
        <v>43914</v>
      </c>
      <c r="C301" s="73" t="str">
        <f>IF(Data!Z302&gt;0,  "R",IF(ISBLANK(Data!Z302)," ","NR"))</f>
        <v>NR</v>
      </c>
      <c r="D301" s="73" t="str">
        <f>IF(Data!Y302&gt;0,  "R",IF(ISBLANK(Data!Y302)," ","NR"))</f>
        <v>R</v>
      </c>
      <c r="E301" s="73" t="str">
        <f t="shared" si="4"/>
        <v>FALSE ALARM</v>
      </c>
    </row>
    <row r="302" spans="2:5" x14ac:dyDescent="0.3">
      <c r="B302" s="6">
        <v>43915</v>
      </c>
      <c r="C302" s="73" t="str">
        <f>IF(Data!Z303&gt;0,  "R",IF(ISBLANK(Data!Z303)," ","NR"))</f>
        <v>NR</v>
      </c>
      <c r="D302" s="73" t="str">
        <f>IF(Data!Y303&gt;0,  "R",IF(ISBLANK(Data!Y303)," ","NR"))</f>
        <v>R</v>
      </c>
      <c r="E302" s="73" t="str">
        <f t="shared" si="4"/>
        <v>FALSE ALARM</v>
      </c>
    </row>
    <row r="303" spans="2:5" x14ac:dyDescent="0.3">
      <c r="B303" s="6">
        <v>43916</v>
      </c>
      <c r="C303" s="73" t="str">
        <f>IF(Data!Z304&gt;0,  "R",IF(ISBLANK(Data!Z304)," ","NR"))</f>
        <v>NR</v>
      </c>
      <c r="D303" s="73" t="str">
        <f>IF(Data!Y304&gt;0,  "R",IF(ISBLANK(Data!Y304)," ","NR"))</f>
        <v>NR</v>
      </c>
      <c r="E303" s="73" t="str">
        <f t="shared" si="4"/>
        <v>NEGATIVE</v>
      </c>
    </row>
    <row r="304" spans="2:5" x14ac:dyDescent="0.3">
      <c r="B304" s="6">
        <v>43917</v>
      </c>
      <c r="C304" s="73" t="str">
        <f>IF(Data!Z305&gt;0,  "R",IF(ISBLANK(Data!Z305)," ","NR"))</f>
        <v>NR</v>
      </c>
      <c r="D304" s="73" t="str">
        <f>IF(Data!Y305&gt;0,  "R",IF(ISBLANK(Data!Y305)," ","NR"))</f>
        <v>NR</v>
      </c>
      <c r="E304" s="73" t="str">
        <f t="shared" si="4"/>
        <v>NEGATIVE</v>
      </c>
    </row>
    <row r="305" spans="2:5" x14ac:dyDescent="0.3">
      <c r="B305" s="6">
        <v>43918</v>
      </c>
      <c r="C305" s="73" t="str">
        <f>IF(Data!Z306&gt;0,  "R",IF(ISBLANK(Data!Z306)," ","NR"))</f>
        <v>NR</v>
      </c>
      <c r="D305" s="73" t="str">
        <f>IF(Data!Y306&gt;0,  "R",IF(ISBLANK(Data!Y306)," ","NR"))</f>
        <v>NR</v>
      </c>
      <c r="E305" s="73" t="str">
        <f t="shared" si="4"/>
        <v>NEGATIVE</v>
      </c>
    </row>
    <row r="306" spans="2:5" x14ac:dyDescent="0.3">
      <c r="B306" s="6">
        <v>43919</v>
      </c>
      <c r="C306" s="73" t="str">
        <f>IF(Data!Z307&gt;0,  "R",IF(ISBLANK(Data!Z307)," ","NR"))</f>
        <v>NR</v>
      </c>
      <c r="D306" s="73" t="str">
        <f>IF(Data!Y307&gt;0,  "R",IF(ISBLANK(Data!Y307)," ","NR"))</f>
        <v>NR</v>
      </c>
      <c r="E306" s="73" t="str">
        <f t="shared" si="4"/>
        <v>NEGATIVE</v>
      </c>
    </row>
    <row r="307" spans="2:5" x14ac:dyDescent="0.3">
      <c r="B307" s="6">
        <v>43920</v>
      </c>
      <c r="C307" s="73" t="str">
        <f>IF(Data!Z308&gt;0,  "R",IF(ISBLANK(Data!Z308)," ","NR"))</f>
        <v>NR</v>
      </c>
      <c r="D307" s="73" t="str">
        <f>IF(Data!Y308&gt;0,  "R",IF(ISBLANK(Data!Y308)," ","NR"))</f>
        <v>NR</v>
      </c>
      <c r="E307" s="73" t="str">
        <f t="shared" si="4"/>
        <v>NEGATIVE</v>
      </c>
    </row>
    <row r="308" spans="2:5" x14ac:dyDescent="0.3">
      <c r="B308" s="6">
        <v>43921</v>
      </c>
      <c r="C308" s="73" t="str">
        <f>IF(Data!Z309&gt;0,  "R",IF(ISBLANK(Data!Z309)," ","NR"))</f>
        <v>NR</v>
      </c>
      <c r="D308" s="73" t="str">
        <f>IF(Data!Y309&gt;0,  "R",IF(ISBLANK(Data!Y309)," ","NR"))</f>
        <v>NR</v>
      </c>
      <c r="E308" s="73" t="str">
        <f t="shared" si="4"/>
        <v>NEGATIVE</v>
      </c>
    </row>
    <row r="309" spans="2:5" x14ac:dyDescent="0.3">
      <c r="B309" s="6">
        <v>43922</v>
      </c>
      <c r="C309" s="73" t="str">
        <f>IF(Data!Z310&gt;0,  "R",IF(ISBLANK(Data!Z310)," ","NR"))</f>
        <v>NR</v>
      </c>
      <c r="D309" s="73" t="str">
        <f>IF(Data!Y310&gt;0,  "R",IF(ISBLANK(Data!Y310)," ","NR"))</f>
        <v>NR</v>
      </c>
      <c r="E309" s="73" t="str">
        <f t="shared" si="4"/>
        <v>NEGATIVE</v>
      </c>
    </row>
    <row r="310" spans="2:5" x14ac:dyDescent="0.3">
      <c r="B310" s="6">
        <v>43923</v>
      </c>
      <c r="C310" s="73" t="str">
        <f>IF(Data!Z311&gt;0,  "R",IF(ISBLANK(Data!Z311)," ","NR"))</f>
        <v>NR</v>
      </c>
      <c r="D310" s="73" t="str">
        <f>IF(Data!Y311&gt;0,  "R",IF(ISBLANK(Data!Y311)," ","NR"))</f>
        <v>NR</v>
      </c>
      <c r="E310" s="73" t="str">
        <f t="shared" si="4"/>
        <v>NEGATIVE</v>
      </c>
    </row>
    <row r="311" spans="2:5" x14ac:dyDescent="0.3">
      <c r="B311" s="6">
        <v>43924</v>
      </c>
      <c r="C311" s="73" t="str">
        <f>IF(Data!Z312&gt;0,  "R",IF(ISBLANK(Data!Z312)," ","NR"))</f>
        <v>NR</v>
      </c>
      <c r="D311" s="73" t="str">
        <f>IF(Data!Y312&gt;0,  "R",IF(ISBLANK(Data!Y312)," ","NR"))</f>
        <v>NR</v>
      </c>
      <c r="E311" s="73" t="str">
        <f t="shared" si="4"/>
        <v>NEGATIVE</v>
      </c>
    </row>
    <row r="312" spans="2:5" x14ac:dyDescent="0.3">
      <c r="B312" s="6">
        <v>43925</v>
      </c>
      <c r="C312" s="73" t="str">
        <f>IF(Data!Z313&gt;0,  "R",IF(ISBLANK(Data!Z313)," ","NR"))</f>
        <v>NR</v>
      </c>
      <c r="D312" s="73" t="str">
        <f>IF(Data!Y313&gt;0,  "R",IF(ISBLANK(Data!Y313)," ","NR"))</f>
        <v>NR</v>
      </c>
      <c r="E312" s="73" t="str">
        <f t="shared" si="4"/>
        <v>NEGATIVE</v>
      </c>
    </row>
    <row r="313" spans="2:5" x14ac:dyDescent="0.3">
      <c r="B313" s="6">
        <v>43926</v>
      </c>
      <c r="C313" s="73" t="str">
        <f>IF(Data!Z314&gt;0,  "R",IF(ISBLANK(Data!Z314)," ","NR"))</f>
        <v>NR</v>
      </c>
      <c r="D313" s="73" t="str">
        <f>IF(Data!Y314&gt;0,  "R",IF(ISBLANK(Data!Y314)," ","NR"))</f>
        <v>NR</v>
      </c>
      <c r="E313" s="73" t="str">
        <f t="shared" si="4"/>
        <v>NEGATIVE</v>
      </c>
    </row>
    <row r="314" spans="2:5" x14ac:dyDescent="0.3">
      <c r="B314" s="6">
        <v>43927</v>
      </c>
      <c r="C314" s="73" t="str">
        <f>IF(Data!Z315&gt;0,  "R",IF(ISBLANK(Data!Z315)," ","NR"))</f>
        <v>R</v>
      </c>
      <c r="D314" s="73" t="str">
        <f>IF(Data!Y315&gt;0,  "R",IF(ISBLANK(Data!Y315)," ","NR"))</f>
        <v>NR</v>
      </c>
      <c r="E314" s="73" t="str">
        <f t="shared" si="4"/>
        <v>MISS</v>
      </c>
    </row>
    <row r="315" spans="2:5" x14ac:dyDescent="0.3">
      <c r="B315" s="6">
        <v>43928</v>
      </c>
      <c r="C315" s="73" t="str">
        <f>IF(Data!Z316&gt;0,  "R",IF(ISBLANK(Data!Z316)," ","NR"))</f>
        <v>R</v>
      </c>
      <c r="D315" s="73" t="str">
        <f>IF(Data!Y316&gt;0,  "R",IF(ISBLANK(Data!Y316)," ","NR"))</f>
        <v>R</v>
      </c>
      <c r="E315" s="73" t="str">
        <f t="shared" si="4"/>
        <v>HIT</v>
      </c>
    </row>
    <row r="316" spans="2:5" x14ac:dyDescent="0.3">
      <c r="B316" s="6">
        <v>43929</v>
      </c>
      <c r="C316" s="73" t="str">
        <f>IF(Data!Z317&gt;0,  "R",IF(ISBLANK(Data!Z317)," ","NR"))</f>
        <v>R</v>
      </c>
      <c r="D316" s="73" t="str">
        <f>IF(Data!Y317&gt;0,  "R",IF(ISBLANK(Data!Y317)," ","NR"))</f>
        <v>R</v>
      </c>
      <c r="E316" s="73" t="str">
        <f t="shared" si="4"/>
        <v>HIT</v>
      </c>
    </row>
    <row r="317" spans="2:5" x14ac:dyDescent="0.3">
      <c r="B317" s="6">
        <v>43930</v>
      </c>
      <c r="C317" s="73" t="str">
        <f>IF(Data!Z318&gt;0,  "R",IF(ISBLANK(Data!Z318)," ","NR"))</f>
        <v>R</v>
      </c>
      <c r="D317" s="73" t="str">
        <f>IF(Data!Y318&gt;0,  "R",IF(ISBLANK(Data!Y318)," ","NR"))</f>
        <v>R</v>
      </c>
      <c r="E317" s="73" t="str">
        <f t="shared" si="4"/>
        <v>HIT</v>
      </c>
    </row>
    <row r="318" spans="2:5" x14ac:dyDescent="0.3">
      <c r="B318" s="6">
        <v>43931</v>
      </c>
      <c r="C318" s="73" t="str">
        <f>IF(Data!Z319&gt;0,  "R",IF(ISBLANK(Data!Z319)," ","NR"))</f>
        <v>R</v>
      </c>
      <c r="D318" s="73" t="str">
        <f>IF(Data!Y319&gt;0,  "R",IF(ISBLANK(Data!Y319)," ","NR"))</f>
        <v>R</v>
      </c>
      <c r="E318" s="73" t="str">
        <f t="shared" si="4"/>
        <v>HIT</v>
      </c>
    </row>
    <row r="319" spans="2:5" x14ac:dyDescent="0.3">
      <c r="B319" s="6">
        <v>43932</v>
      </c>
      <c r="C319" s="73" t="str">
        <f>IF(Data!Z320&gt;0,  "R",IF(ISBLANK(Data!Z320)," ","NR"))</f>
        <v>R</v>
      </c>
      <c r="D319" s="73" t="str">
        <f>IF(Data!Y320&gt;0,  "R",IF(ISBLANK(Data!Y320)," ","NR"))</f>
        <v>R</v>
      </c>
      <c r="E319" s="73" t="str">
        <f t="shared" si="4"/>
        <v>HIT</v>
      </c>
    </row>
    <row r="320" spans="2:5" x14ac:dyDescent="0.3">
      <c r="B320" s="6">
        <v>43933</v>
      </c>
      <c r="C320" s="73" t="str">
        <f>IF(Data!Z321&gt;0,  "R",IF(ISBLANK(Data!Z321)," ","NR"))</f>
        <v>R</v>
      </c>
      <c r="D320" s="73" t="str">
        <f>IF(Data!Y321&gt;0,  "R",IF(ISBLANK(Data!Y321)," ","NR"))</f>
        <v>R</v>
      </c>
      <c r="E320" s="73" t="str">
        <f t="shared" si="4"/>
        <v>HIT</v>
      </c>
    </row>
    <row r="321" spans="2:5" x14ac:dyDescent="0.3">
      <c r="B321" s="6">
        <v>43934</v>
      </c>
      <c r="C321" s="73" t="str">
        <f>IF(Data!Z322&gt;0,  "R",IF(ISBLANK(Data!Z322)," ","NR"))</f>
        <v>NR</v>
      </c>
      <c r="D321" s="73" t="str">
        <f>IF(Data!Y322&gt;0,  "R",IF(ISBLANK(Data!Y322)," ","NR"))</f>
        <v>NR</v>
      </c>
      <c r="E321" s="73" t="str">
        <f t="shared" si="4"/>
        <v>NEGATIVE</v>
      </c>
    </row>
    <row r="322" spans="2:5" x14ac:dyDescent="0.3">
      <c r="B322" s="6">
        <v>43935</v>
      </c>
      <c r="C322" s="73" t="str">
        <f>IF(Data!Z323&gt;0,  "R",IF(ISBLANK(Data!Z323)," ","NR"))</f>
        <v>NR</v>
      </c>
      <c r="D322" s="73" t="str">
        <f>IF(Data!Y323&gt;0,  "R",IF(ISBLANK(Data!Y323)," ","NR"))</f>
        <v>NR</v>
      </c>
      <c r="E322" s="73" t="str">
        <f t="shared" si="4"/>
        <v>NEGATIVE</v>
      </c>
    </row>
    <row r="323" spans="2:5" x14ac:dyDescent="0.3">
      <c r="B323" s="6">
        <v>43936</v>
      </c>
      <c r="C323" s="73" t="str">
        <f>IF(Data!Z324&gt;0,  "R",IF(ISBLANK(Data!Z324)," ","NR"))</f>
        <v>NR</v>
      </c>
      <c r="D323" s="73" t="str">
        <f>IF(Data!Y324&gt;0,  "R",IF(ISBLANK(Data!Y324)," ","NR"))</f>
        <v>NR</v>
      </c>
      <c r="E323" s="73" t="str">
        <f t="shared" si="4"/>
        <v>NEGATIVE</v>
      </c>
    </row>
    <row r="324" spans="2:5" x14ac:dyDescent="0.3">
      <c r="B324" s="6">
        <v>43937</v>
      </c>
      <c r="C324" s="73" t="str">
        <f>IF(Data!Z325&gt;0,  "R",IF(ISBLANK(Data!Z325)," ","NR"))</f>
        <v>NR</v>
      </c>
      <c r="D324" s="73" t="str">
        <f>IF(Data!Y325&gt;0,  "R",IF(ISBLANK(Data!Y325)," ","NR"))</f>
        <v>NR</v>
      </c>
      <c r="E324" s="73" t="str">
        <f t="shared" si="4"/>
        <v>NEGATIVE</v>
      </c>
    </row>
    <row r="325" spans="2:5" x14ac:dyDescent="0.3">
      <c r="B325" s="6">
        <v>43938</v>
      </c>
      <c r="C325" s="73" t="str">
        <f>IF(Data!Z326&gt;0,  "R",IF(ISBLANK(Data!Z326)," ","NR"))</f>
        <v>R</v>
      </c>
      <c r="D325" s="73" t="str">
        <f>IF(Data!Y326&gt;0,  "R",IF(ISBLANK(Data!Y326)," ","NR"))</f>
        <v>NR</v>
      </c>
      <c r="E325" s="73" t="str">
        <f t="shared" ref="E325:E369" si="5">IF(AND(C325=D325,C325="R"),"HIT",IF(AND(C325&lt;&gt;D325,C325="NR"),"FALSE ALARM",IF(AND(C325&lt;&gt;D325,C325="R"),"MISS",IF(AND(C325="NR",D325="NR"),"NEGATIVE"," "))))</f>
        <v>MISS</v>
      </c>
    </row>
    <row r="326" spans="2:5" x14ac:dyDescent="0.3">
      <c r="B326" s="6">
        <v>43939</v>
      </c>
      <c r="C326" s="73" t="str">
        <f>IF(Data!Z327&gt;0,  "R",IF(ISBLANK(Data!Z327)," ","NR"))</f>
        <v>R</v>
      </c>
      <c r="D326" s="73" t="str">
        <f>IF(Data!Y327&gt;0,  "R",IF(ISBLANK(Data!Y327)," ","NR"))</f>
        <v>NR</v>
      </c>
      <c r="E326" s="73" t="str">
        <f t="shared" si="5"/>
        <v>MISS</v>
      </c>
    </row>
    <row r="327" spans="2:5" x14ac:dyDescent="0.3">
      <c r="B327" s="6">
        <v>43940</v>
      </c>
      <c r="C327" s="73" t="str">
        <f>IF(Data!Z328&gt;0,  "R",IF(ISBLANK(Data!Z328)," ","NR"))</f>
        <v>R</v>
      </c>
      <c r="D327" s="73" t="str">
        <f>IF(Data!Y328&gt;0,  "R",IF(ISBLANK(Data!Y328)," ","NR"))</f>
        <v>NR</v>
      </c>
      <c r="E327" s="73" t="str">
        <f t="shared" si="5"/>
        <v>MISS</v>
      </c>
    </row>
    <row r="328" spans="2:5" x14ac:dyDescent="0.3">
      <c r="B328" s="6">
        <v>43941</v>
      </c>
      <c r="C328" s="73" t="str">
        <f>IF(Data!Z329&gt;0,  "R",IF(ISBLANK(Data!Z329)," ","NR"))</f>
        <v>R</v>
      </c>
      <c r="D328" s="73" t="str">
        <f>IF(Data!Y329&gt;0,  "R",IF(ISBLANK(Data!Y329)," ","NR"))</f>
        <v>R</v>
      </c>
      <c r="E328" s="73" t="str">
        <f t="shared" si="5"/>
        <v>HIT</v>
      </c>
    </row>
    <row r="329" spans="2:5" x14ac:dyDescent="0.3">
      <c r="B329" s="6">
        <v>43942</v>
      </c>
      <c r="C329" s="73" t="str">
        <f>IF(Data!Z330&gt;0,  "R",IF(ISBLANK(Data!Z330)," ","NR"))</f>
        <v>R</v>
      </c>
      <c r="D329" s="73" t="str">
        <f>IF(Data!Y330&gt;0,  "R",IF(ISBLANK(Data!Y330)," ","NR"))</f>
        <v>R</v>
      </c>
      <c r="E329" s="73" t="str">
        <f t="shared" si="5"/>
        <v>HIT</v>
      </c>
    </row>
    <row r="330" spans="2:5" x14ac:dyDescent="0.3">
      <c r="B330" s="6">
        <v>43943</v>
      </c>
      <c r="C330" s="73" t="str">
        <f>IF(Data!Z331&gt;0,  "R",IF(ISBLANK(Data!Z331)," ","NR"))</f>
        <v>R</v>
      </c>
      <c r="D330" s="73" t="str">
        <f>IF(Data!Y331&gt;0,  "R",IF(ISBLANK(Data!Y331)," ","NR"))</f>
        <v>R</v>
      </c>
      <c r="E330" s="73" t="str">
        <f t="shared" si="5"/>
        <v>HIT</v>
      </c>
    </row>
    <row r="331" spans="2:5" x14ac:dyDescent="0.3">
      <c r="B331" s="6">
        <v>43944</v>
      </c>
      <c r="C331" s="73" t="str">
        <f>IF(Data!Z332&gt;0,  "R",IF(ISBLANK(Data!Z332)," ","NR"))</f>
        <v>R</v>
      </c>
      <c r="D331" s="73" t="str">
        <f>IF(Data!Y332&gt;0,  "R",IF(ISBLANK(Data!Y332)," ","NR"))</f>
        <v>R</v>
      </c>
      <c r="E331" s="73" t="str">
        <f t="shared" si="5"/>
        <v>HIT</v>
      </c>
    </row>
    <row r="332" spans="2:5" x14ac:dyDescent="0.3">
      <c r="B332" s="6">
        <v>43945</v>
      </c>
      <c r="C332" s="73" t="str">
        <f>IF(Data!Z333&gt;0,  "R",IF(ISBLANK(Data!Z333)," ","NR"))</f>
        <v>R</v>
      </c>
      <c r="D332" s="73" t="str">
        <f>IF(Data!Y333&gt;0,  "R",IF(ISBLANK(Data!Y333)," ","NR"))</f>
        <v>R</v>
      </c>
      <c r="E332" s="73" t="str">
        <f t="shared" si="5"/>
        <v>HIT</v>
      </c>
    </row>
    <row r="333" spans="2:5" x14ac:dyDescent="0.3">
      <c r="B333" s="6">
        <v>43946</v>
      </c>
      <c r="C333" s="73" t="str">
        <f>IF(Data!Z334&gt;0,  "R",IF(ISBLANK(Data!Z334)," ","NR"))</f>
        <v>NR</v>
      </c>
      <c r="D333" s="73" t="str">
        <f>IF(Data!Y334&gt;0,  "R",IF(ISBLANK(Data!Y334)," ","NR"))</f>
        <v>NR</v>
      </c>
      <c r="E333" s="73" t="str">
        <f t="shared" si="5"/>
        <v>NEGATIVE</v>
      </c>
    </row>
    <row r="334" spans="2:5" x14ac:dyDescent="0.3">
      <c r="B334" s="6">
        <v>43947</v>
      </c>
      <c r="C334" s="73" t="str">
        <f>IF(Data!Z335&gt;0,  "R",IF(ISBLANK(Data!Z335)," ","NR"))</f>
        <v>NR</v>
      </c>
      <c r="D334" s="73" t="str">
        <f>IF(Data!Y335&gt;0,  "R",IF(ISBLANK(Data!Y335)," ","NR"))</f>
        <v>NR</v>
      </c>
      <c r="E334" s="73" t="str">
        <f t="shared" si="5"/>
        <v>NEGATIVE</v>
      </c>
    </row>
    <row r="335" spans="2:5" x14ac:dyDescent="0.3">
      <c r="B335" s="6">
        <v>43948</v>
      </c>
      <c r="C335" s="73" t="str">
        <f>IF(Data!Z336&gt;0,  "R",IF(ISBLANK(Data!Z336)," ","NR"))</f>
        <v>NR</v>
      </c>
      <c r="D335" s="73" t="str">
        <f>IF(Data!Y336&gt;0,  "R",IF(ISBLANK(Data!Y336)," ","NR"))</f>
        <v>NR</v>
      </c>
      <c r="E335" s="73" t="str">
        <f t="shared" si="5"/>
        <v>NEGATIVE</v>
      </c>
    </row>
    <row r="336" spans="2:5" x14ac:dyDescent="0.3">
      <c r="B336" s="6">
        <v>43949</v>
      </c>
      <c r="C336" s="73" t="str">
        <f>IF(Data!Z337&gt;0,  "R",IF(ISBLANK(Data!Z337)," ","NR"))</f>
        <v>NR</v>
      </c>
      <c r="D336" s="73" t="str">
        <f>IF(Data!Y337&gt;0,  "R",IF(ISBLANK(Data!Y337)," ","NR"))</f>
        <v>NR</v>
      </c>
      <c r="E336" s="73" t="str">
        <f t="shared" si="5"/>
        <v>NEGATIVE</v>
      </c>
    </row>
    <row r="337" spans="2:5" x14ac:dyDescent="0.3">
      <c r="B337" s="6">
        <v>43950</v>
      </c>
      <c r="C337" s="73" t="str">
        <f>IF(Data!Z338&gt;0,  "R",IF(ISBLANK(Data!Z338)," ","NR"))</f>
        <v>NR</v>
      </c>
      <c r="D337" s="73" t="str">
        <f>IF(Data!Y338&gt;0,  "R",IF(ISBLANK(Data!Y338)," ","NR"))</f>
        <v>R</v>
      </c>
      <c r="E337" s="73" t="str">
        <f t="shared" si="5"/>
        <v>FALSE ALARM</v>
      </c>
    </row>
    <row r="338" spans="2:5" x14ac:dyDescent="0.3">
      <c r="B338" s="6">
        <v>43951</v>
      </c>
      <c r="C338" s="73" t="str">
        <f>IF(Data!Z339&gt;0,  "R",IF(ISBLANK(Data!Z339)," ","NR"))</f>
        <v>NR</v>
      </c>
      <c r="D338" s="73" t="str">
        <f>IF(Data!Y339&gt;0,  "R",IF(ISBLANK(Data!Y339)," ","NR"))</f>
        <v>R</v>
      </c>
      <c r="E338" s="73" t="str">
        <f t="shared" si="5"/>
        <v>FALSE ALARM</v>
      </c>
    </row>
    <row r="339" spans="2:5" x14ac:dyDescent="0.3">
      <c r="B339" s="6">
        <v>43952</v>
      </c>
      <c r="C339" s="73" t="str">
        <f>IF(Data!Z340&gt;0,  "R",IF(ISBLANK(Data!Z340)," ","NR"))</f>
        <v>NR</v>
      </c>
      <c r="D339" s="73" t="str">
        <f>IF(Data!Y340&gt;0,  "R",IF(ISBLANK(Data!Y340)," ","NR"))</f>
        <v>R</v>
      </c>
      <c r="E339" s="73" t="str">
        <f t="shared" si="5"/>
        <v>FALSE ALARM</v>
      </c>
    </row>
    <row r="340" spans="2:5" x14ac:dyDescent="0.3">
      <c r="B340" s="6">
        <v>43953</v>
      </c>
      <c r="C340" s="73" t="str">
        <f>IF(Data!Z341&gt;0,  "R",IF(ISBLANK(Data!Z341)," ","NR"))</f>
        <v>NR</v>
      </c>
      <c r="D340" s="73" t="str">
        <f>IF(Data!Y341&gt;0,  "R",IF(ISBLANK(Data!Y341)," ","NR"))</f>
        <v>R</v>
      </c>
      <c r="E340" s="73" t="str">
        <f t="shared" si="5"/>
        <v>FALSE ALARM</v>
      </c>
    </row>
    <row r="341" spans="2:5" x14ac:dyDescent="0.3">
      <c r="B341" s="6">
        <v>43954</v>
      </c>
      <c r="C341" s="73" t="str">
        <f>IF(Data!Z342&gt;0,  "R",IF(ISBLANK(Data!Z342)," ","NR"))</f>
        <v>NR</v>
      </c>
      <c r="D341" s="73" t="str">
        <f>IF(Data!Y342&gt;0,  "R",IF(ISBLANK(Data!Y342)," ","NR"))</f>
        <v>R</v>
      </c>
      <c r="E341" s="73" t="str">
        <f t="shared" si="5"/>
        <v>FALSE ALARM</v>
      </c>
    </row>
    <row r="342" spans="2:5" x14ac:dyDescent="0.3">
      <c r="B342" s="6">
        <v>43955</v>
      </c>
      <c r="C342" s="73" t="str">
        <f>IF(Data!Z343&gt;0,  "R",IF(ISBLANK(Data!Z343)," ","NR"))</f>
        <v>NR</v>
      </c>
      <c r="D342" s="73" t="str">
        <f>IF(Data!Y343&gt;0,  "R",IF(ISBLANK(Data!Y343)," ","NR"))</f>
        <v>R</v>
      </c>
      <c r="E342" s="73" t="str">
        <f t="shared" si="5"/>
        <v>FALSE ALARM</v>
      </c>
    </row>
    <row r="343" spans="2:5" x14ac:dyDescent="0.3">
      <c r="B343" s="6">
        <v>43956</v>
      </c>
      <c r="C343" s="73" t="str">
        <f>IF(Data!Z344&gt;0,  "R",IF(ISBLANK(Data!Z344)," ","NR"))</f>
        <v>NR</v>
      </c>
      <c r="D343" s="73" t="str">
        <f>IF(Data!Y344&gt;0,  "R",IF(ISBLANK(Data!Y344)," ","NR"))</f>
        <v>R</v>
      </c>
      <c r="E343" s="73" t="str">
        <f t="shared" si="5"/>
        <v>FALSE ALARM</v>
      </c>
    </row>
    <row r="344" spans="2:5" x14ac:dyDescent="0.3">
      <c r="B344" s="6">
        <v>43957</v>
      </c>
      <c r="C344" s="73" t="str">
        <f>IF(Data!Z345&gt;0,  "R",IF(ISBLANK(Data!Z345)," ","NR"))</f>
        <v>NR</v>
      </c>
      <c r="D344" s="73" t="str">
        <f>IF(Data!Y345&gt;0,  "R",IF(ISBLANK(Data!Y345)," ","NR"))</f>
        <v>R</v>
      </c>
      <c r="E344" s="73" t="str">
        <f t="shared" si="5"/>
        <v>FALSE ALARM</v>
      </c>
    </row>
    <row r="345" spans="2:5" x14ac:dyDescent="0.3">
      <c r="B345" s="6">
        <v>43958</v>
      </c>
      <c r="C345" s="73" t="str">
        <f>IF(Data!Z346&gt;0,  "R",IF(ISBLANK(Data!Z346)," ","NR"))</f>
        <v>NR</v>
      </c>
      <c r="D345" s="73" t="str">
        <f>IF(Data!Y346&gt;0,  "R",IF(ISBLANK(Data!Y346)," ","NR"))</f>
        <v>R</v>
      </c>
      <c r="E345" s="73" t="str">
        <f t="shared" si="5"/>
        <v>FALSE ALARM</v>
      </c>
    </row>
    <row r="346" spans="2:5" x14ac:dyDescent="0.3">
      <c r="B346" s="6">
        <v>43959</v>
      </c>
      <c r="C346" s="73" t="str">
        <f>IF(Data!Z347&gt;0,  "R",IF(ISBLANK(Data!Z347)," ","NR"))</f>
        <v>NR</v>
      </c>
      <c r="D346" s="73" t="str">
        <f>IF(Data!Y347&gt;0,  "R",IF(ISBLANK(Data!Y347)," ","NR"))</f>
        <v>R</v>
      </c>
      <c r="E346" s="73" t="str">
        <f t="shared" si="5"/>
        <v>FALSE ALARM</v>
      </c>
    </row>
    <row r="347" spans="2:5" x14ac:dyDescent="0.3">
      <c r="B347" s="6">
        <v>43960</v>
      </c>
      <c r="C347" s="73" t="str">
        <f>IF(Data!Z348&gt;0,  "R",IF(ISBLANK(Data!Z348)," ","NR"))</f>
        <v>NR</v>
      </c>
      <c r="D347" s="73" t="str">
        <f>IF(Data!Y348&gt;0,  "R",IF(ISBLANK(Data!Y348)," ","NR"))</f>
        <v>R</v>
      </c>
      <c r="E347" s="73" t="str">
        <f t="shared" si="5"/>
        <v>FALSE ALARM</v>
      </c>
    </row>
    <row r="348" spans="2:5" x14ac:dyDescent="0.3">
      <c r="B348" s="6">
        <v>43961</v>
      </c>
      <c r="C348" s="73" t="str">
        <f>IF(Data!Z349&gt;0,  "R",IF(ISBLANK(Data!Z349)," ","NR"))</f>
        <v>NR</v>
      </c>
      <c r="D348" s="73" t="str">
        <f>IF(Data!Y349&gt;0,  "R",IF(ISBLANK(Data!Y349)," ","NR"))</f>
        <v>R</v>
      </c>
      <c r="E348" s="73" t="str">
        <f t="shared" si="5"/>
        <v>FALSE ALARM</v>
      </c>
    </row>
    <row r="349" spans="2:5" x14ac:dyDescent="0.3">
      <c r="B349" s="6">
        <v>43962</v>
      </c>
      <c r="C349" s="73" t="str">
        <f>IF(Data!Z350&gt;0,  "R",IF(ISBLANK(Data!Z350)," ","NR"))</f>
        <v>NR</v>
      </c>
      <c r="D349" s="73" t="str">
        <f>IF(Data!Y350&gt;0,  "R",IF(ISBLANK(Data!Y350)," ","NR"))</f>
        <v>R</v>
      </c>
      <c r="E349" s="73" t="str">
        <f t="shared" si="5"/>
        <v>FALSE ALARM</v>
      </c>
    </row>
    <row r="350" spans="2:5" x14ac:dyDescent="0.3">
      <c r="B350" s="6">
        <v>43963</v>
      </c>
      <c r="C350" s="73" t="str">
        <f>IF(Data!Z351&gt;0,  "R",IF(ISBLANK(Data!Z351)," ","NR"))</f>
        <v>NR</v>
      </c>
      <c r="D350" s="73" t="str">
        <f>IF(Data!Y351&gt;0,  "R",IF(ISBLANK(Data!Y351)," ","NR"))</f>
        <v>R</v>
      </c>
      <c r="E350" s="73" t="str">
        <f t="shared" si="5"/>
        <v>FALSE ALARM</v>
      </c>
    </row>
    <row r="351" spans="2:5" x14ac:dyDescent="0.3">
      <c r="B351" s="6">
        <v>43964</v>
      </c>
      <c r="C351" s="73" t="str">
        <f>IF(Data!Z352&gt;0,  "R",IF(ISBLANK(Data!Z352)," ","NR"))</f>
        <v>NR</v>
      </c>
      <c r="D351" s="73" t="str">
        <f>IF(Data!Y352&gt;0,  "R",IF(ISBLANK(Data!Y352)," ","NR"))</f>
        <v>R</v>
      </c>
      <c r="E351" s="73" t="str">
        <f t="shared" si="5"/>
        <v>FALSE ALARM</v>
      </c>
    </row>
    <row r="352" spans="2:5" x14ac:dyDescent="0.3">
      <c r="B352" s="6">
        <v>43965</v>
      </c>
      <c r="C352" s="73" t="str">
        <f>IF(Data!Z353&gt;0,  "R",IF(ISBLANK(Data!Z353)," ","NR"))</f>
        <v>NR</v>
      </c>
      <c r="D352" s="73" t="str">
        <f>IF(Data!Y353&gt;0,  "R",IF(ISBLANK(Data!Y353)," ","NR"))</f>
        <v>R</v>
      </c>
      <c r="E352" s="73" t="str">
        <f t="shared" si="5"/>
        <v>FALSE ALARM</v>
      </c>
    </row>
    <row r="353" spans="2:5" x14ac:dyDescent="0.3">
      <c r="B353" s="6">
        <v>43966</v>
      </c>
      <c r="C353" s="73" t="str">
        <f>IF(Data!Z354&gt;0,  "R",IF(ISBLANK(Data!Z354)," ","NR"))</f>
        <v>NR</v>
      </c>
      <c r="D353" s="73" t="str">
        <f>IF(Data!Y354&gt;0,  "R",IF(ISBLANK(Data!Y354)," ","NR"))</f>
        <v>R</v>
      </c>
      <c r="E353" s="73" t="str">
        <f t="shared" si="5"/>
        <v>FALSE ALARM</v>
      </c>
    </row>
    <row r="354" spans="2:5" x14ac:dyDescent="0.3">
      <c r="B354" s="6">
        <v>43967</v>
      </c>
      <c r="C354" s="73" t="str">
        <f>IF(Data!Z355&gt;0,  "R",IF(ISBLANK(Data!Z355)," ","NR"))</f>
        <v>NR</v>
      </c>
      <c r="D354" s="73" t="str">
        <f>IF(Data!Y355&gt;0,  "R",IF(ISBLANK(Data!Y355)," ","NR"))</f>
        <v>R</v>
      </c>
      <c r="E354" s="73" t="str">
        <f t="shared" si="5"/>
        <v>FALSE ALARM</v>
      </c>
    </row>
    <row r="355" spans="2:5" x14ac:dyDescent="0.3">
      <c r="B355" s="6">
        <v>43968</v>
      </c>
      <c r="C355" s="73" t="str">
        <f>IF(Data!Z356&gt;0,  "R",IF(ISBLANK(Data!Z356)," ","NR"))</f>
        <v>NR</v>
      </c>
      <c r="D355" s="73" t="str">
        <f>IF(Data!Y356&gt;0,  "R",IF(ISBLANK(Data!Y356)," ","NR"))</f>
        <v>R</v>
      </c>
      <c r="E355" s="73" t="str">
        <f t="shared" si="5"/>
        <v>FALSE ALARM</v>
      </c>
    </row>
    <row r="356" spans="2:5" x14ac:dyDescent="0.3">
      <c r="B356" s="6">
        <v>43969</v>
      </c>
      <c r="C356" s="73" t="str">
        <f>IF(Data!Z357&gt;0,  "R",IF(ISBLANK(Data!Z357)," ","NR"))</f>
        <v>NR</v>
      </c>
      <c r="D356" s="73" t="str">
        <f>IF(Data!Y357&gt;0,  "R",IF(ISBLANK(Data!Y357)," ","NR"))</f>
        <v>R</v>
      </c>
      <c r="E356" s="73" t="str">
        <f t="shared" si="5"/>
        <v>FALSE ALARM</v>
      </c>
    </row>
    <row r="357" spans="2:5" x14ac:dyDescent="0.3">
      <c r="B357" s="6">
        <v>43970</v>
      </c>
      <c r="C357" s="73" t="str">
        <f>IF(Data!Z358&gt;0,  "R",IF(ISBLANK(Data!Z358)," ","NR"))</f>
        <v>NR</v>
      </c>
      <c r="D357" s="73" t="str">
        <f>IF(Data!Y358&gt;0,  "R",IF(ISBLANK(Data!Y358)," ","NR"))</f>
        <v>R</v>
      </c>
      <c r="E357" s="73" t="str">
        <f t="shared" si="5"/>
        <v>FALSE ALARM</v>
      </c>
    </row>
    <row r="358" spans="2:5" x14ac:dyDescent="0.3">
      <c r="B358" s="6">
        <v>43971</v>
      </c>
      <c r="C358" s="73" t="str">
        <f>IF(Data!Z359&gt;0,  "R",IF(ISBLANK(Data!Z359)," ","NR"))</f>
        <v>NR</v>
      </c>
      <c r="D358" s="73" t="str">
        <f>IF(Data!Y359&gt;0,  "R",IF(ISBLANK(Data!Y359)," ","NR"))</f>
        <v>R</v>
      </c>
      <c r="E358" s="73" t="str">
        <f t="shared" si="5"/>
        <v>FALSE ALARM</v>
      </c>
    </row>
    <row r="359" spans="2:5" x14ac:dyDescent="0.3">
      <c r="B359" s="6">
        <v>43972</v>
      </c>
      <c r="C359" s="73" t="str">
        <f>IF(Data!Z360&gt;0,  "R",IF(ISBLANK(Data!Z360)," ","NR"))</f>
        <v>NR</v>
      </c>
      <c r="D359" s="73" t="str">
        <f>IF(Data!Y360&gt;0,  "R",IF(ISBLANK(Data!Y360)," ","NR"))</f>
        <v>R</v>
      </c>
      <c r="E359" s="73" t="str">
        <f t="shared" si="5"/>
        <v>FALSE ALARM</v>
      </c>
    </row>
    <row r="360" spans="2:5" x14ac:dyDescent="0.3">
      <c r="B360" s="6">
        <v>43973</v>
      </c>
      <c r="C360" s="73" t="str">
        <f>IF(Data!Z361&gt;0,  "R",IF(ISBLANK(Data!Z361)," ","NR"))</f>
        <v>NR</v>
      </c>
      <c r="D360" s="73" t="str">
        <f>IF(Data!Y361&gt;0,  "R",IF(ISBLANK(Data!Y361)," ","NR"))</f>
        <v>NR</v>
      </c>
      <c r="E360" s="73" t="str">
        <f t="shared" si="5"/>
        <v>NEGATIVE</v>
      </c>
    </row>
    <row r="361" spans="2:5" x14ac:dyDescent="0.3">
      <c r="B361" s="6">
        <v>43974</v>
      </c>
      <c r="C361" s="73" t="str">
        <f>IF(Data!Z362&gt;0,  "R",IF(ISBLANK(Data!Z362)," ","NR"))</f>
        <v>NR</v>
      </c>
      <c r="D361" s="73" t="str">
        <f>IF(Data!Y362&gt;0,  "R",IF(ISBLANK(Data!Y362)," ","NR"))</f>
        <v>NR</v>
      </c>
      <c r="E361" s="73" t="str">
        <f t="shared" si="5"/>
        <v>NEGATIVE</v>
      </c>
    </row>
    <row r="362" spans="2:5" x14ac:dyDescent="0.3">
      <c r="B362" s="6">
        <v>43975</v>
      </c>
      <c r="C362" s="73" t="str">
        <f>IF(Data!Z363&gt;0,  "R",IF(ISBLANK(Data!Z363)," ","NR"))</f>
        <v>NR</v>
      </c>
      <c r="D362" s="73" t="str">
        <f>IF(Data!Y363&gt;0,  "R",IF(ISBLANK(Data!Y363)," ","NR"))</f>
        <v>NR</v>
      </c>
      <c r="E362" s="73" t="str">
        <f t="shared" si="5"/>
        <v>NEGATIVE</v>
      </c>
    </row>
    <row r="363" spans="2:5" x14ac:dyDescent="0.3">
      <c r="B363" s="6">
        <v>43976</v>
      </c>
      <c r="C363" s="73" t="str">
        <f>IF(Data!Z364&gt;0,  "R",IF(ISBLANK(Data!Z364)," ","NR"))</f>
        <v>NR</v>
      </c>
      <c r="D363" s="73" t="str">
        <f>IF(Data!Y364&gt;0,  "R",IF(ISBLANK(Data!Y364)," ","NR"))</f>
        <v>NR</v>
      </c>
      <c r="E363" s="73" t="str">
        <f t="shared" si="5"/>
        <v>NEGATIVE</v>
      </c>
    </row>
    <row r="364" spans="2:5" x14ac:dyDescent="0.3">
      <c r="B364" s="6">
        <v>43977</v>
      </c>
      <c r="C364" s="73" t="str">
        <f>IF(Data!Z365&gt;0,  "R",IF(ISBLANK(Data!Z365)," ","NR"))</f>
        <v>NR</v>
      </c>
      <c r="D364" s="73" t="str">
        <f>IF(Data!Y365&gt;0,  "R",IF(ISBLANK(Data!Y365)," ","NR"))</f>
        <v>NR</v>
      </c>
      <c r="E364" s="73" t="str">
        <f t="shared" si="5"/>
        <v>NEGATIVE</v>
      </c>
    </row>
    <row r="365" spans="2:5" x14ac:dyDescent="0.3">
      <c r="B365" s="6">
        <v>43978</v>
      </c>
      <c r="C365" s="73" t="str">
        <f>IF(Data!Z366&gt;0,  "R",IF(ISBLANK(Data!Z366)," ","NR"))</f>
        <v>NR</v>
      </c>
      <c r="D365" s="73" t="str">
        <f>IF(Data!Y366&gt;0,  "R",IF(ISBLANK(Data!Y366)," ","NR"))</f>
        <v>NR</v>
      </c>
      <c r="E365" s="73" t="str">
        <f t="shared" si="5"/>
        <v>NEGATIVE</v>
      </c>
    </row>
    <row r="366" spans="2:5" x14ac:dyDescent="0.3">
      <c r="B366" s="6">
        <v>43979</v>
      </c>
      <c r="C366" s="73" t="str">
        <f>IF(Data!Z367&gt;0,  "R",IF(ISBLANK(Data!Z367)," ","NR"))</f>
        <v>NR</v>
      </c>
      <c r="D366" s="73" t="str">
        <f>IF(Data!Y367&gt;0,  "R",IF(ISBLANK(Data!Y367)," ","NR"))</f>
        <v>NR</v>
      </c>
      <c r="E366" s="73" t="str">
        <f t="shared" si="5"/>
        <v>NEGATIVE</v>
      </c>
    </row>
    <row r="367" spans="2:5" x14ac:dyDescent="0.3">
      <c r="B367" s="6">
        <v>43980</v>
      </c>
      <c r="C367" s="73" t="str">
        <f>IF(Data!Z368&gt;0,  "R",IF(ISBLANK(Data!Z368)," ","NR"))</f>
        <v>NR</v>
      </c>
      <c r="D367" s="73" t="str">
        <f>IF(Data!Y368&gt;0,  "R",IF(ISBLANK(Data!Y368)," ","NR"))</f>
        <v>NR</v>
      </c>
      <c r="E367" s="73" t="str">
        <f t="shared" si="5"/>
        <v>NEGATIVE</v>
      </c>
    </row>
    <row r="368" spans="2:5" x14ac:dyDescent="0.3">
      <c r="B368" s="6">
        <v>43981</v>
      </c>
      <c r="C368" s="73" t="str">
        <f>IF(Data!Z369&gt;0,  "R",IF(ISBLANK(Data!Z369)," ","NR"))</f>
        <v>NR</v>
      </c>
      <c r="D368" s="73" t="str">
        <f>IF(Data!Y369&gt;0,  "R",IF(ISBLANK(Data!Y369)," ","NR"))</f>
        <v>NR</v>
      </c>
      <c r="E368" s="73" t="str">
        <f t="shared" si="5"/>
        <v>NEGATIVE</v>
      </c>
    </row>
    <row r="369" spans="2:5" x14ac:dyDescent="0.3">
      <c r="B369" s="6">
        <v>43982</v>
      </c>
      <c r="C369" s="73" t="str">
        <f>IF(Data!Z370&gt;0,  "R",IF(ISBLANK(Data!Z370)," ","NR"))</f>
        <v>NR</v>
      </c>
      <c r="D369" s="73" t="str">
        <f>IF(Data!Y370&gt;0,  "R",IF(ISBLANK(Data!Y370)," ","NR"))</f>
        <v>NR</v>
      </c>
      <c r="E369" s="73" t="str">
        <f t="shared" si="5"/>
        <v>NEGATIVE</v>
      </c>
    </row>
  </sheetData>
  <mergeCells count="16">
    <mergeCell ref="G15:H15"/>
    <mergeCell ref="I15:J15"/>
    <mergeCell ref="L15:P15"/>
    <mergeCell ref="G4:J4"/>
    <mergeCell ref="G6:G7"/>
    <mergeCell ref="G13:J13"/>
    <mergeCell ref="L13:P13"/>
    <mergeCell ref="G14:H14"/>
    <mergeCell ref="I14:J14"/>
    <mergeCell ref="L14:P14"/>
    <mergeCell ref="G16:H16"/>
    <mergeCell ref="I16:J16"/>
    <mergeCell ref="L16:P16"/>
    <mergeCell ref="G17:H17"/>
    <mergeCell ref="I17:J17"/>
    <mergeCell ref="L17:P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T584"/>
  <sheetViews>
    <sheetView workbookViewId="0">
      <selection activeCell="J5" sqref="J5"/>
    </sheetView>
  </sheetViews>
  <sheetFormatPr defaultRowHeight="14.4" x14ac:dyDescent="0.3"/>
  <cols>
    <col min="2" max="2" width="10.33203125" bestFit="1" customWidth="1"/>
    <col min="4" max="4" width="9.5546875" customWidth="1"/>
    <col min="13" max="13" width="12.88671875" customWidth="1"/>
    <col min="15" max="15" width="13.33203125" customWidth="1"/>
  </cols>
  <sheetData>
    <row r="3" spans="2:20" x14ac:dyDescent="0.3">
      <c r="D3" s="3" t="s">
        <v>40</v>
      </c>
      <c r="H3" s="111" t="s">
        <v>40</v>
      </c>
      <c r="I3" s="111"/>
      <c r="J3" s="111" t="s">
        <v>41</v>
      </c>
      <c r="K3" s="111"/>
      <c r="L3" s="111"/>
      <c r="M3" s="111"/>
      <c r="N3" s="111"/>
    </row>
    <row r="4" spans="2:20" ht="15" thickBot="1" x14ac:dyDescent="0.35">
      <c r="B4" s="4" t="s">
        <v>0</v>
      </c>
      <c r="C4" s="4" t="s">
        <v>26</v>
      </c>
      <c r="D4" s="4" t="s">
        <v>27</v>
      </c>
      <c r="H4" s="129" t="s">
        <v>33</v>
      </c>
      <c r="I4" s="11"/>
      <c r="J4" s="11" t="s">
        <v>28</v>
      </c>
      <c r="K4" s="11" t="s">
        <v>29</v>
      </c>
      <c r="L4" s="11" t="s">
        <v>30</v>
      </c>
      <c r="M4" s="11" t="s">
        <v>31</v>
      </c>
      <c r="N4" s="11" t="s">
        <v>32</v>
      </c>
      <c r="O4" s="13" t="s">
        <v>20</v>
      </c>
    </row>
    <row r="5" spans="2:20" s="60" customFormat="1" x14ac:dyDescent="0.3">
      <c r="B5" s="6">
        <v>43617</v>
      </c>
      <c r="C5" s="73" t="str">
        <f>IF(Data!C5&lt;=0.1,"VL",IF(Data!C5&lt;=10,"L",IF(Data!C5&lt;=25,"M",IF(Data!C5&lt;=50,"H","VH"))))</f>
        <v>VL</v>
      </c>
      <c r="D5" s="73" t="str">
        <f>IF(Data!D5&lt;=0.1,"VL",IF(Data!D5&lt;=10,"L",IF(Data!D5&lt;=25,"M",IF(Data!D5&lt;=50,"H","VH"))))</f>
        <v>VL</v>
      </c>
      <c r="G5"/>
      <c r="H5" s="129"/>
      <c r="I5" s="11" t="s">
        <v>28</v>
      </c>
      <c r="J5" s="11">
        <f>COUNTIFS(C5:C370,"VL",D5:D370,"VL")</f>
        <v>237</v>
      </c>
      <c r="K5" s="11">
        <f>COUNTIFS(C5:C370,"L",D5:D370,"VL")</f>
        <v>9</v>
      </c>
      <c r="L5" s="11">
        <f>COUNTIFS(C5:C370,"M",D5:D370,"VL")</f>
        <v>3</v>
      </c>
      <c r="M5" s="11">
        <f>COUNTIFS(C5:C370,"H",D5:D370,"VL")</f>
        <v>0</v>
      </c>
      <c r="N5" s="12">
        <f>COUNTIFS(C5:C370,"VH",D5:D370,"VL")</f>
        <v>0</v>
      </c>
      <c r="O5" s="14">
        <f t="shared" ref="O5:O10" si="0">SUM(J5:N5)</f>
        <v>249</v>
      </c>
      <c r="P5"/>
      <c r="Q5"/>
      <c r="R5"/>
      <c r="S5"/>
      <c r="T5"/>
    </row>
    <row r="6" spans="2:20" s="60" customFormat="1" x14ac:dyDescent="0.3">
      <c r="B6" s="6">
        <v>43618</v>
      </c>
      <c r="C6" s="99" t="str">
        <f>IF(Data!C6&lt;=0.1,"VL",IF(Data!C6&lt;=10,"L",IF(Data!C6&lt;=25,"M",IF(Data!C6&lt;=50,"H","VH"))))</f>
        <v>VL</v>
      </c>
      <c r="D6" s="73" t="str">
        <f>IF(Data!D6&lt;=0.1,"VL",IF(Data!D6&lt;=10,"L",IF(Data!D6&lt;=25,"M",IF(Data!D6&lt;=50,"H","VH"))))</f>
        <v>VL</v>
      </c>
      <c r="G6"/>
      <c r="H6" s="129"/>
      <c r="I6" s="11" t="s">
        <v>29</v>
      </c>
      <c r="J6" s="11">
        <f>COUNTIFS(C5:C370,"VL",D5:D370,"L")</f>
        <v>66</v>
      </c>
      <c r="K6" s="11">
        <f>COUNTIFS(C5:C370,"L",D5:D370,"L")</f>
        <v>16</v>
      </c>
      <c r="L6" s="11">
        <f>COUNTIFS(C5:C370,"M",D5:D370,"L")</f>
        <v>8</v>
      </c>
      <c r="M6" s="11">
        <f>COUNTIFS(C5:C370,"H",D5:D370,"L")</f>
        <v>4</v>
      </c>
      <c r="N6" s="12">
        <f>COUNTIFS(C5:C370,"VH",D5:D370,"L")</f>
        <v>2</v>
      </c>
      <c r="O6" s="23">
        <f t="shared" si="0"/>
        <v>96</v>
      </c>
      <c r="P6"/>
      <c r="Q6"/>
      <c r="R6"/>
      <c r="S6"/>
      <c r="T6"/>
    </row>
    <row r="7" spans="2:20" s="60" customFormat="1" x14ac:dyDescent="0.3">
      <c r="B7" s="6">
        <v>43619</v>
      </c>
      <c r="C7" s="99" t="str">
        <f>IF(Data!C7&lt;=0.1,"VL",IF(Data!C7&lt;=10,"L",IF(Data!C7&lt;=25,"M",IF(Data!C7&lt;=50,"H","VH"))))</f>
        <v>VL</v>
      </c>
      <c r="D7" s="73" t="str">
        <f>IF(Data!D7&lt;=0.1,"VL",IF(Data!D7&lt;=10,"L",IF(Data!D7&lt;=25,"M",IF(Data!D7&lt;=50,"H","VH"))))</f>
        <v>L</v>
      </c>
      <c r="G7"/>
      <c r="H7" s="129"/>
      <c r="I7" s="11" t="s">
        <v>30</v>
      </c>
      <c r="J7" s="11">
        <f>COUNTIFS(C5:C370,"VL",D5:D370,"M")</f>
        <v>8</v>
      </c>
      <c r="K7" s="11">
        <f>COUNTIFS(C5:C370,"L",D5:D370,"M")</f>
        <v>5</v>
      </c>
      <c r="L7" s="11">
        <f>COUNTIFS(C5:C370,"M",D5:D370,"M")</f>
        <v>2</v>
      </c>
      <c r="M7" s="11">
        <f>COUNTIFS(C5:C370,"H",D5:D370,"M")</f>
        <v>2</v>
      </c>
      <c r="N7" s="12">
        <f>COUNTIFS(C5:C370,"VH",D5:D370,"M")</f>
        <v>1</v>
      </c>
      <c r="O7" s="23">
        <f t="shared" si="0"/>
        <v>18</v>
      </c>
      <c r="P7"/>
      <c r="Q7"/>
      <c r="R7"/>
      <c r="S7"/>
      <c r="T7"/>
    </row>
    <row r="8" spans="2:20" s="60" customFormat="1" x14ac:dyDescent="0.3">
      <c r="B8" s="6">
        <v>43620</v>
      </c>
      <c r="C8" s="99" t="str">
        <f>IF(Data!C8&lt;=0.1,"VL",IF(Data!C8&lt;=10,"L",IF(Data!C8&lt;=25,"M",IF(Data!C8&lt;=50,"H","VH"))))</f>
        <v>VL</v>
      </c>
      <c r="D8" s="73" t="str">
        <f>IF(Data!D8&lt;=0.1,"VL",IF(Data!D8&lt;=10,"L",IF(Data!D8&lt;=25,"M",IF(Data!D8&lt;=50,"H","VH"))))</f>
        <v>VL</v>
      </c>
      <c r="G8"/>
      <c r="H8" s="129"/>
      <c r="I8" s="11" t="s">
        <v>31</v>
      </c>
      <c r="J8" s="11">
        <f>COUNTIFS(C5:C370,"VL",D5:D370,"H")</f>
        <v>0</v>
      </c>
      <c r="K8" s="11">
        <f>COUNTIFS(C5:C370,"L",D5:D370,"H")</f>
        <v>1</v>
      </c>
      <c r="L8" s="11">
        <f>COUNTIFS(C5:C370,"M",D5:D370,"H")</f>
        <v>0</v>
      </c>
      <c r="M8" s="11">
        <f>COUNTIFS(C5:C370,"H",D5:D370,"H")</f>
        <v>2</v>
      </c>
      <c r="N8" s="12">
        <f>COUNTIFS(C5:C370,"VH",D5:D370,"H")</f>
        <v>0</v>
      </c>
      <c r="O8" s="23">
        <f t="shared" si="0"/>
        <v>3</v>
      </c>
      <c r="P8"/>
      <c r="Q8"/>
      <c r="R8"/>
      <c r="S8"/>
      <c r="T8"/>
    </row>
    <row r="9" spans="2:20" s="60" customFormat="1" ht="15" thickBot="1" x14ac:dyDescent="0.35">
      <c r="B9" s="6">
        <v>43621</v>
      </c>
      <c r="C9" s="99" t="str">
        <f>IF(Data!C9&lt;=0.1,"VL",IF(Data!C9&lt;=10,"L",IF(Data!C9&lt;=25,"M",IF(Data!C9&lt;=50,"H","VH"))))</f>
        <v>VL</v>
      </c>
      <c r="D9" s="73" t="str">
        <f>IF(Data!D9&lt;=0.1,"VL",IF(Data!D9&lt;=10,"L",IF(Data!D9&lt;=25,"M",IF(Data!D9&lt;=50,"H","VH"))))</f>
        <v>VL</v>
      </c>
      <c r="G9"/>
      <c r="H9" s="129"/>
      <c r="I9" s="11" t="s">
        <v>32</v>
      </c>
      <c r="J9" s="13">
        <f>COUNTIFS(C5:C370,"VL",D5:D370,"VH")</f>
        <v>0</v>
      </c>
      <c r="K9" s="13">
        <f>COUNTIFS(C5:C370,"L",D5:D370,"VH")</f>
        <v>0</v>
      </c>
      <c r="L9" s="13">
        <f>COUNTIFS(C5:C370,"M",D5:D370,"VH")</f>
        <v>0</v>
      </c>
      <c r="M9" s="13">
        <f>COUNTIFS(C5:C370,"H",D5:D370,"VH")</f>
        <v>0</v>
      </c>
      <c r="N9" s="15">
        <f>COUNTIFS(C5:C370,"VH",D5:D370,"VH")</f>
        <v>0</v>
      </c>
      <c r="O9" s="16">
        <f t="shared" si="0"/>
        <v>0</v>
      </c>
      <c r="P9"/>
      <c r="Q9"/>
      <c r="R9"/>
      <c r="S9"/>
      <c r="T9"/>
    </row>
    <row r="10" spans="2:20" s="60" customFormat="1" ht="15" thickBot="1" x14ac:dyDescent="0.35">
      <c r="B10" s="6">
        <v>43622</v>
      </c>
      <c r="C10" s="99" t="str">
        <f>IF(Data!C10&lt;=0.1,"VL",IF(Data!C10&lt;=10,"L",IF(Data!C10&lt;=25,"M",IF(Data!C10&lt;=50,"H","VH"))))</f>
        <v>VL</v>
      </c>
      <c r="D10" s="73" t="str">
        <f>IF(Data!D10&lt;=0.1,"VL",IF(Data!D10&lt;=10,"L",IF(Data!D10&lt;=25,"M",IF(Data!D10&lt;=50,"H","VH"))))</f>
        <v>L</v>
      </c>
      <c r="G10"/>
      <c r="H10"/>
      <c r="I10" s="12" t="s">
        <v>20</v>
      </c>
      <c r="J10" s="17">
        <f>SUM(J5:J9)</f>
        <v>311</v>
      </c>
      <c r="K10" s="24">
        <f>SUM(K5:K9)</f>
        <v>31</v>
      </c>
      <c r="L10" s="24">
        <f>SUM(L5:L9)</f>
        <v>13</v>
      </c>
      <c r="M10" s="24">
        <f>SUM(M5:M9)</f>
        <v>8</v>
      </c>
      <c r="N10" s="18">
        <f>SUM(N5:N9)</f>
        <v>3</v>
      </c>
      <c r="O10" s="19">
        <f t="shared" si="0"/>
        <v>366</v>
      </c>
      <c r="P10"/>
      <c r="Q10"/>
      <c r="R10"/>
      <c r="S10"/>
      <c r="T10"/>
    </row>
    <row r="11" spans="2:20" s="60" customFormat="1" x14ac:dyDescent="0.3">
      <c r="B11" s="6">
        <v>43623</v>
      </c>
      <c r="C11" s="99" t="str">
        <f>IF(Data!C11&lt;=0.1,"VL",IF(Data!C11&lt;=10,"L",IF(Data!C11&lt;=25,"M",IF(Data!C11&lt;=50,"H","VH"))))</f>
        <v>VL</v>
      </c>
      <c r="D11" s="73" t="str">
        <f>IF(Data!D11&lt;=0.1,"VL",IF(Data!D11&lt;=10,"L",IF(Data!D11&lt;=25,"M",IF(Data!D11&lt;=50,"H","VH"))))</f>
        <v>L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0" s="60" customFormat="1" x14ac:dyDescent="0.3">
      <c r="B12" s="6">
        <v>43624</v>
      </c>
      <c r="C12" s="99" t="str">
        <f>IF(Data!C12&lt;=0.1,"VL",IF(Data!C12&lt;=10,"L",IF(Data!C12&lt;=25,"M",IF(Data!C12&lt;=50,"H","VH"))))</f>
        <v>VL</v>
      </c>
      <c r="D12" s="73" t="str">
        <f>IF(Data!D12&lt;=0.1,"VL",IF(Data!D12&lt;=10,"L",IF(Data!D12&lt;=25,"M",IF(Data!D12&lt;=50,"H","VH"))))</f>
        <v>L</v>
      </c>
      <c r="G12"/>
      <c r="H12" s="111" t="s">
        <v>44</v>
      </c>
      <c r="I12" s="111"/>
      <c r="J12" s="111"/>
      <c r="K12" s="111"/>
      <c r="L12" s="111"/>
      <c r="M12" s="3" t="s">
        <v>36</v>
      </c>
      <c r="N12" s="119" t="s">
        <v>37</v>
      </c>
      <c r="O12" s="120"/>
      <c r="P12" s="120"/>
      <c r="Q12" s="120"/>
      <c r="R12" s="120"/>
      <c r="S12" s="120"/>
      <c r="T12" s="112"/>
    </row>
    <row r="13" spans="2:20" s="60" customFormat="1" x14ac:dyDescent="0.3">
      <c r="B13" s="6">
        <v>43625</v>
      </c>
      <c r="C13" s="99" t="str">
        <f>IF(Data!C13&lt;=0.1,"VL",IF(Data!C13&lt;=10,"L",IF(Data!C13&lt;=25,"M",IF(Data!C13&lt;=50,"H","VH"))))</f>
        <v>VL</v>
      </c>
      <c r="D13" s="73" t="str">
        <f>IF(Data!D13&lt;=0.1,"VL",IF(Data!D13&lt;=10,"L",IF(Data!D13&lt;=25,"M",IF(Data!D13&lt;=50,"H","VH"))))</f>
        <v>VL</v>
      </c>
      <c r="G13"/>
      <c r="H13" s="144" t="s">
        <v>21</v>
      </c>
      <c r="I13" s="144"/>
      <c r="J13" s="144"/>
      <c r="K13" s="142">
        <f>(J5+K6+L7+M8+N9)/O10</f>
        <v>0.70218579234972678</v>
      </c>
      <c r="L13" s="143"/>
      <c r="M13" s="20" t="s">
        <v>38</v>
      </c>
      <c r="N13" s="121" t="str">
        <f>CONCATENATE(ROUND($K$13*100,3)," ","% forecast correct")</f>
        <v>70.219 % forecast correct</v>
      </c>
      <c r="O13" s="121"/>
      <c r="P13" s="121"/>
      <c r="Q13" s="121"/>
      <c r="R13" s="121"/>
      <c r="S13" s="121"/>
      <c r="T13" s="121"/>
    </row>
    <row r="14" spans="2:20" s="60" customFormat="1" x14ac:dyDescent="0.3">
      <c r="B14" s="6">
        <v>43626</v>
      </c>
      <c r="C14" s="99" t="str">
        <f>IF(Data!C14&lt;=0.1,"VL",IF(Data!C14&lt;=10,"L",IF(Data!C14&lt;=25,"M",IF(Data!C14&lt;=50,"H","VH"))))</f>
        <v>VL</v>
      </c>
      <c r="D14" s="73" t="str">
        <f>IF(Data!D14&lt;=0.1,"VL",IF(Data!D14&lt;=10,"L",IF(Data!D14&lt;=25,"M",IF(Data!D14&lt;=50,"H","VH"))))</f>
        <v>VL</v>
      </c>
      <c r="G14"/>
      <c r="H14" s="141" t="s">
        <v>34</v>
      </c>
      <c r="I14" s="141"/>
      <c r="J14" s="141"/>
      <c r="K14" s="142">
        <f>(K13-(SUM((J10*O5),(K10*O6),(L10*O7),(M10*O8),(N10*O9))/(O10*O10)))/(1-SUM((J10*O5),(K10*O6),(L10*O7),(M10*O8),(N10*O9))/(O10*O10))</f>
        <v>0.25128089634592654</v>
      </c>
      <c r="L14" s="143"/>
      <c r="M14" s="25" t="s">
        <v>43</v>
      </c>
      <c r="N14" s="121" t="str">
        <f>CONCATENATE(ROUND($K$14*100,3)," ","% correct forcast without random chance correct forecast")</f>
        <v>25.128 % correct forcast without random chance correct forecast</v>
      </c>
      <c r="O14" s="121"/>
      <c r="P14" s="121"/>
      <c r="Q14" s="121"/>
      <c r="R14" s="121"/>
      <c r="S14" s="121"/>
      <c r="T14" s="121"/>
    </row>
    <row r="15" spans="2:20" s="60" customFormat="1" x14ac:dyDescent="0.3">
      <c r="B15" s="6">
        <v>43627</v>
      </c>
      <c r="C15" s="99" t="str">
        <f>IF(Data!C15&lt;=0.1,"VL",IF(Data!C15&lt;=10,"L",IF(Data!C15&lt;=25,"M",IF(Data!C15&lt;=50,"H","VH"))))</f>
        <v>VL</v>
      </c>
      <c r="D15" s="73" t="str">
        <f>IF(Data!D15&lt;=0.1,"VL",IF(Data!D15&lt;=10,"L",IF(Data!D15&lt;=25,"M",IF(Data!D15&lt;=50,"H","VH"))))</f>
        <v>VL</v>
      </c>
      <c r="G15"/>
      <c r="H15" s="111" t="s">
        <v>35</v>
      </c>
      <c r="I15" s="111"/>
      <c r="J15" s="111"/>
      <c r="K15" s="142">
        <f>(K13-(SUM((J10*O5),(K10*O6),(L10*O7),(M10*O8),(N10*O9))/(O10*O10)))/(1-SUM(J10^2,K10^2,L10^2,M10^2,N10^2)/(O10*O10))</f>
        <v>0.37158636767317949</v>
      </c>
      <c r="L15" s="143"/>
      <c r="M15" s="26" t="s">
        <v>42</v>
      </c>
      <c r="N15" s="121" t="str">
        <f>CONCATENATE(ROUND(K15*100,3)," ","% correct forecast with random chance correct forecast")</f>
        <v>37.159 % correct forecast with random chance correct forecast</v>
      </c>
      <c r="O15" s="121"/>
      <c r="P15" s="121"/>
      <c r="Q15" s="121"/>
      <c r="R15" s="121"/>
      <c r="S15" s="121"/>
      <c r="T15" s="121"/>
    </row>
    <row r="16" spans="2:20" s="60" customFormat="1" x14ac:dyDescent="0.3">
      <c r="B16" s="6">
        <v>43628</v>
      </c>
      <c r="C16" s="99" t="str">
        <f>IF(Data!C16&lt;=0.1,"VL",IF(Data!C16&lt;=10,"L",IF(Data!C16&lt;=25,"M",IF(Data!C16&lt;=50,"H","VH"))))</f>
        <v>VL</v>
      </c>
      <c r="D16" s="73" t="str">
        <f>IF(Data!D16&lt;=0.1,"VL",IF(Data!D16&lt;=10,"L",IF(Data!D16&lt;=25,"M",IF(Data!D16&lt;=50,"H","VH"))))</f>
        <v>VL</v>
      </c>
    </row>
    <row r="17" spans="2:14" s="60" customFormat="1" x14ac:dyDescent="0.3">
      <c r="B17" s="6">
        <v>43629</v>
      </c>
      <c r="C17" s="99" t="str">
        <f>IF(Data!C17&lt;=0.1,"VL",IF(Data!C17&lt;=10,"L",IF(Data!C17&lt;=25,"M",IF(Data!C17&lt;=50,"H","VH"))))</f>
        <v>VL</v>
      </c>
      <c r="D17" s="73" t="str">
        <f>IF(Data!D17&lt;=0.1,"VL",IF(Data!D17&lt;=10,"L",IF(Data!D17&lt;=25,"M",IF(Data!D17&lt;=50,"H","VH"))))</f>
        <v>VL</v>
      </c>
      <c r="J17" s="99"/>
      <c r="K17" s="99" t="s">
        <v>112</v>
      </c>
      <c r="L17" s="99" t="s">
        <v>113</v>
      </c>
      <c r="M17" s="26" t="s">
        <v>114</v>
      </c>
      <c r="N17" s="99" t="s">
        <v>115</v>
      </c>
    </row>
    <row r="18" spans="2:14" s="60" customFormat="1" x14ac:dyDescent="0.3">
      <c r="B18" s="6">
        <v>43630</v>
      </c>
      <c r="C18" s="99" t="str">
        <f>IF(Data!C18&lt;=0.1,"VL",IF(Data!C18&lt;=10,"L",IF(Data!C18&lt;=25,"M",IF(Data!C18&lt;=50,"H","VH"))))</f>
        <v>VL</v>
      </c>
      <c r="D18" s="73" t="str">
        <f>IF(Data!D18&lt;=0.1,"VL",IF(Data!D18&lt;=10,"L",IF(Data!D18&lt;=25,"M",IF(Data!D18&lt;=50,"H","VH"))))</f>
        <v>VL</v>
      </c>
      <c r="J18" s="99" t="s">
        <v>28</v>
      </c>
      <c r="K18" s="99">
        <f>J5</f>
        <v>237</v>
      </c>
      <c r="L18" s="99">
        <f>SUM(K5:N5)</f>
        <v>12</v>
      </c>
      <c r="M18" s="99">
        <f>J6+J7+J8+J9</f>
        <v>74</v>
      </c>
      <c r="N18" s="99">
        <f>K18/SUM(K18:M18)</f>
        <v>0.73374613003095979</v>
      </c>
    </row>
    <row r="19" spans="2:14" s="60" customFormat="1" x14ac:dyDescent="0.3">
      <c r="B19" s="6">
        <v>43631</v>
      </c>
      <c r="C19" s="99" t="str">
        <f>IF(Data!C19&lt;=0.1,"VL",IF(Data!C19&lt;=10,"L",IF(Data!C19&lt;=25,"M",IF(Data!C19&lt;=50,"H","VH"))))</f>
        <v>VL</v>
      </c>
      <c r="D19" s="73" t="str">
        <f>IF(Data!D19&lt;=0.1,"VL",IF(Data!D19&lt;=10,"L",IF(Data!D19&lt;=25,"M",IF(Data!D19&lt;=50,"H","VH"))))</f>
        <v>L</v>
      </c>
      <c r="J19" s="99" t="s">
        <v>29</v>
      </c>
      <c r="K19" s="99">
        <f>K6</f>
        <v>16</v>
      </c>
      <c r="L19" s="99">
        <f>J6+L6+M6+N6</f>
        <v>80</v>
      </c>
      <c r="M19" s="99">
        <f>K5+K7+K8+K9</f>
        <v>15</v>
      </c>
      <c r="N19" s="99">
        <f t="shared" ref="N19:N22" si="1">K19/SUM(K19:M19)</f>
        <v>0.14414414414414414</v>
      </c>
    </row>
    <row r="20" spans="2:14" s="60" customFormat="1" x14ac:dyDescent="0.3">
      <c r="B20" s="6">
        <v>43632</v>
      </c>
      <c r="C20" s="99" t="str">
        <f>IF(Data!C20&lt;=0.1,"VL",IF(Data!C20&lt;=10,"L",IF(Data!C20&lt;=25,"M",IF(Data!C20&lt;=50,"H","VH"))))</f>
        <v>VL</v>
      </c>
      <c r="D20" s="73" t="str">
        <f>IF(Data!D20&lt;=0.1,"VL",IF(Data!D20&lt;=10,"L",IF(Data!D20&lt;=25,"M",IF(Data!D20&lt;=50,"H","VH"))))</f>
        <v>L</v>
      </c>
      <c r="J20" s="99" t="s">
        <v>30</v>
      </c>
      <c r="K20" s="99">
        <f>L7</f>
        <v>2</v>
      </c>
      <c r="L20" s="99">
        <f>J7+K7+M7+N7</f>
        <v>16</v>
      </c>
      <c r="M20" s="99">
        <f>L5+L6+L8+L9</f>
        <v>11</v>
      </c>
      <c r="N20" s="99">
        <f t="shared" si="1"/>
        <v>6.8965517241379309E-2</v>
      </c>
    </row>
    <row r="21" spans="2:14" s="60" customFormat="1" x14ac:dyDescent="0.3">
      <c r="B21" s="6">
        <v>43633</v>
      </c>
      <c r="C21" s="99" t="str">
        <f>IF(Data!C21&lt;=0.1,"VL",IF(Data!C21&lt;=10,"L",IF(Data!C21&lt;=25,"M",IF(Data!C21&lt;=50,"H","VH"))))</f>
        <v>VL</v>
      </c>
      <c r="D21" s="73" t="str">
        <f>IF(Data!D21&lt;=0.1,"VL",IF(Data!D21&lt;=10,"L",IF(Data!D21&lt;=25,"M",IF(Data!D21&lt;=50,"H","VH"))))</f>
        <v>L</v>
      </c>
      <c r="J21" s="99" t="s">
        <v>31</v>
      </c>
      <c r="K21" s="99">
        <f>M8</f>
        <v>2</v>
      </c>
      <c r="L21" s="99">
        <f>J8+K8+L8+N8</f>
        <v>1</v>
      </c>
      <c r="M21" s="99">
        <f>M5+M6+M7+M9</f>
        <v>6</v>
      </c>
      <c r="N21" s="99">
        <f t="shared" si="1"/>
        <v>0.22222222222222221</v>
      </c>
    </row>
    <row r="22" spans="2:14" s="60" customFormat="1" x14ac:dyDescent="0.3">
      <c r="B22" s="6">
        <v>43634</v>
      </c>
      <c r="C22" s="99" t="str">
        <f>IF(Data!C22&lt;=0.1,"VL",IF(Data!C22&lt;=10,"L",IF(Data!C22&lt;=25,"M",IF(Data!C22&lt;=50,"H","VH"))))</f>
        <v>VL</v>
      </c>
      <c r="D22" s="73" t="str">
        <f>IF(Data!D22&lt;=0.1,"VL",IF(Data!D22&lt;=10,"L",IF(Data!D22&lt;=25,"M",IF(Data!D22&lt;=50,"H","VH"))))</f>
        <v>VL</v>
      </c>
      <c r="J22" s="99" t="s">
        <v>32</v>
      </c>
      <c r="K22" s="99">
        <f>N9</f>
        <v>0</v>
      </c>
      <c r="L22" s="99">
        <f>J9:M9</f>
        <v>0</v>
      </c>
      <c r="M22" s="99">
        <f>N5+N6+N7+N8</f>
        <v>3</v>
      </c>
      <c r="N22" s="99">
        <f t="shared" si="1"/>
        <v>0</v>
      </c>
    </row>
    <row r="23" spans="2:14" s="60" customFormat="1" x14ac:dyDescent="0.3">
      <c r="B23" s="6">
        <v>43635</v>
      </c>
      <c r="C23" s="99" t="str">
        <f>IF(Data!C23&lt;=0.1,"VL",IF(Data!C23&lt;=10,"L",IF(Data!C23&lt;=25,"M",IF(Data!C23&lt;=50,"H","VH"))))</f>
        <v>VL</v>
      </c>
      <c r="D23" s="73" t="str">
        <f>IF(Data!D23&lt;=0.1,"VL",IF(Data!D23&lt;=10,"L",IF(Data!D23&lt;=25,"M",IF(Data!D23&lt;=50,"H","VH"))))</f>
        <v>VL</v>
      </c>
    </row>
    <row r="24" spans="2:14" s="60" customFormat="1" x14ac:dyDescent="0.3">
      <c r="B24" s="6">
        <v>43636</v>
      </c>
      <c r="C24" s="99" t="str">
        <f>IF(Data!C24&lt;=0.1,"VL",IF(Data!C24&lt;=10,"L",IF(Data!C24&lt;=25,"M",IF(Data!C24&lt;=50,"H","VH"))))</f>
        <v>VL</v>
      </c>
      <c r="D24" s="73" t="str">
        <f>IF(Data!D24&lt;=0.1,"VL",IF(Data!D24&lt;=10,"L",IF(Data!D24&lt;=25,"M",IF(Data!D24&lt;=50,"H","VH"))))</f>
        <v>VL</v>
      </c>
    </row>
    <row r="25" spans="2:14" s="60" customFormat="1" x14ac:dyDescent="0.3">
      <c r="B25" s="6">
        <v>43637</v>
      </c>
      <c r="C25" s="99" t="str">
        <f>IF(Data!C25&lt;=0.1,"VL",IF(Data!C25&lt;=10,"L",IF(Data!C25&lt;=25,"M",IF(Data!C25&lt;=50,"H","VH"))))</f>
        <v>VL</v>
      </c>
      <c r="D25" s="73" t="str">
        <f>IF(Data!D25&lt;=0.1,"VL",IF(Data!D25&lt;=10,"L",IF(Data!D25&lt;=25,"M",IF(Data!D25&lt;=50,"H","VH"))))</f>
        <v>L</v>
      </c>
    </row>
    <row r="26" spans="2:14" s="60" customFormat="1" x14ac:dyDescent="0.3">
      <c r="B26" s="6">
        <v>43638</v>
      </c>
      <c r="C26" s="99" t="str">
        <f>IF(Data!C26&lt;=0.1,"VL",IF(Data!C26&lt;=10,"L",IF(Data!C26&lt;=25,"M",IF(Data!C26&lt;=50,"H","VH"))))</f>
        <v>VL</v>
      </c>
      <c r="D26" s="73" t="str">
        <f>IF(Data!D26&lt;=0.1,"VL",IF(Data!D26&lt;=10,"L",IF(Data!D26&lt;=25,"M",IF(Data!D26&lt;=50,"H","VH"))))</f>
        <v>L</v>
      </c>
    </row>
    <row r="27" spans="2:14" s="60" customFormat="1" x14ac:dyDescent="0.3">
      <c r="B27" s="6">
        <v>43639</v>
      </c>
      <c r="C27" s="99" t="str">
        <f>IF(Data!C27&lt;=0.1,"VL",IF(Data!C27&lt;=10,"L",IF(Data!C27&lt;=25,"M",IF(Data!C27&lt;=50,"H","VH"))))</f>
        <v>VL</v>
      </c>
      <c r="D27" s="73" t="str">
        <f>IF(Data!D27&lt;=0.1,"VL",IF(Data!D27&lt;=10,"L",IF(Data!D27&lt;=25,"M",IF(Data!D27&lt;=50,"H","VH"))))</f>
        <v>VL</v>
      </c>
    </row>
    <row r="28" spans="2:14" s="60" customFormat="1" x14ac:dyDescent="0.3">
      <c r="B28" s="6">
        <v>43640</v>
      </c>
      <c r="C28" s="99" t="str">
        <f>IF(Data!C28&lt;=0.1,"VL",IF(Data!C28&lt;=10,"L",IF(Data!C28&lt;=25,"M",IF(Data!C28&lt;=50,"H","VH"))))</f>
        <v>VL</v>
      </c>
      <c r="D28" s="73" t="str">
        <f>IF(Data!D28&lt;=0.1,"VL",IF(Data!D28&lt;=10,"L",IF(Data!D28&lt;=25,"M",IF(Data!D28&lt;=50,"H","VH"))))</f>
        <v>L</v>
      </c>
    </row>
    <row r="29" spans="2:14" s="60" customFormat="1" x14ac:dyDescent="0.3">
      <c r="B29" s="6">
        <v>43641</v>
      </c>
      <c r="C29" s="99" t="str">
        <f>IF(Data!C29&lt;=0.1,"VL",IF(Data!C29&lt;=10,"L",IF(Data!C29&lt;=25,"M",IF(Data!C29&lt;=50,"H","VH"))))</f>
        <v>VL</v>
      </c>
      <c r="D29" s="73" t="str">
        <f>IF(Data!D29&lt;=0.1,"VL",IF(Data!D29&lt;=10,"L",IF(Data!D29&lt;=25,"M",IF(Data!D29&lt;=50,"H","VH"))))</f>
        <v>VL</v>
      </c>
    </row>
    <row r="30" spans="2:14" s="60" customFormat="1" x14ac:dyDescent="0.3">
      <c r="B30" s="6">
        <v>43642</v>
      </c>
      <c r="C30" s="99" t="str">
        <f>IF(Data!C30&lt;=0.1,"VL",IF(Data!C30&lt;=10,"L",IF(Data!C30&lt;=25,"M",IF(Data!C30&lt;=50,"H","VH"))))</f>
        <v>VL</v>
      </c>
      <c r="D30" s="73" t="str">
        <f>IF(Data!D30&lt;=0.1,"VL",IF(Data!D30&lt;=10,"L",IF(Data!D30&lt;=25,"M",IF(Data!D30&lt;=50,"H","VH"))))</f>
        <v>L</v>
      </c>
    </row>
    <row r="31" spans="2:14" s="60" customFormat="1" x14ac:dyDescent="0.3">
      <c r="B31" s="6">
        <v>43643</v>
      </c>
      <c r="C31" s="99" t="str">
        <f>IF(Data!C31&lt;=0.1,"VL",IF(Data!C31&lt;=10,"L",IF(Data!C31&lt;=25,"M",IF(Data!C31&lt;=50,"H","VH"))))</f>
        <v>VL</v>
      </c>
      <c r="D31" s="73" t="str">
        <f>IF(Data!D31&lt;=0.1,"VL",IF(Data!D31&lt;=10,"L",IF(Data!D31&lt;=25,"M",IF(Data!D31&lt;=50,"H","VH"))))</f>
        <v>VL</v>
      </c>
    </row>
    <row r="32" spans="2:14" s="60" customFormat="1" x14ac:dyDescent="0.3">
      <c r="B32" s="6">
        <v>43644</v>
      </c>
      <c r="C32" s="99" t="str">
        <f>IF(Data!C32&lt;=0.1,"VL",IF(Data!C32&lt;=10,"L",IF(Data!C32&lt;=25,"M",IF(Data!C32&lt;=50,"H","VH"))))</f>
        <v>VL</v>
      </c>
      <c r="D32" s="73" t="str">
        <f>IF(Data!D32&lt;=0.1,"VL",IF(Data!D32&lt;=10,"L",IF(Data!D32&lt;=25,"M",IF(Data!D32&lt;=50,"H","VH"))))</f>
        <v>VL</v>
      </c>
    </row>
    <row r="33" spans="2:4" s="60" customFormat="1" x14ac:dyDescent="0.3">
      <c r="B33" s="6">
        <v>43645</v>
      </c>
      <c r="C33" s="99" t="str">
        <f>IF(Data!C33&lt;=0.1,"VL",IF(Data!C33&lt;=10,"L",IF(Data!C33&lt;=25,"M",IF(Data!C33&lt;=50,"H","VH"))))</f>
        <v>VL</v>
      </c>
      <c r="D33" s="73" t="str">
        <f>IF(Data!D33&lt;=0.1,"VL",IF(Data!D33&lt;=10,"L",IF(Data!D33&lt;=25,"M",IF(Data!D33&lt;=50,"H","VH"))))</f>
        <v>VL</v>
      </c>
    </row>
    <row r="34" spans="2:4" s="60" customFormat="1" x14ac:dyDescent="0.3">
      <c r="B34" s="6">
        <v>43646</v>
      </c>
      <c r="C34" s="99" t="str">
        <f>IF(Data!C34&lt;=0.1,"VL",IF(Data!C34&lt;=10,"L",IF(Data!C34&lt;=25,"M",IF(Data!C34&lt;=50,"H","VH"))))</f>
        <v>VL</v>
      </c>
      <c r="D34" s="73" t="str">
        <f>IF(Data!D34&lt;=0.1,"VL",IF(Data!D34&lt;=10,"L",IF(Data!D34&lt;=25,"M",IF(Data!D34&lt;=50,"H","VH"))))</f>
        <v>VL</v>
      </c>
    </row>
    <row r="35" spans="2:4" s="60" customFormat="1" x14ac:dyDescent="0.3">
      <c r="B35" s="6">
        <v>43647</v>
      </c>
      <c r="C35" s="99" t="str">
        <f>IF(Data!C35&lt;=0.1,"VL",IF(Data!C35&lt;=10,"L",IF(Data!C35&lt;=25,"M",IF(Data!C35&lt;=50,"H","VH"))))</f>
        <v>VL</v>
      </c>
      <c r="D35" s="73" t="str">
        <f>IF(Data!D35&lt;=0.1,"VL",IF(Data!D35&lt;=10,"L",IF(Data!D35&lt;=25,"M",IF(Data!D35&lt;=50,"H","VH"))))</f>
        <v>VL</v>
      </c>
    </row>
    <row r="36" spans="2:4" s="60" customFormat="1" x14ac:dyDescent="0.3">
      <c r="B36" s="6">
        <v>43648</v>
      </c>
      <c r="C36" s="99" t="str">
        <f>IF(Data!C36&lt;=0.1,"VL",IF(Data!C36&lt;=10,"L",IF(Data!C36&lt;=25,"M",IF(Data!C36&lt;=50,"H","VH"))))</f>
        <v>VL</v>
      </c>
      <c r="D36" s="73" t="str">
        <f>IF(Data!D36&lt;=0.1,"VL",IF(Data!D36&lt;=10,"L",IF(Data!D36&lt;=25,"M",IF(Data!D36&lt;=50,"H","VH"))))</f>
        <v>L</v>
      </c>
    </row>
    <row r="37" spans="2:4" s="60" customFormat="1" x14ac:dyDescent="0.3">
      <c r="B37" s="6">
        <v>43649</v>
      </c>
      <c r="C37" s="99" t="str">
        <f>IF(Data!C37&lt;=0.1,"VL",IF(Data!C37&lt;=10,"L",IF(Data!C37&lt;=25,"M",IF(Data!C37&lt;=50,"H","VH"))))</f>
        <v>VL</v>
      </c>
      <c r="D37" s="73" t="str">
        <f>IF(Data!D37&lt;=0.1,"VL",IF(Data!D37&lt;=10,"L",IF(Data!D37&lt;=25,"M",IF(Data!D37&lt;=50,"H","VH"))))</f>
        <v>VL</v>
      </c>
    </row>
    <row r="38" spans="2:4" s="60" customFormat="1" x14ac:dyDescent="0.3">
      <c r="B38" s="6">
        <v>43650</v>
      </c>
      <c r="C38" s="99" t="str">
        <f>IF(Data!C38&lt;=0.1,"VL",IF(Data!C38&lt;=10,"L",IF(Data!C38&lt;=25,"M",IF(Data!C38&lt;=50,"H","VH"))))</f>
        <v>L</v>
      </c>
      <c r="D38" s="73" t="str">
        <f>IF(Data!D38&lt;=0.1,"VL",IF(Data!D38&lt;=10,"L",IF(Data!D38&lt;=25,"M",IF(Data!D38&lt;=50,"H","VH"))))</f>
        <v>L</v>
      </c>
    </row>
    <row r="39" spans="2:4" s="60" customFormat="1" x14ac:dyDescent="0.3">
      <c r="B39" s="6">
        <v>43651</v>
      </c>
      <c r="C39" s="99" t="str">
        <f>IF(Data!C39&lt;=0.1,"VL",IF(Data!C39&lt;=10,"L",IF(Data!C39&lt;=25,"M",IF(Data!C39&lt;=50,"H","VH"))))</f>
        <v>H</v>
      </c>
      <c r="D39" s="73" t="str">
        <f>IF(Data!D39&lt;=0.1,"VL",IF(Data!D39&lt;=10,"L",IF(Data!D39&lt;=25,"M",IF(Data!D39&lt;=50,"H","VH"))))</f>
        <v>L</v>
      </c>
    </row>
    <row r="40" spans="2:4" s="60" customFormat="1" x14ac:dyDescent="0.3">
      <c r="B40" s="6">
        <v>43652</v>
      </c>
      <c r="C40" s="99" t="str">
        <f>IF(Data!C40&lt;=0.1,"VL",IF(Data!C40&lt;=10,"L",IF(Data!C40&lt;=25,"M",IF(Data!C40&lt;=50,"H","VH"))))</f>
        <v>VL</v>
      </c>
      <c r="D40" s="73" t="str">
        <f>IF(Data!D40&lt;=0.1,"VL",IF(Data!D40&lt;=10,"L",IF(Data!D40&lt;=25,"M",IF(Data!D40&lt;=50,"H","VH"))))</f>
        <v>L</v>
      </c>
    </row>
    <row r="41" spans="2:4" s="60" customFormat="1" x14ac:dyDescent="0.3">
      <c r="B41" s="6">
        <v>43653</v>
      </c>
      <c r="C41" s="99" t="str">
        <f>IF(Data!C41&lt;=0.1,"VL",IF(Data!C41&lt;=10,"L",IF(Data!C41&lt;=25,"M",IF(Data!C41&lt;=50,"H","VH"))))</f>
        <v>VL</v>
      </c>
      <c r="D41" s="73" t="str">
        <f>IF(Data!D41&lt;=0.1,"VL",IF(Data!D41&lt;=10,"L",IF(Data!D41&lt;=25,"M",IF(Data!D41&lt;=50,"H","VH"))))</f>
        <v>L</v>
      </c>
    </row>
    <row r="42" spans="2:4" s="60" customFormat="1" x14ac:dyDescent="0.3">
      <c r="B42" s="6">
        <v>43654</v>
      </c>
      <c r="C42" s="99" t="str">
        <f>IF(Data!C42&lt;=0.1,"VL",IF(Data!C42&lt;=10,"L",IF(Data!C42&lt;=25,"M",IF(Data!C42&lt;=50,"H","VH"))))</f>
        <v>VL</v>
      </c>
      <c r="D42" s="73" t="str">
        <f>IF(Data!D42&lt;=0.1,"VL",IF(Data!D42&lt;=10,"L",IF(Data!D42&lt;=25,"M",IF(Data!D42&lt;=50,"H","VH"))))</f>
        <v>VL</v>
      </c>
    </row>
    <row r="43" spans="2:4" s="60" customFormat="1" x14ac:dyDescent="0.3">
      <c r="B43" s="6">
        <v>43655</v>
      </c>
      <c r="C43" s="99" t="str">
        <f>IF(Data!C43&lt;=0.1,"VL",IF(Data!C43&lt;=10,"L",IF(Data!C43&lt;=25,"M",IF(Data!C43&lt;=50,"H","VH"))))</f>
        <v>VL</v>
      </c>
      <c r="D43" s="73" t="str">
        <f>IF(Data!D43&lt;=0.1,"VL",IF(Data!D43&lt;=10,"L",IF(Data!D43&lt;=25,"M",IF(Data!D43&lt;=50,"H","VH"))))</f>
        <v>VL</v>
      </c>
    </row>
    <row r="44" spans="2:4" s="60" customFormat="1" x14ac:dyDescent="0.3">
      <c r="B44" s="6">
        <v>43656</v>
      </c>
      <c r="C44" s="99" t="str">
        <f>IF(Data!C44&lt;=0.1,"VL",IF(Data!C44&lt;=10,"L",IF(Data!C44&lt;=25,"M",IF(Data!C44&lt;=50,"H","VH"))))</f>
        <v>VL</v>
      </c>
      <c r="D44" s="73" t="str">
        <f>IF(Data!D44&lt;=0.1,"VL",IF(Data!D44&lt;=10,"L",IF(Data!D44&lt;=25,"M",IF(Data!D44&lt;=50,"H","VH"))))</f>
        <v>VL</v>
      </c>
    </row>
    <row r="45" spans="2:4" s="60" customFormat="1" x14ac:dyDescent="0.3">
      <c r="B45" s="6">
        <v>43657</v>
      </c>
      <c r="C45" s="99" t="str">
        <f>IF(Data!C45&lt;=0.1,"VL",IF(Data!C45&lt;=10,"L",IF(Data!C45&lt;=25,"M",IF(Data!C45&lt;=50,"H","VH"))))</f>
        <v>VL</v>
      </c>
      <c r="D45" s="73" t="str">
        <f>IF(Data!D45&lt;=0.1,"VL",IF(Data!D45&lt;=10,"L",IF(Data!D45&lt;=25,"M",IF(Data!D45&lt;=50,"H","VH"))))</f>
        <v>VL</v>
      </c>
    </row>
    <row r="46" spans="2:4" s="60" customFormat="1" x14ac:dyDescent="0.3">
      <c r="B46" s="6">
        <v>43658</v>
      </c>
      <c r="C46" s="99" t="str">
        <f>IF(Data!C46&lt;=0.1,"VL",IF(Data!C46&lt;=10,"L",IF(Data!C46&lt;=25,"M",IF(Data!C46&lt;=50,"H","VH"))))</f>
        <v>VL</v>
      </c>
      <c r="D46" s="73" t="str">
        <f>IF(Data!D46&lt;=0.1,"VL",IF(Data!D46&lt;=10,"L",IF(Data!D46&lt;=25,"M",IF(Data!D46&lt;=50,"H","VH"))))</f>
        <v>VL</v>
      </c>
    </row>
    <row r="47" spans="2:4" s="60" customFormat="1" x14ac:dyDescent="0.3">
      <c r="B47" s="6">
        <v>43659</v>
      </c>
      <c r="C47" s="99" t="str">
        <f>IF(Data!C47&lt;=0.1,"VL",IF(Data!C47&lt;=10,"L",IF(Data!C47&lt;=25,"M",IF(Data!C47&lt;=50,"H","VH"))))</f>
        <v>VL</v>
      </c>
      <c r="D47" s="73" t="str">
        <f>IF(Data!D47&lt;=0.1,"VL",IF(Data!D47&lt;=10,"L",IF(Data!D47&lt;=25,"M",IF(Data!D47&lt;=50,"H","VH"))))</f>
        <v>VL</v>
      </c>
    </row>
    <row r="48" spans="2:4" s="60" customFormat="1" x14ac:dyDescent="0.3">
      <c r="B48" s="6">
        <v>43660</v>
      </c>
      <c r="C48" s="99" t="str">
        <f>IF(Data!C48&lt;=0.1,"VL",IF(Data!C48&lt;=10,"L",IF(Data!C48&lt;=25,"M",IF(Data!C48&lt;=50,"H","VH"))))</f>
        <v>VL</v>
      </c>
      <c r="D48" s="73" t="str">
        <f>IF(Data!D48&lt;=0.1,"VL",IF(Data!D48&lt;=10,"L",IF(Data!D48&lt;=25,"M",IF(Data!D48&lt;=50,"H","VH"))))</f>
        <v>VL</v>
      </c>
    </row>
    <row r="49" spans="2:4" s="60" customFormat="1" x14ac:dyDescent="0.3">
      <c r="B49" s="6">
        <v>43661</v>
      </c>
      <c r="C49" s="99" t="str">
        <f>IF(Data!C49&lt;=0.1,"VL",IF(Data!C49&lt;=10,"L",IF(Data!C49&lt;=25,"M",IF(Data!C49&lt;=50,"H","VH"))))</f>
        <v>VL</v>
      </c>
      <c r="D49" s="73" t="str">
        <f>IF(Data!D49&lt;=0.1,"VL",IF(Data!D49&lt;=10,"L",IF(Data!D49&lt;=25,"M",IF(Data!D49&lt;=50,"H","VH"))))</f>
        <v>VL</v>
      </c>
    </row>
    <row r="50" spans="2:4" s="60" customFormat="1" x14ac:dyDescent="0.3">
      <c r="B50" s="6">
        <v>43662</v>
      </c>
      <c r="C50" s="99" t="str">
        <f>IF(Data!C50&lt;=0.1,"VL",IF(Data!C50&lt;=10,"L",IF(Data!C50&lt;=25,"M",IF(Data!C50&lt;=50,"H","VH"))))</f>
        <v>VL</v>
      </c>
      <c r="D50" s="73" t="str">
        <f>IF(Data!D50&lt;=0.1,"VL",IF(Data!D50&lt;=10,"L",IF(Data!D50&lt;=25,"M",IF(Data!D50&lt;=50,"H","VH"))))</f>
        <v>VL</v>
      </c>
    </row>
    <row r="51" spans="2:4" s="60" customFormat="1" x14ac:dyDescent="0.3">
      <c r="B51" s="6">
        <v>43663</v>
      </c>
      <c r="C51" s="99" t="str">
        <f>IF(Data!C51&lt;=0.1,"VL",IF(Data!C51&lt;=10,"L",IF(Data!C51&lt;=25,"M",IF(Data!C51&lt;=50,"H","VH"))))</f>
        <v>VL</v>
      </c>
      <c r="D51" s="73" t="str">
        <f>IF(Data!D51&lt;=0.1,"VL",IF(Data!D51&lt;=10,"L",IF(Data!D51&lt;=25,"M",IF(Data!D51&lt;=50,"H","VH"))))</f>
        <v>VL</v>
      </c>
    </row>
    <row r="52" spans="2:4" s="60" customFormat="1" x14ac:dyDescent="0.3">
      <c r="B52" s="6">
        <v>43664</v>
      </c>
      <c r="C52" s="99" t="str">
        <f>IF(Data!C52&lt;=0.1,"VL",IF(Data!C52&lt;=10,"L",IF(Data!C52&lt;=25,"M",IF(Data!C52&lt;=50,"H","VH"))))</f>
        <v>VL</v>
      </c>
      <c r="D52" s="73" t="str">
        <f>IF(Data!D52&lt;=0.1,"VL",IF(Data!D52&lt;=10,"L",IF(Data!D52&lt;=25,"M",IF(Data!D52&lt;=50,"H","VH"))))</f>
        <v>VL</v>
      </c>
    </row>
    <row r="53" spans="2:4" s="60" customFormat="1" x14ac:dyDescent="0.3">
      <c r="B53" s="6">
        <v>43665</v>
      </c>
      <c r="C53" s="99" t="str">
        <f>IF(Data!C53&lt;=0.1,"VL",IF(Data!C53&lt;=10,"L",IF(Data!C53&lt;=25,"M",IF(Data!C53&lt;=50,"H","VH"))))</f>
        <v>VL</v>
      </c>
      <c r="D53" s="73" t="str">
        <f>IF(Data!D53&lt;=0.1,"VL",IF(Data!D53&lt;=10,"L",IF(Data!D53&lt;=25,"M",IF(Data!D53&lt;=50,"H","VH"))))</f>
        <v>L</v>
      </c>
    </row>
    <row r="54" spans="2:4" s="60" customFormat="1" x14ac:dyDescent="0.3">
      <c r="B54" s="6">
        <v>43666</v>
      </c>
      <c r="C54" s="99" t="str">
        <f>IF(Data!C54&lt;=0.1,"VL",IF(Data!C54&lt;=10,"L",IF(Data!C54&lt;=25,"M",IF(Data!C54&lt;=50,"H","VH"))))</f>
        <v>L</v>
      </c>
      <c r="D54" s="73" t="str">
        <f>IF(Data!D54&lt;=0.1,"VL",IF(Data!D54&lt;=10,"L",IF(Data!D54&lt;=25,"M",IF(Data!D54&lt;=50,"H","VH"))))</f>
        <v>L</v>
      </c>
    </row>
    <row r="55" spans="2:4" s="60" customFormat="1" x14ac:dyDescent="0.3">
      <c r="B55" s="6">
        <v>43667</v>
      </c>
      <c r="C55" s="99" t="str">
        <f>IF(Data!C55&lt;=0.1,"VL",IF(Data!C55&lt;=10,"L",IF(Data!C55&lt;=25,"M",IF(Data!C55&lt;=50,"H","VH"))))</f>
        <v>VL</v>
      </c>
      <c r="D55" s="73" t="str">
        <f>IF(Data!D55&lt;=0.1,"VL",IF(Data!D55&lt;=10,"L",IF(Data!D55&lt;=25,"M",IF(Data!D55&lt;=50,"H","VH"))))</f>
        <v>M</v>
      </c>
    </row>
    <row r="56" spans="2:4" s="60" customFormat="1" x14ac:dyDescent="0.3">
      <c r="B56" s="6">
        <v>43668</v>
      </c>
      <c r="C56" s="99" t="str">
        <f>IF(Data!C56&lt;=0.1,"VL",IF(Data!C56&lt;=10,"L",IF(Data!C56&lt;=25,"M",IF(Data!C56&lt;=50,"H","VH"))))</f>
        <v>L</v>
      </c>
      <c r="D56" s="73" t="str">
        <f>IF(Data!D56&lt;=0.1,"VL",IF(Data!D56&lt;=10,"L",IF(Data!D56&lt;=25,"M",IF(Data!D56&lt;=50,"H","VH"))))</f>
        <v>M</v>
      </c>
    </row>
    <row r="57" spans="2:4" s="60" customFormat="1" x14ac:dyDescent="0.3">
      <c r="B57" s="6">
        <v>43669</v>
      </c>
      <c r="C57" s="99" t="str">
        <f>IF(Data!C57&lt;=0.1,"VL",IF(Data!C57&lt;=10,"L",IF(Data!C57&lt;=25,"M",IF(Data!C57&lt;=50,"H","VH"))))</f>
        <v>VL</v>
      </c>
      <c r="D57" s="73" t="str">
        <f>IF(Data!D57&lt;=0.1,"VL",IF(Data!D57&lt;=10,"L",IF(Data!D57&lt;=25,"M",IF(Data!D57&lt;=50,"H","VH"))))</f>
        <v>VL</v>
      </c>
    </row>
    <row r="58" spans="2:4" s="60" customFormat="1" x14ac:dyDescent="0.3">
      <c r="B58" s="6">
        <v>43670</v>
      </c>
      <c r="C58" s="99" t="str">
        <f>IF(Data!C58&lt;=0.1,"VL",IF(Data!C58&lt;=10,"L",IF(Data!C58&lt;=25,"M",IF(Data!C58&lt;=50,"H","VH"))))</f>
        <v>VL</v>
      </c>
      <c r="D58" s="73" t="str">
        <f>IF(Data!D58&lt;=0.1,"VL",IF(Data!D58&lt;=10,"L",IF(Data!D58&lt;=25,"M",IF(Data!D58&lt;=50,"H","VH"))))</f>
        <v>VL</v>
      </c>
    </row>
    <row r="59" spans="2:4" s="60" customFormat="1" x14ac:dyDescent="0.3">
      <c r="B59" s="6">
        <v>43671</v>
      </c>
      <c r="C59" s="99" t="str">
        <f>IF(Data!C59&lt;=0.1,"VL",IF(Data!C59&lt;=10,"L",IF(Data!C59&lt;=25,"M",IF(Data!C59&lt;=50,"H","VH"))))</f>
        <v>L</v>
      </c>
      <c r="D59" s="73" t="str">
        <f>IF(Data!D59&lt;=0.1,"VL",IF(Data!D59&lt;=10,"L",IF(Data!D59&lt;=25,"M",IF(Data!D59&lt;=50,"H","VH"))))</f>
        <v>L</v>
      </c>
    </row>
    <row r="60" spans="2:4" s="60" customFormat="1" x14ac:dyDescent="0.3">
      <c r="B60" s="6">
        <v>43672</v>
      </c>
      <c r="C60" s="99" t="str">
        <f>IF(Data!C60&lt;=0.1,"VL",IF(Data!C60&lt;=10,"L",IF(Data!C60&lt;=25,"M",IF(Data!C60&lt;=50,"H","VH"))))</f>
        <v>VL</v>
      </c>
      <c r="D60" s="73" t="str">
        <f>IF(Data!D60&lt;=0.1,"VL",IF(Data!D60&lt;=10,"L",IF(Data!D60&lt;=25,"M",IF(Data!D60&lt;=50,"H","VH"))))</f>
        <v>L</v>
      </c>
    </row>
    <row r="61" spans="2:4" s="60" customFormat="1" x14ac:dyDescent="0.3">
      <c r="B61" s="6">
        <v>43673</v>
      </c>
      <c r="C61" s="99" t="str">
        <f>IF(Data!C61&lt;=0.1,"VL",IF(Data!C61&lt;=10,"L",IF(Data!C61&lt;=25,"M",IF(Data!C61&lt;=50,"H","VH"))))</f>
        <v>VL</v>
      </c>
      <c r="D61" s="73" t="str">
        <f>IF(Data!D61&lt;=0.1,"VL",IF(Data!D61&lt;=10,"L",IF(Data!D61&lt;=25,"M",IF(Data!D61&lt;=50,"H","VH"))))</f>
        <v>M</v>
      </c>
    </row>
    <row r="62" spans="2:4" s="60" customFormat="1" x14ac:dyDescent="0.3">
      <c r="B62" s="6">
        <v>43674</v>
      </c>
      <c r="C62" s="99" t="str">
        <f>IF(Data!C62&lt;=0.1,"VL",IF(Data!C62&lt;=10,"L",IF(Data!C62&lt;=25,"M",IF(Data!C62&lt;=50,"H","VH"))))</f>
        <v>L</v>
      </c>
      <c r="D62" s="73" t="str">
        <f>IF(Data!D62&lt;=0.1,"VL",IF(Data!D62&lt;=10,"L",IF(Data!D62&lt;=25,"M",IF(Data!D62&lt;=50,"H","VH"))))</f>
        <v>H</v>
      </c>
    </row>
    <row r="63" spans="2:4" s="60" customFormat="1" x14ac:dyDescent="0.3">
      <c r="B63" s="6">
        <v>43675</v>
      </c>
      <c r="C63" s="99" t="str">
        <f>IF(Data!C63&lt;=0.1,"VL",IF(Data!C63&lt;=10,"L",IF(Data!C63&lt;=25,"M",IF(Data!C63&lt;=50,"H","VH"))))</f>
        <v>L</v>
      </c>
      <c r="D63" s="73" t="str">
        <f>IF(Data!D63&lt;=0.1,"VL",IF(Data!D63&lt;=10,"L",IF(Data!D63&lt;=25,"M",IF(Data!D63&lt;=50,"H","VH"))))</f>
        <v>L</v>
      </c>
    </row>
    <row r="64" spans="2:4" s="60" customFormat="1" x14ac:dyDescent="0.3">
      <c r="B64" s="6">
        <v>43676</v>
      </c>
      <c r="C64" s="99" t="str">
        <f>IF(Data!C64&lt;=0.1,"VL",IF(Data!C64&lt;=10,"L",IF(Data!C64&lt;=25,"M",IF(Data!C64&lt;=50,"H","VH"))))</f>
        <v>M</v>
      </c>
      <c r="D64" s="73" t="str">
        <f>IF(Data!D64&lt;=0.1,"VL",IF(Data!D64&lt;=10,"L",IF(Data!D64&lt;=25,"M",IF(Data!D64&lt;=50,"H","VH"))))</f>
        <v>L</v>
      </c>
    </row>
    <row r="65" spans="2:4" s="60" customFormat="1" x14ac:dyDescent="0.3">
      <c r="B65" s="6">
        <v>43677</v>
      </c>
      <c r="C65" s="99" t="str">
        <f>IF(Data!C65&lt;=0.1,"VL",IF(Data!C65&lt;=10,"L",IF(Data!C65&lt;=25,"M",IF(Data!C65&lt;=50,"H","VH"))))</f>
        <v>M</v>
      </c>
      <c r="D65" s="73" t="str">
        <f>IF(Data!D65&lt;=0.1,"VL",IF(Data!D65&lt;=10,"L",IF(Data!D65&lt;=25,"M",IF(Data!D65&lt;=50,"H","VH"))))</f>
        <v>L</v>
      </c>
    </row>
    <row r="66" spans="2:4" s="60" customFormat="1" x14ac:dyDescent="0.3">
      <c r="B66" s="6">
        <v>43678</v>
      </c>
      <c r="C66" s="99" t="str">
        <f>IF(Data!C66&lt;=0.1,"VL",IF(Data!C66&lt;=10,"L",IF(Data!C66&lt;=25,"M",IF(Data!C66&lt;=50,"H","VH"))))</f>
        <v>VL</v>
      </c>
      <c r="D66" s="73" t="str">
        <f>IF(Data!D66&lt;=0.1,"VL",IF(Data!D66&lt;=10,"L",IF(Data!D66&lt;=25,"M",IF(Data!D66&lt;=50,"H","VH"))))</f>
        <v>L</v>
      </c>
    </row>
    <row r="67" spans="2:4" s="60" customFormat="1" x14ac:dyDescent="0.3">
      <c r="B67" s="6">
        <v>43679</v>
      </c>
      <c r="C67" s="99" t="str">
        <f>IF(Data!C67&lt;=0.1,"VL",IF(Data!C67&lt;=10,"L",IF(Data!C67&lt;=25,"M",IF(Data!C67&lt;=50,"H","VH"))))</f>
        <v>M</v>
      </c>
      <c r="D67" s="73" t="str">
        <f>IF(Data!D67&lt;=0.1,"VL",IF(Data!D67&lt;=10,"L",IF(Data!D67&lt;=25,"M",IF(Data!D67&lt;=50,"H","VH"))))</f>
        <v>M</v>
      </c>
    </row>
    <row r="68" spans="2:4" s="60" customFormat="1" x14ac:dyDescent="0.3">
      <c r="B68" s="6">
        <v>43680</v>
      </c>
      <c r="C68" s="99" t="str">
        <f>IF(Data!C68&lt;=0.1,"VL",IF(Data!C68&lt;=10,"L",IF(Data!C68&lt;=25,"M",IF(Data!C68&lt;=50,"H","VH"))))</f>
        <v>VL</v>
      </c>
      <c r="D68" s="73" t="str">
        <f>IF(Data!D68&lt;=0.1,"VL",IF(Data!D68&lt;=10,"L",IF(Data!D68&lt;=25,"M",IF(Data!D68&lt;=50,"H","VH"))))</f>
        <v>L</v>
      </c>
    </row>
    <row r="69" spans="2:4" s="60" customFormat="1" x14ac:dyDescent="0.3">
      <c r="B69" s="6">
        <v>43681</v>
      </c>
      <c r="C69" s="99" t="str">
        <f>IF(Data!C69&lt;=0.1,"VL",IF(Data!C69&lt;=10,"L",IF(Data!C69&lt;=25,"M",IF(Data!C69&lt;=50,"H","VH"))))</f>
        <v>L</v>
      </c>
      <c r="D69" s="73" t="str">
        <f>IF(Data!D69&lt;=0.1,"VL",IF(Data!D69&lt;=10,"L",IF(Data!D69&lt;=25,"M",IF(Data!D69&lt;=50,"H","VH"))))</f>
        <v>M</v>
      </c>
    </row>
    <row r="70" spans="2:4" s="60" customFormat="1" x14ac:dyDescent="0.3">
      <c r="B70" s="6">
        <v>43682</v>
      </c>
      <c r="C70" s="99" t="str">
        <f>IF(Data!C70&lt;=0.1,"VL",IF(Data!C70&lt;=10,"L",IF(Data!C70&lt;=25,"M",IF(Data!C70&lt;=50,"H","VH"))))</f>
        <v>L</v>
      </c>
      <c r="D70" s="73" t="str">
        <f>IF(Data!D70&lt;=0.1,"VL",IF(Data!D70&lt;=10,"L",IF(Data!D70&lt;=25,"M",IF(Data!D70&lt;=50,"H","VH"))))</f>
        <v>L</v>
      </c>
    </row>
    <row r="71" spans="2:4" s="60" customFormat="1" x14ac:dyDescent="0.3">
      <c r="B71" s="6">
        <v>43683</v>
      </c>
      <c r="C71" s="99" t="str">
        <f>IF(Data!C71&lt;=0.1,"VL",IF(Data!C71&lt;=10,"L",IF(Data!C71&lt;=25,"M",IF(Data!C71&lt;=50,"H","VH"))))</f>
        <v>VL</v>
      </c>
      <c r="D71" s="73" t="str">
        <f>IF(Data!D71&lt;=0.1,"VL",IF(Data!D71&lt;=10,"L",IF(Data!D71&lt;=25,"M",IF(Data!D71&lt;=50,"H","VH"))))</f>
        <v>M</v>
      </c>
    </row>
    <row r="72" spans="2:4" s="60" customFormat="1" x14ac:dyDescent="0.3">
      <c r="B72" s="6">
        <v>43684</v>
      </c>
      <c r="C72" s="99" t="str">
        <f>IF(Data!C72&lt;=0.1,"VL",IF(Data!C72&lt;=10,"L",IF(Data!C72&lt;=25,"M",IF(Data!C72&lt;=50,"H","VH"))))</f>
        <v>M</v>
      </c>
      <c r="D72" s="73" t="str">
        <f>IF(Data!D72&lt;=0.1,"VL",IF(Data!D72&lt;=10,"L",IF(Data!D72&lt;=25,"M",IF(Data!D72&lt;=50,"H","VH"))))</f>
        <v>L</v>
      </c>
    </row>
    <row r="73" spans="2:4" s="60" customFormat="1" x14ac:dyDescent="0.3">
      <c r="B73" s="6">
        <v>43685</v>
      </c>
      <c r="C73" s="99" t="str">
        <f>IF(Data!C73&lt;=0.1,"VL",IF(Data!C73&lt;=10,"L",IF(Data!C73&lt;=25,"M",IF(Data!C73&lt;=50,"H","VH"))))</f>
        <v>VL</v>
      </c>
      <c r="D73" s="73" t="str">
        <f>IF(Data!D73&lt;=0.1,"VL",IF(Data!D73&lt;=10,"L",IF(Data!D73&lt;=25,"M",IF(Data!D73&lt;=50,"H","VH"))))</f>
        <v>VL</v>
      </c>
    </row>
    <row r="74" spans="2:4" s="60" customFormat="1" x14ac:dyDescent="0.3">
      <c r="B74" s="6">
        <v>43686</v>
      </c>
      <c r="C74" s="99" t="str">
        <f>IF(Data!C74&lt;=0.1,"VL",IF(Data!C74&lt;=10,"L",IF(Data!C74&lt;=25,"M",IF(Data!C74&lt;=50,"H","VH"))))</f>
        <v>VL</v>
      </c>
      <c r="D74" s="73" t="str">
        <f>IF(Data!D74&lt;=0.1,"VL",IF(Data!D74&lt;=10,"L",IF(Data!D74&lt;=25,"M",IF(Data!D74&lt;=50,"H","VH"))))</f>
        <v>L</v>
      </c>
    </row>
    <row r="75" spans="2:4" s="60" customFormat="1" x14ac:dyDescent="0.3">
      <c r="B75" s="6">
        <v>43687</v>
      </c>
      <c r="C75" s="99" t="str">
        <f>IF(Data!C75&lt;=0.1,"VL",IF(Data!C75&lt;=10,"L",IF(Data!C75&lt;=25,"M",IF(Data!C75&lt;=50,"H","VH"))))</f>
        <v>VL</v>
      </c>
      <c r="D75" s="73" t="str">
        <f>IF(Data!D75&lt;=0.1,"VL",IF(Data!D75&lt;=10,"L",IF(Data!D75&lt;=25,"M",IF(Data!D75&lt;=50,"H","VH"))))</f>
        <v>VL</v>
      </c>
    </row>
    <row r="76" spans="2:4" s="60" customFormat="1" x14ac:dyDescent="0.3">
      <c r="B76" s="6">
        <v>43688</v>
      </c>
      <c r="C76" s="99" t="str">
        <f>IF(Data!C76&lt;=0.1,"VL",IF(Data!C76&lt;=10,"L",IF(Data!C76&lt;=25,"M",IF(Data!C76&lt;=50,"H","VH"))))</f>
        <v>VL</v>
      </c>
      <c r="D76" s="73" t="str">
        <f>IF(Data!D76&lt;=0.1,"VL",IF(Data!D76&lt;=10,"L",IF(Data!D76&lt;=25,"M",IF(Data!D76&lt;=50,"H","VH"))))</f>
        <v>VL</v>
      </c>
    </row>
    <row r="77" spans="2:4" s="60" customFormat="1" x14ac:dyDescent="0.3">
      <c r="B77" s="6">
        <v>43689</v>
      </c>
      <c r="C77" s="99" t="str">
        <f>IF(Data!C77&lt;=0.1,"VL",IF(Data!C77&lt;=10,"L",IF(Data!C77&lt;=25,"M",IF(Data!C77&lt;=50,"H","VH"))))</f>
        <v>L</v>
      </c>
      <c r="D77" s="73" t="str">
        <f>IF(Data!D77&lt;=0.1,"VL",IF(Data!D77&lt;=10,"L",IF(Data!D77&lt;=25,"M",IF(Data!D77&lt;=50,"H","VH"))))</f>
        <v>M</v>
      </c>
    </row>
    <row r="78" spans="2:4" s="60" customFormat="1" x14ac:dyDescent="0.3">
      <c r="B78" s="6">
        <v>43690</v>
      </c>
      <c r="C78" s="99" t="str">
        <f>IF(Data!C78&lt;=0.1,"VL",IF(Data!C78&lt;=10,"L",IF(Data!C78&lt;=25,"M",IF(Data!C78&lt;=50,"H","VH"))))</f>
        <v>VL</v>
      </c>
      <c r="D78" s="73" t="str">
        <f>IF(Data!D78&lt;=0.1,"VL",IF(Data!D78&lt;=10,"L",IF(Data!D78&lt;=25,"M",IF(Data!D78&lt;=50,"H","VH"))))</f>
        <v>M</v>
      </c>
    </row>
    <row r="79" spans="2:4" s="60" customFormat="1" x14ac:dyDescent="0.3">
      <c r="B79" s="6">
        <v>43691</v>
      </c>
      <c r="C79" s="99" t="str">
        <f>IF(Data!C79&lt;=0.1,"VL",IF(Data!C79&lt;=10,"L",IF(Data!C79&lt;=25,"M",IF(Data!C79&lt;=50,"H","VH"))))</f>
        <v>L</v>
      </c>
      <c r="D79" s="73" t="str">
        <f>IF(Data!D79&lt;=0.1,"VL",IF(Data!D79&lt;=10,"L",IF(Data!D79&lt;=25,"M",IF(Data!D79&lt;=50,"H","VH"))))</f>
        <v>L</v>
      </c>
    </row>
    <row r="80" spans="2:4" s="60" customFormat="1" x14ac:dyDescent="0.3">
      <c r="B80" s="6">
        <v>43692</v>
      </c>
      <c r="C80" s="99" t="str">
        <f>IF(Data!C80&lt;=0.1,"VL",IF(Data!C80&lt;=10,"L",IF(Data!C80&lt;=25,"M",IF(Data!C80&lt;=50,"H","VH"))))</f>
        <v>L</v>
      </c>
      <c r="D80" s="73" t="str">
        <f>IF(Data!D80&lt;=0.1,"VL",IF(Data!D80&lt;=10,"L",IF(Data!D80&lt;=25,"M",IF(Data!D80&lt;=50,"H","VH"))))</f>
        <v>L</v>
      </c>
    </row>
    <row r="81" spans="2:4" s="60" customFormat="1" x14ac:dyDescent="0.3">
      <c r="B81" s="6">
        <v>43693</v>
      </c>
      <c r="C81" s="99" t="str">
        <f>IF(Data!C81&lt;=0.1,"VL",IF(Data!C81&lt;=10,"L",IF(Data!C81&lt;=25,"M",IF(Data!C81&lt;=50,"H","VH"))))</f>
        <v>VL</v>
      </c>
      <c r="D81" s="73" t="str">
        <f>IF(Data!D81&lt;=0.1,"VL",IF(Data!D81&lt;=10,"L",IF(Data!D81&lt;=25,"M",IF(Data!D81&lt;=50,"H","VH"))))</f>
        <v>M</v>
      </c>
    </row>
    <row r="82" spans="2:4" s="60" customFormat="1" x14ac:dyDescent="0.3">
      <c r="B82" s="6">
        <v>43694</v>
      </c>
      <c r="C82" s="99" t="str">
        <f>IF(Data!C82&lt;=0.1,"VL",IF(Data!C82&lt;=10,"L",IF(Data!C82&lt;=25,"M",IF(Data!C82&lt;=50,"H","VH"))))</f>
        <v>VL</v>
      </c>
      <c r="D82" s="73" t="str">
        <f>IF(Data!D82&lt;=0.1,"VL",IF(Data!D82&lt;=10,"L",IF(Data!D82&lt;=25,"M",IF(Data!D82&lt;=50,"H","VH"))))</f>
        <v>VL</v>
      </c>
    </row>
    <row r="83" spans="2:4" s="60" customFormat="1" x14ac:dyDescent="0.3">
      <c r="B83" s="6">
        <v>43695</v>
      </c>
      <c r="C83" s="99" t="str">
        <f>IF(Data!C83&lt;=0.1,"VL",IF(Data!C83&lt;=10,"L",IF(Data!C83&lt;=25,"M",IF(Data!C83&lt;=50,"H","VH"))))</f>
        <v>VL</v>
      </c>
      <c r="D83" s="73" t="str">
        <f>IF(Data!D83&lt;=0.1,"VL",IF(Data!D83&lt;=10,"L",IF(Data!D83&lt;=25,"M",IF(Data!D83&lt;=50,"H","VH"))))</f>
        <v>VL</v>
      </c>
    </row>
    <row r="84" spans="2:4" s="60" customFormat="1" x14ac:dyDescent="0.3">
      <c r="B84" s="6">
        <v>43696</v>
      </c>
      <c r="C84" s="99" t="str">
        <f>IF(Data!C84&lt;=0.1,"VL",IF(Data!C84&lt;=10,"L",IF(Data!C84&lt;=25,"M",IF(Data!C84&lt;=50,"H","VH"))))</f>
        <v>VL</v>
      </c>
      <c r="D84" s="73" t="str">
        <f>IF(Data!D84&lt;=0.1,"VL",IF(Data!D84&lt;=10,"L",IF(Data!D84&lt;=25,"M",IF(Data!D84&lt;=50,"H","VH"))))</f>
        <v>VL</v>
      </c>
    </row>
    <row r="85" spans="2:4" s="60" customFormat="1" x14ac:dyDescent="0.3">
      <c r="B85" s="6">
        <v>43697</v>
      </c>
      <c r="C85" s="99" t="str">
        <f>IF(Data!C85&lt;=0.1,"VL",IF(Data!C85&lt;=10,"L",IF(Data!C85&lt;=25,"M",IF(Data!C85&lt;=50,"H","VH"))))</f>
        <v>VL</v>
      </c>
      <c r="D85" s="73" t="str">
        <f>IF(Data!D85&lt;=0.1,"VL",IF(Data!D85&lt;=10,"L",IF(Data!D85&lt;=25,"M",IF(Data!D85&lt;=50,"H","VH"))))</f>
        <v>VL</v>
      </c>
    </row>
    <row r="86" spans="2:4" s="60" customFormat="1" x14ac:dyDescent="0.3">
      <c r="B86" s="6">
        <v>43698</v>
      </c>
      <c r="C86" s="99" t="str">
        <f>IF(Data!C86&lt;=0.1,"VL",IF(Data!C86&lt;=10,"L",IF(Data!C86&lt;=25,"M",IF(Data!C86&lt;=50,"H","VH"))))</f>
        <v>VL</v>
      </c>
      <c r="D86" s="73" t="str">
        <f>IF(Data!D86&lt;=0.1,"VL",IF(Data!D86&lt;=10,"L",IF(Data!D86&lt;=25,"M",IF(Data!D86&lt;=50,"H","VH"))))</f>
        <v>VL</v>
      </c>
    </row>
    <row r="87" spans="2:4" s="60" customFormat="1" x14ac:dyDescent="0.3">
      <c r="B87" s="6">
        <v>43699</v>
      </c>
      <c r="C87" s="99" t="str">
        <f>IF(Data!C87&lt;=0.1,"VL",IF(Data!C87&lt;=10,"L",IF(Data!C87&lt;=25,"M",IF(Data!C87&lt;=50,"H","VH"))))</f>
        <v>VL</v>
      </c>
      <c r="D87" s="73" t="str">
        <f>IF(Data!D87&lt;=0.1,"VL",IF(Data!D87&lt;=10,"L",IF(Data!D87&lt;=25,"M",IF(Data!D87&lt;=50,"H","VH"))))</f>
        <v>VL</v>
      </c>
    </row>
    <row r="88" spans="2:4" s="60" customFormat="1" x14ac:dyDescent="0.3">
      <c r="B88" s="6">
        <v>43700</v>
      </c>
      <c r="C88" s="99" t="str">
        <f>IF(Data!C88&lt;=0.1,"VL",IF(Data!C88&lt;=10,"L",IF(Data!C88&lt;=25,"M",IF(Data!C88&lt;=50,"H","VH"))))</f>
        <v>VL</v>
      </c>
      <c r="D88" s="73" t="str">
        <f>IF(Data!D88&lt;=0.1,"VL",IF(Data!D88&lt;=10,"L",IF(Data!D88&lt;=25,"M",IF(Data!D88&lt;=50,"H","VH"))))</f>
        <v>VL</v>
      </c>
    </row>
    <row r="89" spans="2:4" s="60" customFormat="1" x14ac:dyDescent="0.3">
      <c r="B89" s="6">
        <v>43701</v>
      </c>
      <c r="C89" s="99" t="str">
        <f>IF(Data!C89&lt;=0.1,"VL",IF(Data!C89&lt;=10,"L",IF(Data!C89&lt;=25,"M",IF(Data!C89&lt;=50,"H","VH"))))</f>
        <v>VL</v>
      </c>
      <c r="D89" s="73" t="str">
        <f>IF(Data!D89&lt;=0.1,"VL",IF(Data!D89&lt;=10,"L",IF(Data!D89&lt;=25,"M",IF(Data!D89&lt;=50,"H","VH"))))</f>
        <v>VL</v>
      </c>
    </row>
    <row r="90" spans="2:4" s="60" customFormat="1" x14ac:dyDescent="0.3">
      <c r="B90" s="6">
        <v>43702</v>
      </c>
      <c r="C90" s="99" t="str">
        <f>IF(Data!C90&lt;=0.1,"VL",IF(Data!C90&lt;=10,"L",IF(Data!C90&lt;=25,"M",IF(Data!C90&lt;=50,"H","VH"))))</f>
        <v>VL</v>
      </c>
      <c r="D90" s="73" t="str">
        <f>IF(Data!D90&lt;=0.1,"VL",IF(Data!D90&lt;=10,"L",IF(Data!D90&lt;=25,"M",IF(Data!D90&lt;=50,"H","VH"))))</f>
        <v>L</v>
      </c>
    </row>
    <row r="91" spans="2:4" s="60" customFormat="1" x14ac:dyDescent="0.3">
      <c r="B91" s="6">
        <v>43703</v>
      </c>
      <c r="C91" s="99" t="str">
        <f>IF(Data!C91&lt;=0.1,"VL",IF(Data!C91&lt;=10,"L",IF(Data!C91&lt;=25,"M",IF(Data!C91&lt;=50,"H","VH"))))</f>
        <v>VL</v>
      </c>
      <c r="D91" s="73" t="str">
        <f>IF(Data!D91&lt;=0.1,"VL",IF(Data!D91&lt;=10,"L",IF(Data!D91&lt;=25,"M",IF(Data!D91&lt;=50,"H","VH"))))</f>
        <v>VL</v>
      </c>
    </row>
    <row r="92" spans="2:4" s="60" customFormat="1" x14ac:dyDescent="0.3">
      <c r="B92" s="6">
        <v>43704</v>
      </c>
      <c r="C92" s="99" t="str">
        <f>IF(Data!C92&lt;=0.1,"VL",IF(Data!C92&lt;=10,"L",IF(Data!C92&lt;=25,"M",IF(Data!C92&lt;=50,"H","VH"))))</f>
        <v>VL</v>
      </c>
      <c r="D92" s="73" t="str">
        <f>IF(Data!D92&lt;=0.1,"VL",IF(Data!D92&lt;=10,"L",IF(Data!D92&lt;=25,"M",IF(Data!D92&lt;=50,"H","VH"))))</f>
        <v>VL</v>
      </c>
    </row>
    <row r="93" spans="2:4" s="60" customFormat="1" x14ac:dyDescent="0.3">
      <c r="B93" s="6">
        <v>43705</v>
      </c>
      <c r="C93" s="99" t="str">
        <f>IF(Data!C93&lt;=0.1,"VL",IF(Data!C93&lt;=10,"L",IF(Data!C93&lt;=25,"M",IF(Data!C93&lt;=50,"H","VH"))))</f>
        <v>VL</v>
      </c>
      <c r="D93" s="73" t="str">
        <f>IF(Data!D93&lt;=0.1,"VL",IF(Data!D93&lt;=10,"L",IF(Data!D93&lt;=25,"M",IF(Data!D93&lt;=50,"H","VH"))))</f>
        <v>L</v>
      </c>
    </row>
    <row r="94" spans="2:4" s="60" customFormat="1" x14ac:dyDescent="0.3">
      <c r="B94" s="6">
        <v>43706</v>
      </c>
      <c r="C94" s="99" t="str">
        <f>IF(Data!C94&lt;=0.1,"VL",IF(Data!C94&lt;=10,"L",IF(Data!C94&lt;=25,"M",IF(Data!C94&lt;=50,"H","VH"))))</f>
        <v>VL</v>
      </c>
      <c r="D94" s="73" t="str">
        <f>IF(Data!D94&lt;=0.1,"VL",IF(Data!D94&lt;=10,"L",IF(Data!D94&lt;=25,"M",IF(Data!D94&lt;=50,"H","VH"))))</f>
        <v>L</v>
      </c>
    </row>
    <row r="95" spans="2:4" s="60" customFormat="1" x14ac:dyDescent="0.3">
      <c r="B95" s="6">
        <v>43707</v>
      </c>
      <c r="C95" s="99" t="str">
        <f>IF(Data!C95&lt;=0.1,"VL",IF(Data!C95&lt;=10,"L",IF(Data!C95&lt;=25,"M",IF(Data!C95&lt;=50,"H","VH"))))</f>
        <v>VL</v>
      </c>
      <c r="D95" s="73" t="str">
        <f>IF(Data!D95&lt;=0.1,"VL",IF(Data!D95&lt;=10,"L",IF(Data!D95&lt;=25,"M",IF(Data!D95&lt;=50,"H","VH"))))</f>
        <v>L</v>
      </c>
    </row>
    <row r="96" spans="2:4" s="60" customFormat="1" x14ac:dyDescent="0.3">
      <c r="B96" s="6">
        <v>43708</v>
      </c>
      <c r="C96" s="99" t="str">
        <f>IF(Data!C96&lt;=0.1,"VL",IF(Data!C96&lt;=10,"L",IF(Data!C96&lt;=25,"M",IF(Data!C96&lt;=50,"H","VH"))))</f>
        <v>VL</v>
      </c>
      <c r="D96" s="73" t="str">
        <f>IF(Data!D96&lt;=0.1,"VL",IF(Data!D96&lt;=10,"L",IF(Data!D96&lt;=25,"M",IF(Data!D96&lt;=50,"H","VH"))))</f>
        <v>L</v>
      </c>
    </row>
    <row r="97" spans="2:4" s="60" customFormat="1" x14ac:dyDescent="0.3">
      <c r="B97" s="6">
        <v>43709</v>
      </c>
      <c r="C97" s="99" t="str">
        <f>IF(Data!C97&lt;=0.1,"VL",IF(Data!C97&lt;=10,"L",IF(Data!C97&lt;=25,"M",IF(Data!C97&lt;=50,"H","VH"))))</f>
        <v>VL</v>
      </c>
      <c r="D97" s="73" t="str">
        <f>IF(Data!D97&lt;=0.1,"VL",IF(Data!D97&lt;=10,"L",IF(Data!D97&lt;=25,"M",IF(Data!D97&lt;=50,"H","VH"))))</f>
        <v>VL</v>
      </c>
    </row>
    <row r="98" spans="2:4" s="60" customFormat="1" x14ac:dyDescent="0.3">
      <c r="B98" s="6">
        <v>43710</v>
      </c>
      <c r="C98" s="99" t="str">
        <f>IF(Data!C98&lt;=0.1,"VL",IF(Data!C98&lt;=10,"L",IF(Data!C98&lt;=25,"M",IF(Data!C98&lt;=50,"H","VH"))))</f>
        <v>VL</v>
      </c>
      <c r="D98" s="73" t="str">
        <f>IF(Data!D98&lt;=0.1,"VL",IF(Data!D98&lt;=10,"L",IF(Data!D98&lt;=25,"M",IF(Data!D98&lt;=50,"H","VH"))))</f>
        <v>VL</v>
      </c>
    </row>
    <row r="99" spans="2:4" s="60" customFormat="1" x14ac:dyDescent="0.3">
      <c r="B99" s="6">
        <v>43711</v>
      </c>
      <c r="C99" s="99" t="str">
        <f>IF(Data!C99&lt;=0.1,"VL",IF(Data!C99&lt;=10,"L",IF(Data!C99&lt;=25,"M",IF(Data!C99&lt;=50,"H","VH"))))</f>
        <v>VL</v>
      </c>
      <c r="D99" s="73" t="str">
        <f>IF(Data!D99&lt;=0.1,"VL",IF(Data!D99&lt;=10,"L",IF(Data!D99&lt;=25,"M",IF(Data!D99&lt;=50,"H","VH"))))</f>
        <v>VL</v>
      </c>
    </row>
    <row r="100" spans="2:4" s="60" customFormat="1" x14ac:dyDescent="0.3">
      <c r="B100" s="6">
        <v>43712</v>
      </c>
      <c r="C100" s="99" t="str">
        <f>IF(Data!C100&lt;=0.1,"VL",IF(Data!C100&lt;=10,"L",IF(Data!C100&lt;=25,"M",IF(Data!C100&lt;=50,"H","VH"))))</f>
        <v>VL</v>
      </c>
      <c r="D100" s="73" t="str">
        <f>IF(Data!D100&lt;=0.1,"VL",IF(Data!D100&lt;=10,"L",IF(Data!D100&lt;=25,"M",IF(Data!D100&lt;=50,"H","VH"))))</f>
        <v>VL</v>
      </c>
    </row>
    <row r="101" spans="2:4" s="60" customFormat="1" x14ac:dyDescent="0.3">
      <c r="B101" s="6">
        <v>43713</v>
      </c>
      <c r="C101" s="99" t="str">
        <f>IF(Data!C101&lt;=0.1,"VL",IF(Data!C101&lt;=10,"L",IF(Data!C101&lt;=25,"M",IF(Data!C101&lt;=50,"H","VH"))))</f>
        <v>VL</v>
      </c>
      <c r="D101" s="73" t="str">
        <f>IF(Data!D101&lt;=0.1,"VL",IF(Data!D101&lt;=10,"L",IF(Data!D101&lt;=25,"M",IF(Data!D101&lt;=50,"H","VH"))))</f>
        <v>VL</v>
      </c>
    </row>
    <row r="102" spans="2:4" s="60" customFormat="1" x14ac:dyDescent="0.3">
      <c r="B102" s="6">
        <v>43714</v>
      </c>
      <c r="C102" s="99" t="str">
        <f>IF(Data!C102&lt;=0.1,"VL",IF(Data!C102&lt;=10,"L",IF(Data!C102&lt;=25,"M",IF(Data!C102&lt;=50,"H","VH"))))</f>
        <v>VL</v>
      </c>
      <c r="D102" s="73" t="str">
        <f>IF(Data!D102&lt;=0.1,"VL",IF(Data!D102&lt;=10,"L",IF(Data!D102&lt;=25,"M",IF(Data!D102&lt;=50,"H","VH"))))</f>
        <v>VL</v>
      </c>
    </row>
    <row r="103" spans="2:4" s="60" customFormat="1" x14ac:dyDescent="0.3">
      <c r="B103" s="6">
        <v>43715</v>
      </c>
      <c r="C103" s="99" t="str">
        <f>IF(Data!C103&lt;=0.1,"VL",IF(Data!C103&lt;=10,"L",IF(Data!C103&lt;=25,"M",IF(Data!C103&lt;=50,"H","VH"))))</f>
        <v>L</v>
      </c>
      <c r="D103" s="73" t="str">
        <f>IF(Data!D103&lt;=0.1,"VL",IF(Data!D103&lt;=10,"L",IF(Data!D103&lt;=25,"M",IF(Data!D103&lt;=50,"H","VH"))))</f>
        <v>VL</v>
      </c>
    </row>
    <row r="104" spans="2:4" s="60" customFormat="1" x14ac:dyDescent="0.3">
      <c r="B104" s="6">
        <v>43716</v>
      </c>
      <c r="C104" s="99" t="str">
        <f>IF(Data!C104&lt;=0.1,"VL",IF(Data!C104&lt;=10,"L",IF(Data!C104&lt;=25,"M",IF(Data!C104&lt;=50,"H","VH"))))</f>
        <v>VL</v>
      </c>
      <c r="D104" s="73" t="str">
        <f>IF(Data!D104&lt;=0.1,"VL",IF(Data!D104&lt;=10,"L",IF(Data!D104&lt;=25,"M",IF(Data!D104&lt;=50,"H","VH"))))</f>
        <v>L</v>
      </c>
    </row>
    <row r="105" spans="2:4" s="60" customFormat="1" x14ac:dyDescent="0.3">
      <c r="B105" s="6">
        <v>43717</v>
      </c>
      <c r="C105" s="99" t="str">
        <f>IF(Data!C105&lt;=0.1,"VL",IF(Data!C105&lt;=10,"L",IF(Data!C105&lt;=25,"M",IF(Data!C105&lt;=50,"H","VH"))))</f>
        <v>VL</v>
      </c>
      <c r="D105" s="73" t="str">
        <f>IF(Data!D105&lt;=0.1,"VL",IF(Data!D105&lt;=10,"L",IF(Data!D105&lt;=25,"M",IF(Data!D105&lt;=50,"H","VH"))))</f>
        <v>VL</v>
      </c>
    </row>
    <row r="106" spans="2:4" s="60" customFormat="1" x14ac:dyDescent="0.3">
      <c r="B106" s="6">
        <v>43718</v>
      </c>
      <c r="C106" s="99" t="str">
        <f>IF(Data!C106&lt;=0.1,"VL",IF(Data!C106&lt;=10,"L",IF(Data!C106&lt;=25,"M",IF(Data!C106&lt;=50,"H","VH"))))</f>
        <v>M</v>
      </c>
      <c r="D106" s="73" t="str">
        <f>IF(Data!D106&lt;=0.1,"VL",IF(Data!D106&lt;=10,"L",IF(Data!D106&lt;=25,"M",IF(Data!D106&lt;=50,"H","VH"))))</f>
        <v>L</v>
      </c>
    </row>
    <row r="107" spans="2:4" s="60" customFormat="1" x14ac:dyDescent="0.3">
      <c r="B107" s="6">
        <v>43719</v>
      </c>
      <c r="C107" s="99" t="str">
        <f>IF(Data!C107&lt;=0.1,"VL",IF(Data!C107&lt;=10,"L",IF(Data!C107&lt;=25,"M",IF(Data!C107&lt;=50,"H","VH"))))</f>
        <v>L</v>
      </c>
      <c r="D107" s="73" t="str">
        <f>IF(Data!D107&lt;=0.1,"VL",IF(Data!D107&lt;=10,"L",IF(Data!D107&lt;=25,"M",IF(Data!D107&lt;=50,"H","VH"))))</f>
        <v>L</v>
      </c>
    </row>
    <row r="108" spans="2:4" s="60" customFormat="1" x14ac:dyDescent="0.3">
      <c r="B108" s="6">
        <v>43720</v>
      </c>
      <c r="C108" s="99" t="str">
        <f>IF(Data!C108&lt;=0.1,"VL",IF(Data!C108&lt;=10,"L",IF(Data!C108&lt;=25,"M",IF(Data!C108&lt;=50,"H","VH"))))</f>
        <v>H</v>
      </c>
      <c r="D108" s="73" t="str">
        <f>IF(Data!D108&lt;=0.1,"VL",IF(Data!D108&lt;=10,"L",IF(Data!D108&lt;=25,"M",IF(Data!D108&lt;=50,"H","VH"))))</f>
        <v>H</v>
      </c>
    </row>
    <row r="109" spans="2:4" s="60" customFormat="1" x14ac:dyDescent="0.3">
      <c r="B109" s="6">
        <v>43721</v>
      </c>
      <c r="C109" s="99" t="str">
        <f>IF(Data!C109&lt;=0.1,"VL",IF(Data!C109&lt;=10,"L",IF(Data!C109&lt;=25,"M",IF(Data!C109&lt;=50,"H","VH"))))</f>
        <v>VL</v>
      </c>
      <c r="D109" s="73" t="str">
        <f>IF(Data!D109&lt;=0.1,"VL",IF(Data!D109&lt;=10,"L",IF(Data!D109&lt;=25,"M",IF(Data!D109&lt;=50,"H","VH"))))</f>
        <v>VL</v>
      </c>
    </row>
    <row r="110" spans="2:4" s="60" customFormat="1" x14ac:dyDescent="0.3">
      <c r="B110" s="6">
        <v>43722</v>
      </c>
      <c r="C110" s="99" t="str">
        <f>IF(Data!C110&lt;=0.1,"VL",IF(Data!C110&lt;=10,"L",IF(Data!C110&lt;=25,"M",IF(Data!C110&lt;=50,"H","VH"))))</f>
        <v>H</v>
      </c>
      <c r="D110" s="73" t="str">
        <f>IF(Data!D110&lt;=0.1,"VL",IF(Data!D110&lt;=10,"L",IF(Data!D110&lt;=25,"M",IF(Data!D110&lt;=50,"H","VH"))))</f>
        <v>M</v>
      </c>
    </row>
    <row r="111" spans="2:4" s="60" customFormat="1" x14ac:dyDescent="0.3">
      <c r="B111" s="6">
        <v>43723</v>
      </c>
      <c r="C111" s="99" t="str">
        <f>IF(Data!C111&lt;=0.1,"VL",IF(Data!C111&lt;=10,"L",IF(Data!C111&lt;=25,"M",IF(Data!C111&lt;=50,"H","VH"))))</f>
        <v>H</v>
      </c>
      <c r="D111" s="73" t="str">
        <f>IF(Data!D111&lt;=0.1,"VL",IF(Data!D111&lt;=10,"L",IF(Data!D111&lt;=25,"M",IF(Data!D111&lt;=50,"H","VH"))))</f>
        <v>L</v>
      </c>
    </row>
    <row r="112" spans="2:4" s="60" customFormat="1" x14ac:dyDescent="0.3">
      <c r="B112" s="6">
        <v>43724</v>
      </c>
      <c r="C112" s="99" t="str">
        <f>IF(Data!C112&lt;=0.1,"VL",IF(Data!C112&lt;=10,"L",IF(Data!C112&lt;=25,"M",IF(Data!C112&lt;=50,"H","VH"))))</f>
        <v>M</v>
      </c>
      <c r="D112" s="73" t="str">
        <f>IF(Data!D112&lt;=0.1,"VL",IF(Data!D112&lt;=10,"L",IF(Data!D112&lt;=25,"M",IF(Data!D112&lt;=50,"H","VH"))))</f>
        <v>VL</v>
      </c>
    </row>
    <row r="113" spans="2:4" s="60" customFormat="1" x14ac:dyDescent="0.3">
      <c r="B113" s="6">
        <v>43725</v>
      </c>
      <c r="C113" s="99" t="str">
        <f>IF(Data!C113&lt;=0.1,"VL",IF(Data!C113&lt;=10,"L",IF(Data!C113&lt;=25,"M",IF(Data!C113&lt;=50,"H","VH"))))</f>
        <v>H</v>
      </c>
      <c r="D113" s="73" t="str">
        <f>IF(Data!D113&lt;=0.1,"VL",IF(Data!D113&lt;=10,"L",IF(Data!D113&lt;=25,"M",IF(Data!D113&lt;=50,"H","VH"))))</f>
        <v>H</v>
      </c>
    </row>
    <row r="114" spans="2:4" s="60" customFormat="1" x14ac:dyDescent="0.3">
      <c r="B114" s="6">
        <v>43726</v>
      </c>
      <c r="C114" s="99" t="str">
        <f>IF(Data!C114&lt;=0.1,"VL",IF(Data!C114&lt;=10,"L",IF(Data!C114&lt;=25,"M",IF(Data!C114&lt;=50,"H","VH"))))</f>
        <v>VH</v>
      </c>
      <c r="D114" s="73" t="str">
        <f>IF(Data!D114&lt;=0.1,"VL",IF(Data!D114&lt;=10,"L",IF(Data!D114&lt;=25,"M",IF(Data!D114&lt;=50,"H","VH"))))</f>
        <v>L</v>
      </c>
    </row>
    <row r="115" spans="2:4" s="60" customFormat="1" x14ac:dyDescent="0.3">
      <c r="B115" s="6">
        <v>43727</v>
      </c>
      <c r="C115" s="99" t="str">
        <f>IF(Data!C115&lt;=0.1,"VL",IF(Data!C115&lt;=10,"L",IF(Data!C115&lt;=25,"M",IF(Data!C115&lt;=50,"H","VH"))))</f>
        <v>L</v>
      </c>
      <c r="D115" s="73" t="str">
        <f>IF(Data!D115&lt;=0.1,"VL",IF(Data!D115&lt;=10,"L",IF(Data!D115&lt;=25,"M",IF(Data!D115&lt;=50,"H","VH"))))</f>
        <v>M</v>
      </c>
    </row>
    <row r="116" spans="2:4" s="60" customFormat="1" x14ac:dyDescent="0.3">
      <c r="B116" s="6">
        <v>43728</v>
      </c>
      <c r="C116" s="99" t="str">
        <f>IF(Data!C116&lt;=0.1,"VL",IF(Data!C116&lt;=10,"L",IF(Data!C116&lt;=25,"M",IF(Data!C116&lt;=50,"H","VH"))))</f>
        <v>VL</v>
      </c>
      <c r="D116" s="73" t="str">
        <f>IF(Data!D116&lt;=0.1,"VL",IF(Data!D116&lt;=10,"L",IF(Data!D116&lt;=25,"M",IF(Data!D116&lt;=50,"H","VH"))))</f>
        <v>L</v>
      </c>
    </row>
    <row r="117" spans="2:4" s="60" customFormat="1" x14ac:dyDescent="0.3">
      <c r="B117" s="6">
        <v>43729</v>
      </c>
      <c r="C117" s="99" t="str">
        <f>IF(Data!C117&lt;=0.1,"VL",IF(Data!C117&lt;=10,"L",IF(Data!C117&lt;=25,"M",IF(Data!C117&lt;=50,"H","VH"))))</f>
        <v>VL</v>
      </c>
      <c r="D117" s="73" t="str">
        <f>IF(Data!D117&lt;=0.1,"VL",IF(Data!D117&lt;=10,"L",IF(Data!D117&lt;=25,"M",IF(Data!D117&lt;=50,"H","VH"))))</f>
        <v>VL</v>
      </c>
    </row>
    <row r="118" spans="2:4" s="60" customFormat="1" x14ac:dyDescent="0.3">
      <c r="B118" s="6">
        <v>43730</v>
      </c>
      <c r="C118" s="99" t="str">
        <f>IF(Data!C118&lt;=0.1,"VL",IF(Data!C118&lt;=10,"L",IF(Data!C118&lt;=25,"M",IF(Data!C118&lt;=50,"H","VH"))))</f>
        <v>M</v>
      </c>
      <c r="D118" s="73" t="str">
        <f>IF(Data!D118&lt;=0.1,"VL",IF(Data!D118&lt;=10,"L",IF(Data!D118&lt;=25,"M",IF(Data!D118&lt;=50,"H","VH"))))</f>
        <v>M</v>
      </c>
    </row>
    <row r="119" spans="2:4" s="60" customFormat="1" x14ac:dyDescent="0.3">
      <c r="B119" s="6">
        <v>43731</v>
      </c>
      <c r="C119" s="99" t="str">
        <f>IF(Data!C119&lt;=0.1,"VL",IF(Data!C119&lt;=10,"L",IF(Data!C119&lt;=25,"M",IF(Data!C119&lt;=50,"H","VH"))))</f>
        <v>L</v>
      </c>
      <c r="D119" s="73" t="str">
        <f>IF(Data!D119&lt;=0.1,"VL",IF(Data!D119&lt;=10,"L",IF(Data!D119&lt;=25,"M",IF(Data!D119&lt;=50,"H","VH"))))</f>
        <v>VL</v>
      </c>
    </row>
    <row r="120" spans="2:4" s="60" customFormat="1" x14ac:dyDescent="0.3">
      <c r="B120" s="6">
        <v>43732</v>
      </c>
      <c r="C120" s="99" t="str">
        <f>IF(Data!C120&lt;=0.1,"VL",IF(Data!C120&lt;=10,"L",IF(Data!C120&lt;=25,"M",IF(Data!C120&lt;=50,"H","VH"))))</f>
        <v>H</v>
      </c>
      <c r="D120" s="73" t="str">
        <f>IF(Data!D120&lt;=0.1,"VL",IF(Data!D120&lt;=10,"L",IF(Data!D120&lt;=25,"M",IF(Data!D120&lt;=50,"H","VH"))))</f>
        <v>M</v>
      </c>
    </row>
    <row r="121" spans="2:4" s="60" customFormat="1" x14ac:dyDescent="0.3">
      <c r="B121" s="6">
        <v>43733</v>
      </c>
      <c r="C121" s="99" t="str">
        <f>IF(Data!C121&lt;=0.1,"VL",IF(Data!C121&lt;=10,"L",IF(Data!C121&lt;=25,"M",IF(Data!C121&lt;=50,"H","VH"))))</f>
        <v>VH</v>
      </c>
      <c r="D121" s="73" t="str">
        <f>IF(Data!D121&lt;=0.1,"VL",IF(Data!D121&lt;=10,"L",IF(Data!D121&lt;=25,"M",IF(Data!D121&lt;=50,"H","VH"))))</f>
        <v>L</v>
      </c>
    </row>
    <row r="122" spans="2:4" s="60" customFormat="1" x14ac:dyDescent="0.3">
      <c r="B122" s="6">
        <v>43734</v>
      </c>
      <c r="C122" s="99" t="str">
        <f>IF(Data!C122&lt;=0.1,"VL",IF(Data!C122&lt;=10,"L",IF(Data!C122&lt;=25,"M",IF(Data!C122&lt;=50,"H","VH"))))</f>
        <v>L</v>
      </c>
      <c r="D122" s="73" t="str">
        <f>IF(Data!D122&lt;=0.1,"VL",IF(Data!D122&lt;=10,"L",IF(Data!D122&lt;=25,"M",IF(Data!D122&lt;=50,"H","VH"))))</f>
        <v>VL</v>
      </c>
    </row>
    <row r="123" spans="2:4" s="60" customFormat="1" x14ac:dyDescent="0.3">
      <c r="B123" s="6">
        <v>43735</v>
      </c>
      <c r="C123" s="99" t="str">
        <f>IF(Data!C123&lt;=0.1,"VL",IF(Data!C123&lt;=10,"L",IF(Data!C123&lt;=25,"M",IF(Data!C123&lt;=50,"H","VH"))))</f>
        <v>VH</v>
      </c>
      <c r="D123" s="73" t="str">
        <f>IF(Data!D123&lt;=0.1,"VL",IF(Data!D123&lt;=10,"L",IF(Data!D123&lt;=25,"M",IF(Data!D123&lt;=50,"H","VH"))))</f>
        <v>M</v>
      </c>
    </row>
    <row r="124" spans="2:4" s="60" customFormat="1" x14ac:dyDescent="0.3">
      <c r="B124" s="6">
        <v>43736</v>
      </c>
      <c r="C124" s="99" t="str">
        <f>IF(Data!C124&lt;=0.1,"VL",IF(Data!C124&lt;=10,"L",IF(Data!C124&lt;=25,"M",IF(Data!C124&lt;=50,"H","VH"))))</f>
        <v>VL</v>
      </c>
      <c r="D124" s="73" t="str">
        <f>IF(Data!D124&lt;=0.1,"VL",IF(Data!D124&lt;=10,"L",IF(Data!D124&lt;=25,"M",IF(Data!D124&lt;=50,"H","VH"))))</f>
        <v>L</v>
      </c>
    </row>
    <row r="125" spans="2:4" s="60" customFormat="1" x14ac:dyDescent="0.3">
      <c r="B125" s="6">
        <v>43737</v>
      </c>
      <c r="C125" s="99" t="str">
        <f>IF(Data!C125&lt;=0.1,"VL",IF(Data!C125&lt;=10,"L",IF(Data!C125&lt;=25,"M",IF(Data!C125&lt;=50,"H","VH"))))</f>
        <v>VL</v>
      </c>
      <c r="D125" s="73" t="str">
        <f>IF(Data!D125&lt;=0.1,"VL",IF(Data!D125&lt;=10,"L",IF(Data!D125&lt;=25,"M",IF(Data!D125&lt;=50,"H","VH"))))</f>
        <v>L</v>
      </c>
    </row>
    <row r="126" spans="2:4" s="60" customFormat="1" x14ac:dyDescent="0.3">
      <c r="B126" s="6">
        <v>43738</v>
      </c>
      <c r="C126" s="99" t="str">
        <f>IF(Data!C126&lt;=0.1,"VL",IF(Data!C126&lt;=10,"L",IF(Data!C126&lt;=25,"M",IF(Data!C126&lt;=50,"H","VH"))))</f>
        <v>M</v>
      </c>
      <c r="D126" s="73" t="str">
        <f>IF(Data!D126&lt;=0.1,"VL",IF(Data!D126&lt;=10,"L",IF(Data!D126&lt;=25,"M",IF(Data!D126&lt;=50,"H","VH"))))</f>
        <v>L</v>
      </c>
    </row>
    <row r="127" spans="2:4" s="60" customFormat="1" x14ac:dyDescent="0.3">
      <c r="B127" s="6">
        <v>43739</v>
      </c>
      <c r="C127" s="99" t="str">
        <f>IF(Data!C127&lt;=0.1,"VL",IF(Data!C127&lt;=10,"L",IF(Data!C127&lt;=25,"M",IF(Data!C127&lt;=50,"H","VH"))))</f>
        <v>VL</v>
      </c>
      <c r="D127" s="73" t="str">
        <f>IF(Data!D127&lt;=0.1,"VL",IF(Data!D127&lt;=10,"L",IF(Data!D127&lt;=25,"M",IF(Data!D127&lt;=50,"H","VH"))))</f>
        <v>L</v>
      </c>
    </row>
    <row r="128" spans="2:4" s="60" customFormat="1" x14ac:dyDescent="0.3">
      <c r="B128" s="6">
        <v>43740</v>
      </c>
      <c r="C128" s="99" t="str">
        <f>IF(Data!C128&lt;=0.1,"VL",IF(Data!C128&lt;=10,"L",IF(Data!C128&lt;=25,"M",IF(Data!C128&lt;=50,"H","VH"))))</f>
        <v>VL</v>
      </c>
      <c r="D128" s="73" t="str">
        <f>IF(Data!D128&lt;=0.1,"VL",IF(Data!D128&lt;=10,"L",IF(Data!D128&lt;=25,"M",IF(Data!D128&lt;=50,"H","VH"))))</f>
        <v>M</v>
      </c>
    </row>
    <row r="129" spans="2:4" s="60" customFormat="1" x14ac:dyDescent="0.3">
      <c r="B129" s="6">
        <v>43741</v>
      </c>
      <c r="C129" s="99" t="str">
        <f>IF(Data!C129&lt;=0.1,"VL",IF(Data!C129&lt;=10,"L",IF(Data!C129&lt;=25,"M",IF(Data!C129&lt;=50,"H","VH"))))</f>
        <v>VL</v>
      </c>
      <c r="D129" s="73" t="str">
        <f>IF(Data!D129&lt;=0.1,"VL",IF(Data!D129&lt;=10,"L",IF(Data!D129&lt;=25,"M",IF(Data!D129&lt;=50,"H","VH"))))</f>
        <v>L</v>
      </c>
    </row>
    <row r="130" spans="2:4" s="60" customFormat="1" x14ac:dyDescent="0.3">
      <c r="B130" s="6">
        <v>43742</v>
      </c>
      <c r="C130" s="99" t="str">
        <f>IF(Data!C130&lt;=0.1,"VL",IF(Data!C130&lt;=10,"L",IF(Data!C130&lt;=25,"M",IF(Data!C130&lt;=50,"H","VH"))))</f>
        <v>L</v>
      </c>
      <c r="D130" s="73" t="str">
        <f>IF(Data!D130&lt;=0.1,"VL",IF(Data!D130&lt;=10,"L",IF(Data!D130&lt;=25,"M",IF(Data!D130&lt;=50,"H","VH"))))</f>
        <v>L</v>
      </c>
    </row>
    <row r="131" spans="2:4" s="60" customFormat="1" x14ac:dyDescent="0.3">
      <c r="B131" s="6">
        <v>43743</v>
      </c>
      <c r="C131" s="99" t="str">
        <f>IF(Data!C131&lt;=0.1,"VL",IF(Data!C131&lt;=10,"L",IF(Data!C131&lt;=25,"M",IF(Data!C131&lt;=50,"H","VH"))))</f>
        <v>L</v>
      </c>
      <c r="D131" s="73" t="str">
        <f>IF(Data!D131&lt;=0.1,"VL",IF(Data!D131&lt;=10,"L",IF(Data!D131&lt;=25,"M",IF(Data!D131&lt;=50,"H","VH"))))</f>
        <v>L</v>
      </c>
    </row>
    <row r="132" spans="2:4" s="60" customFormat="1" x14ac:dyDescent="0.3">
      <c r="B132" s="6">
        <v>43744</v>
      </c>
      <c r="C132" s="99" t="str">
        <f>IF(Data!C132&lt;=0.1,"VL",IF(Data!C132&lt;=10,"L",IF(Data!C132&lt;=25,"M",IF(Data!C132&lt;=50,"H","VH"))))</f>
        <v>M</v>
      </c>
      <c r="D132" s="73" t="str">
        <f>IF(Data!D132&lt;=0.1,"VL",IF(Data!D132&lt;=10,"L",IF(Data!D132&lt;=25,"M",IF(Data!D132&lt;=50,"H","VH"))))</f>
        <v>L</v>
      </c>
    </row>
    <row r="133" spans="2:4" s="60" customFormat="1" x14ac:dyDescent="0.3">
      <c r="B133" s="6">
        <v>43745</v>
      </c>
      <c r="C133" s="99" t="str">
        <f>IF(Data!C133&lt;=0.1,"VL",IF(Data!C133&lt;=10,"L",IF(Data!C133&lt;=25,"M",IF(Data!C133&lt;=50,"H","VH"))))</f>
        <v>L</v>
      </c>
      <c r="D133" s="73" t="str">
        <f>IF(Data!D133&lt;=0.1,"VL",IF(Data!D133&lt;=10,"L",IF(Data!D133&lt;=25,"M",IF(Data!D133&lt;=50,"H","VH"))))</f>
        <v>VL</v>
      </c>
    </row>
    <row r="134" spans="2:4" s="60" customFormat="1" x14ac:dyDescent="0.3">
      <c r="B134" s="6">
        <v>43746</v>
      </c>
      <c r="C134" s="99" t="str">
        <f>IF(Data!C134&lt;=0.1,"VL",IF(Data!C134&lt;=10,"L",IF(Data!C134&lt;=25,"M",IF(Data!C134&lt;=50,"H","VH"))))</f>
        <v>VL</v>
      </c>
      <c r="D134" s="73" t="str">
        <f>IF(Data!D134&lt;=0.1,"VL",IF(Data!D134&lt;=10,"L",IF(Data!D134&lt;=25,"M",IF(Data!D134&lt;=50,"H","VH"))))</f>
        <v>L</v>
      </c>
    </row>
    <row r="135" spans="2:4" s="60" customFormat="1" x14ac:dyDescent="0.3">
      <c r="B135" s="6">
        <v>43747</v>
      </c>
      <c r="C135" s="99" t="str">
        <f>IF(Data!C135&lt;=0.1,"VL",IF(Data!C135&lt;=10,"L",IF(Data!C135&lt;=25,"M",IF(Data!C135&lt;=50,"H","VH"))))</f>
        <v>VL</v>
      </c>
      <c r="D135" s="73" t="str">
        <f>IF(Data!D135&lt;=0.1,"VL",IF(Data!D135&lt;=10,"L",IF(Data!D135&lt;=25,"M",IF(Data!D135&lt;=50,"H","VH"))))</f>
        <v>L</v>
      </c>
    </row>
    <row r="136" spans="2:4" s="60" customFormat="1" x14ac:dyDescent="0.3">
      <c r="B136" s="6">
        <v>43748</v>
      </c>
      <c r="C136" s="99" t="str">
        <f>IF(Data!C136&lt;=0.1,"VL",IF(Data!C136&lt;=10,"L",IF(Data!C136&lt;=25,"M",IF(Data!C136&lt;=50,"H","VH"))))</f>
        <v>H</v>
      </c>
      <c r="D136" s="73" t="str">
        <f>IF(Data!D136&lt;=0.1,"VL",IF(Data!D136&lt;=10,"L",IF(Data!D136&lt;=25,"M",IF(Data!D136&lt;=50,"H","VH"))))</f>
        <v>L</v>
      </c>
    </row>
    <row r="137" spans="2:4" s="60" customFormat="1" x14ac:dyDescent="0.3">
      <c r="B137" s="6">
        <v>43749</v>
      </c>
      <c r="C137" s="99" t="str">
        <f>IF(Data!C137&lt;=0.1,"VL",IF(Data!C137&lt;=10,"L",IF(Data!C137&lt;=25,"M",IF(Data!C137&lt;=50,"H","VH"))))</f>
        <v>L</v>
      </c>
      <c r="D137" s="73" t="str">
        <f>IF(Data!D137&lt;=0.1,"VL",IF(Data!D137&lt;=10,"L",IF(Data!D137&lt;=25,"M",IF(Data!D137&lt;=50,"H","VH"))))</f>
        <v>M</v>
      </c>
    </row>
    <row r="138" spans="2:4" s="60" customFormat="1" x14ac:dyDescent="0.3">
      <c r="B138" s="6">
        <v>43750</v>
      </c>
      <c r="C138" s="99" t="str">
        <f>IF(Data!C138&lt;=0.1,"VL",IF(Data!C138&lt;=10,"L",IF(Data!C138&lt;=25,"M",IF(Data!C138&lt;=50,"H","VH"))))</f>
        <v>VL</v>
      </c>
      <c r="D138" s="73" t="str">
        <f>IF(Data!D138&lt;=0.1,"VL",IF(Data!D138&lt;=10,"L",IF(Data!D138&lt;=25,"M",IF(Data!D138&lt;=50,"H","VH"))))</f>
        <v>L</v>
      </c>
    </row>
    <row r="139" spans="2:4" s="60" customFormat="1" x14ac:dyDescent="0.3">
      <c r="B139" s="6">
        <v>43751</v>
      </c>
      <c r="C139" s="99" t="str">
        <f>IF(Data!C139&lt;=0.1,"VL",IF(Data!C139&lt;=10,"L",IF(Data!C139&lt;=25,"M",IF(Data!C139&lt;=50,"H","VH"))))</f>
        <v>VL</v>
      </c>
      <c r="D139" s="73" t="str">
        <f>IF(Data!D139&lt;=0.1,"VL",IF(Data!D139&lt;=10,"L",IF(Data!D139&lt;=25,"M",IF(Data!D139&lt;=50,"H","VH"))))</f>
        <v>L</v>
      </c>
    </row>
    <row r="140" spans="2:4" s="60" customFormat="1" x14ac:dyDescent="0.3">
      <c r="B140" s="6">
        <v>43752</v>
      </c>
      <c r="C140" s="99" t="str">
        <f>IF(Data!C140&lt;=0.1,"VL",IF(Data!C140&lt;=10,"L",IF(Data!C140&lt;=25,"M",IF(Data!C140&lt;=50,"H","VH"))))</f>
        <v>VL</v>
      </c>
      <c r="D140" s="73" t="str">
        <f>IF(Data!D140&lt;=0.1,"VL",IF(Data!D140&lt;=10,"L",IF(Data!D140&lt;=25,"M",IF(Data!D140&lt;=50,"H","VH"))))</f>
        <v>L</v>
      </c>
    </row>
    <row r="141" spans="2:4" s="60" customFormat="1" x14ac:dyDescent="0.3">
      <c r="B141" s="6">
        <v>43753</v>
      </c>
      <c r="C141" s="99" t="str">
        <f>IF(Data!C141&lt;=0.1,"VL",IF(Data!C141&lt;=10,"L",IF(Data!C141&lt;=25,"M",IF(Data!C141&lt;=50,"H","VH"))))</f>
        <v>VL</v>
      </c>
      <c r="D141" s="73" t="str">
        <f>IF(Data!D141&lt;=0.1,"VL",IF(Data!D141&lt;=10,"L",IF(Data!D141&lt;=25,"M",IF(Data!D141&lt;=50,"H","VH"))))</f>
        <v>VL</v>
      </c>
    </row>
    <row r="142" spans="2:4" s="60" customFormat="1" x14ac:dyDescent="0.3">
      <c r="B142" s="6">
        <v>43754</v>
      </c>
      <c r="C142" s="99" t="str">
        <f>IF(Data!C142&lt;=0.1,"VL",IF(Data!C142&lt;=10,"L",IF(Data!C142&lt;=25,"M",IF(Data!C142&lt;=50,"H","VH"))))</f>
        <v>VL</v>
      </c>
      <c r="D142" s="73" t="str">
        <f>IF(Data!D142&lt;=0.1,"VL",IF(Data!D142&lt;=10,"L",IF(Data!D142&lt;=25,"M",IF(Data!D142&lt;=50,"H","VH"))))</f>
        <v>VL</v>
      </c>
    </row>
    <row r="143" spans="2:4" s="60" customFormat="1" x14ac:dyDescent="0.3">
      <c r="B143" s="6">
        <v>43755</v>
      </c>
      <c r="C143" s="99" t="str">
        <f>IF(Data!C143&lt;=0.1,"VL",IF(Data!C143&lt;=10,"L",IF(Data!C143&lt;=25,"M",IF(Data!C143&lt;=50,"H","VH"))))</f>
        <v>VL</v>
      </c>
      <c r="D143" s="73" t="str">
        <f>IF(Data!D143&lt;=0.1,"VL",IF(Data!D143&lt;=10,"L",IF(Data!D143&lt;=25,"M",IF(Data!D143&lt;=50,"H","VH"))))</f>
        <v>VL</v>
      </c>
    </row>
    <row r="144" spans="2:4" s="60" customFormat="1" x14ac:dyDescent="0.3">
      <c r="B144" s="6">
        <v>43756</v>
      </c>
      <c r="C144" s="99" t="str">
        <f>IF(Data!C144&lt;=0.1,"VL",IF(Data!C144&lt;=10,"L",IF(Data!C144&lt;=25,"M",IF(Data!C144&lt;=50,"H","VH"))))</f>
        <v>VL</v>
      </c>
      <c r="D144" s="73" t="str">
        <f>IF(Data!D144&lt;=0.1,"VL",IF(Data!D144&lt;=10,"L",IF(Data!D144&lt;=25,"M",IF(Data!D144&lt;=50,"H","VH"))))</f>
        <v>VL</v>
      </c>
    </row>
    <row r="145" spans="2:4" s="60" customFormat="1" x14ac:dyDescent="0.3">
      <c r="B145" s="6">
        <v>43757</v>
      </c>
      <c r="C145" s="99" t="str">
        <f>IF(Data!C145&lt;=0.1,"VL",IF(Data!C145&lt;=10,"L",IF(Data!C145&lt;=25,"M",IF(Data!C145&lt;=50,"H","VH"))))</f>
        <v>VL</v>
      </c>
      <c r="D145" s="73" t="str">
        <f>IF(Data!D145&lt;=0.1,"VL",IF(Data!D145&lt;=10,"L",IF(Data!D145&lt;=25,"M",IF(Data!D145&lt;=50,"H","VH"))))</f>
        <v>VL</v>
      </c>
    </row>
    <row r="146" spans="2:4" s="60" customFormat="1" x14ac:dyDescent="0.3">
      <c r="B146" s="6">
        <v>43758</v>
      </c>
      <c r="C146" s="99" t="str">
        <f>IF(Data!C146&lt;=0.1,"VL",IF(Data!C146&lt;=10,"L",IF(Data!C146&lt;=25,"M",IF(Data!C146&lt;=50,"H","VH"))))</f>
        <v>M</v>
      </c>
      <c r="D146" s="73" t="str">
        <f>IF(Data!D146&lt;=0.1,"VL",IF(Data!D146&lt;=10,"L",IF(Data!D146&lt;=25,"M",IF(Data!D146&lt;=50,"H","VH"))))</f>
        <v>L</v>
      </c>
    </row>
    <row r="147" spans="2:4" s="60" customFormat="1" x14ac:dyDescent="0.3">
      <c r="B147" s="6">
        <v>43759</v>
      </c>
      <c r="C147" s="99" t="str">
        <f>IF(Data!C147&lt;=0.1,"VL",IF(Data!C147&lt;=10,"L",IF(Data!C147&lt;=25,"M",IF(Data!C147&lt;=50,"H","VH"))))</f>
        <v>L</v>
      </c>
      <c r="D147" s="73" t="str">
        <f>IF(Data!D147&lt;=0.1,"VL",IF(Data!D147&lt;=10,"L",IF(Data!D147&lt;=25,"M",IF(Data!D147&lt;=50,"H","VH"))))</f>
        <v>L</v>
      </c>
    </row>
    <row r="148" spans="2:4" s="60" customFormat="1" x14ac:dyDescent="0.3">
      <c r="B148" s="6">
        <v>43760</v>
      </c>
      <c r="C148" s="99" t="str">
        <f>IF(Data!C148&lt;=0.1,"VL",IF(Data!C148&lt;=10,"L",IF(Data!C148&lt;=25,"M",IF(Data!C148&lt;=50,"H","VH"))))</f>
        <v>VL</v>
      </c>
      <c r="D148" s="73" t="str">
        <f>IF(Data!D148&lt;=0.1,"VL",IF(Data!D148&lt;=10,"L",IF(Data!D148&lt;=25,"M",IF(Data!D148&lt;=50,"H","VH"))))</f>
        <v>L</v>
      </c>
    </row>
    <row r="149" spans="2:4" s="60" customFormat="1" x14ac:dyDescent="0.3">
      <c r="B149" s="6">
        <v>43761</v>
      </c>
      <c r="C149" s="99" t="str">
        <f>IF(Data!C149&lt;=0.1,"VL",IF(Data!C149&lt;=10,"L",IF(Data!C149&lt;=25,"M",IF(Data!C149&lt;=50,"H","VH"))))</f>
        <v>VL</v>
      </c>
      <c r="D149" s="73" t="str">
        <f>IF(Data!D149&lt;=0.1,"VL",IF(Data!D149&lt;=10,"L",IF(Data!D149&lt;=25,"M",IF(Data!D149&lt;=50,"H","VH"))))</f>
        <v>VL</v>
      </c>
    </row>
    <row r="150" spans="2:4" s="60" customFormat="1" x14ac:dyDescent="0.3">
      <c r="B150" s="6">
        <v>43762</v>
      </c>
      <c r="C150" s="99" t="str">
        <f>IF(Data!C150&lt;=0.1,"VL",IF(Data!C150&lt;=10,"L",IF(Data!C150&lt;=25,"M",IF(Data!C150&lt;=50,"H","VH"))))</f>
        <v>M</v>
      </c>
      <c r="D150" s="73" t="str">
        <f>IF(Data!D150&lt;=0.1,"VL",IF(Data!D150&lt;=10,"L",IF(Data!D150&lt;=25,"M",IF(Data!D150&lt;=50,"H","VH"))))</f>
        <v>L</v>
      </c>
    </row>
    <row r="151" spans="2:4" s="60" customFormat="1" x14ac:dyDescent="0.3">
      <c r="B151" s="6">
        <v>43763</v>
      </c>
      <c r="C151" s="99" t="str">
        <f>IF(Data!C151&lt;=0.1,"VL",IF(Data!C151&lt;=10,"L",IF(Data!C151&lt;=25,"M",IF(Data!C151&lt;=50,"H","VH"))))</f>
        <v>VL</v>
      </c>
      <c r="D151" s="73" t="str">
        <f>IF(Data!D151&lt;=0.1,"VL",IF(Data!D151&lt;=10,"L",IF(Data!D151&lt;=25,"M",IF(Data!D151&lt;=50,"H","VH"))))</f>
        <v>M</v>
      </c>
    </row>
    <row r="152" spans="2:4" s="60" customFormat="1" x14ac:dyDescent="0.3">
      <c r="B152" s="6">
        <v>43764</v>
      </c>
      <c r="C152" s="99" t="str">
        <f>IF(Data!C152&lt;=0.1,"VL",IF(Data!C152&lt;=10,"L",IF(Data!C152&lt;=25,"M",IF(Data!C152&lt;=50,"H","VH"))))</f>
        <v>VL</v>
      </c>
      <c r="D152" s="73" t="str">
        <f>IF(Data!D152&lt;=0.1,"VL",IF(Data!D152&lt;=10,"L",IF(Data!D152&lt;=25,"M",IF(Data!D152&lt;=50,"H","VH"))))</f>
        <v>VL</v>
      </c>
    </row>
    <row r="153" spans="2:4" s="60" customFormat="1" x14ac:dyDescent="0.3">
      <c r="B153" s="6">
        <v>43765</v>
      </c>
      <c r="C153" s="99" t="str">
        <f>IF(Data!C153&lt;=0.1,"VL",IF(Data!C153&lt;=10,"L",IF(Data!C153&lt;=25,"M",IF(Data!C153&lt;=50,"H","VH"))))</f>
        <v>L</v>
      </c>
      <c r="D153" s="73" t="str">
        <f>IF(Data!D153&lt;=0.1,"VL",IF(Data!D153&lt;=10,"L",IF(Data!D153&lt;=25,"M",IF(Data!D153&lt;=50,"H","VH"))))</f>
        <v>L</v>
      </c>
    </row>
    <row r="154" spans="2:4" s="60" customFormat="1" x14ac:dyDescent="0.3">
      <c r="B154" s="6">
        <v>43766</v>
      </c>
      <c r="C154" s="99" t="str">
        <f>IF(Data!C154&lt;=0.1,"VL",IF(Data!C154&lt;=10,"L",IF(Data!C154&lt;=25,"M",IF(Data!C154&lt;=50,"H","VH"))))</f>
        <v>VL</v>
      </c>
      <c r="D154" s="73" t="str">
        <f>IF(Data!D154&lt;=0.1,"VL",IF(Data!D154&lt;=10,"L",IF(Data!D154&lt;=25,"M",IF(Data!D154&lt;=50,"H","VH"))))</f>
        <v>L</v>
      </c>
    </row>
    <row r="155" spans="2:4" s="60" customFormat="1" x14ac:dyDescent="0.3">
      <c r="B155" s="6">
        <v>43767</v>
      </c>
      <c r="C155" s="99" t="str">
        <f>IF(Data!C155&lt;=0.1,"VL",IF(Data!C155&lt;=10,"L",IF(Data!C155&lt;=25,"M",IF(Data!C155&lt;=50,"H","VH"))))</f>
        <v>L</v>
      </c>
      <c r="D155" s="73" t="str">
        <f>IF(Data!D155&lt;=0.1,"VL",IF(Data!D155&lt;=10,"L",IF(Data!D155&lt;=25,"M",IF(Data!D155&lt;=50,"H","VH"))))</f>
        <v>L</v>
      </c>
    </row>
    <row r="156" spans="2:4" s="60" customFormat="1" x14ac:dyDescent="0.3">
      <c r="B156" s="6">
        <v>43768</v>
      </c>
      <c r="C156" s="99" t="str">
        <f>IF(Data!C156&lt;=0.1,"VL",IF(Data!C156&lt;=10,"L",IF(Data!C156&lt;=25,"M",IF(Data!C156&lt;=50,"H","VH"))))</f>
        <v>L</v>
      </c>
      <c r="D156" s="73" t="str">
        <f>IF(Data!D156&lt;=0.1,"VL",IF(Data!D156&lt;=10,"L",IF(Data!D156&lt;=25,"M",IF(Data!D156&lt;=50,"H","VH"))))</f>
        <v>L</v>
      </c>
    </row>
    <row r="157" spans="2:4" s="60" customFormat="1" x14ac:dyDescent="0.3">
      <c r="B157" s="6">
        <v>43769</v>
      </c>
      <c r="C157" s="99" t="str">
        <f>IF(Data!C157&lt;=0.1,"VL",IF(Data!C157&lt;=10,"L",IF(Data!C157&lt;=25,"M",IF(Data!C157&lt;=50,"H","VH"))))</f>
        <v>VL</v>
      </c>
      <c r="D157" s="73" t="str">
        <f>IF(Data!D157&lt;=0.1,"VL",IF(Data!D157&lt;=10,"L",IF(Data!D157&lt;=25,"M",IF(Data!D157&lt;=50,"H","VH"))))</f>
        <v>L</v>
      </c>
    </row>
    <row r="158" spans="2:4" s="60" customFormat="1" x14ac:dyDescent="0.3">
      <c r="B158" s="6">
        <v>43770</v>
      </c>
      <c r="C158" s="99" t="str">
        <f>IF(Data!C158&lt;=0.1,"VL",IF(Data!C158&lt;=10,"L",IF(Data!C158&lt;=25,"M",IF(Data!C158&lt;=50,"H","VH"))))</f>
        <v>VL</v>
      </c>
      <c r="D158" s="73" t="str">
        <f>IF(Data!D158&lt;=0.1,"VL",IF(Data!D158&lt;=10,"L",IF(Data!D158&lt;=25,"M",IF(Data!D158&lt;=50,"H","VH"))))</f>
        <v>VL</v>
      </c>
    </row>
    <row r="159" spans="2:4" s="60" customFormat="1" x14ac:dyDescent="0.3">
      <c r="B159" s="6">
        <v>43771</v>
      </c>
      <c r="C159" s="99" t="str">
        <f>IF(Data!C159&lt;=0.1,"VL",IF(Data!C159&lt;=10,"L",IF(Data!C159&lt;=25,"M",IF(Data!C159&lt;=50,"H","VH"))))</f>
        <v>VL</v>
      </c>
      <c r="D159" s="73" t="str">
        <f>IF(Data!D159&lt;=0.1,"VL",IF(Data!D159&lt;=10,"L",IF(Data!D159&lt;=25,"M",IF(Data!D159&lt;=50,"H","VH"))))</f>
        <v>VL</v>
      </c>
    </row>
    <row r="160" spans="2:4" s="60" customFormat="1" x14ac:dyDescent="0.3">
      <c r="B160" s="6">
        <v>43772</v>
      </c>
      <c r="C160" s="99" t="str">
        <f>IF(Data!C160&lt;=0.1,"VL",IF(Data!C160&lt;=10,"L",IF(Data!C160&lt;=25,"M",IF(Data!C160&lt;=50,"H","VH"))))</f>
        <v>VL</v>
      </c>
      <c r="D160" s="73" t="str">
        <f>IF(Data!D160&lt;=0.1,"VL",IF(Data!D160&lt;=10,"L",IF(Data!D160&lt;=25,"M",IF(Data!D160&lt;=50,"H","VH"))))</f>
        <v>VL</v>
      </c>
    </row>
    <row r="161" spans="2:4" s="60" customFormat="1" x14ac:dyDescent="0.3">
      <c r="B161" s="6">
        <v>43773</v>
      </c>
      <c r="C161" s="99" t="str">
        <f>IF(Data!C161&lt;=0.1,"VL",IF(Data!C161&lt;=10,"L",IF(Data!C161&lt;=25,"M",IF(Data!C161&lt;=50,"H","VH"))))</f>
        <v>VL</v>
      </c>
      <c r="D161" s="73" t="str">
        <f>IF(Data!D161&lt;=0.1,"VL",IF(Data!D161&lt;=10,"L",IF(Data!D161&lt;=25,"M",IF(Data!D161&lt;=50,"H","VH"))))</f>
        <v>VL</v>
      </c>
    </row>
    <row r="162" spans="2:4" s="60" customFormat="1" x14ac:dyDescent="0.3">
      <c r="B162" s="6">
        <v>43774</v>
      </c>
      <c r="C162" s="99" t="str">
        <f>IF(Data!C162&lt;=0.1,"VL",IF(Data!C162&lt;=10,"L",IF(Data!C162&lt;=25,"M",IF(Data!C162&lt;=50,"H","VH"))))</f>
        <v>VL</v>
      </c>
      <c r="D162" s="73" t="str">
        <f>IF(Data!D162&lt;=0.1,"VL",IF(Data!D162&lt;=10,"L",IF(Data!D162&lt;=25,"M",IF(Data!D162&lt;=50,"H","VH"))))</f>
        <v>VL</v>
      </c>
    </row>
    <row r="163" spans="2:4" s="60" customFormat="1" x14ac:dyDescent="0.3">
      <c r="B163" s="6">
        <v>43775</v>
      </c>
      <c r="C163" s="99" t="str">
        <f>IF(Data!C163&lt;=0.1,"VL",IF(Data!C163&lt;=10,"L",IF(Data!C163&lt;=25,"M",IF(Data!C163&lt;=50,"H","VH"))))</f>
        <v>VL</v>
      </c>
      <c r="D163" s="73" t="str">
        <f>IF(Data!D163&lt;=0.1,"VL",IF(Data!D163&lt;=10,"L",IF(Data!D163&lt;=25,"M",IF(Data!D163&lt;=50,"H","VH"))))</f>
        <v>VL</v>
      </c>
    </row>
    <row r="164" spans="2:4" s="60" customFormat="1" x14ac:dyDescent="0.3">
      <c r="B164" s="6">
        <v>43776</v>
      </c>
      <c r="C164" s="99" t="str">
        <f>IF(Data!C164&lt;=0.1,"VL",IF(Data!C164&lt;=10,"L",IF(Data!C164&lt;=25,"M",IF(Data!C164&lt;=50,"H","VH"))))</f>
        <v>VL</v>
      </c>
      <c r="D164" s="73" t="str">
        <f>IF(Data!D164&lt;=0.1,"VL",IF(Data!D164&lt;=10,"L",IF(Data!D164&lt;=25,"M",IF(Data!D164&lt;=50,"H","VH"))))</f>
        <v>VL</v>
      </c>
    </row>
    <row r="165" spans="2:4" s="60" customFormat="1" x14ac:dyDescent="0.3">
      <c r="B165" s="6">
        <v>43777</v>
      </c>
      <c r="C165" s="99" t="str">
        <f>IF(Data!C165&lt;=0.1,"VL",IF(Data!C165&lt;=10,"L",IF(Data!C165&lt;=25,"M",IF(Data!C165&lt;=50,"H","VH"))))</f>
        <v>VL</v>
      </c>
      <c r="D165" s="73" t="str">
        <f>IF(Data!D165&lt;=0.1,"VL",IF(Data!D165&lt;=10,"L",IF(Data!D165&lt;=25,"M",IF(Data!D165&lt;=50,"H","VH"))))</f>
        <v>VL</v>
      </c>
    </row>
    <row r="166" spans="2:4" s="60" customFormat="1" x14ac:dyDescent="0.3">
      <c r="B166" s="6">
        <v>43778</v>
      </c>
      <c r="C166" s="99" t="str">
        <f>IF(Data!C166&lt;=0.1,"VL",IF(Data!C166&lt;=10,"L",IF(Data!C166&lt;=25,"M",IF(Data!C166&lt;=50,"H","VH"))))</f>
        <v>VL</v>
      </c>
      <c r="D166" s="73" t="str">
        <f>IF(Data!D166&lt;=0.1,"VL",IF(Data!D166&lt;=10,"L",IF(Data!D166&lt;=25,"M",IF(Data!D166&lt;=50,"H","VH"))))</f>
        <v>VL</v>
      </c>
    </row>
    <row r="167" spans="2:4" s="60" customFormat="1" x14ac:dyDescent="0.3">
      <c r="B167" s="6">
        <v>43779</v>
      </c>
      <c r="C167" s="99" t="str">
        <f>IF(Data!C167&lt;=0.1,"VL",IF(Data!C167&lt;=10,"L",IF(Data!C167&lt;=25,"M",IF(Data!C167&lt;=50,"H","VH"))))</f>
        <v>VL</v>
      </c>
      <c r="D167" s="73" t="str">
        <f>IF(Data!D167&lt;=0.1,"VL",IF(Data!D167&lt;=10,"L",IF(Data!D167&lt;=25,"M",IF(Data!D167&lt;=50,"H","VH"))))</f>
        <v>VL</v>
      </c>
    </row>
    <row r="168" spans="2:4" s="60" customFormat="1" x14ac:dyDescent="0.3">
      <c r="B168" s="6">
        <v>43780</v>
      </c>
      <c r="C168" s="99" t="str">
        <f>IF(Data!C168&lt;=0.1,"VL",IF(Data!C168&lt;=10,"L",IF(Data!C168&lt;=25,"M",IF(Data!C168&lt;=50,"H","VH"))))</f>
        <v>VL</v>
      </c>
      <c r="D168" s="73" t="str">
        <f>IF(Data!D168&lt;=0.1,"VL",IF(Data!D168&lt;=10,"L",IF(Data!D168&lt;=25,"M",IF(Data!D168&lt;=50,"H","VH"))))</f>
        <v>VL</v>
      </c>
    </row>
    <row r="169" spans="2:4" s="60" customFormat="1" x14ac:dyDescent="0.3">
      <c r="B169" s="6">
        <v>43781</v>
      </c>
      <c r="C169" s="99" t="str">
        <f>IF(Data!C169&lt;=0.1,"VL",IF(Data!C169&lt;=10,"L",IF(Data!C169&lt;=25,"M",IF(Data!C169&lt;=50,"H","VH"))))</f>
        <v>VL</v>
      </c>
      <c r="D169" s="73" t="str">
        <f>IF(Data!D169&lt;=0.1,"VL",IF(Data!D169&lt;=10,"L",IF(Data!D169&lt;=25,"M",IF(Data!D169&lt;=50,"H","VH"))))</f>
        <v>VL</v>
      </c>
    </row>
    <row r="170" spans="2:4" s="60" customFormat="1" x14ac:dyDescent="0.3">
      <c r="B170" s="6">
        <v>43782</v>
      </c>
      <c r="C170" s="99" t="str">
        <f>IF(Data!C170&lt;=0.1,"VL",IF(Data!C170&lt;=10,"L",IF(Data!C170&lt;=25,"M",IF(Data!C170&lt;=50,"H","VH"))))</f>
        <v>VL</v>
      </c>
      <c r="D170" s="73" t="str">
        <f>IF(Data!D170&lt;=0.1,"VL",IF(Data!D170&lt;=10,"L",IF(Data!D170&lt;=25,"M",IF(Data!D170&lt;=50,"H","VH"))))</f>
        <v>VL</v>
      </c>
    </row>
    <row r="171" spans="2:4" s="60" customFormat="1" x14ac:dyDescent="0.3">
      <c r="B171" s="6">
        <v>43783</v>
      </c>
      <c r="C171" s="99" t="str">
        <f>IF(Data!C171&lt;=0.1,"VL",IF(Data!C171&lt;=10,"L",IF(Data!C171&lt;=25,"M",IF(Data!C171&lt;=50,"H","VH"))))</f>
        <v>VL</v>
      </c>
      <c r="D171" s="73" t="str">
        <f>IF(Data!D171&lt;=0.1,"VL",IF(Data!D171&lt;=10,"L",IF(Data!D171&lt;=25,"M",IF(Data!D171&lt;=50,"H","VH"))))</f>
        <v>VL</v>
      </c>
    </row>
    <row r="172" spans="2:4" s="60" customFormat="1" x14ac:dyDescent="0.3">
      <c r="B172" s="6">
        <v>43784</v>
      </c>
      <c r="C172" s="99" t="str">
        <f>IF(Data!C172&lt;=0.1,"VL",IF(Data!C172&lt;=10,"L",IF(Data!C172&lt;=25,"M",IF(Data!C172&lt;=50,"H","VH"))))</f>
        <v>VL</v>
      </c>
      <c r="D172" s="73" t="str">
        <f>IF(Data!D172&lt;=0.1,"VL",IF(Data!D172&lt;=10,"L",IF(Data!D172&lt;=25,"M",IF(Data!D172&lt;=50,"H","VH"))))</f>
        <v>VL</v>
      </c>
    </row>
    <row r="173" spans="2:4" s="60" customFormat="1" x14ac:dyDescent="0.3">
      <c r="B173" s="6">
        <v>43785</v>
      </c>
      <c r="C173" s="99" t="str">
        <f>IF(Data!C173&lt;=0.1,"VL",IF(Data!C173&lt;=10,"L",IF(Data!C173&lt;=25,"M",IF(Data!C173&lt;=50,"H","VH"))))</f>
        <v>VL</v>
      </c>
      <c r="D173" s="73" t="str">
        <f>IF(Data!D173&lt;=0.1,"VL",IF(Data!D173&lt;=10,"L",IF(Data!D173&lt;=25,"M",IF(Data!D173&lt;=50,"H","VH"))))</f>
        <v>VL</v>
      </c>
    </row>
    <row r="174" spans="2:4" s="60" customFormat="1" x14ac:dyDescent="0.3">
      <c r="B174" s="6">
        <v>43786</v>
      </c>
      <c r="C174" s="99" t="str">
        <f>IF(Data!C174&lt;=0.1,"VL",IF(Data!C174&lt;=10,"L",IF(Data!C174&lt;=25,"M",IF(Data!C174&lt;=50,"H","VH"))))</f>
        <v>VL</v>
      </c>
      <c r="D174" s="73" t="str">
        <f>IF(Data!D174&lt;=0.1,"VL",IF(Data!D174&lt;=10,"L",IF(Data!D174&lt;=25,"M",IF(Data!D174&lt;=50,"H","VH"))))</f>
        <v>VL</v>
      </c>
    </row>
    <row r="175" spans="2:4" s="60" customFormat="1" x14ac:dyDescent="0.3">
      <c r="B175" s="6">
        <v>43787</v>
      </c>
      <c r="C175" s="99" t="str">
        <f>IF(Data!C175&lt;=0.1,"VL",IF(Data!C175&lt;=10,"L",IF(Data!C175&lt;=25,"M",IF(Data!C175&lt;=50,"H","VH"))))</f>
        <v>VL</v>
      </c>
      <c r="D175" s="73" t="str">
        <f>IF(Data!D175&lt;=0.1,"VL",IF(Data!D175&lt;=10,"L",IF(Data!D175&lt;=25,"M",IF(Data!D175&lt;=50,"H","VH"))))</f>
        <v>VL</v>
      </c>
    </row>
    <row r="176" spans="2:4" s="60" customFormat="1" x14ac:dyDescent="0.3">
      <c r="B176" s="6">
        <v>43788</v>
      </c>
      <c r="C176" s="99" t="str">
        <f>IF(Data!C176&lt;=0.1,"VL",IF(Data!C176&lt;=10,"L",IF(Data!C176&lt;=25,"M",IF(Data!C176&lt;=50,"H","VH"))))</f>
        <v>VL</v>
      </c>
      <c r="D176" s="73" t="str">
        <f>IF(Data!D176&lt;=0.1,"VL",IF(Data!D176&lt;=10,"L",IF(Data!D176&lt;=25,"M",IF(Data!D176&lt;=50,"H","VH"))))</f>
        <v>VL</v>
      </c>
    </row>
    <row r="177" spans="2:4" s="60" customFormat="1" x14ac:dyDescent="0.3">
      <c r="B177" s="6">
        <v>43789</v>
      </c>
      <c r="C177" s="99" t="str">
        <f>IF(Data!C177&lt;=0.1,"VL",IF(Data!C177&lt;=10,"L",IF(Data!C177&lt;=25,"M",IF(Data!C177&lt;=50,"H","VH"))))</f>
        <v>VL</v>
      </c>
      <c r="D177" s="73" t="str">
        <f>IF(Data!D177&lt;=0.1,"VL",IF(Data!D177&lt;=10,"L",IF(Data!D177&lt;=25,"M",IF(Data!D177&lt;=50,"H","VH"))))</f>
        <v>VL</v>
      </c>
    </row>
    <row r="178" spans="2:4" s="60" customFormat="1" x14ac:dyDescent="0.3">
      <c r="B178" s="6">
        <v>43790</v>
      </c>
      <c r="C178" s="99" t="str">
        <f>IF(Data!C178&lt;=0.1,"VL",IF(Data!C178&lt;=10,"L",IF(Data!C178&lt;=25,"M",IF(Data!C178&lt;=50,"H","VH"))))</f>
        <v>VL</v>
      </c>
      <c r="D178" s="73" t="str">
        <f>IF(Data!D178&lt;=0.1,"VL",IF(Data!D178&lt;=10,"L",IF(Data!D178&lt;=25,"M",IF(Data!D178&lt;=50,"H","VH"))))</f>
        <v>VL</v>
      </c>
    </row>
    <row r="179" spans="2:4" s="60" customFormat="1" x14ac:dyDescent="0.3">
      <c r="B179" s="6">
        <v>43791</v>
      </c>
      <c r="C179" s="99" t="str">
        <f>IF(Data!C179&lt;=0.1,"VL",IF(Data!C179&lt;=10,"L",IF(Data!C179&lt;=25,"M",IF(Data!C179&lt;=50,"H","VH"))))</f>
        <v>VL</v>
      </c>
      <c r="D179" s="73" t="str">
        <f>IF(Data!D179&lt;=0.1,"VL",IF(Data!D179&lt;=10,"L",IF(Data!D179&lt;=25,"M",IF(Data!D179&lt;=50,"H","VH"))))</f>
        <v>VL</v>
      </c>
    </row>
    <row r="180" spans="2:4" s="60" customFormat="1" x14ac:dyDescent="0.3">
      <c r="B180" s="6">
        <v>43792</v>
      </c>
      <c r="C180" s="99" t="str">
        <f>IF(Data!C180&lt;=0.1,"VL",IF(Data!C180&lt;=10,"L",IF(Data!C180&lt;=25,"M",IF(Data!C180&lt;=50,"H","VH"))))</f>
        <v>VL</v>
      </c>
      <c r="D180" s="73" t="str">
        <f>IF(Data!D180&lt;=0.1,"VL",IF(Data!D180&lt;=10,"L",IF(Data!D180&lt;=25,"M",IF(Data!D180&lt;=50,"H","VH"))))</f>
        <v>VL</v>
      </c>
    </row>
    <row r="181" spans="2:4" s="60" customFormat="1" x14ac:dyDescent="0.3">
      <c r="B181" s="6">
        <v>43793</v>
      </c>
      <c r="C181" s="99" t="str">
        <f>IF(Data!C181&lt;=0.1,"VL",IF(Data!C181&lt;=10,"L",IF(Data!C181&lt;=25,"M",IF(Data!C181&lt;=50,"H","VH"))))</f>
        <v>VL</v>
      </c>
      <c r="D181" s="73" t="str">
        <f>IF(Data!D181&lt;=0.1,"VL",IF(Data!D181&lt;=10,"L",IF(Data!D181&lt;=25,"M",IF(Data!D181&lt;=50,"H","VH"))))</f>
        <v>VL</v>
      </c>
    </row>
    <row r="182" spans="2:4" s="60" customFormat="1" x14ac:dyDescent="0.3">
      <c r="B182" s="6">
        <v>43794</v>
      </c>
      <c r="C182" s="99" t="str">
        <f>IF(Data!C182&lt;=0.1,"VL",IF(Data!C182&lt;=10,"L",IF(Data!C182&lt;=25,"M",IF(Data!C182&lt;=50,"H","VH"))))</f>
        <v>VL</v>
      </c>
      <c r="D182" s="73" t="str">
        <f>IF(Data!D182&lt;=0.1,"VL",IF(Data!D182&lt;=10,"L",IF(Data!D182&lt;=25,"M",IF(Data!D182&lt;=50,"H","VH"))))</f>
        <v>VL</v>
      </c>
    </row>
    <row r="183" spans="2:4" s="60" customFormat="1" x14ac:dyDescent="0.3">
      <c r="B183" s="6">
        <v>43795</v>
      </c>
      <c r="C183" s="99" t="str">
        <f>IF(Data!C183&lt;=0.1,"VL",IF(Data!C183&lt;=10,"L",IF(Data!C183&lt;=25,"M",IF(Data!C183&lt;=50,"H","VH"))))</f>
        <v>VL</v>
      </c>
      <c r="D183" s="73" t="str">
        <f>IF(Data!D183&lt;=0.1,"VL",IF(Data!D183&lt;=10,"L",IF(Data!D183&lt;=25,"M",IF(Data!D183&lt;=50,"H","VH"))))</f>
        <v>VL</v>
      </c>
    </row>
    <row r="184" spans="2:4" s="60" customFormat="1" x14ac:dyDescent="0.3">
      <c r="B184" s="6">
        <v>43796</v>
      </c>
      <c r="C184" s="99" t="str">
        <f>IF(Data!C184&lt;=0.1,"VL",IF(Data!C184&lt;=10,"L",IF(Data!C184&lt;=25,"M",IF(Data!C184&lt;=50,"H","VH"))))</f>
        <v>VL</v>
      </c>
      <c r="D184" s="73" t="str">
        <f>IF(Data!D184&lt;=0.1,"VL",IF(Data!D184&lt;=10,"L",IF(Data!D184&lt;=25,"M",IF(Data!D184&lt;=50,"H","VH"))))</f>
        <v>VL</v>
      </c>
    </row>
    <row r="185" spans="2:4" s="60" customFormat="1" x14ac:dyDescent="0.3">
      <c r="B185" s="6">
        <v>43797</v>
      </c>
      <c r="C185" s="99" t="str">
        <f>IF(Data!C185&lt;=0.1,"VL",IF(Data!C185&lt;=10,"L",IF(Data!C185&lt;=25,"M",IF(Data!C185&lt;=50,"H","VH"))))</f>
        <v>VL</v>
      </c>
      <c r="D185" s="73" t="str">
        <f>IF(Data!D185&lt;=0.1,"VL",IF(Data!D185&lt;=10,"L",IF(Data!D185&lt;=25,"M",IF(Data!D185&lt;=50,"H","VH"))))</f>
        <v>VL</v>
      </c>
    </row>
    <row r="186" spans="2:4" s="60" customFormat="1" x14ac:dyDescent="0.3">
      <c r="B186" s="6">
        <v>43798</v>
      </c>
      <c r="C186" s="99" t="str">
        <f>IF(Data!C186&lt;=0.1,"VL",IF(Data!C186&lt;=10,"L",IF(Data!C186&lt;=25,"M",IF(Data!C186&lt;=50,"H","VH"))))</f>
        <v>VL</v>
      </c>
      <c r="D186" s="73" t="str">
        <f>IF(Data!D186&lt;=0.1,"VL",IF(Data!D186&lt;=10,"L",IF(Data!D186&lt;=25,"M",IF(Data!D186&lt;=50,"H","VH"))))</f>
        <v>VL</v>
      </c>
    </row>
    <row r="187" spans="2:4" s="60" customFormat="1" x14ac:dyDescent="0.3">
      <c r="B187" s="6">
        <v>43799</v>
      </c>
      <c r="C187" s="99" t="str">
        <f>IF(Data!C187&lt;=0.1,"VL",IF(Data!C187&lt;=10,"L",IF(Data!C187&lt;=25,"M",IF(Data!C187&lt;=50,"H","VH"))))</f>
        <v>VL</v>
      </c>
      <c r="D187" s="73" t="str">
        <f>IF(Data!D187&lt;=0.1,"VL",IF(Data!D187&lt;=10,"L",IF(Data!D187&lt;=25,"M",IF(Data!D187&lt;=50,"H","VH"))))</f>
        <v>VL</v>
      </c>
    </row>
    <row r="188" spans="2:4" s="60" customFormat="1" x14ac:dyDescent="0.3">
      <c r="B188" s="6">
        <v>43800</v>
      </c>
      <c r="C188" s="99" t="str">
        <f>IF(Data!C188&lt;=0.1,"VL",IF(Data!C188&lt;=10,"L",IF(Data!C188&lt;=25,"M",IF(Data!C188&lt;=50,"H","VH"))))</f>
        <v>VL</v>
      </c>
      <c r="D188" s="73" t="str">
        <f>IF(Data!D188&lt;=0.1,"VL",IF(Data!D188&lt;=10,"L",IF(Data!D188&lt;=25,"M",IF(Data!D188&lt;=50,"H","VH"))))</f>
        <v>M</v>
      </c>
    </row>
    <row r="189" spans="2:4" s="60" customFormat="1" x14ac:dyDescent="0.3">
      <c r="B189" s="6">
        <v>43801</v>
      </c>
      <c r="C189" s="99" t="str">
        <f>IF(Data!C189&lt;=0.1,"VL",IF(Data!C189&lt;=10,"L",IF(Data!C189&lt;=25,"M",IF(Data!C189&lt;=50,"H","VH"))))</f>
        <v>L</v>
      </c>
      <c r="D189" s="73" t="str">
        <f>IF(Data!D189&lt;=0.1,"VL",IF(Data!D189&lt;=10,"L",IF(Data!D189&lt;=25,"M",IF(Data!D189&lt;=50,"H","VH"))))</f>
        <v>VL</v>
      </c>
    </row>
    <row r="190" spans="2:4" s="60" customFormat="1" x14ac:dyDescent="0.3">
      <c r="B190" s="6">
        <v>43802</v>
      </c>
      <c r="C190" s="99" t="str">
        <f>IF(Data!C190&lt;=0.1,"VL",IF(Data!C190&lt;=10,"L",IF(Data!C190&lt;=25,"M",IF(Data!C190&lt;=50,"H","VH"))))</f>
        <v>L</v>
      </c>
      <c r="D190" s="73" t="str">
        <f>IF(Data!D190&lt;=0.1,"VL",IF(Data!D190&lt;=10,"L",IF(Data!D190&lt;=25,"M",IF(Data!D190&lt;=50,"H","VH"))))</f>
        <v>VL</v>
      </c>
    </row>
    <row r="191" spans="2:4" s="60" customFormat="1" x14ac:dyDescent="0.3">
      <c r="B191" s="6">
        <v>43803</v>
      </c>
      <c r="C191" s="99" t="str">
        <f>IF(Data!C191&lt;=0.1,"VL",IF(Data!C191&lt;=10,"L",IF(Data!C191&lt;=25,"M",IF(Data!C191&lt;=50,"H","VH"))))</f>
        <v>VL</v>
      </c>
      <c r="D191" s="73" t="str">
        <f>IF(Data!D191&lt;=0.1,"VL",IF(Data!D191&lt;=10,"L",IF(Data!D191&lt;=25,"M",IF(Data!D191&lt;=50,"H","VH"))))</f>
        <v>L</v>
      </c>
    </row>
    <row r="192" spans="2:4" s="60" customFormat="1" x14ac:dyDescent="0.3">
      <c r="B192" s="6">
        <v>43804</v>
      </c>
      <c r="C192" s="99" t="str">
        <f>IF(Data!C192&lt;=0.1,"VL",IF(Data!C192&lt;=10,"L",IF(Data!C192&lt;=25,"M",IF(Data!C192&lt;=50,"H","VH"))))</f>
        <v>VL</v>
      </c>
      <c r="D192" s="73" t="str">
        <f>IF(Data!D192&lt;=0.1,"VL",IF(Data!D192&lt;=10,"L",IF(Data!D192&lt;=25,"M",IF(Data!D192&lt;=50,"H","VH"))))</f>
        <v>VL</v>
      </c>
    </row>
    <row r="193" spans="2:4" s="60" customFormat="1" x14ac:dyDescent="0.3">
      <c r="B193" s="6">
        <v>43805</v>
      </c>
      <c r="C193" s="99" t="str">
        <f>IF(Data!C193&lt;=0.1,"VL",IF(Data!C193&lt;=10,"L",IF(Data!C193&lt;=25,"M",IF(Data!C193&lt;=50,"H","VH"))))</f>
        <v>VL</v>
      </c>
      <c r="D193" s="73" t="str">
        <f>IF(Data!D193&lt;=0.1,"VL",IF(Data!D193&lt;=10,"L",IF(Data!D193&lt;=25,"M",IF(Data!D193&lt;=50,"H","VH"))))</f>
        <v>VL</v>
      </c>
    </row>
    <row r="194" spans="2:4" s="60" customFormat="1" x14ac:dyDescent="0.3">
      <c r="B194" s="6">
        <v>43806</v>
      </c>
      <c r="C194" s="99" t="str">
        <f>IF(Data!C194&lt;=0.1,"VL",IF(Data!C194&lt;=10,"L",IF(Data!C194&lt;=25,"M",IF(Data!C194&lt;=50,"H","VH"))))</f>
        <v>VL</v>
      </c>
      <c r="D194" s="73" t="str">
        <f>IF(Data!D194&lt;=0.1,"VL",IF(Data!D194&lt;=10,"L",IF(Data!D194&lt;=25,"M",IF(Data!D194&lt;=50,"H","VH"))))</f>
        <v>VL</v>
      </c>
    </row>
    <row r="195" spans="2:4" s="60" customFormat="1" x14ac:dyDescent="0.3">
      <c r="B195" s="6">
        <v>43807</v>
      </c>
      <c r="C195" s="99" t="str">
        <f>IF(Data!C195&lt;=0.1,"VL",IF(Data!C195&lt;=10,"L",IF(Data!C195&lt;=25,"M",IF(Data!C195&lt;=50,"H","VH"))))</f>
        <v>VL</v>
      </c>
      <c r="D195" s="73" t="str">
        <f>IF(Data!D195&lt;=0.1,"VL",IF(Data!D195&lt;=10,"L",IF(Data!D195&lt;=25,"M",IF(Data!D195&lt;=50,"H","VH"))))</f>
        <v>L</v>
      </c>
    </row>
    <row r="196" spans="2:4" s="60" customFormat="1" x14ac:dyDescent="0.3">
      <c r="B196" s="6">
        <v>43808</v>
      </c>
      <c r="C196" s="99" t="str">
        <f>IF(Data!C196&lt;=0.1,"VL",IF(Data!C196&lt;=10,"L",IF(Data!C196&lt;=25,"M",IF(Data!C196&lt;=50,"H","VH"))))</f>
        <v>VL</v>
      </c>
      <c r="D196" s="73" t="str">
        <f>IF(Data!D196&lt;=0.1,"VL",IF(Data!D196&lt;=10,"L",IF(Data!D196&lt;=25,"M",IF(Data!D196&lt;=50,"H","VH"))))</f>
        <v>VL</v>
      </c>
    </row>
    <row r="197" spans="2:4" s="60" customFormat="1" x14ac:dyDescent="0.3">
      <c r="B197" s="6">
        <v>43809</v>
      </c>
      <c r="C197" s="99" t="str">
        <f>IF(Data!C197&lt;=0.1,"VL",IF(Data!C197&lt;=10,"L",IF(Data!C197&lt;=25,"M",IF(Data!C197&lt;=50,"H","VH"))))</f>
        <v>VL</v>
      </c>
      <c r="D197" s="73" t="str">
        <f>IF(Data!D197&lt;=0.1,"VL",IF(Data!D197&lt;=10,"L",IF(Data!D197&lt;=25,"M",IF(Data!D197&lt;=50,"H","VH"))))</f>
        <v>VL</v>
      </c>
    </row>
    <row r="198" spans="2:4" s="60" customFormat="1" x14ac:dyDescent="0.3">
      <c r="B198" s="6">
        <v>43810</v>
      </c>
      <c r="C198" s="99" t="str">
        <f>IF(Data!C198&lt;=0.1,"VL",IF(Data!C198&lt;=10,"L",IF(Data!C198&lt;=25,"M",IF(Data!C198&lt;=50,"H","VH"))))</f>
        <v>VL</v>
      </c>
      <c r="D198" s="73" t="str">
        <f>IF(Data!D198&lt;=0.1,"VL",IF(Data!D198&lt;=10,"L",IF(Data!D198&lt;=25,"M",IF(Data!D198&lt;=50,"H","VH"))))</f>
        <v>VL</v>
      </c>
    </row>
    <row r="199" spans="2:4" s="60" customFormat="1" x14ac:dyDescent="0.3">
      <c r="B199" s="6">
        <v>43811</v>
      </c>
      <c r="C199" s="99" t="str">
        <f>IF(Data!C199&lt;=0.1,"VL",IF(Data!C199&lt;=10,"L",IF(Data!C199&lt;=25,"M",IF(Data!C199&lt;=50,"H","VH"))))</f>
        <v>VL</v>
      </c>
      <c r="D199" s="73" t="str">
        <f>IF(Data!D199&lt;=0.1,"VL",IF(Data!D199&lt;=10,"L",IF(Data!D199&lt;=25,"M",IF(Data!D199&lt;=50,"H","VH"))))</f>
        <v>VL</v>
      </c>
    </row>
    <row r="200" spans="2:4" s="60" customFormat="1" x14ac:dyDescent="0.3">
      <c r="B200" s="6">
        <v>43812</v>
      </c>
      <c r="C200" s="99" t="str">
        <f>IF(Data!C200&lt;=0.1,"VL",IF(Data!C200&lt;=10,"L",IF(Data!C200&lt;=25,"M",IF(Data!C200&lt;=50,"H","VH"))))</f>
        <v>VL</v>
      </c>
      <c r="D200" s="73" t="str">
        <f>IF(Data!D200&lt;=0.1,"VL",IF(Data!D200&lt;=10,"L",IF(Data!D200&lt;=25,"M",IF(Data!D200&lt;=50,"H","VH"))))</f>
        <v>L</v>
      </c>
    </row>
    <row r="201" spans="2:4" s="60" customFormat="1" x14ac:dyDescent="0.3">
      <c r="B201" s="6">
        <v>43813</v>
      </c>
      <c r="C201" s="99" t="str">
        <f>IF(Data!C201&lt;=0.1,"VL",IF(Data!C201&lt;=10,"L",IF(Data!C201&lt;=25,"M",IF(Data!C201&lt;=50,"H","VH"))))</f>
        <v>VL</v>
      </c>
      <c r="D201" s="73" t="str">
        <f>IF(Data!D201&lt;=0.1,"VL",IF(Data!D201&lt;=10,"L",IF(Data!D201&lt;=25,"M",IF(Data!D201&lt;=50,"H","VH"))))</f>
        <v>VL</v>
      </c>
    </row>
    <row r="202" spans="2:4" s="60" customFormat="1" x14ac:dyDescent="0.3">
      <c r="B202" s="6">
        <v>43814</v>
      </c>
      <c r="C202" s="99" t="str">
        <f>IF(Data!C202&lt;=0.1,"VL",IF(Data!C202&lt;=10,"L",IF(Data!C202&lt;=25,"M",IF(Data!C202&lt;=50,"H","VH"))))</f>
        <v>VL</v>
      </c>
      <c r="D202" s="73" t="str">
        <f>IF(Data!D202&lt;=0.1,"VL",IF(Data!D202&lt;=10,"L",IF(Data!D202&lt;=25,"M",IF(Data!D202&lt;=50,"H","VH"))))</f>
        <v>VL</v>
      </c>
    </row>
    <row r="203" spans="2:4" s="60" customFormat="1" x14ac:dyDescent="0.3">
      <c r="B203" s="6">
        <v>43815</v>
      </c>
      <c r="C203" s="99" t="str">
        <f>IF(Data!C203&lt;=0.1,"VL",IF(Data!C203&lt;=10,"L",IF(Data!C203&lt;=25,"M",IF(Data!C203&lt;=50,"H","VH"))))</f>
        <v>VL</v>
      </c>
      <c r="D203" s="73" t="str">
        <f>IF(Data!D203&lt;=0.1,"VL",IF(Data!D203&lt;=10,"L",IF(Data!D203&lt;=25,"M",IF(Data!D203&lt;=50,"H","VH"))))</f>
        <v>VL</v>
      </c>
    </row>
    <row r="204" spans="2:4" s="60" customFormat="1" x14ac:dyDescent="0.3">
      <c r="B204" s="6">
        <v>43816</v>
      </c>
      <c r="C204" s="99" t="str">
        <f>IF(Data!C204&lt;=0.1,"VL",IF(Data!C204&lt;=10,"L",IF(Data!C204&lt;=25,"M",IF(Data!C204&lt;=50,"H","VH"))))</f>
        <v>VL</v>
      </c>
      <c r="D204" s="73" t="str">
        <f>IF(Data!D204&lt;=0.1,"VL",IF(Data!D204&lt;=10,"L",IF(Data!D204&lt;=25,"M",IF(Data!D204&lt;=50,"H","VH"))))</f>
        <v>VL</v>
      </c>
    </row>
    <row r="205" spans="2:4" s="60" customFormat="1" x14ac:dyDescent="0.3">
      <c r="B205" s="6">
        <v>43817</v>
      </c>
      <c r="C205" s="99" t="str">
        <f>IF(Data!C205&lt;=0.1,"VL",IF(Data!C205&lt;=10,"L",IF(Data!C205&lt;=25,"M",IF(Data!C205&lt;=50,"H","VH"))))</f>
        <v>VL</v>
      </c>
      <c r="D205" s="73" t="str">
        <f>IF(Data!D205&lt;=0.1,"VL",IF(Data!D205&lt;=10,"L",IF(Data!D205&lt;=25,"M",IF(Data!D205&lt;=50,"H","VH"))))</f>
        <v>L</v>
      </c>
    </row>
    <row r="206" spans="2:4" s="60" customFormat="1" x14ac:dyDescent="0.3">
      <c r="B206" s="6">
        <v>43818</v>
      </c>
      <c r="C206" s="99" t="str">
        <f>IF(Data!C206&lt;=0.1,"VL",IF(Data!C206&lt;=10,"L",IF(Data!C206&lt;=25,"M",IF(Data!C206&lt;=50,"H","VH"))))</f>
        <v>VL</v>
      </c>
      <c r="D206" s="73" t="str">
        <f>IF(Data!D206&lt;=0.1,"VL",IF(Data!D206&lt;=10,"L",IF(Data!D206&lt;=25,"M",IF(Data!D206&lt;=50,"H","VH"))))</f>
        <v>VL</v>
      </c>
    </row>
    <row r="207" spans="2:4" s="60" customFormat="1" x14ac:dyDescent="0.3">
      <c r="B207" s="6">
        <v>43819</v>
      </c>
      <c r="C207" s="99" t="str">
        <f>IF(Data!C207&lt;=0.1,"VL",IF(Data!C207&lt;=10,"L",IF(Data!C207&lt;=25,"M",IF(Data!C207&lt;=50,"H","VH"))))</f>
        <v>VL</v>
      </c>
      <c r="D207" s="73" t="str">
        <f>IF(Data!D207&lt;=0.1,"VL",IF(Data!D207&lt;=10,"L",IF(Data!D207&lt;=25,"M",IF(Data!D207&lt;=50,"H","VH"))))</f>
        <v>VL</v>
      </c>
    </row>
    <row r="208" spans="2:4" s="60" customFormat="1" x14ac:dyDescent="0.3">
      <c r="B208" s="6">
        <v>43820</v>
      </c>
      <c r="C208" s="99" t="str">
        <f>IF(Data!C208&lt;=0.1,"VL",IF(Data!C208&lt;=10,"L",IF(Data!C208&lt;=25,"M",IF(Data!C208&lt;=50,"H","VH"))))</f>
        <v>VL</v>
      </c>
      <c r="D208" s="73" t="str">
        <f>IF(Data!D208&lt;=0.1,"VL",IF(Data!D208&lt;=10,"L",IF(Data!D208&lt;=25,"M",IF(Data!D208&lt;=50,"H","VH"))))</f>
        <v>VL</v>
      </c>
    </row>
    <row r="209" spans="2:4" s="60" customFormat="1" x14ac:dyDescent="0.3">
      <c r="B209" s="6">
        <v>43821</v>
      </c>
      <c r="C209" s="99" t="str">
        <f>IF(Data!C209&lt;=0.1,"VL",IF(Data!C209&lt;=10,"L",IF(Data!C209&lt;=25,"M",IF(Data!C209&lt;=50,"H","VH"))))</f>
        <v>VL</v>
      </c>
      <c r="D209" s="73" t="str">
        <f>IF(Data!D209&lt;=0.1,"VL",IF(Data!D209&lt;=10,"L",IF(Data!D209&lt;=25,"M",IF(Data!D209&lt;=50,"H","VH"))))</f>
        <v>VL</v>
      </c>
    </row>
    <row r="210" spans="2:4" s="60" customFormat="1" x14ac:dyDescent="0.3">
      <c r="B210" s="6">
        <v>43822</v>
      </c>
      <c r="C210" s="99" t="str">
        <f>IF(Data!C210&lt;=0.1,"VL",IF(Data!C210&lt;=10,"L",IF(Data!C210&lt;=25,"M",IF(Data!C210&lt;=50,"H","VH"))))</f>
        <v>VL</v>
      </c>
      <c r="D210" s="73" t="str">
        <f>IF(Data!D210&lt;=0.1,"VL",IF(Data!D210&lt;=10,"L",IF(Data!D210&lt;=25,"M",IF(Data!D210&lt;=50,"H","VH"))))</f>
        <v>L</v>
      </c>
    </row>
    <row r="211" spans="2:4" s="60" customFormat="1" x14ac:dyDescent="0.3">
      <c r="B211" s="6">
        <v>43823</v>
      </c>
      <c r="C211" s="99" t="str">
        <f>IF(Data!C211&lt;=0.1,"VL",IF(Data!C211&lt;=10,"L",IF(Data!C211&lt;=25,"M",IF(Data!C211&lt;=50,"H","VH"))))</f>
        <v>VL</v>
      </c>
      <c r="D211" s="73" t="str">
        <f>IF(Data!D211&lt;=0.1,"VL",IF(Data!D211&lt;=10,"L",IF(Data!D211&lt;=25,"M",IF(Data!D211&lt;=50,"H","VH"))))</f>
        <v>VL</v>
      </c>
    </row>
    <row r="212" spans="2:4" s="60" customFormat="1" x14ac:dyDescent="0.3">
      <c r="B212" s="6">
        <v>43824</v>
      </c>
      <c r="C212" s="99" t="str">
        <f>IF(Data!C212&lt;=0.1,"VL",IF(Data!C212&lt;=10,"L",IF(Data!C212&lt;=25,"M",IF(Data!C212&lt;=50,"H","VH"))))</f>
        <v>VL</v>
      </c>
      <c r="D212" s="73" t="str">
        <f>IF(Data!D212&lt;=0.1,"VL",IF(Data!D212&lt;=10,"L",IF(Data!D212&lt;=25,"M",IF(Data!D212&lt;=50,"H","VH"))))</f>
        <v>VL</v>
      </c>
    </row>
    <row r="213" spans="2:4" s="60" customFormat="1" x14ac:dyDescent="0.3">
      <c r="B213" s="6">
        <v>43825</v>
      </c>
      <c r="C213" s="99" t="str">
        <f>IF(Data!C213&lt;=0.1,"VL",IF(Data!C213&lt;=10,"L",IF(Data!C213&lt;=25,"M",IF(Data!C213&lt;=50,"H","VH"))))</f>
        <v>VL</v>
      </c>
      <c r="D213" s="73" t="str">
        <f>IF(Data!D213&lt;=0.1,"VL",IF(Data!D213&lt;=10,"L",IF(Data!D213&lt;=25,"M",IF(Data!D213&lt;=50,"H","VH"))))</f>
        <v>L</v>
      </c>
    </row>
    <row r="214" spans="2:4" s="60" customFormat="1" x14ac:dyDescent="0.3">
      <c r="B214" s="6">
        <v>43826</v>
      </c>
      <c r="C214" s="99" t="str">
        <f>IF(Data!C214&lt;=0.1,"VL",IF(Data!C214&lt;=10,"L",IF(Data!C214&lt;=25,"M",IF(Data!C214&lt;=50,"H","VH"))))</f>
        <v>VL</v>
      </c>
      <c r="D214" s="73" t="str">
        <f>IF(Data!D214&lt;=0.1,"VL",IF(Data!D214&lt;=10,"L",IF(Data!D214&lt;=25,"M",IF(Data!D214&lt;=50,"H","VH"))))</f>
        <v>VL</v>
      </c>
    </row>
    <row r="215" spans="2:4" s="60" customFormat="1" x14ac:dyDescent="0.3">
      <c r="B215" s="6">
        <v>43827</v>
      </c>
      <c r="C215" s="99" t="str">
        <f>IF(Data!C215&lt;=0.1,"VL",IF(Data!C215&lt;=10,"L",IF(Data!C215&lt;=25,"M",IF(Data!C215&lt;=50,"H","VH"))))</f>
        <v>VL</v>
      </c>
      <c r="D215" s="73" t="str">
        <f>IF(Data!D215&lt;=0.1,"VL",IF(Data!D215&lt;=10,"L",IF(Data!D215&lt;=25,"M",IF(Data!D215&lt;=50,"H","VH"))))</f>
        <v>L</v>
      </c>
    </row>
    <row r="216" spans="2:4" s="60" customFormat="1" x14ac:dyDescent="0.3">
      <c r="B216" s="6">
        <v>43828</v>
      </c>
      <c r="C216" s="99" t="str">
        <f>IF(Data!C216&lt;=0.1,"VL",IF(Data!C216&lt;=10,"L",IF(Data!C216&lt;=25,"M",IF(Data!C216&lt;=50,"H","VH"))))</f>
        <v>VL</v>
      </c>
      <c r="D216" s="73" t="str">
        <f>IF(Data!D216&lt;=0.1,"VL",IF(Data!D216&lt;=10,"L",IF(Data!D216&lt;=25,"M",IF(Data!D216&lt;=50,"H","VH"))))</f>
        <v>L</v>
      </c>
    </row>
    <row r="217" spans="2:4" s="60" customFormat="1" x14ac:dyDescent="0.3">
      <c r="B217" s="6">
        <v>43829</v>
      </c>
      <c r="C217" s="99" t="str">
        <f>IF(Data!C217&lt;=0.1,"VL",IF(Data!C217&lt;=10,"L",IF(Data!C217&lt;=25,"M",IF(Data!C217&lt;=50,"H","VH"))))</f>
        <v>VL</v>
      </c>
      <c r="D217" s="73" t="str">
        <f>IF(Data!D217&lt;=0.1,"VL",IF(Data!D217&lt;=10,"L",IF(Data!D217&lt;=25,"M",IF(Data!D217&lt;=50,"H","VH"))))</f>
        <v>VL</v>
      </c>
    </row>
    <row r="218" spans="2:4" s="60" customFormat="1" x14ac:dyDescent="0.3">
      <c r="B218" s="6">
        <v>43830</v>
      </c>
      <c r="C218" s="99" t="str">
        <f>IF(Data!C218&lt;=0.1,"VL",IF(Data!C218&lt;=10,"L",IF(Data!C218&lt;=25,"M",IF(Data!C218&lt;=50,"H","VH"))))</f>
        <v>VL</v>
      </c>
      <c r="D218" s="73" t="str">
        <f>IF(Data!D218&lt;=0.1,"VL",IF(Data!D218&lt;=10,"L",IF(Data!D218&lt;=25,"M",IF(Data!D218&lt;=50,"H","VH"))))</f>
        <v>L</v>
      </c>
    </row>
    <row r="219" spans="2:4" x14ac:dyDescent="0.3">
      <c r="B219" s="6">
        <v>43831</v>
      </c>
      <c r="C219" s="99" t="str">
        <f>IF(Data!C219&lt;=0.1,"VL",IF(Data!C219&lt;=10,"L",IF(Data!C219&lt;=25,"M",IF(Data!C219&lt;=50,"H","VH"))))</f>
        <v>VL</v>
      </c>
      <c r="D219" s="4" t="str">
        <f>IF(Data!D219&lt;=0.1,"VL",IF(Data!D219&lt;=10,"L",IF(Data!D219&lt;=25,"M",IF(Data!D219&lt;=50,"H","VH"))))</f>
        <v>VL</v>
      </c>
    </row>
    <row r="220" spans="2:4" x14ac:dyDescent="0.3">
      <c r="B220" s="6">
        <v>43832</v>
      </c>
      <c r="C220" s="99" t="str">
        <f>IF(Data!C220&lt;=0.1,"VL",IF(Data!C220&lt;=10,"L",IF(Data!C220&lt;=25,"M",IF(Data!C220&lt;=50,"H","VH"))))</f>
        <v>VL</v>
      </c>
      <c r="D220" s="43" t="str">
        <f>IF(Data!D220&lt;=0.1,"VL",IF(Data!D220&lt;=10,"L",IF(Data!D220&lt;=25,"M",IF(Data!D220&lt;=50,"H","VH"))))</f>
        <v>L</v>
      </c>
    </row>
    <row r="221" spans="2:4" ht="15" customHeight="1" x14ac:dyDescent="0.3">
      <c r="B221" s="6">
        <v>43833</v>
      </c>
      <c r="C221" s="99" t="str">
        <f>IF(Data!C221&lt;=0.1,"VL",IF(Data!C221&lt;=10,"L",IF(Data!C221&lt;=25,"M",IF(Data!C221&lt;=50,"H","VH"))))</f>
        <v>L</v>
      </c>
      <c r="D221" s="43" t="str">
        <f>IF(Data!D221&lt;=0.1,"VL",IF(Data!D221&lt;=10,"L",IF(Data!D221&lt;=25,"M",IF(Data!D221&lt;=50,"H","VH"))))</f>
        <v>L</v>
      </c>
    </row>
    <row r="222" spans="2:4" x14ac:dyDescent="0.3">
      <c r="B222" s="6">
        <v>43834</v>
      </c>
      <c r="C222" s="99" t="str">
        <f>IF(Data!C222&lt;=0.1,"VL",IF(Data!C222&lt;=10,"L",IF(Data!C222&lt;=25,"M",IF(Data!C222&lt;=50,"H","VH"))))</f>
        <v>VL</v>
      </c>
      <c r="D222" s="43" t="str">
        <f>IF(Data!D222&lt;=0.1,"VL",IF(Data!D222&lt;=10,"L",IF(Data!D222&lt;=25,"M",IF(Data!D222&lt;=50,"H","VH"))))</f>
        <v>L</v>
      </c>
    </row>
    <row r="223" spans="2:4" x14ac:dyDescent="0.3">
      <c r="B223" s="6">
        <v>43835</v>
      </c>
      <c r="C223" s="99" t="str">
        <f>IF(Data!C223&lt;=0.1,"VL",IF(Data!C223&lt;=10,"L",IF(Data!C223&lt;=25,"M",IF(Data!C223&lt;=50,"H","VH"))))</f>
        <v>VL</v>
      </c>
      <c r="D223" s="43" t="str">
        <f>IF(Data!D223&lt;=0.1,"VL",IF(Data!D223&lt;=10,"L",IF(Data!D223&lt;=25,"M",IF(Data!D223&lt;=50,"H","VH"))))</f>
        <v>L</v>
      </c>
    </row>
    <row r="224" spans="2:4" x14ac:dyDescent="0.3">
      <c r="B224" s="6">
        <v>43836</v>
      </c>
      <c r="C224" s="99" t="str">
        <f>IF(Data!C224&lt;=0.1,"VL",IF(Data!C224&lt;=10,"L",IF(Data!C224&lt;=25,"M",IF(Data!C224&lt;=50,"H","VH"))))</f>
        <v>VL</v>
      </c>
      <c r="D224" s="43" t="str">
        <f>IF(Data!D224&lt;=0.1,"VL",IF(Data!D224&lt;=10,"L",IF(Data!D224&lt;=25,"M",IF(Data!D224&lt;=50,"H","VH"))))</f>
        <v>VL</v>
      </c>
    </row>
    <row r="225" spans="2:4" x14ac:dyDescent="0.3">
      <c r="B225" s="6">
        <v>43837</v>
      </c>
      <c r="C225" s="99" t="str">
        <f>IF(Data!C225&lt;=0.1,"VL",IF(Data!C225&lt;=10,"L",IF(Data!C225&lt;=25,"M",IF(Data!C225&lt;=50,"H","VH"))))</f>
        <v>VL</v>
      </c>
      <c r="D225" s="43" t="str">
        <f>IF(Data!D225&lt;=0.1,"VL",IF(Data!D225&lt;=10,"L",IF(Data!D225&lt;=25,"M",IF(Data!D225&lt;=50,"H","VH"))))</f>
        <v>L</v>
      </c>
    </row>
    <row r="226" spans="2:4" x14ac:dyDescent="0.3">
      <c r="B226" s="6">
        <v>43838</v>
      </c>
      <c r="C226" s="99" t="str">
        <f>IF(Data!C226&lt;=0.1,"VL",IF(Data!C226&lt;=10,"L",IF(Data!C226&lt;=25,"M",IF(Data!C226&lt;=50,"H","VH"))))</f>
        <v>VL</v>
      </c>
      <c r="D226" s="43" t="str">
        <f>IF(Data!D226&lt;=0.1,"VL",IF(Data!D226&lt;=10,"L",IF(Data!D226&lt;=25,"M",IF(Data!D226&lt;=50,"H","VH"))))</f>
        <v>VL</v>
      </c>
    </row>
    <row r="227" spans="2:4" x14ac:dyDescent="0.3">
      <c r="B227" s="6">
        <v>43839</v>
      </c>
      <c r="C227" s="99" t="str">
        <f>IF(Data!C227&lt;=0.1,"VL",IF(Data!C227&lt;=10,"L",IF(Data!C227&lt;=25,"M",IF(Data!C227&lt;=50,"H","VH"))))</f>
        <v>VL</v>
      </c>
      <c r="D227" s="43" t="str">
        <f>IF(Data!D227&lt;=0.1,"VL",IF(Data!D227&lt;=10,"L",IF(Data!D227&lt;=25,"M",IF(Data!D227&lt;=50,"H","VH"))))</f>
        <v>VL</v>
      </c>
    </row>
    <row r="228" spans="2:4" x14ac:dyDescent="0.3">
      <c r="B228" s="6">
        <v>43840</v>
      </c>
      <c r="C228" s="99" t="str">
        <f>IF(Data!C228&lt;=0.1,"VL",IF(Data!C228&lt;=10,"L",IF(Data!C228&lt;=25,"M",IF(Data!C228&lt;=50,"H","VH"))))</f>
        <v>VL</v>
      </c>
      <c r="D228" s="43" t="str">
        <f>IF(Data!D228&lt;=0.1,"VL",IF(Data!D228&lt;=10,"L",IF(Data!D228&lt;=25,"M",IF(Data!D228&lt;=50,"H","VH"))))</f>
        <v>L</v>
      </c>
    </row>
    <row r="229" spans="2:4" x14ac:dyDescent="0.3">
      <c r="B229" s="6">
        <v>43841</v>
      </c>
      <c r="C229" s="99" t="str">
        <f>IF(Data!C229&lt;=0.1,"VL",IF(Data!C229&lt;=10,"L",IF(Data!C229&lt;=25,"M",IF(Data!C229&lt;=50,"H","VH"))))</f>
        <v>VL</v>
      </c>
      <c r="D229" s="43" t="str">
        <f>IF(Data!D229&lt;=0.1,"VL",IF(Data!D229&lt;=10,"L",IF(Data!D229&lt;=25,"M",IF(Data!D229&lt;=50,"H","VH"))))</f>
        <v>VL</v>
      </c>
    </row>
    <row r="230" spans="2:4" x14ac:dyDescent="0.3">
      <c r="B230" s="6">
        <v>43842</v>
      </c>
      <c r="C230" s="99" t="str">
        <f>IF(Data!C230&lt;=0.1,"VL",IF(Data!C230&lt;=10,"L",IF(Data!C230&lt;=25,"M",IF(Data!C230&lt;=50,"H","VH"))))</f>
        <v>VL</v>
      </c>
      <c r="D230" s="43" t="str">
        <f>IF(Data!D230&lt;=0.1,"VL",IF(Data!D230&lt;=10,"L",IF(Data!D230&lt;=25,"M",IF(Data!D230&lt;=50,"H","VH"))))</f>
        <v>VL</v>
      </c>
    </row>
    <row r="231" spans="2:4" x14ac:dyDescent="0.3">
      <c r="B231" s="6">
        <v>43843</v>
      </c>
      <c r="C231" s="99" t="str">
        <f>IF(Data!C231&lt;=0.1,"VL",IF(Data!C231&lt;=10,"L",IF(Data!C231&lt;=25,"M",IF(Data!C231&lt;=50,"H","VH"))))</f>
        <v>VL</v>
      </c>
      <c r="D231" s="43" t="str">
        <f>IF(Data!D231&lt;=0.1,"VL",IF(Data!D231&lt;=10,"L",IF(Data!D231&lt;=25,"M",IF(Data!D231&lt;=50,"H","VH"))))</f>
        <v>VL</v>
      </c>
    </row>
    <row r="232" spans="2:4" x14ac:dyDescent="0.3">
      <c r="B232" s="6">
        <v>43844</v>
      </c>
      <c r="C232" s="99" t="str">
        <f>IF(Data!C232&lt;=0.1,"VL",IF(Data!C232&lt;=10,"L",IF(Data!C232&lt;=25,"M",IF(Data!C232&lt;=50,"H","VH"))))</f>
        <v>VL</v>
      </c>
      <c r="D232" s="43" t="str">
        <f>IF(Data!D232&lt;=0.1,"VL",IF(Data!D232&lt;=10,"L",IF(Data!D232&lt;=25,"M",IF(Data!D232&lt;=50,"H","VH"))))</f>
        <v>VL</v>
      </c>
    </row>
    <row r="233" spans="2:4" x14ac:dyDescent="0.3">
      <c r="B233" s="6">
        <v>43845</v>
      </c>
      <c r="C233" s="99" t="str">
        <f>IF(Data!C233&lt;=0.1,"VL",IF(Data!C233&lt;=10,"L",IF(Data!C233&lt;=25,"M",IF(Data!C233&lt;=50,"H","VH"))))</f>
        <v>VL</v>
      </c>
      <c r="D233" s="43" t="str">
        <f>IF(Data!D233&lt;=0.1,"VL",IF(Data!D233&lt;=10,"L",IF(Data!D233&lt;=25,"M",IF(Data!D233&lt;=50,"H","VH"))))</f>
        <v>VL</v>
      </c>
    </row>
    <row r="234" spans="2:4" x14ac:dyDescent="0.3">
      <c r="B234" s="6">
        <v>43846</v>
      </c>
      <c r="C234" s="99" t="str">
        <f>IF(Data!C234&lt;=0.1,"VL",IF(Data!C234&lt;=10,"L",IF(Data!C234&lt;=25,"M",IF(Data!C234&lt;=50,"H","VH"))))</f>
        <v>VL</v>
      </c>
      <c r="D234" s="43" t="str">
        <f>IF(Data!D234&lt;=0.1,"VL",IF(Data!D234&lt;=10,"L",IF(Data!D234&lt;=25,"M",IF(Data!D234&lt;=50,"H","VH"))))</f>
        <v>VL</v>
      </c>
    </row>
    <row r="235" spans="2:4" x14ac:dyDescent="0.3">
      <c r="B235" s="6">
        <v>43847</v>
      </c>
      <c r="C235" s="99" t="str">
        <f>IF(Data!C235&lt;=0.1,"VL",IF(Data!C235&lt;=10,"L",IF(Data!C235&lt;=25,"M",IF(Data!C235&lt;=50,"H","VH"))))</f>
        <v>VL</v>
      </c>
      <c r="D235" s="43" t="str">
        <f>IF(Data!D235&lt;=0.1,"VL",IF(Data!D235&lt;=10,"L",IF(Data!D235&lt;=25,"M",IF(Data!D235&lt;=50,"H","VH"))))</f>
        <v>VL</v>
      </c>
    </row>
    <row r="236" spans="2:4" x14ac:dyDescent="0.3">
      <c r="B236" s="6">
        <v>43848</v>
      </c>
      <c r="C236" s="99" t="str">
        <f>IF(Data!C236&lt;=0.1,"VL",IF(Data!C236&lt;=10,"L",IF(Data!C236&lt;=25,"M",IF(Data!C236&lt;=50,"H","VH"))))</f>
        <v>VL</v>
      </c>
      <c r="D236" s="43" t="str">
        <f>IF(Data!D236&lt;=0.1,"VL",IF(Data!D236&lt;=10,"L",IF(Data!D236&lt;=25,"M",IF(Data!D236&lt;=50,"H","VH"))))</f>
        <v>VL</v>
      </c>
    </row>
    <row r="237" spans="2:4" x14ac:dyDescent="0.3">
      <c r="B237" s="6">
        <v>43849</v>
      </c>
      <c r="C237" s="99" t="str">
        <f>IF(Data!C237&lt;=0.1,"VL",IF(Data!C237&lt;=10,"L",IF(Data!C237&lt;=25,"M",IF(Data!C237&lt;=50,"H","VH"))))</f>
        <v>VL</v>
      </c>
      <c r="D237" s="43" t="str">
        <f>IF(Data!D237&lt;=0.1,"VL",IF(Data!D237&lt;=10,"L",IF(Data!D237&lt;=25,"M",IF(Data!D237&lt;=50,"H","VH"))))</f>
        <v>VL</v>
      </c>
    </row>
    <row r="238" spans="2:4" x14ac:dyDescent="0.3">
      <c r="B238" s="6">
        <v>43850</v>
      </c>
      <c r="C238" s="99" t="str">
        <f>IF(Data!C238&lt;=0.1,"VL",IF(Data!C238&lt;=10,"L",IF(Data!C238&lt;=25,"M",IF(Data!C238&lt;=50,"H","VH"))))</f>
        <v>VL</v>
      </c>
      <c r="D238" s="43" t="str">
        <f>IF(Data!D238&lt;=0.1,"VL",IF(Data!D238&lt;=10,"L",IF(Data!D238&lt;=25,"M",IF(Data!D238&lt;=50,"H","VH"))))</f>
        <v>VL</v>
      </c>
    </row>
    <row r="239" spans="2:4" x14ac:dyDescent="0.3">
      <c r="B239" s="6">
        <v>43851</v>
      </c>
      <c r="C239" s="99" t="str">
        <f>IF(Data!C239&lt;=0.1,"VL",IF(Data!C239&lt;=10,"L",IF(Data!C239&lt;=25,"M",IF(Data!C239&lt;=50,"H","VH"))))</f>
        <v>VL</v>
      </c>
      <c r="D239" s="43" t="str">
        <f>IF(Data!D239&lt;=0.1,"VL",IF(Data!D239&lt;=10,"L",IF(Data!D239&lt;=25,"M",IF(Data!D239&lt;=50,"H","VH"))))</f>
        <v>VL</v>
      </c>
    </row>
    <row r="240" spans="2:4" x14ac:dyDescent="0.3">
      <c r="B240" s="6">
        <v>43852</v>
      </c>
      <c r="C240" s="99" t="str">
        <f>IF(Data!C240&lt;=0.1,"VL",IF(Data!C240&lt;=10,"L",IF(Data!C240&lt;=25,"M",IF(Data!C240&lt;=50,"H","VH"))))</f>
        <v>VL</v>
      </c>
      <c r="D240" s="43" t="str">
        <f>IF(Data!D240&lt;=0.1,"VL",IF(Data!D240&lt;=10,"L",IF(Data!D240&lt;=25,"M",IF(Data!D240&lt;=50,"H","VH"))))</f>
        <v>VL</v>
      </c>
    </row>
    <row r="241" spans="2:4" x14ac:dyDescent="0.3">
      <c r="B241" s="6">
        <v>43853</v>
      </c>
      <c r="C241" s="99" t="str">
        <f>IF(Data!C241&lt;=0.1,"VL",IF(Data!C241&lt;=10,"L",IF(Data!C241&lt;=25,"M",IF(Data!C241&lt;=50,"H","VH"))))</f>
        <v>VL</v>
      </c>
      <c r="D241" s="43" t="str">
        <f>IF(Data!D241&lt;=0.1,"VL",IF(Data!D241&lt;=10,"L",IF(Data!D241&lt;=25,"M",IF(Data!D241&lt;=50,"H","VH"))))</f>
        <v>VL</v>
      </c>
    </row>
    <row r="242" spans="2:4" x14ac:dyDescent="0.3">
      <c r="B242" s="6">
        <v>43854</v>
      </c>
      <c r="C242" s="99" t="str">
        <f>IF(Data!C242&lt;=0.1,"VL",IF(Data!C242&lt;=10,"L",IF(Data!C242&lt;=25,"M",IF(Data!C242&lt;=50,"H","VH"))))</f>
        <v>VL</v>
      </c>
      <c r="D242" s="43" t="str">
        <f>IF(Data!D242&lt;=0.1,"VL",IF(Data!D242&lt;=10,"L",IF(Data!D242&lt;=25,"M",IF(Data!D242&lt;=50,"H","VH"))))</f>
        <v>VL</v>
      </c>
    </row>
    <row r="243" spans="2:4" x14ac:dyDescent="0.3">
      <c r="B243" s="6">
        <v>43855</v>
      </c>
      <c r="C243" s="99" t="str">
        <f>IF(Data!C243&lt;=0.1,"VL",IF(Data!C243&lt;=10,"L",IF(Data!C243&lt;=25,"M",IF(Data!C243&lt;=50,"H","VH"))))</f>
        <v>VL</v>
      </c>
      <c r="D243" s="43" t="str">
        <f>IF(Data!D243&lt;=0.1,"VL",IF(Data!D243&lt;=10,"L",IF(Data!D243&lt;=25,"M",IF(Data!D243&lt;=50,"H","VH"))))</f>
        <v>VL</v>
      </c>
    </row>
    <row r="244" spans="2:4" x14ac:dyDescent="0.3">
      <c r="B244" s="6">
        <v>43856</v>
      </c>
      <c r="C244" s="99" t="str">
        <f>IF(Data!C244&lt;=0.1,"VL",IF(Data!C244&lt;=10,"L",IF(Data!C244&lt;=25,"M",IF(Data!C244&lt;=50,"H","VH"))))</f>
        <v>VL</v>
      </c>
      <c r="D244" s="43" t="str">
        <f>IF(Data!D244&lt;=0.1,"VL",IF(Data!D244&lt;=10,"L",IF(Data!D244&lt;=25,"M",IF(Data!D244&lt;=50,"H","VH"))))</f>
        <v>VL</v>
      </c>
    </row>
    <row r="245" spans="2:4" x14ac:dyDescent="0.3">
      <c r="B245" s="6">
        <v>43857</v>
      </c>
      <c r="C245" s="99" t="str">
        <f>IF(Data!C245&lt;=0.1,"VL",IF(Data!C245&lt;=10,"L",IF(Data!C245&lt;=25,"M",IF(Data!C245&lt;=50,"H","VH"))))</f>
        <v>VL</v>
      </c>
      <c r="D245" s="43" t="str">
        <f>IF(Data!D245&lt;=0.1,"VL",IF(Data!D245&lt;=10,"L",IF(Data!D245&lt;=25,"M",IF(Data!D245&lt;=50,"H","VH"))))</f>
        <v>VL</v>
      </c>
    </row>
    <row r="246" spans="2:4" x14ac:dyDescent="0.3">
      <c r="B246" s="6">
        <v>43858</v>
      </c>
      <c r="C246" s="99" t="str">
        <f>IF(Data!C246&lt;=0.1,"VL",IF(Data!C246&lt;=10,"L",IF(Data!C246&lt;=25,"M",IF(Data!C246&lt;=50,"H","VH"))))</f>
        <v>VL</v>
      </c>
      <c r="D246" s="43" t="str">
        <f>IF(Data!D246&lt;=0.1,"VL",IF(Data!D246&lt;=10,"L",IF(Data!D246&lt;=25,"M",IF(Data!D246&lt;=50,"H","VH"))))</f>
        <v>VL</v>
      </c>
    </row>
    <row r="247" spans="2:4" x14ac:dyDescent="0.3">
      <c r="B247" s="6">
        <v>43859</v>
      </c>
      <c r="C247" s="99" t="str">
        <f>IF(Data!C247&lt;=0.1,"VL",IF(Data!C247&lt;=10,"L",IF(Data!C247&lt;=25,"M",IF(Data!C247&lt;=50,"H","VH"))))</f>
        <v>VL</v>
      </c>
      <c r="D247" s="43" t="str">
        <f>IF(Data!D247&lt;=0.1,"VL",IF(Data!D247&lt;=10,"L",IF(Data!D247&lt;=25,"M",IF(Data!D247&lt;=50,"H","VH"))))</f>
        <v>VL</v>
      </c>
    </row>
    <row r="248" spans="2:4" x14ac:dyDescent="0.3">
      <c r="B248" s="6">
        <v>43860</v>
      </c>
      <c r="C248" s="99" t="str">
        <f>IF(Data!C248&lt;=0.1,"VL",IF(Data!C248&lt;=10,"L",IF(Data!C248&lt;=25,"M",IF(Data!C248&lt;=50,"H","VH"))))</f>
        <v>VL</v>
      </c>
      <c r="D248" s="43" t="str">
        <f>IF(Data!D248&lt;=0.1,"VL",IF(Data!D248&lt;=10,"L",IF(Data!D248&lt;=25,"M",IF(Data!D248&lt;=50,"H","VH"))))</f>
        <v>VL</v>
      </c>
    </row>
    <row r="249" spans="2:4" x14ac:dyDescent="0.3">
      <c r="B249" s="6">
        <v>43861</v>
      </c>
      <c r="C249" s="99" t="str">
        <f>IF(Data!C249&lt;=0.1,"VL",IF(Data!C249&lt;=10,"L",IF(Data!C249&lt;=25,"M",IF(Data!C249&lt;=50,"H","VH"))))</f>
        <v>VL</v>
      </c>
      <c r="D249" s="43" t="str">
        <f>IF(Data!D249&lt;=0.1,"VL",IF(Data!D249&lt;=10,"L",IF(Data!D249&lt;=25,"M",IF(Data!D249&lt;=50,"H","VH"))))</f>
        <v>VL</v>
      </c>
    </row>
    <row r="250" spans="2:4" x14ac:dyDescent="0.3">
      <c r="B250" s="6">
        <v>43862</v>
      </c>
      <c r="C250" s="99" t="str">
        <f>IF(Data!C250&lt;=0.1,"VL",IF(Data!C250&lt;=10,"L",IF(Data!C250&lt;=25,"M",IF(Data!C250&lt;=50,"H","VH"))))</f>
        <v>VL</v>
      </c>
      <c r="D250" s="43" t="str">
        <f>IF(Data!D250&lt;=0.1,"VL",IF(Data!D250&lt;=10,"L",IF(Data!D250&lt;=25,"M",IF(Data!D250&lt;=50,"H","VH"))))</f>
        <v>VL</v>
      </c>
    </row>
    <row r="251" spans="2:4" x14ac:dyDescent="0.3">
      <c r="B251" s="6">
        <v>43863</v>
      </c>
      <c r="C251" s="99" t="str">
        <f>IF(Data!C251&lt;=0.1,"VL",IF(Data!C251&lt;=10,"L",IF(Data!C251&lt;=25,"M",IF(Data!C251&lt;=50,"H","VH"))))</f>
        <v>VL</v>
      </c>
      <c r="D251" s="43" t="str">
        <f>IF(Data!D251&lt;=0.1,"VL",IF(Data!D251&lt;=10,"L",IF(Data!D251&lt;=25,"M",IF(Data!D251&lt;=50,"H","VH"))))</f>
        <v>VL</v>
      </c>
    </row>
    <row r="252" spans="2:4" x14ac:dyDescent="0.3">
      <c r="B252" s="6">
        <v>43864</v>
      </c>
      <c r="C252" s="99" t="str">
        <f>IF(Data!C252&lt;=0.1,"VL",IF(Data!C252&lt;=10,"L",IF(Data!C252&lt;=25,"M",IF(Data!C252&lt;=50,"H","VH"))))</f>
        <v>VL</v>
      </c>
      <c r="D252" s="43" t="str">
        <f>IF(Data!D252&lt;=0.1,"VL",IF(Data!D252&lt;=10,"L",IF(Data!D252&lt;=25,"M",IF(Data!D252&lt;=50,"H","VH"))))</f>
        <v>VL</v>
      </c>
    </row>
    <row r="253" spans="2:4" x14ac:dyDescent="0.3">
      <c r="B253" s="6">
        <v>43865</v>
      </c>
      <c r="C253" s="99" t="str">
        <f>IF(Data!C253&lt;=0.1,"VL",IF(Data!C253&lt;=10,"L",IF(Data!C253&lt;=25,"M",IF(Data!C253&lt;=50,"H","VH"))))</f>
        <v>VL</v>
      </c>
      <c r="D253" s="43" t="str">
        <f>IF(Data!D253&lt;=0.1,"VL",IF(Data!D253&lt;=10,"L",IF(Data!D253&lt;=25,"M",IF(Data!D253&lt;=50,"H","VH"))))</f>
        <v>VL</v>
      </c>
    </row>
    <row r="254" spans="2:4" x14ac:dyDescent="0.3">
      <c r="B254" s="6">
        <v>43866</v>
      </c>
      <c r="C254" s="99" t="str">
        <f>IF(Data!C254&lt;=0.1,"VL",IF(Data!C254&lt;=10,"L",IF(Data!C254&lt;=25,"M",IF(Data!C254&lt;=50,"H","VH"))))</f>
        <v>VL</v>
      </c>
      <c r="D254" s="43" t="str">
        <f>IF(Data!D254&lt;=0.1,"VL",IF(Data!D254&lt;=10,"L",IF(Data!D254&lt;=25,"M",IF(Data!D254&lt;=50,"H","VH"))))</f>
        <v>VL</v>
      </c>
    </row>
    <row r="255" spans="2:4" x14ac:dyDescent="0.3">
      <c r="B255" s="6">
        <v>43867</v>
      </c>
      <c r="C255" s="99" t="str">
        <f>IF(Data!C255&lt;=0.1,"VL",IF(Data!C255&lt;=10,"L",IF(Data!C255&lt;=25,"M",IF(Data!C255&lt;=50,"H","VH"))))</f>
        <v>VL</v>
      </c>
      <c r="D255" s="43" t="str">
        <f>IF(Data!D255&lt;=0.1,"VL",IF(Data!D255&lt;=10,"L",IF(Data!D255&lt;=25,"M",IF(Data!D255&lt;=50,"H","VH"))))</f>
        <v>VL</v>
      </c>
    </row>
    <row r="256" spans="2:4" x14ac:dyDescent="0.3">
      <c r="B256" s="6">
        <v>43868</v>
      </c>
      <c r="C256" s="99" t="str">
        <f>IF(Data!C256&lt;=0.1,"VL",IF(Data!C256&lt;=10,"L",IF(Data!C256&lt;=25,"M",IF(Data!C256&lt;=50,"H","VH"))))</f>
        <v>VL</v>
      </c>
      <c r="D256" s="43" t="str">
        <f>IF(Data!D256&lt;=0.1,"VL",IF(Data!D256&lt;=10,"L",IF(Data!D256&lt;=25,"M",IF(Data!D256&lt;=50,"H","VH"))))</f>
        <v>VL</v>
      </c>
    </row>
    <row r="257" spans="2:4" x14ac:dyDescent="0.3">
      <c r="B257" s="6">
        <v>43869</v>
      </c>
      <c r="C257" s="99" t="str">
        <f>IF(Data!C257&lt;=0.1,"VL",IF(Data!C257&lt;=10,"L",IF(Data!C257&lt;=25,"M",IF(Data!C257&lt;=50,"H","VH"))))</f>
        <v>VL</v>
      </c>
      <c r="D257" s="43" t="str">
        <f>IF(Data!D257&lt;=0.1,"VL",IF(Data!D257&lt;=10,"L",IF(Data!D257&lt;=25,"M",IF(Data!D257&lt;=50,"H","VH"))))</f>
        <v>VL</v>
      </c>
    </row>
    <row r="258" spans="2:4" x14ac:dyDescent="0.3">
      <c r="B258" s="6">
        <v>43870</v>
      </c>
      <c r="C258" s="99" t="str">
        <f>IF(Data!C258&lt;=0.1,"VL",IF(Data!C258&lt;=10,"L",IF(Data!C258&lt;=25,"M",IF(Data!C258&lt;=50,"H","VH"))))</f>
        <v>VL</v>
      </c>
      <c r="D258" s="43" t="str">
        <f>IF(Data!D258&lt;=0.1,"VL",IF(Data!D258&lt;=10,"L",IF(Data!D258&lt;=25,"M",IF(Data!D258&lt;=50,"H","VH"))))</f>
        <v>L</v>
      </c>
    </row>
    <row r="259" spans="2:4" x14ac:dyDescent="0.3">
      <c r="B259" s="6">
        <v>43871</v>
      </c>
      <c r="C259" s="99" t="str">
        <f>IF(Data!C259&lt;=0.1,"VL",IF(Data!C259&lt;=10,"L",IF(Data!C259&lt;=25,"M",IF(Data!C259&lt;=50,"H","VH"))))</f>
        <v>VL</v>
      </c>
      <c r="D259" s="43" t="str">
        <f>IF(Data!D259&lt;=0.1,"VL",IF(Data!D259&lt;=10,"L",IF(Data!D259&lt;=25,"M",IF(Data!D259&lt;=50,"H","VH"))))</f>
        <v>L</v>
      </c>
    </row>
    <row r="260" spans="2:4" x14ac:dyDescent="0.3">
      <c r="B260" s="6">
        <v>43872</v>
      </c>
      <c r="C260" s="99" t="str">
        <f>IF(Data!C260&lt;=0.1,"VL",IF(Data!C260&lt;=10,"L",IF(Data!C260&lt;=25,"M",IF(Data!C260&lt;=50,"H","VH"))))</f>
        <v>VL</v>
      </c>
      <c r="D260" s="43" t="str">
        <f>IF(Data!D260&lt;=0.1,"VL",IF(Data!D260&lt;=10,"L",IF(Data!D260&lt;=25,"M",IF(Data!D260&lt;=50,"H","VH"))))</f>
        <v>VL</v>
      </c>
    </row>
    <row r="261" spans="2:4" x14ac:dyDescent="0.3">
      <c r="B261" s="6">
        <v>43873</v>
      </c>
      <c r="C261" s="99" t="str">
        <f>IF(Data!C261&lt;=0.1,"VL",IF(Data!C261&lt;=10,"L",IF(Data!C261&lt;=25,"M",IF(Data!C261&lt;=50,"H","VH"))))</f>
        <v>VL</v>
      </c>
      <c r="D261" s="43" t="str">
        <f>IF(Data!D261&lt;=0.1,"VL",IF(Data!D261&lt;=10,"L",IF(Data!D261&lt;=25,"M",IF(Data!D261&lt;=50,"H","VH"))))</f>
        <v>VL</v>
      </c>
    </row>
    <row r="262" spans="2:4" x14ac:dyDescent="0.3">
      <c r="B262" s="6">
        <v>43874</v>
      </c>
      <c r="C262" s="99" t="str">
        <f>IF(Data!C262&lt;=0.1,"VL",IF(Data!C262&lt;=10,"L",IF(Data!C262&lt;=25,"M",IF(Data!C262&lt;=50,"H","VH"))))</f>
        <v>VL</v>
      </c>
      <c r="D262" s="43" t="str">
        <f>IF(Data!D262&lt;=0.1,"VL",IF(Data!D262&lt;=10,"L",IF(Data!D262&lt;=25,"M",IF(Data!D262&lt;=50,"H","VH"))))</f>
        <v>L</v>
      </c>
    </row>
    <row r="263" spans="2:4" x14ac:dyDescent="0.3">
      <c r="B263" s="6">
        <v>43875</v>
      </c>
      <c r="C263" s="99" t="str">
        <f>IF(Data!C263&lt;=0.1,"VL",IF(Data!C263&lt;=10,"L",IF(Data!C263&lt;=25,"M",IF(Data!C263&lt;=50,"H","VH"))))</f>
        <v>VL</v>
      </c>
      <c r="D263" s="43" t="str">
        <f>IF(Data!D263&lt;=0.1,"VL",IF(Data!D263&lt;=10,"L",IF(Data!D263&lt;=25,"M",IF(Data!D263&lt;=50,"H","VH"))))</f>
        <v>VL</v>
      </c>
    </row>
    <row r="264" spans="2:4" x14ac:dyDescent="0.3">
      <c r="B264" s="6">
        <v>43876</v>
      </c>
      <c r="C264" s="99" t="str">
        <f>IF(Data!C264&lt;=0.1,"VL",IF(Data!C264&lt;=10,"L",IF(Data!C264&lt;=25,"M",IF(Data!C264&lt;=50,"H","VH"))))</f>
        <v>VL</v>
      </c>
      <c r="D264" s="43" t="str">
        <f>IF(Data!D264&lt;=0.1,"VL",IF(Data!D264&lt;=10,"L",IF(Data!D264&lt;=25,"M",IF(Data!D264&lt;=50,"H","VH"))))</f>
        <v>VL</v>
      </c>
    </row>
    <row r="265" spans="2:4" x14ac:dyDescent="0.3">
      <c r="B265" s="6">
        <v>43877</v>
      </c>
      <c r="C265" s="99" t="str">
        <f>IF(Data!C265&lt;=0.1,"VL",IF(Data!C265&lt;=10,"L",IF(Data!C265&lt;=25,"M",IF(Data!C265&lt;=50,"H","VH"))))</f>
        <v>VL</v>
      </c>
      <c r="D265" s="43" t="str">
        <f>IF(Data!D265&lt;=0.1,"VL",IF(Data!D265&lt;=10,"L",IF(Data!D265&lt;=25,"M",IF(Data!D265&lt;=50,"H","VH"))))</f>
        <v>VL</v>
      </c>
    </row>
    <row r="266" spans="2:4" x14ac:dyDescent="0.3">
      <c r="B266" s="6">
        <v>43878</v>
      </c>
      <c r="C266" s="99" t="str">
        <f>IF(Data!C266&lt;=0.1,"VL",IF(Data!C266&lt;=10,"L",IF(Data!C266&lt;=25,"M",IF(Data!C266&lt;=50,"H","VH"))))</f>
        <v>VL</v>
      </c>
      <c r="D266" s="43" t="str">
        <f>IF(Data!D266&lt;=0.1,"VL",IF(Data!D266&lt;=10,"L",IF(Data!D266&lt;=25,"M",IF(Data!D266&lt;=50,"H","VH"))))</f>
        <v>VL</v>
      </c>
    </row>
    <row r="267" spans="2:4" x14ac:dyDescent="0.3">
      <c r="B267" s="6">
        <v>43879</v>
      </c>
      <c r="C267" s="99" t="str">
        <f>IF(Data!C267&lt;=0.1,"VL",IF(Data!C267&lt;=10,"L",IF(Data!C267&lt;=25,"M",IF(Data!C267&lt;=50,"H","VH"))))</f>
        <v>VL</v>
      </c>
      <c r="D267" s="43" t="str">
        <f>IF(Data!D267&lt;=0.1,"VL",IF(Data!D267&lt;=10,"L",IF(Data!D267&lt;=25,"M",IF(Data!D267&lt;=50,"H","VH"))))</f>
        <v>VL</v>
      </c>
    </row>
    <row r="268" spans="2:4" x14ac:dyDescent="0.3">
      <c r="B268" s="6">
        <v>43880</v>
      </c>
      <c r="C268" s="99" t="str">
        <f>IF(Data!C268&lt;=0.1,"VL",IF(Data!C268&lt;=10,"L",IF(Data!C268&lt;=25,"M",IF(Data!C268&lt;=50,"H","VH"))))</f>
        <v>VL</v>
      </c>
      <c r="D268" s="43" t="str">
        <f>IF(Data!D268&lt;=0.1,"VL",IF(Data!D268&lt;=10,"L",IF(Data!D268&lt;=25,"M",IF(Data!D268&lt;=50,"H","VH"))))</f>
        <v>VL</v>
      </c>
    </row>
    <row r="269" spans="2:4" x14ac:dyDescent="0.3">
      <c r="B269" s="6">
        <v>43881</v>
      </c>
      <c r="C269" s="99" t="str">
        <f>IF(Data!C269&lt;=0.1,"VL",IF(Data!C269&lt;=10,"L",IF(Data!C269&lt;=25,"M",IF(Data!C269&lt;=50,"H","VH"))))</f>
        <v>VL</v>
      </c>
      <c r="D269" s="43" t="str">
        <f>IF(Data!D269&lt;=0.1,"VL",IF(Data!D269&lt;=10,"L",IF(Data!D269&lt;=25,"M",IF(Data!D269&lt;=50,"H","VH"))))</f>
        <v>VL</v>
      </c>
    </row>
    <row r="270" spans="2:4" x14ac:dyDescent="0.3">
      <c r="B270" s="6">
        <v>43882</v>
      </c>
      <c r="C270" s="99" t="str">
        <f>IF(Data!C270&lt;=0.1,"VL",IF(Data!C270&lt;=10,"L",IF(Data!C270&lt;=25,"M",IF(Data!C270&lt;=50,"H","VH"))))</f>
        <v>VL</v>
      </c>
      <c r="D270" s="43" t="str">
        <f>IF(Data!D270&lt;=0.1,"VL",IF(Data!D270&lt;=10,"L",IF(Data!D270&lt;=25,"M",IF(Data!D270&lt;=50,"H","VH"))))</f>
        <v>VL</v>
      </c>
    </row>
    <row r="271" spans="2:4" x14ac:dyDescent="0.3">
      <c r="B271" s="6">
        <v>43883</v>
      </c>
      <c r="C271" s="99" t="str">
        <f>IF(Data!C271&lt;=0.1,"VL",IF(Data!C271&lt;=10,"L",IF(Data!C271&lt;=25,"M",IF(Data!C271&lt;=50,"H","VH"))))</f>
        <v>VL</v>
      </c>
      <c r="D271" s="43" t="str">
        <f>IF(Data!D271&lt;=0.1,"VL",IF(Data!D271&lt;=10,"L",IF(Data!D271&lt;=25,"M",IF(Data!D271&lt;=50,"H","VH"))))</f>
        <v>VL</v>
      </c>
    </row>
    <row r="272" spans="2:4" x14ac:dyDescent="0.3">
      <c r="B272" s="6">
        <v>43884</v>
      </c>
      <c r="C272" s="99" t="str">
        <f>IF(Data!C272&lt;=0.1,"VL",IF(Data!C272&lt;=10,"L",IF(Data!C272&lt;=25,"M",IF(Data!C272&lt;=50,"H","VH"))))</f>
        <v>VL</v>
      </c>
      <c r="D272" s="43" t="str">
        <f>IF(Data!D272&lt;=0.1,"VL",IF(Data!D272&lt;=10,"L",IF(Data!D272&lt;=25,"M",IF(Data!D272&lt;=50,"H","VH"))))</f>
        <v>VL</v>
      </c>
    </row>
    <row r="273" spans="2:4" x14ac:dyDescent="0.3">
      <c r="B273" s="6">
        <v>43885</v>
      </c>
      <c r="C273" s="99" t="str">
        <f>IF(Data!C273&lt;=0.1,"VL",IF(Data!C273&lt;=10,"L",IF(Data!C273&lt;=25,"M",IF(Data!C273&lt;=50,"H","VH"))))</f>
        <v>VL</v>
      </c>
      <c r="D273" s="43" t="str">
        <f>IF(Data!D273&lt;=0.1,"VL",IF(Data!D273&lt;=10,"L",IF(Data!D273&lt;=25,"M",IF(Data!D273&lt;=50,"H","VH"))))</f>
        <v>VL</v>
      </c>
    </row>
    <row r="274" spans="2:4" x14ac:dyDescent="0.3">
      <c r="B274" s="6">
        <v>43886</v>
      </c>
      <c r="C274" s="99" t="str">
        <f>IF(Data!C274&lt;=0.1,"VL",IF(Data!C274&lt;=10,"L",IF(Data!C274&lt;=25,"M",IF(Data!C274&lt;=50,"H","VH"))))</f>
        <v>VL</v>
      </c>
      <c r="D274" s="43" t="str">
        <f>IF(Data!D274&lt;=0.1,"VL",IF(Data!D274&lt;=10,"L",IF(Data!D274&lt;=25,"M",IF(Data!D274&lt;=50,"H","VH"))))</f>
        <v>VL</v>
      </c>
    </row>
    <row r="275" spans="2:4" x14ac:dyDescent="0.3">
      <c r="B275" s="6">
        <v>43887</v>
      </c>
      <c r="C275" s="99" t="str">
        <f>IF(Data!C275&lt;=0.1,"VL",IF(Data!C275&lt;=10,"L",IF(Data!C275&lt;=25,"M",IF(Data!C275&lt;=50,"H","VH"))))</f>
        <v>VL</v>
      </c>
      <c r="D275" s="43" t="str">
        <f>IF(Data!D275&lt;=0.1,"VL",IF(Data!D275&lt;=10,"L",IF(Data!D275&lt;=25,"M",IF(Data!D275&lt;=50,"H","VH"))))</f>
        <v>VL</v>
      </c>
    </row>
    <row r="276" spans="2:4" x14ac:dyDescent="0.3">
      <c r="B276" s="6">
        <v>43888</v>
      </c>
      <c r="C276" s="99" t="str">
        <f>IF(Data!C276&lt;=0.1,"VL",IF(Data!C276&lt;=10,"L",IF(Data!C276&lt;=25,"M",IF(Data!C276&lt;=50,"H","VH"))))</f>
        <v>VL</v>
      </c>
      <c r="D276" s="43" t="str">
        <f>IF(Data!D276&lt;=0.1,"VL",IF(Data!D276&lt;=10,"L",IF(Data!D276&lt;=25,"M",IF(Data!D276&lt;=50,"H","VH"))))</f>
        <v>VL</v>
      </c>
    </row>
    <row r="277" spans="2:4" x14ac:dyDescent="0.3">
      <c r="B277" s="6">
        <v>43889</v>
      </c>
      <c r="C277" s="99" t="str">
        <f>IF(Data!C277&lt;=0.1,"VL",IF(Data!C277&lt;=10,"L",IF(Data!C277&lt;=25,"M",IF(Data!C277&lt;=50,"H","VH"))))</f>
        <v>VL</v>
      </c>
      <c r="D277" s="43" t="str">
        <f>IF(Data!D277&lt;=0.1,"VL",IF(Data!D277&lt;=10,"L",IF(Data!D277&lt;=25,"M",IF(Data!D277&lt;=50,"H","VH"))))</f>
        <v>VL</v>
      </c>
    </row>
    <row r="278" spans="2:4" x14ac:dyDescent="0.3">
      <c r="B278" s="6">
        <v>43890</v>
      </c>
      <c r="C278" s="99" t="str">
        <f>IF(Data!C278&lt;=0.1,"VL",IF(Data!C278&lt;=10,"L",IF(Data!C278&lt;=25,"M",IF(Data!C278&lt;=50,"H","VH"))))</f>
        <v>VL</v>
      </c>
      <c r="D278" s="43" t="str">
        <f>IF(Data!D278&lt;=0.1,"VL",IF(Data!D278&lt;=10,"L",IF(Data!D278&lt;=25,"M",IF(Data!D278&lt;=50,"H","VH"))))</f>
        <v>VL</v>
      </c>
    </row>
    <row r="279" spans="2:4" x14ac:dyDescent="0.3">
      <c r="B279" s="6">
        <v>43891</v>
      </c>
      <c r="C279" s="99" t="str">
        <f>IF(Data!C279&lt;=0.1,"VL",IF(Data!C279&lt;=10,"L",IF(Data!C279&lt;=25,"M",IF(Data!C279&lt;=50,"H","VH"))))</f>
        <v>VL</v>
      </c>
      <c r="D279" s="43" t="str">
        <f>IF(Data!D279&lt;=0.1,"VL",IF(Data!D279&lt;=10,"L",IF(Data!D279&lt;=25,"M",IF(Data!D279&lt;=50,"H","VH"))))</f>
        <v>VL</v>
      </c>
    </row>
    <row r="280" spans="2:4" x14ac:dyDescent="0.3">
      <c r="B280" s="6">
        <v>43892</v>
      </c>
      <c r="C280" s="99" t="str">
        <f>IF(Data!C280&lt;=0.1,"VL",IF(Data!C280&lt;=10,"L",IF(Data!C280&lt;=25,"M",IF(Data!C280&lt;=50,"H","VH"))))</f>
        <v>VL</v>
      </c>
      <c r="D280" s="43" t="str">
        <f>IF(Data!D280&lt;=0.1,"VL",IF(Data!D280&lt;=10,"L",IF(Data!D280&lt;=25,"M",IF(Data!D280&lt;=50,"H","VH"))))</f>
        <v>L</v>
      </c>
    </row>
    <row r="281" spans="2:4" x14ac:dyDescent="0.3">
      <c r="B281" s="6">
        <v>43893</v>
      </c>
      <c r="C281" s="99" t="str">
        <f>IF(Data!C281&lt;=0.1,"VL",IF(Data!C281&lt;=10,"L",IF(Data!C281&lt;=25,"M",IF(Data!C281&lt;=50,"H","VH"))))</f>
        <v>VL</v>
      </c>
      <c r="D281" s="43" t="str">
        <f>IF(Data!D281&lt;=0.1,"VL",IF(Data!D281&lt;=10,"L",IF(Data!D281&lt;=25,"M",IF(Data!D281&lt;=50,"H","VH"))))</f>
        <v>VL</v>
      </c>
    </row>
    <row r="282" spans="2:4" x14ac:dyDescent="0.3">
      <c r="B282" s="6">
        <v>43894</v>
      </c>
      <c r="C282" s="99" t="str">
        <f>IF(Data!C282&lt;=0.1,"VL",IF(Data!C282&lt;=10,"L",IF(Data!C282&lt;=25,"M",IF(Data!C282&lt;=50,"H","VH"))))</f>
        <v>VL</v>
      </c>
      <c r="D282" s="43" t="str">
        <f>IF(Data!D282&lt;=0.1,"VL",IF(Data!D282&lt;=10,"L",IF(Data!D282&lt;=25,"M",IF(Data!D282&lt;=50,"H","VH"))))</f>
        <v>VL</v>
      </c>
    </row>
    <row r="283" spans="2:4" x14ac:dyDescent="0.3">
      <c r="B283" s="6">
        <v>43895</v>
      </c>
      <c r="C283" s="99" t="str">
        <f>IF(Data!C283&lt;=0.1,"VL",IF(Data!C283&lt;=10,"L",IF(Data!C283&lt;=25,"M",IF(Data!C283&lt;=50,"H","VH"))))</f>
        <v>VL</v>
      </c>
      <c r="D283" s="43" t="str">
        <f>IF(Data!D283&lt;=0.1,"VL",IF(Data!D283&lt;=10,"L",IF(Data!D283&lt;=25,"M",IF(Data!D283&lt;=50,"H","VH"))))</f>
        <v>VL</v>
      </c>
    </row>
    <row r="284" spans="2:4" x14ac:dyDescent="0.3">
      <c r="B284" s="6">
        <v>43896</v>
      </c>
      <c r="C284" s="99" t="str">
        <f>IF(Data!C284&lt;=0.1,"VL",IF(Data!C284&lt;=10,"L",IF(Data!C284&lt;=25,"M",IF(Data!C284&lt;=50,"H","VH"))))</f>
        <v>VL</v>
      </c>
      <c r="D284" s="43" t="str">
        <f>IF(Data!D284&lt;=0.1,"VL",IF(Data!D284&lt;=10,"L",IF(Data!D284&lt;=25,"M",IF(Data!D284&lt;=50,"H","VH"))))</f>
        <v>VL</v>
      </c>
    </row>
    <row r="285" spans="2:4" x14ac:dyDescent="0.3">
      <c r="B285" s="6">
        <v>43897</v>
      </c>
      <c r="C285" s="99" t="str">
        <f>IF(Data!C285&lt;=0.1,"VL",IF(Data!C285&lt;=10,"L",IF(Data!C285&lt;=25,"M",IF(Data!C285&lt;=50,"H","VH"))))</f>
        <v>VL</v>
      </c>
      <c r="D285" s="43" t="str">
        <f>IF(Data!D285&lt;=0.1,"VL",IF(Data!D285&lt;=10,"L",IF(Data!D285&lt;=25,"M",IF(Data!D285&lt;=50,"H","VH"))))</f>
        <v>VL</v>
      </c>
    </row>
    <row r="286" spans="2:4" x14ac:dyDescent="0.3">
      <c r="B286" s="6">
        <v>43898</v>
      </c>
      <c r="C286" s="99" t="str">
        <f>IF(Data!C286&lt;=0.1,"VL",IF(Data!C286&lt;=10,"L",IF(Data!C286&lt;=25,"M",IF(Data!C286&lt;=50,"H","VH"))))</f>
        <v>VL</v>
      </c>
      <c r="D286" s="43" t="str">
        <f>IF(Data!D286&lt;=0.1,"VL",IF(Data!D286&lt;=10,"L",IF(Data!D286&lt;=25,"M",IF(Data!D286&lt;=50,"H","VH"))))</f>
        <v>VL</v>
      </c>
    </row>
    <row r="287" spans="2:4" x14ac:dyDescent="0.3">
      <c r="B287" s="6">
        <v>43899</v>
      </c>
      <c r="C287" s="99" t="str">
        <f>IF(Data!C287&lt;=0.1,"VL",IF(Data!C287&lt;=10,"L",IF(Data!C287&lt;=25,"M",IF(Data!C287&lt;=50,"H","VH"))))</f>
        <v>VL</v>
      </c>
      <c r="D287" s="43" t="str">
        <f>IF(Data!D287&lt;=0.1,"VL",IF(Data!D287&lt;=10,"L",IF(Data!D287&lt;=25,"M",IF(Data!D287&lt;=50,"H","VH"))))</f>
        <v>L</v>
      </c>
    </row>
    <row r="288" spans="2:4" x14ac:dyDescent="0.3">
      <c r="B288" s="6">
        <v>43900</v>
      </c>
      <c r="C288" s="99" t="str">
        <f>IF(Data!C288&lt;=0.1,"VL",IF(Data!C288&lt;=10,"L",IF(Data!C288&lt;=25,"M",IF(Data!C288&lt;=50,"H","VH"))))</f>
        <v>VL</v>
      </c>
      <c r="D288" s="43" t="str">
        <f>IF(Data!D288&lt;=0.1,"VL",IF(Data!D288&lt;=10,"L",IF(Data!D288&lt;=25,"M",IF(Data!D288&lt;=50,"H","VH"))))</f>
        <v>VL</v>
      </c>
    </row>
    <row r="289" spans="2:4" x14ac:dyDescent="0.3">
      <c r="B289" s="6">
        <v>43901</v>
      </c>
      <c r="C289" s="99" t="str">
        <f>IF(Data!C289&lt;=0.1,"VL",IF(Data!C289&lt;=10,"L",IF(Data!C289&lt;=25,"M",IF(Data!C289&lt;=50,"H","VH"))))</f>
        <v>VL</v>
      </c>
      <c r="D289" s="43" t="str">
        <f>IF(Data!D289&lt;=0.1,"VL",IF(Data!D289&lt;=10,"L",IF(Data!D289&lt;=25,"M",IF(Data!D289&lt;=50,"H","VH"))))</f>
        <v>L</v>
      </c>
    </row>
    <row r="290" spans="2:4" x14ac:dyDescent="0.3">
      <c r="B290" s="6">
        <v>43902</v>
      </c>
      <c r="C290" s="99" t="str">
        <f>IF(Data!C290&lt;=0.1,"VL",IF(Data!C290&lt;=10,"L",IF(Data!C290&lt;=25,"M",IF(Data!C290&lt;=50,"H","VH"))))</f>
        <v>VL</v>
      </c>
      <c r="D290" s="43" t="str">
        <f>IF(Data!D290&lt;=0.1,"VL",IF(Data!D290&lt;=10,"L",IF(Data!D290&lt;=25,"M",IF(Data!D290&lt;=50,"H","VH"))))</f>
        <v>VL</v>
      </c>
    </row>
    <row r="291" spans="2:4" x14ac:dyDescent="0.3">
      <c r="B291" s="6">
        <v>43903</v>
      </c>
      <c r="C291" s="99" t="str">
        <f>IF(Data!C291&lt;=0.1,"VL",IF(Data!C291&lt;=10,"L",IF(Data!C291&lt;=25,"M",IF(Data!C291&lt;=50,"H","VH"))))</f>
        <v>VL</v>
      </c>
      <c r="D291" s="43" t="str">
        <f>IF(Data!D291&lt;=0.1,"VL",IF(Data!D291&lt;=10,"L",IF(Data!D291&lt;=25,"M",IF(Data!D291&lt;=50,"H","VH"))))</f>
        <v>VL</v>
      </c>
    </row>
    <row r="292" spans="2:4" x14ac:dyDescent="0.3">
      <c r="B292" s="6">
        <v>43904</v>
      </c>
      <c r="C292" s="99" t="str">
        <f>IF(Data!C292&lt;=0.1,"VL",IF(Data!C292&lt;=10,"L",IF(Data!C292&lt;=25,"M",IF(Data!C292&lt;=50,"H","VH"))))</f>
        <v>VL</v>
      </c>
      <c r="D292" s="43" t="str">
        <f>IF(Data!D292&lt;=0.1,"VL",IF(Data!D292&lt;=10,"L",IF(Data!D292&lt;=25,"M",IF(Data!D292&lt;=50,"H","VH"))))</f>
        <v>VL</v>
      </c>
    </row>
    <row r="293" spans="2:4" x14ac:dyDescent="0.3">
      <c r="B293" s="6">
        <v>43905</v>
      </c>
      <c r="C293" s="99" t="str">
        <f>IF(Data!C293&lt;=0.1,"VL",IF(Data!C293&lt;=10,"L",IF(Data!C293&lt;=25,"M",IF(Data!C293&lt;=50,"H","VH"))))</f>
        <v>VL</v>
      </c>
      <c r="D293" s="43" t="str">
        <f>IF(Data!D293&lt;=0.1,"VL",IF(Data!D293&lt;=10,"L",IF(Data!D293&lt;=25,"M",IF(Data!D293&lt;=50,"H","VH"))))</f>
        <v>VL</v>
      </c>
    </row>
    <row r="294" spans="2:4" x14ac:dyDescent="0.3">
      <c r="B294" s="6">
        <v>43906</v>
      </c>
      <c r="C294" s="99" t="str">
        <f>IF(Data!C294&lt;=0.1,"VL",IF(Data!C294&lt;=10,"L",IF(Data!C294&lt;=25,"M",IF(Data!C294&lt;=50,"H","VH"))))</f>
        <v>VL</v>
      </c>
      <c r="D294" s="43" t="str">
        <f>IF(Data!D294&lt;=0.1,"VL",IF(Data!D294&lt;=10,"L",IF(Data!D294&lt;=25,"M",IF(Data!D294&lt;=50,"H","VH"))))</f>
        <v>VL</v>
      </c>
    </row>
    <row r="295" spans="2:4" x14ac:dyDescent="0.3">
      <c r="B295" s="6">
        <v>43907</v>
      </c>
      <c r="C295" s="99" t="str">
        <f>IF(Data!C295&lt;=0.1,"VL",IF(Data!C295&lt;=10,"L",IF(Data!C295&lt;=25,"M",IF(Data!C295&lt;=50,"H","VH"))))</f>
        <v>VL</v>
      </c>
      <c r="D295" s="43" t="str">
        <f>IF(Data!D295&lt;=0.1,"VL",IF(Data!D295&lt;=10,"L",IF(Data!D295&lt;=25,"M",IF(Data!D295&lt;=50,"H","VH"))))</f>
        <v>VL</v>
      </c>
    </row>
    <row r="296" spans="2:4" x14ac:dyDescent="0.3">
      <c r="B296" s="6">
        <v>43908</v>
      </c>
      <c r="C296" s="99" t="str">
        <f>IF(Data!C296&lt;=0.1,"VL",IF(Data!C296&lt;=10,"L",IF(Data!C296&lt;=25,"M",IF(Data!C296&lt;=50,"H","VH"))))</f>
        <v>VL</v>
      </c>
      <c r="D296" s="43" t="str">
        <f>IF(Data!D296&lt;=0.1,"VL",IF(Data!D296&lt;=10,"L",IF(Data!D296&lt;=25,"M",IF(Data!D296&lt;=50,"H","VH"))))</f>
        <v>VL</v>
      </c>
    </row>
    <row r="297" spans="2:4" x14ac:dyDescent="0.3">
      <c r="B297" s="6">
        <v>43909</v>
      </c>
      <c r="C297" s="99" t="str">
        <f>IF(Data!C297&lt;=0.1,"VL",IF(Data!C297&lt;=10,"L",IF(Data!C297&lt;=25,"M",IF(Data!C297&lt;=50,"H","VH"))))</f>
        <v>L</v>
      </c>
      <c r="D297" s="43" t="str">
        <f>IF(Data!D297&lt;=0.1,"VL",IF(Data!D297&lt;=10,"L",IF(Data!D297&lt;=25,"M",IF(Data!D297&lt;=50,"H","VH"))))</f>
        <v>VL</v>
      </c>
    </row>
    <row r="298" spans="2:4" x14ac:dyDescent="0.3">
      <c r="B298" s="6">
        <v>43910</v>
      </c>
      <c r="C298" s="99" t="str">
        <f>IF(Data!C298&lt;=0.1,"VL",IF(Data!C298&lt;=10,"L",IF(Data!C298&lt;=25,"M",IF(Data!C298&lt;=50,"H","VH"))))</f>
        <v>VL</v>
      </c>
      <c r="D298" s="43" t="str">
        <f>IF(Data!D298&lt;=0.1,"VL",IF(Data!D298&lt;=10,"L",IF(Data!D298&lt;=25,"M",IF(Data!D298&lt;=50,"H","VH"))))</f>
        <v>L</v>
      </c>
    </row>
    <row r="299" spans="2:4" x14ac:dyDescent="0.3">
      <c r="B299" s="6">
        <v>43911</v>
      </c>
      <c r="C299" s="99" t="str">
        <f>IF(Data!C299&lt;=0.1,"VL",IF(Data!C299&lt;=10,"L",IF(Data!C299&lt;=25,"M",IF(Data!C299&lt;=50,"H","VH"))))</f>
        <v>VL</v>
      </c>
      <c r="D299" s="43" t="str">
        <f>IF(Data!D299&lt;=0.1,"VL",IF(Data!D299&lt;=10,"L",IF(Data!D299&lt;=25,"M",IF(Data!D299&lt;=50,"H","VH"))))</f>
        <v>L</v>
      </c>
    </row>
    <row r="300" spans="2:4" x14ac:dyDescent="0.3">
      <c r="B300" s="6">
        <v>43912</v>
      </c>
      <c r="C300" s="99" t="str">
        <f>IF(Data!C300&lt;=0.1,"VL",IF(Data!C300&lt;=10,"L",IF(Data!C300&lt;=25,"M",IF(Data!C300&lt;=50,"H","VH"))))</f>
        <v>VL</v>
      </c>
      <c r="D300" s="43" t="str">
        <f>IF(Data!D300&lt;=0.1,"VL",IF(Data!D300&lt;=10,"L",IF(Data!D300&lt;=25,"M",IF(Data!D300&lt;=50,"H","VH"))))</f>
        <v>VL</v>
      </c>
    </row>
    <row r="301" spans="2:4" x14ac:dyDescent="0.3">
      <c r="B301" s="6">
        <v>43913</v>
      </c>
      <c r="C301" s="99" t="str">
        <f>IF(Data!C301&lt;=0.1,"VL",IF(Data!C301&lt;=10,"L",IF(Data!C301&lt;=25,"M",IF(Data!C301&lt;=50,"H","VH"))))</f>
        <v>VL</v>
      </c>
      <c r="D301" s="43" t="str">
        <f>IF(Data!D301&lt;=0.1,"VL",IF(Data!D301&lt;=10,"L",IF(Data!D301&lt;=25,"M",IF(Data!D301&lt;=50,"H","VH"))))</f>
        <v>VL</v>
      </c>
    </row>
    <row r="302" spans="2:4" x14ac:dyDescent="0.3">
      <c r="B302" s="6">
        <v>43914</v>
      </c>
      <c r="C302" s="99" t="str">
        <f>IF(Data!C302&lt;=0.1,"VL",IF(Data!C302&lt;=10,"L",IF(Data!C302&lt;=25,"M",IF(Data!C302&lt;=50,"H","VH"))))</f>
        <v>VL</v>
      </c>
      <c r="D302" s="43" t="str">
        <f>IF(Data!D302&lt;=0.1,"VL",IF(Data!D302&lt;=10,"L",IF(Data!D302&lt;=25,"M",IF(Data!D302&lt;=50,"H","VH"))))</f>
        <v>VL</v>
      </c>
    </row>
    <row r="303" spans="2:4" x14ac:dyDescent="0.3">
      <c r="B303" s="6">
        <v>43915</v>
      </c>
      <c r="C303" s="99" t="str">
        <f>IF(Data!C303&lt;=0.1,"VL",IF(Data!C303&lt;=10,"L",IF(Data!C303&lt;=25,"M",IF(Data!C303&lt;=50,"H","VH"))))</f>
        <v>VL</v>
      </c>
      <c r="D303" s="43" t="str">
        <f>IF(Data!D303&lt;=0.1,"VL",IF(Data!D303&lt;=10,"L",IF(Data!D303&lt;=25,"M",IF(Data!D303&lt;=50,"H","VH"))))</f>
        <v>VL</v>
      </c>
    </row>
    <row r="304" spans="2:4" x14ac:dyDescent="0.3">
      <c r="B304" s="6">
        <v>43916</v>
      </c>
      <c r="C304" s="99" t="str">
        <f>IF(Data!C304&lt;=0.1,"VL",IF(Data!C304&lt;=10,"L",IF(Data!C304&lt;=25,"M",IF(Data!C304&lt;=50,"H","VH"))))</f>
        <v>VL</v>
      </c>
      <c r="D304" s="43" t="str">
        <f>IF(Data!D304&lt;=0.1,"VL",IF(Data!D304&lt;=10,"L",IF(Data!D304&lt;=25,"M",IF(Data!D304&lt;=50,"H","VH"))))</f>
        <v>VL</v>
      </c>
    </row>
    <row r="305" spans="2:4" x14ac:dyDescent="0.3">
      <c r="B305" s="6">
        <v>43917</v>
      </c>
      <c r="C305" s="99" t="str">
        <f>IF(Data!C305&lt;=0.1,"VL",IF(Data!C305&lt;=10,"L",IF(Data!C305&lt;=25,"M",IF(Data!C305&lt;=50,"H","VH"))))</f>
        <v>VL</v>
      </c>
      <c r="D305" s="43" t="str">
        <f>IF(Data!D305&lt;=0.1,"VL",IF(Data!D305&lt;=10,"L",IF(Data!D305&lt;=25,"M",IF(Data!D305&lt;=50,"H","VH"))))</f>
        <v>VL</v>
      </c>
    </row>
    <row r="306" spans="2:4" x14ac:dyDescent="0.3">
      <c r="B306" s="6">
        <v>43918</v>
      </c>
      <c r="C306" s="99" t="str">
        <f>IF(Data!C306&lt;=0.1,"VL",IF(Data!C306&lt;=10,"L",IF(Data!C306&lt;=25,"M",IF(Data!C306&lt;=50,"H","VH"))))</f>
        <v>VL</v>
      </c>
      <c r="D306" s="43" t="str">
        <f>IF(Data!D306&lt;=0.1,"VL",IF(Data!D306&lt;=10,"L",IF(Data!D306&lt;=25,"M",IF(Data!D306&lt;=50,"H","VH"))))</f>
        <v>VL</v>
      </c>
    </row>
    <row r="307" spans="2:4" x14ac:dyDescent="0.3">
      <c r="B307" s="6">
        <v>43919</v>
      </c>
      <c r="C307" s="99" t="str">
        <f>IF(Data!C307&lt;=0.1,"VL",IF(Data!C307&lt;=10,"L",IF(Data!C307&lt;=25,"M",IF(Data!C307&lt;=50,"H","VH"))))</f>
        <v>VL</v>
      </c>
      <c r="D307" s="43" t="str">
        <f>IF(Data!D307&lt;=0.1,"VL",IF(Data!D307&lt;=10,"L",IF(Data!D307&lt;=25,"M",IF(Data!D307&lt;=50,"H","VH"))))</f>
        <v>VL</v>
      </c>
    </row>
    <row r="308" spans="2:4" x14ac:dyDescent="0.3">
      <c r="B308" s="6">
        <v>43920</v>
      </c>
      <c r="C308" s="99" t="str">
        <f>IF(Data!C308&lt;=0.1,"VL",IF(Data!C308&lt;=10,"L",IF(Data!C308&lt;=25,"M",IF(Data!C308&lt;=50,"H","VH"))))</f>
        <v>VL</v>
      </c>
      <c r="D308" s="43" t="str">
        <f>IF(Data!D308&lt;=0.1,"VL",IF(Data!D308&lt;=10,"L",IF(Data!D308&lt;=25,"M",IF(Data!D308&lt;=50,"H","VH"))))</f>
        <v>VL</v>
      </c>
    </row>
    <row r="309" spans="2:4" x14ac:dyDescent="0.3">
      <c r="B309" s="6">
        <v>43921</v>
      </c>
      <c r="C309" s="99" t="str">
        <f>IF(Data!C309&lt;=0.1,"VL",IF(Data!C309&lt;=10,"L",IF(Data!C309&lt;=25,"M",IF(Data!C309&lt;=50,"H","VH"))))</f>
        <v>VL</v>
      </c>
      <c r="D309" s="43" t="str">
        <f>IF(Data!D309&lt;=0.1,"VL",IF(Data!D309&lt;=10,"L",IF(Data!D309&lt;=25,"M",IF(Data!D309&lt;=50,"H","VH"))))</f>
        <v>VL</v>
      </c>
    </row>
    <row r="310" spans="2:4" x14ac:dyDescent="0.3">
      <c r="B310" s="6">
        <v>43922</v>
      </c>
      <c r="C310" s="99" t="str">
        <f>IF(Data!C310&lt;=0.1,"VL",IF(Data!C310&lt;=10,"L",IF(Data!C310&lt;=25,"M",IF(Data!C310&lt;=50,"H","VH"))))</f>
        <v>VL</v>
      </c>
      <c r="D310" s="43" t="str">
        <f>IF(Data!D310&lt;=0.1,"VL",IF(Data!D310&lt;=10,"L",IF(Data!D310&lt;=25,"M",IF(Data!D310&lt;=50,"H","VH"))))</f>
        <v>VL</v>
      </c>
    </row>
    <row r="311" spans="2:4" x14ac:dyDescent="0.3">
      <c r="B311" s="6">
        <v>43923</v>
      </c>
      <c r="C311" s="99" t="str">
        <f>IF(Data!C311&lt;=0.1,"VL",IF(Data!C311&lt;=10,"L",IF(Data!C311&lt;=25,"M",IF(Data!C311&lt;=50,"H","VH"))))</f>
        <v>VL</v>
      </c>
      <c r="D311" s="43" t="str">
        <f>IF(Data!D311&lt;=0.1,"VL",IF(Data!D311&lt;=10,"L",IF(Data!D311&lt;=25,"M",IF(Data!D311&lt;=50,"H","VH"))))</f>
        <v>VL</v>
      </c>
    </row>
    <row r="312" spans="2:4" x14ac:dyDescent="0.3">
      <c r="B312" s="6">
        <v>43924</v>
      </c>
      <c r="C312" s="99" t="str">
        <f>IF(Data!C312&lt;=0.1,"VL",IF(Data!C312&lt;=10,"L",IF(Data!C312&lt;=25,"M",IF(Data!C312&lt;=50,"H","VH"))))</f>
        <v>VL</v>
      </c>
      <c r="D312" s="43" t="str">
        <f>IF(Data!D312&lt;=0.1,"VL",IF(Data!D312&lt;=10,"L",IF(Data!D312&lt;=25,"M",IF(Data!D312&lt;=50,"H","VH"))))</f>
        <v>VL</v>
      </c>
    </row>
    <row r="313" spans="2:4" x14ac:dyDescent="0.3">
      <c r="B313" s="6">
        <v>43925</v>
      </c>
      <c r="C313" s="99" t="str">
        <f>IF(Data!C313&lt;=0.1,"VL",IF(Data!C313&lt;=10,"L",IF(Data!C313&lt;=25,"M",IF(Data!C313&lt;=50,"H","VH"))))</f>
        <v>VL</v>
      </c>
      <c r="D313" s="43" t="str">
        <f>IF(Data!D313&lt;=0.1,"VL",IF(Data!D313&lt;=10,"L",IF(Data!D313&lt;=25,"M",IF(Data!D313&lt;=50,"H","VH"))))</f>
        <v>VL</v>
      </c>
    </row>
    <row r="314" spans="2:4" x14ac:dyDescent="0.3">
      <c r="B314" s="6">
        <v>43926</v>
      </c>
      <c r="C314" s="99" t="str">
        <f>IF(Data!C314&lt;=0.1,"VL",IF(Data!C314&lt;=10,"L",IF(Data!C314&lt;=25,"M",IF(Data!C314&lt;=50,"H","VH"))))</f>
        <v>VL</v>
      </c>
      <c r="D314" s="43" t="str">
        <f>IF(Data!D314&lt;=0.1,"VL",IF(Data!D314&lt;=10,"L",IF(Data!D314&lt;=25,"M",IF(Data!D314&lt;=50,"H","VH"))))</f>
        <v>VL</v>
      </c>
    </row>
    <row r="315" spans="2:4" x14ac:dyDescent="0.3">
      <c r="B315" s="6">
        <v>43927</v>
      </c>
      <c r="C315" s="99" t="str">
        <f>IF(Data!C315&lt;=0.1,"VL",IF(Data!C315&lt;=10,"L",IF(Data!C315&lt;=25,"M",IF(Data!C315&lt;=50,"H","VH"))))</f>
        <v>M</v>
      </c>
      <c r="D315" s="43" t="str">
        <f>IF(Data!D315&lt;=0.1,"VL",IF(Data!D315&lt;=10,"L",IF(Data!D315&lt;=25,"M",IF(Data!D315&lt;=50,"H","VH"))))</f>
        <v>VL</v>
      </c>
    </row>
    <row r="316" spans="2:4" x14ac:dyDescent="0.3">
      <c r="B316" s="6">
        <v>43928</v>
      </c>
      <c r="C316" s="99" t="str">
        <f>IF(Data!C316&lt;=0.1,"VL",IF(Data!C316&lt;=10,"L",IF(Data!C316&lt;=25,"M",IF(Data!C316&lt;=50,"H","VH"))))</f>
        <v>H</v>
      </c>
      <c r="D316" s="43" t="str">
        <f>IF(Data!D316&lt;=0.1,"VL",IF(Data!D316&lt;=10,"L",IF(Data!D316&lt;=25,"M",IF(Data!D316&lt;=50,"H","VH"))))</f>
        <v>L</v>
      </c>
    </row>
    <row r="317" spans="2:4" x14ac:dyDescent="0.3">
      <c r="B317" s="6">
        <v>43929</v>
      </c>
      <c r="C317" s="99" t="str">
        <f>IF(Data!C317&lt;=0.1,"VL",IF(Data!C317&lt;=10,"L",IF(Data!C317&lt;=25,"M",IF(Data!C317&lt;=50,"H","VH"))))</f>
        <v>L</v>
      </c>
      <c r="D317" s="43" t="str">
        <f>IF(Data!D317&lt;=0.1,"VL",IF(Data!D317&lt;=10,"L",IF(Data!D317&lt;=25,"M",IF(Data!D317&lt;=50,"H","VH"))))</f>
        <v>L</v>
      </c>
    </row>
    <row r="318" spans="2:4" x14ac:dyDescent="0.3">
      <c r="B318" s="6">
        <v>43930</v>
      </c>
      <c r="C318" s="99" t="str">
        <f>IF(Data!C318&lt;=0.1,"VL",IF(Data!C318&lt;=10,"L",IF(Data!C318&lt;=25,"M",IF(Data!C318&lt;=50,"H","VH"))))</f>
        <v>VL</v>
      </c>
      <c r="D318" s="43" t="str">
        <f>IF(Data!D318&lt;=0.1,"VL",IF(Data!D318&lt;=10,"L",IF(Data!D318&lt;=25,"M",IF(Data!D318&lt;=50,"H","VH"))))</f>
        <v>L</v>
      </c>
    </row>
    <row r="319" spans="2:4" x14ac:dyDescent="0.3">
      <c r="B319" s="6">
        <v>43931</v>
      </c>
      <c r="C319" s="99" t="str">
        <f>IF(Data!C319&lt;=0.1,"VL",IF(Data!C319&lt;=10,"L",IF(Data!C319&lt;=25,"M",IF(Data!C319&lt;=50,"H","VH"))))</f>
        <v>VL</v>
      </c>
      <c r="D319" s="43" t="str">
        <f>IF(Data!D319&lt;=0.1,"VL",IF(Data!D319&lt;=10,"L",IF(Data!D319&lt;=25,"M",IF(Data!D319&lt;=50,"H","VH"))))</f>
        <v>VL</v>
      </c>
    </row>
    <row r="320" spans="2:4" x14ac:dyDescent="0.3">
      <c r="B320" s="6">
        <v>43932</v>
      </c>
      <c r="C320" s="99" t="str">
        <f>IF(Data!C320&lt;=0.1,"VL",IF(Data!C320&lt;=10,"L",IF(Data!C320&lt;=25,"M",IF(Data!C320&lt;=50,"H","VH"))))</f>
        <v>VL</v>
      </c>
      <c r="D320" s="43" t="str">
        <f>IF(Data!D320&lt;=0.1,"VL",IF(Data!D320&lt;=10,"L",IF(Data!D320&lt;=25,"M",IF(Data!D320&lt;=50,"H","VH"))))</f>
        <v>VL</v>
      </c>
    </row>
    <row r="321" spans="2:4" x14ac:dyDescent="0.3">
      <c r="B321" s="6">
        <v>43933</v>
      </c>
      <c r="C321" s="99" t="str">
        <f>IF(Data!C321&lt;=0.1,"VL",IF(Data!C321&lt;=10,"L",IF(Data!C321&lt;=25,"M",IF(Data!C321&lt;=50,"H","VH"))))</f>
        <v>VL</v>
      </c>
      <c r="D321" s="43" t="str">
        <f>IF(Data!D321&lt;=0.1,"VL",IF(Data!D321&lt;=10,"L",IF(Data!D321&lt;=25,"M",IF(Data!D321&lt;=50,"H","VH"))))</f>
        <v>VL</v>
      </c>
    </row>
    <row r="322" spans="2:4" x14ac:dyDescent="0.3">
      <c r="B322" s="6">
        <v>43934</v>
      </c>
      <c r="C322" s="99" t="str">
        <f>IF(Data!C322&lt;=0.1,"VL",IF(Data!C322&lt;=10,"L",IF(Data!C322&lt;=25,"M",IF(Data!C322&lt;=50,"H","VH"))))</f>
        <v>VL</v>
      </c>
      <c r="D322" s="43" t="str">
        <f>IF(Data!D322&lt;=0.1,"VL",IF(Data!D322&lt;=10,"L",IF(Data!D322&lt;=25,"M",IF(Data!D322&lt;=50,"H","VH"))))</f>
        <v>VL</v>
      </c>
    </row>
    <row r="323" spans="2:4" x14ac:dyDescent="0.3">
      <c r="B323" s="6">
        <v>43935</v>
      </c>
      <c r="C323" s="99" t="str">
        <f>IF(Data!C323&lt;=0.1,"VL",IF(Data!C323&lt;=10,"L",IF(Data!C323&lt;=25,"M",IF(Data!C323&lt;=50,"H","VH"))))</f>
        <v>VL</v>
      </c>
      <c r="D323" s="43" t="str">
        <f>IF(Data!D323&lt;=0.1,"VL",IF(Data!D323&lt;=10,"L",IF(Data!D323&lt;=25,"M",IF(Data!D323&lt;=50,"H","VH"))))</f>
        <v>VL</v>
      </c>
    </row>
    <row r="324" spans="2:4" x14ac:dyDescent="0.3">
      <c r="B324" s="6">
        <v>43936</v>
      </c>
      <c r="C324" s="99" t="str">
        <f>IF(Data!C324&lt;=0.1,"VL",IF(Data!C324&lt;=10,"L",IF(Data!C324&lt;=25,"M",IF(Data!C324&lt;=50,"H","VH"))))</f>
        <v>VL</v>
      </c>
      <c r="D324" s="43" t="str">
        <f>IF(Data!D324&lt;=0.1,"VL",IF(Data!D324&lt;=10,"L",IF(Data!D324&lt;=25,"M",IF(Data!D324&lt;=50,"H","VH"))))</f>
        <v>VL</v>
      </c>
    </row>
    <row r="325" spans="2:4" x14ac:dyDescent="0.3">
      <c r="B325" s="6">
        <v>43937</v>
      </c>
      <c r="C325" s="99" t="str">
        <f>IF(Data!C325&lt;=0.1,"VL",IF(Data!C325&lt;=10,"L",IF(Data!C325&lt;=25,"M",IF(Data!C325&lt;=50,"H","VH"))))</f>
        <v>VL</v>
      </c>
      <c r="D325" s="43" t="str">
        <f>IF(Data!D325&lt;=0.1,"VL",IF(Data!D325&lt;=10,"L",IF(Data!D325&lt;=25,"M",IF(Data!D325&lt;=50,"H","VH"))))</f>
        <v>VL</v>
      </c>
    </row>
    <row r="326" spans="2:4" x14ac:dyDescent="0.3">
      <c r="B326" s="6">
        <v>43938</v>
      </c>
      <c r="C326" s="99" t="str">
        <f>IF(Data!C326&lt;=0.1,"VL",IF(Data!C326&lt;=10,"L",IF(Data!C326&lt;=25,"M",IF(Data!C326&lt;=50,"H","VH"))))</f>
        <v>M</v>
      </c>
      <c r="D326" s="43" t="str">
        <f>IF(Data!D326&lt;=0.1,"VL",IF(Data!D326&lt;=10,"L",IF(Data!D326&lt;=25,"M",IF(Data!D326&lt;=50,"H","VH"))))</f>
        <v>VL</v>
      </c>
    </row>
    <row r="327" spans="2:4" x14ac:dyDescent="0.3">
      <c r="B327" s="6">
        <v>43939</v>
      </c>
      <c r="C327" s="99" t="str">
        <f>IF(Data!C327&lt;=0.1,"VL",IF(Data!C327&lt;=10,"L",IF(Data!C327&lt;=25,"M",IF(Data!C327&lt;=50,"H","VH"))))</f>
        <v>L</v>
      </c>
      <c r="D327" s="43" t="str">
        <f>IF(Data!D327&lt;=0.1,"VL",IF(Data!D327&lt;=10,"L",IF(Data!D327&lt;=25,"M",IF(Data!D327&lt;=50,"H","VH"))))</f>
        <v>VL</v>
      </c>
    </row>
    <row r="328" spans="2:4" x14ac:dyDescent="0.3">
      <c r="B328" s="6">
        <v>43940</v>
      </c>
      <c r="C328" s="99" t="str">
        <f>IF(Data!C328&lt;=0.1,"VL",IF(Data!C328&lt;=10,"L",IF(Data!C328&lt;=25,"M",IF(Data!C328&lt;=50,"H","VH"))))</f>
        <v>VL</v>
      </c>
      <c r="D328" s="43" t="str">
        <f>IF(Data!D328&lt;=0.1,"VL",IF(Data!D328&lt;=10,"L",IF(Data!D328&lt;=25,"M",IF(Data!D328&lt;=50,"H","VH"))))</f>
        <v>VL</v>
      </c>
    </row>
    <row r="329" spans="2:4" x14ac:dyDescent="0.3">
      <c r="B329" s="6">
        <v>43941</v>
      </c>
      <c r="C329" s="99" t="str">
        <f>IF(Data!C329&lt;=0.1,"VL",IF(Data!C329&lt;=10,"L",IF(Data!C329&lt;=25,"M",IF(Data!C329&lt;=50,"H","VH"))))</f>
        <v>L</v>
      </c>
      <c r="D329" s="43" t="str">
        <f>IF(Data!D329&lt;=0.1,"VL",IF(Data!D329&lt;=10,"L",IF(Data!D329&lt;=25,"M",IF(Data!D329&lt;=50,"H","VH"))))</f>
        <v>VL</v>
      </c>
    </row>
    <row r="330" spans="2:4" x14ac:dyDescent="0.3">
      <c r="B330" s="6">
        <v>43942</v>
      </c>
      <c r="C330" s="99" t="str">
        <f>IF(Data!C330&lt;=0.1,"VL",IF(Data!C330&lt;=10,"L",IF(Data!C330&lt;=25,"M",IF(Data!C330&lt;=50,"H","VH"))))</f>
        <v>VL</v>
      </c>
      <c r="D330" s="43" t="str">
        <f>IF(Data!D330&lt;=0.1,"VL",IF(Data!D330&lt;=10,"L",IF(Data!D330&lt;=25,"M",IF(Data!D330&lt;=50,"H","VH"))))</f>
        <v>VL</v>
      </c>
    </row>
    <row r="331" spans="2:4" x14ac:dyDescent="0.3">
      <c r="B331" s="6">
        <v>43943</v>
      </c>
      <c r="C331" s="99" t="str">
        <f>IF(Data!C331&lt;=0.1,"VL",IF(Data!C331&lt;=10,"L",IF(Data!C331&lt;=25,"M",IF(Data!C331&lt;=50,"H","VH"))))</f>
        <v>VL</v>
      </c>
      <c r="D331" s="43" t="str">
        <f>IF(Data!D331&lt;=0.1,"VL",IF(Data!D331&lt;=10,"L",IF(Data!D331&lt;=25,"M",IF(Data!D331&lt;=50,"H","VH"))))</f>
        <v>VL</v>
      </c>
    </row>
    <row r="332" spans="2:4" x14ac:dyDescent="0.3">
      <c r="B332" s="6">
        <v>43944</v>
      </c>
      <c r="C332" s="99" t="str">
        <f>IF(Data!C332&lt;=0.1,"VL",IF(Data!C332&lt;=10,"L",IF(Data!C332&lt;=25,"M",IF(Data!C332&lt;=50,"H","VH"))))</f>
        <v>VL</v>
      </c>
      <c r="D332" s="43" t="str">
        <f>IF(Data!D332&lt;=0.1,"VL",IF(Data!D332&lt;=10,"L",IF(Data!D332&lt;=25,"M",IF(Data!D332&lt;=50,"H","VH"))))</f>
        <v>VL</v>
      </c>
    </row>
    <row r="333" spans="2:4" x14ac:dyDescent="0.3">
      <c r="B333" s="6">
        <v>43945</v>
      </c>
      <c r="C333" s="99" t="str">
        <f>IF(Data!C333&lt;=0.1,"VL",IF(Data!C333&lt;=10,"L",IF(Data!C333&lt;=25,"M",IF(Data!C333&lt;=50,"H","VH"))))</f>
        <v>VL</v>
      </c>
      <c r="D333" s="43" t="str">
        <f>IF(Data!D333&lt;=0.1,"VL",IF(Data!D333&lt;=10,"L",IF(Data!D333&lt;=25,"M",IF(Data!D333&lt;=50,"H","VH"))))</f>
        <v>VL</v>
      </c>
    </row>
    <row r="334" spans="2:4" x14ac:dyDescent="0.3">
      <c r="B334" s="6">
        <v>43946</v>
      </c>
      <c r="C334" s="99" t="str">
        <f>IF(Data!C334&lt;=0.1,"VL",IF(Data!C334&lt;=10,"L",IF(Data!C334&lt;=25,"M",IF(Data!C334&lt;=50,"H","VH"))))</f>
        <v>VL</v>
      </c>
      <c r="D334" s="43" t="str">
        <f>IF(Data!D334&lt;=0.1,"VL",IF(Data!D334&lt;=10,"L",IF(Data!D334&lt;=25,"M",IF(Data!D334&lt;=50,"H","VH"))))</f>
        <v>VL</v>
      </c>
    </row>
    <row r="335" spans="2:4" x14ac:dyDescent="0.3">
      <c r="B335" s="6">
        <v>43947</v>
      </c>
      <c r="C335" s="99" t="str">
        <f>IF(Data!C335&lt;=0.1,"VL",IF(Data!C335&lt;=10,"L",IF(Data!C335&lt;=25,"M",IF(Data!C335&lt;=50,"H","VH"))))</f>
        <v>VL</v>
      </c>
      <c r="D335" s="43" t="str">
        <f>IF(Data!D335&lt;=0.1,"VL",IF(Data!D335&lt;=10,"L",IF(Data!D335&lt;=25,"M",IF(Data!D335&lt;=50,"H","VH"))))</f>
        <v>VL</v>
      </c>
    </row>
    <row r="336" spans="2:4" x14ac:dyDescent="0.3">
      <c r="B336" s="6">
        <v>43948</v>
      </c>
      <c r="C336" s="99" t="str">
        <f>IF(Data!C336&lt;=0.1,"VL",IF(Data!C336&lt;=10,"L",IF(Data!C336&lt;=25,"M",IF(Data!C336&lt;=50,"H","VH"))))</f>
        <v>VL</v>
      </c>
      <c r="D336" s="43" t="str">
        <f>IF(Data!D336&lt;=0.1,"VL",IF(Data!D336&lt;=10,"L",IF(Data!D336&lt;=25,"M",IF(Data!D336&lt;=50,"H","VH"))))</f>
        <v>L</v>
      </c>
    </row>
    <row r="337" spans="2:4" x14ac:dyDescent="0.3">
      <c r="B337" s="6">
        <v>43949</v>
      </c>
      <c r="C337" s="99" t="str">
        <f>IF(Data!C337&lt;=0.1,"VL",IF(Data!C337&lt;=10,"L",IF(Data!C337&lt;=25,"M",IF(Data!C337&lt;=50,"H","VH"))))</f>
        <v>VL</v>
      </c>
      <c r="D337" s="43" t="str">
        <f>IF(Data!D337&lt;=0.1,"VL",IF(Data!D337&lt;=10,"L",IF(Data!D337&lt;=25,"M",IF(Data!D337&lt;=50,"H","VH"))))</f>
        <v>VL</v>
      </c>
    </row>
    <row r="338" spans="2:4" x14ac:dyDescent="0.3">
      <c r="B338" s="6">
        <v>43950</v>
      </c>
      <c r="C338" s="99" t="str">
        <f>IF(Data!C338&lt;=0.1,"VL",IF(Data!C338&lt;=10,"L",IF(Data!C338&lt;=25,"M",IF(Data!C338&lt;=50,"H","VH"))))</f>
        <v>VL</v>
      </c>
      <c r="D338" s="43" t="str">
        <f>IF(Data!D338&lt;=0.1,"VL",IF(Data!D338&lt;=10,"L",IF(Data!D338&lt;=25,"M",IF(Data!D338&lt;=50,"H","VH"))))</f>
        <v>VL</v>
      </c>
    </row>
    <row r="339" spans="2:4" x14ac:dyDescent="0.3">
      <c r="B339" s="6">
        <v>43951</v>
      </c>
      <c r="C339" s="99" t="str">
        <f>IF(Data!C339&lt;=0.1,"VL",IF(Data!C339&lt;=10,"L",IF(Data!C339&lt;=25,"M",IF(Data!C339&lt;=50,"H","VH"))))</f>
        <v>VL</v>
      </c>
      <c r="D339" s="43" t="str">
        <f>IF(Data!D339&lt;=0.1,"VL",IF(Data!D339&lt;=10,"L",IF(Data!D339&lt;=25,"M",IF(Data!D339&lt;=50,"H","VH"))))</f>
        <v>VL</v>
      </c>
    </row>
    <row r="340" spans="2:4" x14ac:dyDescent="0.3">
      <c r="B340" s="6">
        <v>43952</v>
      </c>
      <c r="C340" s="99" t="str">
        <f>IF(Data!C340&lt;=0.1,"VL",IF(Data!C340&lt;=10,"L",IF(Data!C340&lt;=25,"M",IF(Data!C340&lt;=50,"H","VH"))))</f>
        <v>VL</v>
      </c>
      <c r="D340" s="43" t="str">
        <f>IF(Data!D340&lt;=0.1,"VL",IF(Data!D340&lt;=10,"L",IF(Data!D340&lt;=25,"M",IF(Data!D340&lt;=50,"H","VH"))))</f>
        <v>VL</v>
      </c>
    </row>
    <row r="341" spans="2:4" x14ac:dyDescent="0.3">
      <c r="B341" s="6">
        <v>43953</v>
      </c>
      <c r="C341" s="99" t="str">
        <f>IF(Data!C341&lt;=0.1,"VL",IF(Data!C341&lt;=10,"L",IF(Data!C341&lt;=25,"M",IF(Data!C341&lt;=50,"H","VH"))))</f>
        <v>VL</v>
      </c>
      <c r="D341" s="43" t="str">
        <f>IF(Data!D341&lt;=0.1,"VL",IF(Data!D341&lt;=10,"L",IF(Data!D341&lt;=25,"M",IF(Data!D341&lt;=50,"H","VH"))))</f>
        <v>VL</v>
      </c>
    </row>
    <row r="342" spans="2:4" x14ac:dyDescent="0.3">
      <c r="B342" s="6">
        <v>43954</v>
      </c>
      <c r="C342" s="99" t="str">
        <f>IF(Data!C342&lt;=0.1,"VL",IF(Data!C342&lt;=10,"L",IF(Data!C342&lt;=25,"M",IF(Data!C342&lt;=50,"H","VH"))))</f>
        <v>VL</v>
      </c>
      <c r="D342" s="43" t="str">
        <f>IF(Data!D342&lt;=0.1,"VL",IF(Data!D342&lt;=10,"L",IF(Data!D342&lt;=25,"M",IF(Data!D342&lt;=50,"H","VH"))))</f>
        <v>VL</v>
      </c>
    </row>
    <row r="343" spans="2:4" x14ac:dyDescent="0.3">
      <c r="B343" s="6">
        <v>43955</v>
      </c>
      <c r="C343" s="99" t="str">
        <f>IF(Data!C343&lt;=0.1,"VL",IF(Data!C343&lt;=10,"L",IF(Data!C343&lt;=25,"M",IF(Data!C343&lt;=50,"H","VH"))))</f>
        <v>VL</v>
      </c>
      <c r="D343" s="43" t="str">
        <f>IF(Data!D343&lt;=0.1,"VL",IF(Data!D343&lt;=10,"L",IF(Data!D343&lt;=25,"M",IF(Data!D343&lt;=50,"H","VH"))))</f>
        <v>VL</v>
      </c>
    </row>
    <row r="344" spans="2:4" x14ac:dyDescent="0.3">
      <c r="B344" s="6">
        <v>43956</v>
      </c>
      <c r="C344" s="99" t="str">
        <f>IF(Data!C344&lt;=0.1,"VL",IF(Data!C344&lt;=10,"L",IF(Data!C344&lt;=25,"M",IF(Data!C344&lt;=50,"H","VH"))))</f>
        <v>VL</v>
      </c>
      <c r="D344" s="43" t="str">
        <f>IF(Data!D344&lt;=0.1,"VL",IF(Data!D344&lt;=10,"L",IF(Data!D344&lt;=25,"M",IF(Data!D344&lt;=50,"H","VH"))))</f>
        <v>VL</v>
      </c>
    </row>
    <row r="345" spans="2:4" x14ac:dyDescent="0.3">
      <c r="B345" s="6">
        <v>43957</v>
      </c>
      <c r="C345" s="99" t="str">
        <f>IF(Data!C345&lt;=0.1,"VL",IF(Data!C345&lt;=10,"L",IF(Data!C345&lt;=25,"M",IF(Data!C345&lt;=50,"H","VH"))))</f>
        <v>VL</v>
      </c>
      <c r="D345" s="43" t="str">
        <f>IF(Data!D345&lt;=0.1,"VL",IF(Data!D345&lt;=10,"L",IF(Data!D345&lt;=25,"M",IF(Data!D345&lt;=50,"H","VH"))))</f>
        <v>L</v>
      </c>
    </row>
    <row r="346" spans="2:4" x14ac:dyDescent="0.3">
      <c r="B346" s="6">
        <v>43958</v>
      </c>
      <c r="C346" s="99" t="str">
        <f>IF(Data!C346&lt;=0.1,"VL",IF(Data!C346&lt;=10,"L",IF(Data!C346&lt;=25,"M",IF(Data!C346&lt;=50,"H","VH"))))</f>
        <v>VL</v>
      </c>
      <c r="D346" s="43" t="str">
        <f>IF(Data!D346&lt;=0.1,"VL",IF(Data!D346&lt;=10,"L",IF(Data!D346&lt;=25,"M",IF(Data!D346&lt;=50,"H","VH"))))</f>
        <v>VL</v>
      </c>
    </row>
    <row r="347" spans="2:4" x14ac:dyDescent="0.3">
      <c r="B347" s="6">
        <v>43959</v>
      </c>
      <c r="C347" s="99" t="str">
        <f>IF(Data!C347&lt;=0.1,"VL",IF(Data!C347&lt;=10,"L",IF(Data!C347&lt;=25,"M",IF(Data!C347&lt;=50,"H","VH"))))</f>
        <v>VL</v>
      </c>
      <c r="D347" s="43" t="str">
        <f>IF(Data!D347&lt;=0.1,"VL",IF(Data!D347&lt;=10,"L",IF(Data!D347&lt;=25,"M",IF(Data!D347&lt;=50,"H","VH"))))</f>
        <v>L</v>
      </c>
    </row>
    <row r="348" spans="2:4" x14ac:dyDescent="0.3">
      <c r="B348" s="6">
        <v>43960</v>
      </c>
      <c r="C348" s="99" t="str">
        <f>IF(Data!C348&lt;=0.1,"VL",IF(Data!C348&lt;=10,"L",IF(Data!C348&lt;=25,"M",IF(Data!C348&lt;=50,"H","VH"))))</f>
        <v>VL</v>
      </c>
      <c r="D348" s="43" t="str">
        <f>IF(Data!D348&lt;=0.1,"VL",IF(Data!D348&lt;=10,"L",IF(Data!D348&lt;=25,"M",IF(Data!D348&lt;=50,"H","VH"))))</f>
        <v>VL</v>
      </c>
    </row>
    <row r="349" spans="2:4" x14ac:dyDescent="0.3">
      <c r="B349" s="6">
        <v>43961</v>
      </c>
      <c r="C349" s="99" t="str">
        <f>IF(Data!C349&lt;=0.1,"VL",IF(Data!C349&lt;=10,"L",IF(Data!C349&lt;=25,"M",IF(Data!C349&lt;=50,"H","VH"))))</f>
        <v>VL</v>
      </c>
      <c r="D349" s="43" t="str">
        <f>IF(Data!D349&lt;=0.1,"VL",IF(Data!D349&lt;=10,"L",IF(Data!D349&lt;=25,"M",IF(Data!D349&lt;=50,"H","VH"))))</f>
        <v>VL</v>
      </c>
    </row>
    <row r="350" spans="2:4" x14ac:dyDescent="0.3">
      <c r="B350" s="6">
        <v>43962</v>
      </c>
      <c r="C350" s="99" t="str">
        <f>IF(Data!C350&lt;=0.1,"VL",IF(Data!C350&lt;=10,"L",IF(Data!C350&lt;=25,"M",IF(Data!C350&lt;=50,"H","VH"))))</f>
        <v>VL</v>
      </c>
      <c r="D350" s="43" t="str">
        <f>IF(Data!D350&lt;=0.1,"VL",IF(Data!D350&lt;=10,"L",IF(Data!D350&lt;=25,"M",IF(Data!D350&lt;=50,"H","VH"))))</f>
        <v>L</v>
      </c>
    </row>
    <row r="351" spans="2:4" x14ac:dyDescent="0.3">
      <c r="B351" s="6">
        <v>43963</v>
      </c>
      <c r="C351" s="99" t="str">
        <f>IF(Data!C351&lt;=0.1,"VL",IF(Data!C351&lt;=10,"L",IF(Data!C351&lt;=25,"M",IF(Data!C351&lt;=50,"H","VH"))))</f>
        <v>VL</v>
      </c>
      <c r="D351" s="43" t="str">
        <f>IF(Data!D351&lt;=0.1,"VL",IF(Data!D351&lt;=10,"L",IF(Data!D351&lt;=25,"M",IF(Data!D351&lt;=50,"H","VH"))))</f>
        <v>VL</v>
      </c>
    </row>
    <row r="352" spans="2:4" x14ac:dyDescent="0.3">
      <c r="B352" s="6">
        <v>43964</v>
      </c>
      <c r="C352" s="99" t="str">
        <f>IF(Data!C352&lt;=0.1,"VL",IF(Data!C352&lt;=10,"L",IF(Data!C352&lt;=25,"M",IF(Data!C352&lt;=50,"H","VH"))))</f>
        <v>VL</v>
      </c>
      <c r="D352" s="43" t="str">
        <f>IF(Data!D352&lt;=0.1,"VL",IF(Data!D352&lt;=10,"L",IF(Data!D352&lt;=25,"M",IF(Data!D352&lt;=50,"H","VH"))))</f>
        <v>VL</v>
      </c>
    </row>
    <row r="353" spans="2:4" x14ac:dyDescent="0.3">
      <c r="B353" s="6">
        <v>43965</v>
      </c>
      <c r="C353" s="99" t="str">
        <f>IF(Data!C353&lt;=0.1,"VL",IF(Data!C353&lt;=10,"L",IF(Data!C353&lt;=25,"M",IF(Data!C353&lt;=50,"H","VH"))))</f>
        <v>VL</v>
      </c>
      <c r="D353" s="43" t="str">
        <f>IF(Data!D353&lt;=0.1,"VL",IF(Data!D353&lt;=10,"L",IF(Data!D353&lt;=25,"M",IF(Data!D353&lt;=50,"H","VH"))))</f>
        <v>VL</v>
      </c>
    </row>
    <row r="354" spans="2:4" x14ac:dyDescent="0.3">
      <c r="B354" s="6">
        <v>43966</v>
      </c>
      <c r="C354" s="99" t="str">
        <f>IF(Data!C354&lt;=0.1,"VL",IF(Data!C354&lt;=10,"L",IF(Data!C354&lt;=25,"M",IF(Data!C354&lt;=50,"H","VH"))))</f>
        <v>VL</v>
      </c>
      <c r="D354" s="43" t="str">
        <f>IF(Data!D354&lt;=0.1,"VL",IF(Data!D354&lt;=10,"L",IF(Data!D354&lt;=25,"M",IF(Data!D354&lt;=50,"H","VH"))))</f>
        <v>VL</v>
      </c>
    </row>
    <row r="355" spans="2:4" x14ac:dyDescent="0.3">
      <c r="B355" s="6">
        <v>43967</v>
      </c>
      <c r="C355" s="99" t="str">
        <f>IF(Data!C355&lt;=0.1,"VL",IF(Data!C355&lt;=10,"L",IF(Data!C355&lt;=25,"M",IF(Data!C355&lt;=50,"H","VH"))))</f>
        <v>VL</v>
      </c>
      <c r="D355" s="43" t="str">
        <f>IF(Data!D355&lt;=0.1,"VL",IF(Data!D355&lt;=10,"L",IF(Data!D355&lt;=25,"M",IF(Data!D355&lt;=50,"H","VH"))))</f>
        <v>L</v>
      </c>
    </row>
    <row r="356" spans="2:4" x14ac:dyDescent="0.3">
      <c r="B356" s="6">
        <v>43968</v>
      </c>
      <c r="C356" s="99" t="str">
        <f>IF(Data!C356&lt;=0.1,"VL",IF(Data!C356&lt;=10,"L",IF(Data!C356&lt;=25,"M",IF(Data!C356&lt;=50,"H","VH"))))</f>
        <v>VL</v>
      </c>
      <c r="D356" s="43" t="str">
        <f>IF(Data!D356&lt;=0.1,"VL",IF(Data!D356&lt;=10,"L",IF(Data!D356&lt;=25,"M",IF(Data!D356&lt;=50,"H","VH"))))</f>
        <v>VL</v>
      </c>
    </row>
    <row r="357" spans="2:4" x14ac:dyDescent="0.3">
      <c r="B357" s="6">
        <v>43969</v>
      </c>
      <c r="C357" s="99" t="str">
        <f>IF(Data!C357&lt;=0.1,"VL",IF(Data!C357&lt;=10,"L",IF(Data!C357&lt;=25,"M",IF(Data!C357&lt;=50,"H","VH"))))</f>
        <v>VL</v>
      </c>
      <c r="D357" s="43" t="str">
        <f>IF(Data!D357&lt;=0.1,"VL",IF(Data!D357&lt;=10,"L",IF(Data!D357&lt;=25,"M",IF(Data!D357&lt;=50,"H","VH"))))</f>
        <v>VL</v>
      </c>
    </row>
    <row r="358" spans="2:4" x14ac:dyDescent="0.3">
      <c r="B358" s="6">
        <v>43970</v>
      </c>
      <c r="C358" s="99" t="str">
        <f>IF(Data!C358&lt;=0.1,"VL",IF(Data!C358&lt;=10,"L",IF(Data!C358&lt;=25,"M",IF(Data!C358&lt;=50,"H","VH"))))</f>
        <v>VL</v>
      </c>
      <c r="D358" s="43" t="str">
        <f>IF(Data!D358&lt;=0.1,"VL",IF(Data!D358&lt;=10,"L",IF(Data!D358&lt;=25,"M",IF(Data!D358&lt;=50,"H","VH"))))</f>
        <v>VL</v>
      </c>
    </row>
    <row r="359" spans="2:4" x14ac:dyDescent="0.3">
      <c r="B359" s="6">
        <v>43971</v>
      </c>
      <c r="C359" s="99" t="str">
        <f>IF(Data!C359&lt;=0.1,"VL",IF(Data!C359&lt;=10,"L",IF(Data!C359&lt;=25,"M",IF(Data!C359&lt;=50,"H","VH"))))</f>
        <v>VL</v>
      </c>
      <c r="D359" s="43" t="str">
        <f>IF(Data!D359&lt;=0.1,"VL",IF(Data!D359&lt;=10,"L",IF(Data!D359&lt;=25,"M",IF(Data!D359&lt;=50,"H","VH"))))</f>
        <v>VL</v>
      </c>
    </row>
    <row r="360" spans="2:4" x14ac:dyDescent="0.3">
      <c r="B360" s="6">
        <v>43972</v>
      </c>
      <c r="C360" s="99" t="str">
        <f>IF(Data!C360&lt;=0.1,"VL",IF(Data!C360&lt;=10,"L",IF(Data!C360&lt;=25,"M",IF(Data!C360&lt;=50,"H","VH"))))</f>
        <v>VL</v>
      </c>
      <c r="D360" s="43" t="str">
        <f>IF(Data!D360&lt;=0.1,"VL",IF(Data!D360&lt;=10,"L",IF(Data!D360&lt;=25,"M",IF(Data!D360&lt;=50,"H","VH"))))</f>
        <v>VL</v>
      </c>
    </row>
    <row r="361" spans="2:4" x14ac:dyDescent="0.3">
      <c r="B361" s="6">
        <v>43973</v>
      </c>
      <c r="C361" s="99" t="str">
        <f>IF(Data!C361&lt;=0.1,"VL",IF(Data!C361&lt;=10,"L",IF(Data!C361&lt;=25,"M",IF(Data!C361&lt;=50,"H","VH"))))</f>
        <v>VL</v>
      </c>
      <c r="D361" s="43" t="str">
        <f>IF(Data!D361&lt;=0.1,"VL",IF(Data!D361&lt;=10,"L",IF(Data!D361&lt;=25,"M",IF(Data!D361&lt;=50,"H","VH"))))</f>
        <v>VL</v>
      </c>
    </row>
    <row r="362" spans="2:4" x14ac:dyDescent="0.3">
      <c r="B362" s="6">
        <v>43974</v>
      </c>
      <c r="C362" s="99" t="str">
        <f>IF(Data!C362&lt;=0.1,"VL",IF(Data!C362&lt;=10,"L",IF(Data!C362&lt;=25,"M",IF(Data!C362&lt;=50,"H","VH"))))</f>
        <v>VL</v>
      </c>
      <c r="D362" s="43" t="str">
        <f>IF(Data!D362&lt;=0.1,"VL",IF(Data!D362&lt;=10,"L",IF(Data!D362&lt;=25,"M",IF(Data!D362&lt;=50,"H","VH"))))</f>
        <v>VL</v>
      </c>
    </row>
    <row r="363" spans="2:4" x14ac:dyDescent="0.3">
      <c r="B363" s="6">
        <v>43975</v>
      </c>
      <c r="C363" s="99" t="str">
        <f>IF(Data!C363&lt;=0.1,"VL",IF(Data!C363&lt;=10,"L",IF(Data!C363&lt;=25,"M",IF(Data!C363&lt;=50,"H","VH"))))</f>
        <v>VL</v>
      </c>
      <c r="D363" s="43" t="str">
        <f>IF(Data!D363&lt;=0.1,"VL",IF(Data!D363&lt;=10,"L",IF(Data!D363&lt;=25,"M",IF(Data!D363&lt;=50,"H","VH"))))</f>
        <v>VL</v>
      </c>
    </row>
    <row r="364" spans="2:4" x14ac:dyDescent="0.3">
      <c r="B364" s="6">
        <v>43976</v>
      </c>
      <c r="C364" s="99" t="str">
        <f>IF(Data!C364&lt;=0.1,"VL",IF(Data!C364&lt;=10,"L",IF(Data!C364&lt;=25,"M",IF(Data!C364&lt;=50,"H","VH"))))</f>
        <v>VL</v>
      </c>
      <c r="D364" s="43" t="str">
        <f>IF(Data!D364&lt;=0.1,"VL",IF(Data!D364&lt;=10,"L",IF(Data!D364&lt;=25,"M",IF(Data!D364&lt;=50,"H","VH"))))</f>
        <v>VL</v>
      </c>
    </row>
    <row r="365" spans="2:4" x14ac:dyDescent="0.3">
      <c r="B365" s="6">
        <v>43977</v>
      </c>
      <c r="C365" s="99" t="str">
        <f>IF(Data!C365&lt;=0.1,"VL",IF(Data!C365&lt;=10,"L",IF(Data!C365&lt;=25,"M",IF(Data!C365&lt;=50,"H","VH"))))</f>
        <v>VL</v>
      </c>
      <c r="D365" s="43" t="str">
        <f>IF(Data!D365&lt;=0.1,"VL",IF(Data!D365&lt;=10,"L",IF(Data!D365&lt;=25,"M",IF(Data!D365&lt;=50,"H","VH"))))</f>
        <v>VL</v>
      </c>
    </row>
    <row r="366" spans="2:4" x14ac:dyDescent="0.3">
      <c r="B366" s="6">
        <v>43978</v>
      </c>
      <c r="C366" s="99" t="str">
        <f>IF(Data!C366&lt;=0.1,"VL",IF(Data!C366&lt;=10,"L",IF(Data!C366&lt;=25,"M",IF(Data!C366&lt;=50,"H","VH"))))</f>
        <v>VL</v>
      </c>
      <c r="D366" s="43" t="str">
        <f>IF(Data!D366&lt;=0.1,"VL",IF(Data!D366&lt;=10,"L",IF(Data!D366&lt;=25,"M",IF(Data!D366&lt;=50,"H","VH"))))</f>
        <v>VL</v>
      </c>
    </row>
    <row r="367" spans="2:4" x14ac:dyDescent="0.3">
      <c r="B367" s="6">
        <v>43979</v>
      </c>
      <c r="C367" s="99" t="str">
        <f>IF(Data!C367&lt;=0.1,"VL",IF(Data!C367&lt;=10,"L",IF(Data!C367&lt;=25,"M",IF(Data!C367&lt;=50,"H","VH"))))</f>
        <v>VL</v>
      </c>
      <c r="D367" s="43" t="str">
        <f>IF(Data!D367&lt;=0.1,"VL",IF(Data!D367&lt;=10,"L",IF(Data!D367&lt;=25,"M",IF(Data!D367&lt;=50,"H","VH"))))</f>
        <v>VL</v>
      </c>
    </row>
    <row r="368" spans="2:4" x14ac:dyDescent="0.3">
      <c r="B368" s="6">
        <v>43980</v>
      </c>
      <c r="C368" s="99" t="str">
        <f>IF(Data!C368&lt;=0.1,"VL",IF(Data!C368&lt;=10,"L",IF(Data!C368&lt;=25,"M",IF(Data!C368&lt;=50,"H","VH"))))</f>
        <v>VL</v>
      </c>
      <c r="D368" s="43" t="str">
        <f>IF(Data!D368&lt;=0.1,"VL",IF(Data!D368&lt;=10,"L",IF(Data!D368&lt;=25,"M",IF(Data!D368&lt;=50,"H","VH"))))</f>
        <v>VL</v>
      </c>
    </row>
    <row r="369" spans="2:4" x14ac:dyDescent="0.3">
      <c r="B369" s="6">
        <v>43981</v>
      </c>
      <c r="C369" s="99" t="str">
        <f>IF(Data!C369&lt;=0.1,"VL",IF(Data!C369&lt;=10,"L",IF(Data!C369&lt;=25,"M",IF(Data!C369&lt;=50,"H","VH"))))</f>
        <v>VL</v>
      </c>
      <c r="D369" s="43" t="str">
        <f>IF(Data!D369&lt;=0.1,"VL",IF(Data!D369&lt;=10,"L",IF(Data!D369&lt;=25,"M",IF(Data!D369&lt;=50,"H","VH"))))</f>
        <v>VL</v>
      </c>
    </row>
    <row r="370" spans="2:4" x14ac:dyDescent="0.3">
      <c r="B370" s="6">
        <v>43982</v>
      </c>
      <c r="C370" s="99" t="str">
        <f>IF(Data!C370&lt;=0.1,"VL",IF(Data!C370&lt;=10,"L",IF(Data!C370&lt;=25,"M",IF(Data!C370&lt;=50,"H","VH"))))</f>
        <v>VL</v>
      </c>
      <c r="D370" s="43" t="str">
        <f>IF(Data!D370&lt;=0.1,"VL",IF(Data!D370&lt;=10,"L",IF(Data!D370&lt;=25,"M",IF(Data!D370&lt;=50,"H","VH"))))</f>
        <v>VL</v>
      </c>
    </row>
    <row r="371" spans="2:4" x14ac:dyDescent="0.3">
      <c r="B371" s="6">
        <v>43983</v>
      </c>
      <c r="C371" s="99" t="str">
        <f>IF(Data!C371&lt;=0.1,"VL",IF(Data!C371&lt;=10,"L",IF(Data!C371&lt;=25,"M",IF(Data!C371&lt;=50,"H","VH"))))</f>
        <v>VL</v>
      </c>
      <c r="D371" s="43" t="str">
        <f>IF(Data!D372&lt;=0.1,"VL",IF(Data!D372&lt;=10,"L",IF(Data!D372&lt;=25,"M",IF(Data!D372&lt;=50,"H","VH"))))</f>
        <v>VL</v>
      </c>
    </row>
    <row r="372" spans="2:4" x14ac:dyDescent="0.3">
      <c r="B372" s="6">
        <v>43984</v>
      </c>
      <c r="C372" s="99" t="str">
        <f>IF(Data!C372&lt;=0.1,"VL",IF(Data!C372&lt;=10,"L",IF(Data!C372&lt;=25,"M",IF(Data!C372&lt;=50,"H","VH"))))</f>
        <v>VL</v>
      </c>
      <c r="D372" s="43" t="str">
        <f>IF(Data!D373&lt;=0.1,"VL",IF(Data!D373&lt;=10,"L",IF(Data!D373&lt;=25,"M",IF(Data!D373&lt;=50,"H","VH"))))</f>
        <v>VL</v>
      </c>
    </row>
    <row r="373" spans="2:4" x14ac:dyDescent="0.3">
      <c r="B373" s="6">
        <v>43985</v>
      </c>
      <c r="C373" s="99" t="str">
        <f>IF(Data!C373&lt;=0.1,"VL",IF(Data!C373&lt;=10,"L",IF(Data!C373&lt;=25,"M",IF(Data!C373&lt;=50,"H","VH"))))</f>
        <v>VL</v>
      </c>
      <c r="D373" s="43" t="str">
        <f>IF(Data!D374&lt;=0.1,"VL",IF(Data!D374&lt;=10,"L",IF(Data!D374&lt;=25,"M",IF(Data!D374&lt;=50,"H","VH"))))</f>
        <v>VL</v>
      </c>
    </row>
    <row r="374" spans="2:4" x14ac:dyDescent="0.3">
      <c r="B374" s="6">
        <v>43986</v>
      </c>
      <c r="C374" s="99" t="str">
        <f>IF(Data!C374&lt;=0.1,"VL",IF(Data!C374&lt;=10,"L",IF(Data!C374&lt;=25,"M",IF(Data!C374&lt;=50,"H","VH"))))</f>
        <v>VL</v>
      </c>
      <c r="D374" s="43" t="str">
        <f>IF(Data!D375&lt;=0.1,"VL",IF(Data!D375&lt;=10,"L",IF(Data!D375&lt;=25,"M",IF(Data!D375&lt;=50,"H","VH"))))</f>
        <v>VL</v>
      </c>
    </row>
    <row r="375" spans="2:4" x14ac:dyDescent="0.3">
      <c r="B375" s="6">
        <v>43987</v>
      </c>
      <c r="C375" s="99" t="str">
        <f>IF(Data!C375&lt;=0.1,"VL",IF(Data!C375&lt;=10,"L",IF(Data!C375&lt;=25,"M",IF(Data!C375&lt;=50,"H","VH"))))</f>
        <v>VL</v>
      </c>
      <c r="D375" s="43" t="str">
        <f>IF(Data!D376&lt;=0.1,"VL",IF(Data!D376&lt;=10,"L",IF(Data!D376&lt;=25,"M",IF(Data!D376&lt;=50,"H","VH"))))</f>
        <v>VL</v>
      </c>
    </row>
    <row r="376" spans="2:4" x14ac:dyDescent="0.3">
      <c r="B376" s="6">
        <v>43988</v>
      </c>
      <c r="C376" s="99" t="str">
        <f>IF(Data!C376&lt;=0.1,"VL",IF(Data!C376&lt;=10,"L",IF(Data!C376&lt;=25,"M",IF(Data!C376&lt;=50,"H","VH"))))</f>
        <v>VL</v>
      </c>
      <c r="D376" s="43" t="str">
        <f>IF(Data!D377&lt;=0.1,"VL",IF(Data!D377&lt;=10,"L",IF(Data!D377&lt;=25,"M",IF(Data!D377&lt;=50,"H","VH"))))</f>
        <v>VL</v>
      </c>
    </row>
    <row r="377" spans="2:4" x14ac:dyDescent="0.3">
      <c r="B377" s="6">
        <v>43989</v>
      </c>
      <c r="C377" s="99" t="str">
        <f>IF(Data!C377&lt;=0.1,"VL",IF(Data!C377&lt;=10,"L",IF(Data!C377&lt;=25,"M",IF(Data!C377&lt;=50,"H","VH"))))</f>
        <v>VL</v>
      </c>
      <c r="D377" s="43" t="str">
        <f>IF(Data!D378&lt;=0.1,"VL",IF(Data!D378&lt;=10,"L",IF(Data!D378&lt;=25,"M",IF(Data!D378&lt;=50,"H","VH"))))</f>
        <v>VL</v>
      </c>
    </row>
    <row r="378" spans="2:4" x14ac:dyDescent="0.3">
      <c r="B378" s="6">
        <v>43990</v>
      </c>
      <c r="C378" s="99" t="str">
        <f>IF(Data!C378&lt;=0.1,"VL",IF(Data!C378&lt;=10,"L",IF(Data!C378&lt;=25,"M",IF(Data!C378&lt;=50,"H","VH"))))</f>
        <v>VL</v>
      </c>
      <c r="D378" s="43" t="str">
        <f>IF(Data!D379&lt;=0.1,"VL",IF(Data!D379&lt;=10,"L",IF(Data!D379&lt;=25,"M",IF(Data!D379&lt;=50,"H","VH"))))</f>
        <v>VL</v>
      </c>
    </row>
    <row r="379" spans="2:4" x14ac:dyDescent="0.3">
      <c r="B379" s="6">
        <v>43991</v>
      </c>
      <c r="C379" s="99" t="str">
        <f>IF(Data!C379&lt;=0.1,"VL",IF(Data!C379&lt;=10,"L",IF(Data!C379&lt;=25,"M",IF(Data!C379&lt;=50,"H","VH"))))</f>
        <v>VL</v>
      </c>
      <c r="D379" s="43" t="str">
        <f>IF(Data!D380&lt;=0.1,"VL",IF(Data!D380&lt;=10,"L",IF(Data!D380&lt;=25,"M",IF(Data!D380&lt;=50,"H","VH"))))</f>
        <v>VL</v>
      </c>
    </row>
    <row r="380" spans="2:4" x14ac:dyDescent="0.3">
      <c r="B380" s="6">
        <v>43992</v>
      </c>
      <c r="C380" s="99" t="str">
        <f>IF(Data!C380&lt;=0.1,"VL",IF(Data!C380&lt;=10,"L",IF(Data!C380&lt;=25,"M",IF(Data!C380&lt;=50,"H","VH"))))</f>
        <v>VL</v>
      </c>
      <c r="D380" s="43" t="str">
        <f>IF(Data!D381&lt;=0.1,"VL",IF(Data!D381&lt;=10,"L",IF(Data!D381&lt;=25,"M",IF(Data!D381&lt;=50,"H","VH"))))</f>
        <v>VL</v>
      </c>
    </row>
    <row r="381" spans="2:4" x14ac:dyDescent="0.3">
      <c r="B381" s="6">
        <v>43993</v>
      </c>
      <c r="C381" s="99" t="str">
        <f>IF(Data!C381&lt;=0.1,"VL",IF(Data!C381&lt;=10,"L",IF(Data!C381&lt;=25,"M",IF(Data!C381&lt;=50,"H","VH"))))</f>
        <v>VL</v>
      </c>
      <c r="D381" s="43" t="str">
        <f>IF(Data!D382&lt;=0.1,"VL",IF(Data!D382&lt;=10,"L",IF(Data!D382&lt;=25,"M",IF(Data!D382&lt;=50,"H","VH"))))</f>
        <v>VL</v>
      </c>
    </row>
    <row r="382" spans="2:4" x14ac:dyDescent="0.3">
      <c r="B382" s="6">
        <v>43994</v>
      </c>
      <c r="C382" s="99" t="str">
        <f>IF(Data!C382&lt;=0.1,"VL",IF(Data!C382&lt;=10,"L",IF(Data!C382&lt;=25,"M",IF(Data!C382&lt;=50,"H","VH"))))</f>
        <v>VL</v>
      </c>
      <c r="D382" s="43" t="str">
        <f>IF(Data!D383&lt;=0.1,"VL",IF(Data!D383&lt;=10,"L",IF(Data!D383&lt;=25,"M",IF(Data!D383&lt;=50,"H","VH"))))</f>
        <v>VL</v>
      </c>
    </row>
    <row r="383" spans="2:4" x14ac:dyDescent="0.3">
      <c r="B383" s="6">
        <v>43995</v>
      </c>
      <c r="C383" s="99" t="str">
        <f>IF(Data!C383&lt;=0.1,"VL",IF(Data!C383&lt;=10,"L",IF(Data!C383&lt;=25,"M",IF(Data!C383&lt;=50,"H","VH"))))</f>
        <v>VL</v>
      </c>
      <c r="D383" s="43" t="str">
        <f>IF(Data!D384&lt;=0.1,"VL",IF(Data!D384&lt;=10,"L",IF(Data!D384&lt;=25,"M",IF(Data!D384&lt;=50,"H","VH"))))</f>
        <v>VL</v>
      </c>
    </row>
    <row r="384" spans="2:4" x14ac:dyDescent="0.3">
      <c r="B384" s="6">
        <v>43996</v>
      </c>
      <c r="C384" s="99" t="str">
        <f>IF(Data!C384&lt;=0.1,"VL",IF(Data!C384&lt;=10,"L",IF(Data!C384&lt;=25,"M",IF(Data!C384&lt;=50,"H","VH"))))</f>
        <v>VL</v>
      </c>
      <c r="D384" s="43" t="str">
        <f>IF(Data!D385&lt;=0.1,"VL",IF(Data!D385&lt;=10,"L",IF(Data!D385&lt;=25,"M",IF(Data!D385&lt;=50,"H","VH"))))</f>
        <v>VL</v>
      </c>
    </row>
    <row r="385" spans="2:4" x14ac:dyDescent="0.3">
      <c r="B385" s="6">
        <v>43997</v>
      </c>
      <c r="C385" s="99" t="str">
        <f>IF(Data!C385&lt;=0.1,"VL",IF(Data!C385&lt;=10,"L",IF(Data!C385&lt;=25,"M",IF(Data!C385&lt;=50,"H","VH"))))</f>
        <v>VL</v>
      </c>
      <c r="D385" s="43" t="str">
        <f>IF(Data!D386&lt;=0.1,"VL",IF(Data!D386&lt;=10,"L",IF(Data!D386&lt;=25,"M",IF(Data!D386&lt;=50,"H","VH"))))</f>
        <v>VL</v>
      </c>
    </row>
    <row r="386" spans="2:4" x14ac:dyDescent="0.3">
      <c r="B386" s="6">
        <v>43998</v>
      </c>
      <c r="C386" s="99" t="str">
        <f>IF(Data!C386&lt;=0.1,"VL",IF(Data!C386&lt;=10,"L",IF(Data!C386&lt;=25,"M",IF(Data!C386&lt;=50,"H","VH"))))</f>
        <v>VL</v>
      </c>
      <c r="D386" s="43" t="str">
        <f>IF(Data!D387&lt;=0.1,"VL",IF(Data!D387&lt;=10,"L",IF(Data!D387&lt;=25,"M",IF(Data!D387&lt;=50,"H","VH"))))</f>
        <v>VL</v>
      </c>
    </row>
    <row r="387" spans="2:4" x14ac:dyDescent="0.3">
      <c r="B387" s="6">
        <v>43999</v>
      </c>
      <c r="C387" s="99" t="str">
        <f>IF(Data!C387&lt;=0.1,"VL",IF(Data!C387&lt;=10,"L",IF(Data!C387&lt;=25,"M",IF(Data!C387&lt;=50,"H","VH"))))</f>
        <v>VL</v>
      </c>
      <c r="D387" s="43" t="str">
        <f>IF(Data!D388&lt;=0.1,"VL",IF(Data!D388&lt;=10,"L",IF(Data!D388&lt;=25,"M",IF(Data!D388&lt;=50,"H","VH"))))</f>
        <v>VL</v>
      </c>
    </row>
    <row r="388" spans="2:4" x14ac:dyDescent="0.3">
      <c r="B388" s="6">
        <v>44000</v>
      </c>
      <c r="C388" s="99" t="str">
        <f>IF(Data!C388&lt;=0.1,"VL",IF(Data!C388&lt;=10,"L",IF(Data!C388&lt;=25,"M",IF(Data!C388&lt;=50,"H","VH"))))</f>
        <v>VL</v>
      </c>
      <c r="D388" s="43" t="str">
        <f>IF(Data!D389&lt;=0.1,"VL",IF(Data!D389&lt;=10,"L",IF(Data!D389&lt;=25,"M",IF(Data!D389&lt;=50,"H","VH"))))</f>
        <v>VL</v>
      </c>
    </row>
    <row r="389" spans="2:4" x14ac:dyDescent="0.3">
      <c r="B389" s="6">
        <v>44001</v>
      </c>
      <c r="C389" s="99" t="str">
        <f>IF(Data!C389&lt;=0.1,"VL",IF(Data!C389&lt;=10,"L",IF(Data!C389&lt;=25,"M",IF(Data!C389&lt;=50,"H","VH"))))</f>
        <v>VL</v>
      </c>
      <c r="D389" s="43" t="str">
        <f>IF(Data!D390&lt;=0.1,"VL",IF(Data!D390&lt;=10,"L",IF(Data!D390&lt;=25,"M",IF(Data!D390&lt;=50,"H","VH"))))</f>
        <v>VL</v>
      </c>
    </row>
    <row r="390" spans="2:4" x14ac:dyDescent="0.3">
      <c r="B390" s="6">
        <v>44002</v>
      </c>
      <c r="C390" s="99" t="str">
        <f>IF(Data!C390&lt;=0.1,"VL",IF(Data!C390&lt;=10,"L",IF(Data!C390&lt;=25,"M",IF(Data!C390&lt;=50,"H","VH"))))</f>
        <v>VL</v>
      </c>
      <c r="D390" s="43" t="str">
        <f>IF(Data!D391&lt;=0.1,"VL",IF(Data!D391&lt;=10,"L",IF(Data!D391&lt;=25,"M",IF(Data!D391&lt;=50,"H","VH"))))</f>
        <v>VL</v>
      </c>
    </row>
    <row r="391" spans="2:4" x14ac:dyDescent="0.3">
      <c r="B391" s="6">
        <v>44003</v>
      </c>
      <c r="C391" s="99" t="str">
        <f>IF(Data!C391&lt;=0.1,"VL",IF(Data!C391&lt;=10,"L",IF(Data!C391&lt;=25,"M",IF(Data!C391&lt;=50,"H","VH"))))</f>
        <v>VL</v>
      </c>
      <c r="D391" s="43" t="str">
        <f>IF(Data!D392&lt;=0.1,"VL",IF(Data!D392&lt;=10,"L",IF(Data!D392&lt;=25,"M",IF(Data!D392&lt;=50,"H","VH"))))</f>
        <v>VL</v>
      </c>
    </row>
    <row r="392" spans="2:4" x14ac:dyDescent="0.3">
      <c r="B392" s="6">
        <v>44004</v>
      </c>
      <c r="C392" s="99" t="str">
        <f>IF(Data!C392&lt;=0.1,"VL",IF(Data!C392&lt;=10,"L",IF(Data!C392&lt;=25,"M",IF(Data!C392&lt;=50,"H","VH"))))</f>
        <v>VL</v>
      </c>
      <c r="D392" s="43" t="str">
        <f>IF(Data!D393&lt;=0.1,"VL",IF(Data!D393&lt;=10,"L",IF(Data!D393&lt;=25,"M",IF(Data!D393&lt;=50,"H","VH"))))</f>
        <v>VL</v>
      </c>
    </row>
    <row r="393" spans="2:4" x14ac:dyDescent="0.3">
      <c r="B393" s="6">
        <v>44005</v>
      </c>
      <c r="C393" s="99" t="str">
        <f>IF(Data!C393&lt;=0.1,"VL",IF(Data!C393&lt;=10,"L",IF(Data!C393&lt;=25,"M",IF(Data!C393&lt;=50,"H","VH"))))</f>
        <v>VL</v>
      </c>
      <c r="D393" s="43" t="str">
        <f>IF(Data!D394&lt;=0.1,"VL",IF(Data!D394&lt;=10,"L",IF(Data!D394&lt;=25,"M",IF(Data!D394&lt;=50,"H","VH"))))</f>
        <v>VL</v>
      </c>
    </row>
    <row r="394" spans="2:4" x14ac:dyDescent="0.3">
      <c r="B394" s="6">
        <v>44006</v>
      </c>
      <c r="C394" s="99" t="str">
        <f>IF(Data!C394&lt;=0.1,"VL",IF(Data!C394&lt;=10,"L",IF(Data!C394&lt;=25,"M",IF(Data!C394&lt;=50,"H","VH"))))</f>
        <v>VL</v>
      </c>
      <c r="D394" s="43" t="str">
        <f>IF(Data!D395&lt;=0.1,"VL",IF(Data!D395&lt;=10,"L",IF(Data!D395&lt;=25,"M",IF(Data!D395&lt;=50,"H","VH"))))</f>
        <v>VL</v>
      </c>
    </row>
    <row r="395" spans="2:4" x14ac:dyDescent="0.3">
      <c r="B395" s="6">
        <v>44007</v>
      </c>
      <c r="C395" s="99" t="str">
        <f>IF(Data!C395&lt;=0.1,"VL",IF(Data!C395&lt;=10,"L",IF(Data!C395&lt;=25,"M",IF(Data!C395&lt;=50,"H","VH"))))</f>
        <v>VL</v>
      </c>
      <c r="D395" s="43" t="str">
        <f>IF(Data!D396&lt;=0.1,"VL",IF(Data!D396&lt;=10,"L",IF(Data!D396&lt;=25,"M",IF(Data!D396&lt;=50,"H","VH"))))</f>
        <v>VL</v>
      </c>
    </row>
    <row r="396" spans="2:4" x14ac:dyDescent="0.3">
      <c r="B396" s="6">
        <v>44008</v>
      </c>
      <c r="C396" s="99" t="str">
        <f>IF(Data!C396&lt;=0.1,"VL",IF(Data!C396&lt;=10,"L",IF(Data!C396&lt;=25,"M",IF(Data!C396&lt;=50,"H","VH"))))</f>
        <v>VL</v>
      </c>
      <c r="D396" s="43" t="str">
        <f>IF(Data!D397&lt;=0.1,"VL",IF(Data!D397&lt;=10,"L",IF(Data!D397&lt;=25,"M",IF(Data!D397&lt;=50,"H","VH"))))</f>
        <v>VL</v>
      </c>
    </row>
    <row r="397" spans="2:4" x14ac:dyDescent="0.3">
      <c r="B397" s="6">
        <v>44009</v>
      </c>
      <c r="C397" s="99" t="str">
        <f>IF(Data!C397&lt;=0.1,"VL",IF(Data!C397&lt;=10,"L",IF(Data!C397&lt;=25,"M",IF(Data!C397&lt;=50,"H","VH"))))</f>
        <v>VL</v>
      </c>
      <c r="D397" s="43" t="str">
        <f>IF(Data!D398&lt;=0.1,"VL",IF(Data!D398&lt;=10,"L",IF(Data!D398&lt;=25,"M",IF(Data!D398&lt;=50,"H","VH"))))</f>
        <v>VL</v>
      </c>
    </row>
    <row r="398" spans="2:4" x14ac:dyDescent="0.3">
      <c r="B398" s="6">
        <v>44010</v>
      </c>
      <c r="C398" s="99" t="str">
        <f>IF(Data!C398&lt;=0.1,"VL",IF(Data!C398&lt;=10,"L",IF(Data!C398&lt;=25,"M",IF(Data!C398&lt;=50,"H","VH"))))</f>
        <v>VL</v>
      </c>
      <c r="D398" s="43" t="str">
        <f>IF(Data!D399&lt;=0.1,"VL",IF(Data!D399&lt;=10,"L",IF(Data!D399&lt;=25,"M",IF(Data!D399&lt;=50,"H","VH"))))</f>
        <v>VL</v>
      </c>
    </row>
    <row r="399" spans="2:4" x14ac:dyDescent="0.3">
      <c r="B399" s="6">
        <v>44011</v>
      </c>
      <c r="C399" s="99" t="str">
        <f>IF(Data!C399&lt;=0.1,"VL",IF(Data!C399&lt;=10,"L",IF(Data!C399&lt;=25,"M",IF(Data!C399&lt;=50,"H","VH"))))</f>
        <v>VL</v>
      </c>
      <c r="D399" s="43" t="str">
        <f>IF(Data!D400&lt;=0.1,"VL",IF(Data!D400&lt;=10,"L",IF(Data!D400&lt;=25,"M",IF(Data!D400&lt;=50,"H","VH"))))</f>
        <v>VL</v>
      </c>
    </row>
    <row r="400" spans="2:4" x14ac:dyDescent="0.3">
      <c r="B400" s="6">
        <v>44012</v>
      </c>
      <c r="C400" s="99" t="str">
        <f>IF(Data!C400&lt;=0.1,"VL",IF(Data!C400&lt;=10,"L",IF(Data!C400&lt;=25,"M",IF(Data!C400&lt;=50,"H","VH"))))</f>
        <v>VL</v>
      </c>
      <c r="D400" s="43" t="str">
        <f>IF(Data!D401&lt;=0.1,"VL",IF(Data!D401&lt;=10,"L",IF(Data!D401&lt;=25,"M",IF(Data!D401&lt;=50,"H","VH"))))</f>
        <v>VL</v>
      </c>
    </row>
    <row r="401" spans="2:4" x14ac:dyDescent="0.3">
      <c r="B401" s="6">
        <v>44013</v>
      </c>
      <c r="C401" s="99" t="str">
        <f>IF(Data!C401&lt;=0.1,"VL",IF(Data!C401&lt;=10,"L",IF(Data!C401&lt;=25,"M",IF(Data!C401&lt;=50,"H","VH"))))</f>
        <v>VL</v>
      </c>
      <c r="D401" s="43" t="str">
        <f>IF(Data!D402&lt;=0.1,"VL",IF(Data!D402&lt;=10,"L",IF(Data!D402&lt;=25,"M",IF(Data!D402&lt;=50,"H","VH"))))</f>
        <v>VL</v>
      </c>
    </row>
    <row r="402" spans="2:4" x14ac:dyDescent="0.3">
      <c r="B402" s="6">
        <v>44014</v>
      </c>
      <c r="C402" s="99" t="str">
        <f>IF(Data!C402&lt;=0.1,"VL",IF(Data!C402&lt;=10,"L",IF(Data!C402&lt;=25,"M",IF(Data!C402&lt;=50,"H","VH"))))</f>
        <v>VL</v>
      </c>
      <c r="D402" s="43" t="str">
        <f>IF(Data!D403&lt;=0.1,"VL",IF(Data!D403&lt;=10,"L",IF(Data!D403&lt;=25,"M",IF(Data!D403&lt;=50,"H","VH"))))</f>
        <v>VL</v>
      </c>
    </row>
    <row r="403" spans="2:4" x14ac:dyDescent="0.3">
      <c r="B403" s="6">
        <v>44015</v>
      </c>
      <c r="C403" s="99" t="str">
        <f>IF(Data!C403&lt;=0.1,"VL",IF(Data!C403&lt;=10,"L",IF(Data!C403&lt;=25,"M",IF(Data!C403&lt;=50,"H","VH"))))</f>
        <v>VL</v>
      </c>
      <c r="D403" s="43" t="str">
        <f>IF(Data!D404&lt;=0.1,"VL",IF(Data!D404&lt;=10,"L",IF(Data!D404&lt;=25,"M",IF(Data!D404&lt;=50,"H","VH"))))</f>
        <v>VL</v>
      </c>
    </row>
    <row r="404" spans="2:4" x14ac:dyDescent="0.3">
      <c r="B404" s="6">
        <v>44016</v>
      </c>
      <c r="C404" s="99" t="str">
        <f>IF(Data!C404&lt;=0.1,"VL",IF(Data!C404&lt;=10,"L",IF(Data!C404&lt;=25,"M",IF(Data!C404&lt;=50,"H","VH"))))</f>
        <v>VL</v>
      </c>
      <c r="D404" s="43" t="str">
        <f>IF(Data!D405&lt;=0.1,"VL",IF(Data!D405&lt;=10,"L",IF(Data!D405&lt;=25,"M",IF(Data!D405&lt;=50,"H","VH"))))</f>
        <v>VL</v>
      </c>
    </row>
    <row r="405" spans="2:4" x14ac:dyDescent="0.3">
      <c r="B405" s="6">
        <v>44017</v>
      </c>
      <c r="C405" s="99" t="str">
        <f>IF(Data!C405&lt;=0.1,"VL",IF(Data!C405&lt;=10,"L",IF(Data!C405&lt;=25,"M",IF(Data!C405&lt;=50,"H","VH"))))</f>
        <v>VL</v>
      </c>
      <c r="D405" s="43" t="str">
        <f>IF(Data!D406&lt;=0.1,"VL",IF(Data!D406&lt;=10,"L",IF(Data!D406&lt;=25,"M",IF(Data!D406&lt;=50,"H","VH"))))</f>
        <v>VL</v>
      </c>
    </row>
    <row r="406" spans="2:4" x14ac:dyDescent="0.3">
      <c r="B406" s="6">
        <v>44018</v>
      </c>
      <c r="C406" s="99" t="str">
        <f>IF(Data!C406&lt;=0.1,"VL",IF(Data!C406&lt;=10,"L",IF(Data!C406&lt;=25,"M",IF(Data!C406&lt;=50,"H","VH"))))</f>
        <v>VL</v>
      </c>
      <c r="D406" s="43" t="str">
        <f>IF(Data!D407&lt;=0.1,"VL",IF(Data!D407&lt;=10,"L",IF(Data!D407&lt;=25,"M",IF(Data!D407&lt;=50,"H","VH"))))</f>
        <v>VL</v>
      </c>
    </row>
    <row r="407" spans="2:4" x14ac:dyDescent="0.3">
      <c r="B407" s="6">
        <v>44019</v>
      </c>
      <c r="C407" s="99" t="str">
        <f>IF(Data!C407&lt;=0.1,"VL",IF(Data!C407&lt;=10,"L",IF(Data!C407&lt;=25,"M",IF(Data!C407&lt;=50,"H","VH"))))</f>
        <v>VL</v>
      </c>
      <c r="D407" s="43" t="str">
        <f>IF(Data!D408&lt;=0.1,"VL",IF(Data!D408&lt;=10,"L",IF(Data!D408&lt;=25,"M",IF(Data!D408&lt;=50,"H","VH"))))</f>
        <v>VL</v>
      </c>
    </row>
    <row r="408" spans="2:4" x14ac:dyDescent="0.3">
      <c r="B408" s="6">
        <v>44020</v>
      </c>
      <c r="C408" s="99" t="str">
        <f>IF(Data!C408&lt;=0.1,"VL",IF(Data!C408&lt;=10,"L",IF(Data!C408&lt;=25,"M",IF(Data!C408&lt;=50,"H","VH"))))</f>
        <v>VL</v>
      </c>
      <c r="D408" s="43" t="str">
        <f>IF(Data!D409&lt;=0.1,"VL",IF(Data!D409&lt;=10,"L",IF(Data!D409&lt;=25,"M",IF(Data!D409&lt;=50,"H","VH"))))</f>
        <v>VL</v>
      </c>
    </row>
    <row r="409" spans="2:4" x14ac:dyDescent="0.3">
      <c r="B409" s="6">
        <v>44021</v>
      </c>
      <c r="C409" s="99" t="str">
        <f>IF(Data!C409&lt;=0.1,"VL",IF(Data!C409&lt;=10,"L",IF(Data!C409&lt;=25,"M",IF(Data!C409&lt;=50,"H","VH"))))</f>
        <v>VL</v>
      </c>
      <c r="D409" s="43" t="str">
        <f>IF(Data!D410&lt;=0.1,"VL",IF(Data!D410&lt;=10,"L",IF(Data!D410&lt;=25,"M",IF(Data!D410&lt;=50,"H","VH"))))</f>
        <v>VL</v>
      </c>
    </row>
    <row r="410" spans="2:4" x14ac:dyDescent="0.3">
      <c r="B410" s="6">
        <v>44022</v>
      </c>
      <c r="C410" s="99" t="str">
        <f>IF(Data!C410&lt;=0.1,"VL",IF(Data!C410&lt;=10,"L",IF(Data!C410&lt;=25,"M",IF(Data!C410&lt;=50,"H","VH"))))</f>
        <v>VL</v>
      </c>
      <c r="D410" s="43" t="str">
        <f>IF(Data!D411&lt;=0.1,"VL",IF(Data!D411&lt;=10,"L",IF(Data!D411&lt;=25,"M",IF(Data!D411&lt;=50,"H","VH"))))</f>
        <v>VL</v>
      </c>
    </row>
    <row r="411" spans="2:4" x14ac:dyDescent="0.3">
      <c r="B411" s="6">
        <v>44023</v>
      </c>
      <c r="C411" s="99" t="str">
        <f>IF(Data!C411&lt;=0.1,"VL",IF(Data!C411&lt;=10,"L",IF(Data!C411&lt;=25,"M",IF(Data!C411&lt;=50,"H","VH"))))</f>
        <v>VL</v>
      </c>
      <c r="D411" s="43" t="str">
        <f>IF(Data!D412&lt;=0.1,"VL",IF(Data!D412&lt;=10,"L",IF(Data!D412&lt;=25,"M",IF(Data!D412&lt;=50,"H","VH"))))</f>
        <v>VL</v>
      </c>
    </row>
    <row r="412" spans="2:4" x14ac:dyDescent="0.3">
      <c r="B412" s="6">
        <v>44024</v>
      </c>
      <c r="C412" s="99" t="str">
        <f>IF(Data!C412&lt;=0.1,"VL",IF(Data!C412&lt;=10,"L",IF(Data!C412&lt;=25,"M",IF(Data!C412&lt;=50,"H","VH"))))</f>
        <v>VL</v>
      </c>
      <c r="D412" s="43" t="str">
        <f>IF(Data!D413&lt;=0.1,"VL",IF(Data!D413&lt;=10,"L",IF(Data!D413&lt;=25,"M",IF(Data!D413&lt;=50,"H","VH"))))</f>
        <v>VL</v>
      </c>
    </row>
    <row r="413" spans="2:4" x14ac:dyDescent="0.3">
      <c r="B413" s="6">
        <v>44025</v>
      </c>
      <c r="C413" s="99" t="str">
        <f>IF(Data!C413&lt;=0.1,"VL",IF(Data!C413&lt;=10,"L",IF(Data!C413&lt;=25,"M",IF(Data!C413&lt;=50,"H","VH"))))</f>
        <v>VL</v>
      </c>
      <c r="D413" s="43" t="str">
        <f>IF(Data!D414&lt;=0.1,"VL",IF(Data!D414&lt;=10,"L",IF(Data!D414&lt;=25,"M",IF(Data!D414&lt;=50,"H","VH"))))</f>
        <v>VL</v>
      </c>
    </row>
    <row r="414" spans="2:4" x14ac:dyDescent="0.3">
      <c r="B414" s="6">
        <v>44026</v>
      </c>
      <c r="C414" s="99" t="str">
        <f>IF(Data!C414&lt;=0.1,"VL",IF(Data!C414&lt;=10,"L",IF(Data!C414&lt;=25,"M",IF(Data!C414&lt;=50,"H","VH"))))</f>
        <v>VL</v>
      </c>
      <c r="D414" s="43" t="str">
        <f>IF(Data!D415&lt;=0.1,"VL",IF(Data!D415&lt;=10,"L",IF(Data!D415&lt;=25,"M",IF(Data!D415&lt;=50,"H","VH"))))</f>
        <v>VL</v>
      </c>
    </row>
    <row r="415" spans="2:4" x14ac:dyDescent="0.3">
      <c r="B415" s="6">
        <v>44027</v>
      </c>
      <c r="C415" s="99" t="str">
        <f>IF(Data!C415&lt;=0.1,"VL",IF(Data!C415&lt;=10,"L",IF(Data!C415&lt;=25,"M",IF(Data!C415&lt;=50,"H","VH"))))</f>
        <v>VL</v>
      </c>
      <c r="D415" s="43" t="str">
        <f>IF(Data!D416&lt;=0.1,"VL",IF(Data!D416&lt;=10,"L",IF(Data!D416&lt;=25,"M",IF(Data!D416&lt;=50,"H","VH"))))</f>
        <v>VL</v>
      </c>
    </row>
    <row r="416" spans="2:4" x14ac:dyDescent="0.3">
      <c r="B416" s="6">
        <v>44028</v>
      </c>
      <c r="C416" s="99" t="str">
        <f>IF(Data!C416&lt;=0.1,"VL",IF(Data!C416&lt;=10,"L",IF(Data!C416&lt;=25,"M",IF(Data!C416&lt;=50,"H","VH"))))</f>
        <v>VL</v>
      </c>
      <c r="D416" s="43" t="str">
        <f>IF(Data!D417&lt;=0.1,"VL",IF(Data!D417&lt;=10,"L",IF(Data!D417&lt;=25,"M",IF(Data!D417&lt;=50,"H","VH"))))</f>
        <v>VL</v>
      </c>
    </row>
    <row r="417" spans="2:4" x14ac:dyDescent="0.3">
      <c r="B417" s="6">
        <v>44029</v>
      </c>
      <c r="C417" s="99" t="str">
        <f>IF(Data!C417&lt;=0.1,"VL",IF(Data!C417&lt;=10,"L",IF(Data!C417&lt;=25,"M",IF(Data!C417&lt;=50,"H","VH"))))</f>
        <v>VL</v>
      </c>
      <c r="D417" s="43" t="str">
        <f>IF(Data!D418&lt;=0.1,"VL",IF(Data!D418&lt;=10,"L",IF(Data!D418&lt;=25,"M",IF(Data!D418&lt;=50,"H","VH"))))</f>
        <v>VL</v>
      </c>
    </row>
    <row r="418" spans="2:4" x14ac:dyDescent="0.3">
      <c r="B418" s="6">
        <v>44030</v>
      </c>
      <c r="C418" s="99" t="str">
        <f>IF(Data!C418&lt;=0.1,"VL",IF(Data!C418&lt;=10,"L",IF(Data!C418&lt;=25,"M",IF(Data!C418&lt;=50,"H","VH"))))</f>
        <v>VL</v>
      </c>
      <c r="D418" s="43" t="str">
        <f>IF(Data!D419&lt;=0.1,"VL",IF(Data!D419&lt;=10,"L",IF(Data!D419&lt;=25,"M",IF(Data!D419&lt;=50,"H","VH"))))</f>
        <v>VL</v>
      </c>
    </row>
    <row r="419" spans="2:4" x14ac:dyDescent="0.3">
      <c r="B419" s="6">
        <v>44031</v>
      </c>
      <c r="C419" s="99" t="str">
        <f>IF(Data!C419&lt;=0.1,"VL",IF(Data!C419&lt;=10,"L",IF(Data!C419&lt;=25,"M",IF(Data!C419&lt;=50,"H","VH"))))</f>
        <v>VL</v>
      </c>
      <c r="D419" s="43" t="str">
        <f>IF(Data!D420&lt;=0.1,"VL",IF(Data!D420&lt;=10,"L",IF(Data!D420&lt;=25,"M",IF(Data!D420&lt;=50,"H","VH"))))</f>
        <v>VL</v>
      </c>
    </row>
    <row r="420" spans="2:4" x14ac:dyDescent="0.3">
      <c r="B420" s="6">
        <v>44032</v>
      </c>
      <c r="C420" s="99" t="str">
        <f>IF(Data!C420&lt;=0.1,"VL",IF(Data!C420&lt;=10,"L",IF(Data!C420&lt;=25,"M",IF(Data!C420&lt;=50,"H","VH"))))</f>
        <v>VL</v>
      </c>
      <c r="D420" s="43" t="str">
        <f>IF(Data!D421&lt;=0.1,"VL",IF(Data!D421&lt;=10,"L",IF(Data!D421&lt;=25,"M",IF(Data!D421&lt;=50,"H","VH"))))</f>
        <v>VL</v>
      </c>
    </row>
    <row r="421" spans="2:4" x14ac:dyDescent="0.3">
      <c r="B421" s="6">
        <v>44033</v>
      </c>
      <c r="C421" s="99" t="str">
        <f>IF(Data!C421&lt;=0.1,"VL",IF(Data!C421&lt;=10,"L",IF(Data!C421&lt;=25,"M",IF(Data!C421&lt;=50,"H","VH"))))</f>
        <v>VL</v>
      </c>
      <c r="D421" s="43" t="str">
        <f>IF(Data!D422&lt;=0.1,"VL",IF(Data!D422&lt;=10,"L",IF(Data!D422&lt;=25,"M",IF(Data!D422&lt;=50,"H","VH"))))</f>
        <v>VL</v>
      </c>
    </row>
    <row r="422" spans="2:4" x14ac:dyDescent="0.3">
      <c r="B422" s="6">
        <v>44034</v>
      </c>
      <c r="C422" s="99" t="str">
        <f>IF(Data!C422&lt;=0.1,"VL",IF(Data!C422&lt;=10,"L",IF(Data!C422&lt;=25,"M",IF(Data!C422&lt;=50,"H","VH"))))</f>
        <v>VL</v>
      </c>
      <c r="D422" s="43" t="str">
        <f>IF(Data!D423&lt;=0.1,"VL",IF(Data!D423&lt;=10,"L",IF(Data!D423&lt;=25,"M",IF(Data!D423&lt;=50,"H","VH"))))</f>
        <v>VL</v>
      </c>
    </row>
    <row r="423" spans="2:4" x14ac:dyDescent="0.3">
      <c r="B423" s="6">
        <v>44035</v>
      </c>
      <c r="C423" s="99" t="str">
        <f>IF(Data!C423&lt;=0.1,"VL",IF(Data!C423&lt;=10,"L",IF(Data!C423&lt;=25,"M",IF(Data!C423&lt;=50,"H","VH"))))</f>
        <v>VL</v>
      </c>
      <c r="D423" s="43" t="str">
        <f>IF(Data!D424&lt;=0.1,"VL",IF(Data!D424&lt;=10,"L",IF(Data!D424&lt;=25,"M",IF(Data!D424&lt;=50,"H","VH"))))</f>
        <v>VL</v>
      </c>
    </row>
    <row r="424" spans="2:4" x14ac:dyDescent="0.3">
      <c r="B424" s="6">
        <v>44036</v>
      </c>
      <c r="C424" s="99" t="str">
        <f>IF(Data!C424&lt;=0.1,"VL",IF(Data!C424&lt;=10,"L",IF(Data!C424&lt;=25,"M",IF(Data!C424&lt;=50,"H","VH"))))</f>
        <v>VL</v>
      </c>
      <c r="D424" s="43" t="str">
        <f>IF(Data!D425&lt;=0.1,"VL",IF(Data!D425&lt;=10,"L",IF(Data!D425&lt;=25,"M",IF(Data!D425&lt;=50,"H","VH"))))</f>
        <v>VL</v>
      </c>
    </row>
    <row r="425" spans="2:4" x14ac:dyDescent="0.3">
      <c r="B425" s="6">
        <v>44037</v>
      </c>
      <c r="C425" s="99" t="str">
        <f>IF(Data!C425&lt;=0.1,"VL",IF(Data!C425&lt;=10,"L",IF(Data!C425&lt;=25,"M",IF(Data!C425&lt;=50,"H","VH"))))</f>
        <v>VL</v>
      </c>
      <c r="D425" s="43" t="str">
        <f>IF(Data!D426&lt;=0.1,"VL",IF(Data!D426&lt;=10,"L",IF(Data!D426&lt;=25,"M",IF(Data!D426&lt;=50,"H","VH"))))</f>
        <v>VL</v>
      </c>
    </row>
    <row r="426" spans="2:4" x14ac:dyDescent="0.3">
      <c r="B426" s="6">
        <v>44038</v>
      </c>
      <c r="C426" s="99" t="str">
        <f>IF(Data!C426&lt;=0.1,"VL",IF(Data!C426&lt;=10,"L",IF(Data!C426&lt;=25,"M",IF(Data!C426&lt;=50,"H","VH"))))</f>
        <v>VL</v>
      </c>
      <c r="D426" s="43" t="str">
        <f>IF(Data!D427&lt;=0.1,"VL",IF(Data!D427&lt;=10,"L",IF(Data!D427&lt;=25,"M",IF(Data!D427&lt;=50,"H","VH"))))</f>
        <v>VL</v>
      </c>
    </row>
    <row r="427" spans="2:4" x14ac:dyDescent="0.3">
      <c r="B427" s="6">
        <v>44039</v>
      </c>
      <c r="C427" s="99" t="str">
        <f>IF(Data!C427&lt;=0.1,"VL",IF(Data!C427&lt;=10,"L",IF(Data!C427&lt;=25,"M",IF(Data!C427&lt;=50,"H","VH"))))</f>
        <v>VL</v>
      </c>
      <c r="D427" s="43" t="str">
        <f>IF(Data!D428&lt;=0.1,"VL",IF(Data!D428&lt;=10,"L",IF(Data!D428&lt;=25,"M",IF(Data!D428&lt;=50,"H","VH"))))</f>
        <v>VL</v>
      </c>
    </row>
    <row r="428" spans="2:4" x14ac:dyDescent="0.3">
      <c r="B428" s="6">
        <v>44040</v>
      </c>
      <c r="C428" s="99" t="str">
        <f>IF(Data!C428&lt;=0.1,"VL",IF(Data!C428&lt;=10,"L",IF(Data!C428&lt;=25,"M",IF(Data!C428&lt;=50,"H","VH"))))</f>
        <v>VL</v>
      </c>
      <c r="D428" s="43" t="str">
        <f>IF(Data!D429&lt;=0.1,"VL",IF(Data!D429&lt;=10,"L",IF(Data!D429&lt;=25,"M",IF(Data!D429&lt;=50,"H","VH"))))</f>
        <v>VL</v>
      </c>
    </row>
    <row r="429" spans="2:4" x14ac:dyDescent="0.3">
      <c r="B429" s="6">
        <v>44041</v>
      </c>
      <c r="C429" s="99" t="str">
        <f>IF(Data!C429&lt;=0.1,"VL",IF(Data!C429&lt;=10,"L",IF(Data!C429&lt;=25,"M",IF(Data!C429&lt;=50,"H","VH"))))</f>
        <v>VL</v>
      </c>
      <c r="D429" s="43" t="str">
        <f>IF(Data!D430&lt;=0.1,"VL",IF(Data!D430&lt;=10,"L",IF(Data!D430&lt;=25,"M",IF(Data!D430&lt;=50,"H","VH"))))</f>
        <v>VL</v>
      </c>
    </row>
    <row r="430" spans="2:4" x14ac:dyDescent="0.3">
      <c r="B430" s="6">
        <v>44042</v>
      </c>
      <c r="C430" s="99" t="str">
        <f>IF(Data!C430&lt;=0.1,"VL",IF(Data!C430&lt;=10,"L",IF(Data!C430&lt;=25,"M",IF(Data!C430&lt;=50,"H","VH"))))</f>
        <v>VL</v>
      </c>
      <c r="D430" s="43" t="str">
        <f>IF(Data!D431&lt;=0.1,"VL",IF(Data!D431&lt;=10,"L",IF(Data!D431&lt;=25,"M",IF(Data!D431&lt;=50,"H","VH"))))</f>
        <v>VL</v>
      </c>
    </row>
    <row r="431" spans="2:4" x14ac:dyDescent="0.3">
      <c r="B431" s="6">
        <v>44043</v>
      </c>
      <c r="C431" s="99" t="str">
        <f>IF(Data!C431&lt;=0.1,"VL",IF(Data!C431&lt;=10,"L",IF(Data!C431&lt;=25,"M",IF(Data!C431&lt;=50,"H","VH"))))</f>
        <v>VL</v>
      </c>
      <c r="D431" s="43" t="str">
        <f>IF(Data!D432&lt;=0.1,"VL",IF(Data!D432&lt;=10,"L",IF(Data!D432&lt;=25,"M",IF(Data!D432&lt;=50,"H","VH"))))</f>
        <v>VL</v>
      </c>
    </row>
    <row r="432" spans="2:4" x14ac:dyDescent="0.3">
      <c r="B432" s="6">
        <v>44044</v>
      </c>
      <c r="C432" s="99" t="str">
        <f>IF(Data!C432&lt;=0.1,"VL",IF(Data!C432&lt;=10,"L",IF(Data!C432&lt;=25,"M",IF(Data!C432&lt;=50,"H","VH"))))</f>
        <v>VL</v>
      </c>
      <c r="D432" s="43" t="str">
        <f>IF(Data!D433&lt;=0.1,"VL",IF(Data!D433&lt;=10,"L",IF(Data!D433&lt;=25,"M",IF(Data!D433&lt;=50,"H","VH"))))</f>
        <v>VL</v>
      </c>
    </row>
    <row r="433" spans="2:4" x14ac:dyDescent="0.3">
      <c r="B433" s="6">
        <v>44045</v>
      </c>
      <c r="C433" s="99" t="str">
        <f>IF(Data!C433&lt;=0.1,"VL",IF(Data!C433&lt;=10,"L",IF(Data!C433&lt;=25,"M",IF(Data!C433&lt;=50,"H","VH"))))</f>
        <v>VL</v>
      </c>
      <c r="D433" s="43" t="str">
        <f>IF(Data!D434&lt;=0.1,"VL",IF(Data!D434&lt;=10,"L",IF(Data!D434&lt;=25,"M",IF(Data!D434&lt;=50,"H","VH"))))</f>
        <v>VL</v>
      </c>
    </row>
    <row r="434" spans="2:4" x14ac:dyDescent="0.3">
      <c r="B434" s="6">
        <v>44046</v>
      </c>
      <c r="C434" s="99" t="str">
        <f>IF(Data!C434&lt;=0.1,"VL",IF(Data!C434&lt;=10,"L",IF(Data!C434&lt;=25,"M",IF(Data!C434&lt;=50,"H","VH"))))</f>
        <v>VL</v>
      </c>
      <c r="D434" s="43" t="str">
        <f>IF(Data!D435&lt;=0.1,"VL",IF(Data!D435&lt;=10,"L",IF(Data!D435&lt;=25,"M",IF(Data!D435&lt;=50,"H","VH"))))</f>
        <v>VL</v>
      </c>
    </row>
    <row r="435" spans="2:4" x14ac:dyDescent="0.3">
      <c r="B435" s="6">
        <v>44047</v>
      </c>
      <c r="C435" s="99" t="str">
        <f>IF(Data!C435&lt;=0.1,"VL",IF(Data!C435&lt;=10,"L",IF(Data!C435&lt;=25,"M",IF(Data!C435&lt;=50,"H","VH"))))</f>
        <v>VL</v>
      </c>
      <c r="D435" s="43" t="str">
        <f>IF(Data!D436&lt;=0.1,"VL",IF(Data!D436&lt;=10,"L",IF(Data!D436&lt;=25,"M",IF(Data!D436&lt;=50,"H","VH"))))</f>
        <v>VL</v>
      </c>
    </row>
    <row r="436" spans="2:4" x14ac:dyDescent="0.3">
      <c r="B436" s="6">
        <v>44048</v>
      </c>
      <c r="C436" s="99" t="str">
        <f>IF(Data!C436&lt;=0.1,"VL",IF(Data!C436&lt;=10,"L",IF(Data!C436&lt;=25,"M",IF(Data!C436&lt;=50,"H","VH"))))</f>
        <v>VL</v>
      </c>
      <c r="D436" s="43" t="str">
        <f>IF(Data!D437&lt;=0.1,"VL",IF(Data!D437&lt;=10,"L",IF(Data!D437&lt;=25,"M",IF(Data!D437&lt;=50,"H","VH"))))</f>
        <v>VL</v>
      </c>
    </row>
    <row r="437" spans="2:4" x14ac:dyDescent="0.3">
      <c r="B437" s="6">
        <v>44049</v>
      </c>
      <c r="C437" s="99" t="str">
        <f>IF(Data!C437&lt;=0.1,"VL",IF(Data!C437&lt;=10,"L",IF(Data!C437&lt;=25,"M",IF(Data!C437&lt;=50,"H","VH"))))</f>
        <v>VL</v>
      </c>
      <c r="D437" s="43" t="str">
        <f>IF(Data!D438&lt;=0.1,"VL",IF(Data!D438&lt;=10,"L",IF(Data!D438&lt;=25,"M",IF(Data!D438&lt;=50,"H","VH"))))</f>
        <v>VL</v>
      </c>
    </row>
    <row r="438" spans="2:4" x14ac:dyDescent="0.3">
      <c r="B438" s="6">
        <v>44050</v>
      </c>
      <c r="C438" s="99" t="str">
        <f>IF(Data!C438&lt;=0.1,"VL",IF(Data!C438&lt;=10,"L",IF(Data!C438&lt;=25,"M",IF(Data!C438&lt;=50,"H","VH"))))</f>
        <v>VL</v>
      </c>
      <c r="D438" s="43" t="str">
        <f>IF(Data!D439&lt;=0.1,"VL",IF(Data!D439&lt;=10,"L",IF(Data!D439&lt;=25,"M",IF(Data!D439&lt;=50,"H","VH"))))</f>
        <v>VL</v>
      </c>
    </row>
    <row r="439" spans="2:4" x14ac:dyDescent="0.3">
      <c r="B439" s="6">
        <v>44051</v>
      </c>
      <c r="C439" s="99" t="str">
        <f>IF(Data!C439&lt;=0.1,"VL",IF(Data!C439&lt;=10,"L",IF(Data!C439&lt;=25,"M",IF(Data!C439&lt;=50,"H","VH"))))</f>
        <v>VL</v>
      </c>
      <c r="D439" s="43" t="str">
        <f>IF(Data!D440&lt;=0.1,"VL",IF(Data!D440&lt;=10,"L",IF(Data!D440&lt;=25,"M",IF(Data!D440&lt;=50,"H","VH"))))</f>
        <v>VL</v>
      </c>
    </row>
    <row r="440" spans="2:4" x14ac:dyDescent="0.3">
      <c r="B440" s="6">
        <v>44052</v>
      </c>
      <c r="C440" s="99" t="str">
        <f>IF(Data!C440&lt;=0.1,"VL",IF(Data!C440&lt;=10,"L",IF(Data!C440&lt;=25,"M",IF(Data!C440&lt;=50,"H","VH"))))</f>
        <v>VL</v>
      </c>
      <c r="D440" s="43" t="str">
        <f>IF(Data!D441&lt;=0.1,"VL",IF(Data!D441&lt;=10,"L",IF(Data!D441&lt;=25,"M",IF(Data!D441&lt;=50,"H","VH"))))</f>
        <v>VL</v>
      </c>
    </row>
    <row r="441" spans="2:4" x14ac:dyDescent="0.3">
      <c r="B441" s="6">
        <v>44053</v>
      </c>
      <c r="C441" s="99" t="str">
        <f>IF(Data!C441&lt;=0.1,"VL",IF(Data!C441&lt;=10,"L",IF(Data!C441&lt;=25,"M",IF(Data!C441&lt;=50,"H","VH"))))</f>
        <v>VL</v>
      </c>
      <c r="D441" s="43" t="str">
        <f>IF(Data!D442&lt;=0.1,"VL",IF(Data!D442&lt;=10,"L",IF(Data!D442&lt;=25,"M",IF(Data!D442&lt;=50,"H","VH"))))</f>
        <v>VL</v>
      </c>
    </row>
    <row r="442" spans="2:4" x14ac:dyDescent="0.3">
      <c r="B442" s="6">
        <v>44054</v>
      </c>
      <c r="C442" s="99" t="str">
        <f>IF(Data!C442&lt;=0.1,"VL",IF(Data!C442&lt;=10,"L",IF(Data!C442&lt;=25,"M",IF(Data!C442&lt;=50,"H","VH"))))</f>
        <v>VL</v>
      </c>
      <c r="D442" s="43" t="str">
        <f>IF(Data!D443&lt;=0.1,"VL",IF(Data!D443&lt;=10,"L",IF(Data!D443&lt;=25,"M",IF(Data!D443&lt;=50,"H","VH"))))</f>
        <v>VL</v>
      </c>
    </row>
    <row r="443" spans="2:4" x14ac:dyDescent="0.3">
      <c r="B443" s="6">
        <v>44055</v>
      </c>
      <c r="C443" s="99" t="str">
        <f>IF(Data!C443&lt;=0.1,"VL",IF(Data!C443&lt;=10,"L",IF(Data!C443&lt;=25,"M",IF(Data!C443&lt;=50,"H","VH"))))</f>
        <v>VL</v>
      </c>
      <c r="D443" s="43" t="str">
        <f>IF(Data!D444&lt;=0.1,"VL",IF(Data!D444&lt;=10,"L",IF(Data!D444&lt;=25,"M",IF(Data!D444&lt;=50,"H","VH"))))</f>
        <v>VL</v>
      </c>
    </row>
    <row r="444" spans="2:4" x14ac:dyDescent="0.3">
      <c r="B444" s="6">
        <v>44056</v>
      </c>
      <c r="C444" s="99" t="str">
        <f>IF(Data!C444&lt;=0.1,"VL",IF(Data!C444&lt;=10,"L",IF(Data!C444&lt;=25,"M",IF(Data!C444&lt;=50,"H","VH"))))</f>
        <v>VL</v>
      </c>
      <c r="D444" s="43" t="str">
        <f>IF(Data!D445&lt;=0.1,"VL",IF(Data!D445&lt;=10,"L",IF(Data!D445&lt;=25,"M",IF(Data!D445&lt;=50,"H","VH"))))</f>
        <v>VL</v>
      </c>
    </row>
    <row r="445" spans="2:4" x14ac:dyDescent="0.3">
      <c r="B445" s="6">
        <v>44057</v>
      </c>
      <c r="C445" s="99" t="str">
        <f>IF(Data!C445&lt;=0.1,"VL",IF(Data!C445&lt;=10,"L",IF(Data!C445&lt;=25,"M",IF(Data!C445&lt;=50,"H","VH"))))</f>
        <v>VL</v>
      </c>
      <c r="D445" s="43" t="str">
        <f>IF(Data!D446&lt;=0.1,"VL",IF(Data!D446&lt;=10,"L",IF(Data!D446&lt;=25,"M",IF(Data!D446&lt;=50,"H","VH"))))</f>
        <v>VL</v>
      </c>
    </row>
    <row r="446" spans="2:4" x14ac:dyDescent="0.3">
      <c r="B446" s="6">
        <v>44058</v>
      </c>
      <c r="C446" s="99" t="str">
        <f>IF(Data!C446&lt;=0.1,"VL",IF(Data!C446&lt;=10,"L",IF(Data!C446&lt;=25,"M",IF(Data!C446&lt;=50,"H","VH"))))</f>
        <v>VL</v>
      </c>
      <c r="D446" s="43" t="str">
        <f>IF(Data!D447&lt;=0.1,"VL",IF(Data!D447&lt;=10,"L",IF(Data!D447&lt;=25,"M",IF(Data!D447&lt;=50,"H","VH"))))</f>
        <v>VL</v>
      </c>
    </row>
    <row r="447" spans="2:4" x14ac:dyDescent="0.3">
      <c r="B447" s="6">
        <v>44059</v>
      </c>
      <c r="C447" s="99" t="str">
        <f>IF(Data!C447&lt;=0.1,"VL",IF(Data!C447&lt;=10,"L",IF(Data!C447&lt;=25,"M",IF(Data!C447&lt;=50,"H","VH"))))</f>
        <v>VL</v>
      </c>
      <c r="D447" s="43" t="str">
        <f>IF(Data!D448&lt;=0.1,"VL",IF(Data!D448&lt;=10,"L",IF(Data!D448&lt;=25,"M",IF(Data!D448&lt;=50,"H","VH"))))</f>
        <v>VL</v>
      </c>
    </row>
    <row r="448" spans="2:4" x14ac:dyDescent="0.3">
      <c r="B448" s="6">
        <v>44060</v>
      </c>
      <c r="C448" s="99" t="str">
        <f>IF(Data!C448&lt;=0.1,"VL",IF(Data!C448&lt;=10,"L",IF(Data!C448&lt;=25,"M",IF(Data!C448&lt;=50,"H","VH"))))</f>
        <v>VL</v>
      </c>
      <c r="D448" s="43" t="str">
        <f>IF(Data!D449&lt;=0.1,"VL",IF(Data!D449&lt;=10,"L",IF(Data!D449&lt;=25,"M",IF(Data!D449&lt;=50,"H","VH"))))</f>
        <v>VL</v>
      </c>
    </row>
    <row r="449" spans="2:4" x14ac:dyDescent="0.3">
      <c r="B449" s="6">
        <v>44061</v>
      </c>
      <c r="C449" s="99" t="str">
        <f>IF(Data!C449&lt;=0.1,"VL",IF(Data!C449&lt;=10,"L",IF(Data!C449&lt;=25,"M",IF(Data!C449&lt;=50,"H","VH"))))</f>
        <v>VL</v>
      </c>
      <c r="D449" s="43" t="str">
        <f>IF(Data!D450&lt;=0.1,"VL",IF(Data!D450&lt;=10,"L",IF(Data!D450&lt;=25,"M",IF(Data!D450&lt;=50,"H","VH"))))</f>
        <v>VL</v>
      </c>
    </row>
    <row r="450" spans="2:4" x14ac:dyDescent="0.3">
      <c r="B450" s="6">
        <v>44062</v>
      </c>
      <c r="C450" s="99" t="str">
        <f>IF(Data!C450&lt;=0.1,"VL",IF(Data!C450&lt;=10,"L",IF(Data!C450&lt;=25,"M",IF(Data!C450&lt;=50,"H","VH"))))</f>
        <v>VL</v>
      </c>
      <c r="D450" s="43" t="str">
        <f>IF(Data!D451&lt;=0.1,"VL",IF(Data!D451&lt;=10,"L",IF(Data!D451&lt;=25,"M",IF(Data!D451&lt;=50,"H","VH"))))</f>
        <v>VL</v>
      </c>
    </row>
    <row r="451" spans="2:4" x14ac:dyDescent="0.3">
      <c r="B451" s="6">
        <v>44063</v>
      </c>
      <c r="C451" s="99" t="str">
        <f>IF(Data!C451&lt;=0.1,"VL",IF(Data!C451&lt;=10,"L",IF(Data!C451&lt;=25,"M",IF(Data!C451&lt;=50,"H","VH"))))</f>
        <v>VL</v>
      </c>
      <c r="D451" s="43" t="str">
        <f>IF(Data!D452&lt;=0.1,"VL",IF(Data!D452&lt;=10,"L",IF(Data!D452&lt;=25,"M",IF(Data!D452&lt;=50,"H","VH"))))</f>
        <v>VL</v>
      </c>
    </row>
    <row r="452" spans="2:4" x14ac:dyDescent="0.3">
      <c r="B452" s="6">
        <v>44064</v>
      </c>
      <c r="C452" s="99" t="str">
        <f>IF(Data!C452&lt;=0.1,"VL",IF(Data!C452&lt;=10,"L",IF(Data!C452&lt;=25,"M",IF(Data!C452&lt;=50,"H","VH"))))</f>
        <v>VL</v>
      </c>
      <c r="D452" s="43" t="str">
        <f>IF(Data!D453&lt;=0.1,"VL",IF(Data!D453&lt;=10,"L",IF(Data!D453&lt;=25,"M",IF(Data!D453&lt;=50,"H","VH"))))</f>
        <v>VL</v>
      </c>
    </row>
    <row r="453" spans="2:4" x14ac:dyDescent="0.3">
      <c r="B453" s="6">
        <v>44065</v>
      </c>
      <c r="C453" s="99" t="str">
        <f>IF(Data!C453&lt;=0.1,"VL",IF(Data!C453&lt;=10,"L",IF(Data!C453&lt;=25,"M",IF(Data!C453&lt;=50,"H","VH"))))</f>
        <v>VL</v>
      </c>
      <c r="D453" s="43" t="str">
        <f>IF(Data!D454&lt;=0.1,"VL",IF(Data!D454&lt;=10,"L",IF(Data!D454&lt;=25,"M",IF(Data!D454&lt;=50,"H","VH"))))</f>
        <v>VL</v>
      </c>
    </row>
    <row r="454" spans="2:4" x14ac:dyDescent="0.3">
      <c r="B454" s="6">
        <v>44066</v>
      </c>
      <c r="C454" s="99" t="str">
        <f>IF(Data!C454&lt;=0.1,"VL",IF(Data!C454&lt;=10,"L",IF(Data!C454&lt;=25,"M",IF(Data!C454&lt;=50,"H","VH"))))</f>
        <v>VL</v>
      </c>
      <c r="D454" s="43" t="str">
        <f>IF(Data!D455&lt;=0.1,"VL",IF(Data!D455&lt;=10,"L",IF(Data!D455&lt;=25,"M",IF(Data!D455&lt;=50,"H","VH"))))</f>
        <v>VL</v>
      </c>
    </row>
    <row r="455" spans="2:4" x14ac:dyDescent="0.3">
      <c r="B455" s="6">
        <v>44067</v>
      </c>
      <c r="C455" s="99" t="str">
        <f>IF(Data!C455&lt;=0.1,"VL",IF(Data!C455&lt;=10,"L",IF(Data!C455&lt;=25,"M",IF(Data!C455&lt;=50,"H","VH"))))</f>
        <v>VL</v>
      </c>
      <c r="D455" s="43" t="str">
        <f>IF(Data!D456&lt;=0.1,"VL",IF(Data!D456&lt;=10,"L",IF(Data!D456&lt;=25,"M",IF(Data!D456&lt;=50,"H","VH"))))</f>
        <v>VL</v>
      </c>
    </row>
    <row r="456" spans="2:4" x14ac:dyDescent="0.3">
      <c r="B456" s="6">
        <v>44068</v>
      </c>
      <c r="C456" s="99" t="str">
        <f>IF(Data!C456&lt;=0.1,"VL",IF(Data!C456&lt;=10,"L",IF(Data!C456&lt;=25,"M",IF(Data!C456&lt;=50,"H","VH"))))</f>
        <v>VL</v>
      </c>
      <c r="D456" s="43" t="str">
        <f>IF(Data!D457&lt;=0.1,"VL",IF(Data!D457&lt;=10,"L",IF(Data!D457&lt;=25,"M",IF(Data!D457&lt;=50,"H","VH"))))</f>
        <v>VL</v>
      </c>
    </row>
    <row r="457" spans="2:4" x14ac:dyDescent="0.3">
      <c r="B457" s="6">
        <v>44069</v>
      </c>
      <c r="C457" s="99" t="str">
        <f>IF(Data!C457&lt;=0.1,"VL",IF(Data!C457&lt;=10,"L",IF(Data!C457&lt;=25,"M",IF(Data!C457&lt;=50,"H","VH"))))</f>
        <v>VL</v>
      </c>
      <c r="D457" s="43" t="str">
        <f>IF(Data!D458&lt;=0.1,"VL",IF(Data!D458&lt;=10,"L",IF(Data!D458&lt;=25,"M",IF(Data!D458&lt;=50,"H","VH"))))</f>
        <v>VL</v>
      </c>
    </row>
    <row r="458" spans="2:4" x14ac:dyDescent="0.3">
      <c r="B458" s="6">
        <v>44070</v>
      </c>
      <c r="C458" s="99" t="str">
        <f>IF(Data!C458&lt;=0.1,"VL",IF(Data!C458&lt;=10,"L",IF(Data!C458&lt;=25,"M",IF(Data!C458&lt;=50,"H","VH"))))</f>
        <v>VL</v>
      </c>
      <c r="D458" s="43" t="str">
        <f>IF(Data!D459&lt;=0.1,"VL",IF(Data!D459&lt;=10,"L",IF(Data!D459&lt;=25,"M",IF(Data!D459&lt;=50,"H","VH"))))</f>
        <v>VL</v>
      </c>
    </row>
    <row r="459" spans="2:4" x14ac:dyDescent="0.3">
      <c r="B459" s="6">
        <v>44071</v>
      </c>
      <c r="C459" s="99" t="str">
        <f>IF(Data!C459&lt;=0.1,"VL",IF(Data!C459&lt;=10,"L",IF(Data!C459&lt;=25,"M",IF(Data!C459&lt;=50,"H","VH"))))</f>
        <v>VL</v>
      </c>
      <c r="D459" s="43" t="str">
        <f>IF(Data!D460&lt;=0.1,"VL",IF(Data!D460&lt;=10,"L",IF(Data!D460&lt;=25,"M",IF(Data!D460&lt;=50,"H","VH"))))</f>
        <v>VL</v>
      </c>
    </row>
    <row r="460" spans="2:4" x14ac:dyDescent="0.3">
      <c r="B460" s="6">
        <v>44072</v>
      </c>
      <c r="C460" s="99" t="str">
        <f>IF(Data!C460&lt;=0.1,"VL",IF(Data!C460&lt;=10,"L",IF(Data!C460&lt;=25,"M",IF(Data!C460&lt;=50,"H","VH"))))</f>
        <v>VL</v>
      </c>
      <c r="D460" s="43" t="str">
        <f>IF(Data!D461&lt;=0.1,"VL",IF(Data!D461&lt;=10,"L",IF(Data!D461&lt;=25,"M",IF(Data!D461&lt;=50,"H","VH"))))</f>
        <v>VL</v>
      </c>
    </row>
    <row r="461" spans="2:4" x14ac:dyDescent="0.3">
      <c r="B461" s="6">
        <v>44073</v>
      </c>
      <c r="C461" s="99" t="str">
        <f>IF(Data!C461&lt;=0.1,"VL",IF(Data!C461&lt;=10,"L",IF(Data!C461&lt;=25,"M",IF(Data!C461&lt;=50,"H","VH"))))</f>
        <v>VL</v>
      </c>
      <c r="D461" s="43" t="str">
        <f>IF(Data!D462&lt;=0.1,"VL",IF(Data!D462&lt;=10,"L",IF(Data!D462&lt;=25,"M",IF(Data!D462&lt;=50,"H","VH"))))</f>
        <v>VL</v>
      </c>
    </row>
    <row r="462" spans="2:4" x14ac:dyDescent="0.3">
      <c r="B462" s="6">
        <v>44074</v>
      </c>
      <c r="C462" s="99" t="str">
        <f>IF(Data!C462&lt;=0.1,"VL",IF(Data!C462&lt;=10,"L",IF(Data!C462&lt;=25,"M",IF(Data!C462&lt;=50,"H","VH"))))</f>
        <v>VL</v>
      </c>
      <c r="D462" s="43" t="str">
        <f>IF(Data!D463&lt;=0.1,"VL",IF(Data!D463&lt;=10,"L",IF(Data!D463&lt;=25,"M",IF(Data!D463&lt;=50,"H","VH"))))</f>
        <v>VL</v>
      </c>
    </row>
    <row r="463" spans="2:4" x14ac:dyDescent="0.3">
      <c r="B463" s="6">
        <v>44075</v>
      </c>
      <c r="C463" s="99" t="str">
        <f>IF(Data!C463&lt;=0.1,"VL",IF(Data!C463&lt;=10,"L",IF(Data!C463&lt;=25,"M",IF(Data!C463&lt;=50,"H","VH"))))</f>
        <v>VL</v>
      </c>
      <c r="D463" s="43" t="str">
        <f>IF(Data!D464&lt;=0.1,"VL",IF(Data!D464&lt;=10,"L",IF(Data!D464&lt;=25,"M",IF(Data!D464&lt;=50,"H","VH"))))</f>
        <v>VL</v>
      </c>
    </row>
    <row r="464" spans="2:4" x14ac:dyDescent="0.3">
      <c r="B464" s="6">
        <v>44076</v>
      </c>
      <c r="C464" s="99" t="str">
        <f>IF(Data!C464&lt;=0.1,"VL",IF(Data!C464&lt;=10,"L",IF(Data!C464&lt;=25,"M",IF(Data!C464&lt;=50,"H","VH"))))</f>
        <v>VL</v>
      </c>
      <c r="D464" s="43" t="str">
        <f>IF(Data!D465&lt;=0.1,"VL",IF(Data!D465&lt;=10,"L",IF(Data!D465&lt;=25,"M",IF(Data!D465&lt;=50,"H","VH"))))</f>
        <v>VL</v>
      </c>
    </row>
    <row r="465" spans="2:4" x14ac:dyDescent="0.3">
      <c r="B465" s="6">
        <v>44077</v>
      </c>
      <c r="C465" s="99" t="str">
        <f>IF(Data!C465&lt;=0.1,"VL",IF(Data!C465&lt;=10,"L",IF(Data!C465&lt;=25,"M",IF(Data!C465&lt;=50,"H","VH"))))</f>
        <v>VL</v>
      </c>
      <c r="D465" s="43" t="str">
        <f>IF(Data!D466&lt;=0.1,"VL",IF(Data!D466&lt;=10,"L",IF(Data!D466&lt;=25,"M",IF(Data!D466&lt;=50,"H","VH"))))</f>
        <v>VL</v>
      </c>
    </row>
    <row r="466" spans="2:4" x14ac:dyDescent="0.3">
      <c r="B466" s="6">
        <v>44078</v>
      </c>
      <c r="C466" s="99" t="str">
        <f>IF(Data!C466&lt;=0.1,"VL",IF(Data!C466&lt;=10,"L",IF(Data!C466&lt;=25,"M",IF(Data!C466&lt;=50,"H","VH"))))</f>
        <v>VL</v>
      </c>
      <c r="D466" s="43" t="str">
        <f>IF(Data!D467&lt;=0.1,"VL",IF(Data!D467&lt;=10,"L",IF(Data!D467&lt;=25,"M",IF(Data!D467&lt;=50,"H","VH"))))</f>
        <v>VL</v>
      </c>
    </row>
    <row r="467" spans="2:4" x14ac:dyDescent="0.3">
      <c r="B467" s="6">
        <v>44079</v>
      </c>
      <c r="C467" s="99" t="str">
        <f>IF(Data!C467&lt;=0.1,"VL",IF(Data!C467&lt;=10,"L",IF(Data!C467&lt;=25,"M",IF(Data!C467&lt;=50,"H","VH"))))</f>
        <v>VL</v>
      </c>
      <c r="D467" s="43" t="str">
        <f>IF(Data!D468&lt;=0.1,"VL",IF(Data!D468&lt;=10,"L",IF(Data!D468&lt;=25,"M",IF(Data!D468&lt;=50,"H","VH"))))</f>
        <v>VL</v>
      </c>
    </row>
    <row r="468" spans="2:4" x14ac:dyDescent="0.3">
      <c r="B468" s="6">
        <v>44080</v>
      </c>
      <c r="C468" s="99" t="str">
        <f>IF(Data!C468&lt;=0.1,"VL",IF(Data!C468&lt;=10,"L",IF(Data!C468&lt;=25,"M",IF(Data!C468&lt;=50,"H","VH"))))</f>
        <v>VL</v>
      </c>
      <c r="D468" s="43" t="str">
        <f>IF(Data!D469&lt;=0.1,"VL",IF(Data!D469&lt;=10,"L",IF(Data!D469&lt;=25,"M",IF(Data!D469&lt;=50,"H","VH"))))</f>
        <v>VL</v>
      </c>
    </row>
    <row r="469" spans="2:4" x14ac:dyDescent="0.3">
      <c r="B469" s="6">
        <v>44081</v>
      </c>
      <c r="C469" s="99" t="str">
        <f>IF(Data!C469&lt;=0.1,"VL",IF(Data!C469&lt;=10,"L",IF(Data!C469&lt;=25,"M",IF(Data!C469&lt;=50,"H","VH"))))</f>
        <v>VL</v>
      </c>
      <c r="D469" s="43" t="str">
        <f>IF(Data!D470&lt;=0.1,"VL",IF(Data!D470&lt;=10,"L",IF(Data!D470&lt;=25,"M",IF(Data!D470&lt;=50,"H","VH"))))</f>
        <v>VL</v>
      </c>
    </row>
    <row r="470" spans="2:4" x14ac:dyDescent="0.3">
      <c r="B470" s="6">
        <v>44082</v>
      </c>
      <c r="C470" s="99" t="str">
        <f>IF(Data!C470&lt;=0.1,"VL",IF(Data!C470&lt;=10,"L",IF(Data!C470&lt;=25,"M",IF(Data!C470&lt;=50,"H","VH"))))</f>
        <v>VL</v>
      </c>
      <c r="D470" s="43" t="str">
        <f>IF(Data!D471&lt;=0.1,"VL",IF(Data!D471&lt;=10,"L",IF(Data!D471&lt;=25,"M",IF(Data!D471&lt;=50,"H","VH"))))</f>
        <v>VL</v>
      </c>
    </row>
    <row r="471" spans="2:4" x14ac:dyDescent="0.3">
      <c r="B471" s="6">
        <v>44083</v>
      </c>
      <c r="C471" s="99" t="str">
        <f>IF(Data!C471&lt;=0.1,"VL",IF(Data!C471&lt;=10,"L",IF(Data!C471&lt;=25,"M",IF(Data!C471&lt;=50,"H","VH"))))</f>
        <v>VL</v>
      </c>
      <c r="D471" s="43" t="str">
        <f>IF(Data!D472&lt;=0.1,"VL",IF(Data!D472&lt;=10,"L",IF(Data!D472&lt;=25,"M",IF(Data!D472&lt;=50,"H","VH"))))</f>
        <v>VL</v>
      </c>
    </row>
    <row r="472" spans="2:4" x14ac:dyDescent="0.3">
      <c r="B472" s="6">
        <v>44084</v>
      </c>
      <c r="C472" s="99" t="str">
        <f>IF(Data!C472&lt;=0.1,"VL",IF(Data!C472&lt;=10,"L",IF(Data!C472&lt;=25,"M",IF(Data!C472&lt;=50,"H","VH"))))</f>
        <v>VL</v>
      </c>
      <c r="D472" s="43" t="str">
        <f>IF(Data!D473&lt;=0.1,"VL",IF(Data!D473&lt;=10,"L",IF(Data!D473&lt;=25,"M",IF(Data!D473&lt;=50,"H","VH"))))</f>
        <v>VL</v>
      </c>
    </row>
    <row r="473" spans="2:4" x14ac:dyDescent="0.3">
      <c r="B473" s="6">
        <v>44085</v>
      </c>
      <c r="C473" s="99" t="str">
        <f>IF(Data!C473&lt;=0.1,"VL",IF(Data!C473&lt;=10,"L",IF(Data!C473&lt;=25,"M",IF(Data!C473&lt;=50,"H","VH"))))</f>
        <v>VL</v>
      </c>
      <c r="D473" s="43" t="str">
        <f>IF(Data!D474&lt;=0.1,"VL",IF(Data!D474&lt;=10,"L",IF(Data!D474&lt;=25,"M",IF(Data!D474&lt;=50,"H","VH"))))</f>
        <v>VL</v>
      </c>
    </row>
    <row r="474" spans="2:4" x14ac:dyDescent="0.3">
      <c r="B474" s="6">
        <v>44086</v>
      </c>
      <c r="C474" s="99" t="str">
        <f>IF(Data!C474&lt;=0.1,"VL",IF(Data!C474&lt;=10,"L",IF(Data!C474&lt;=25,"M",IF(Data!C474&lt;=50,"H","VH"))))</f>
        <v>VL</v>
      </c>
      <c r="D474" s="43" t="str">
        <f>IF(Data!D475&lt;=0.1,"VL",IF(Data!D475&lt;=10,"L",IF(Data!D475&lt;=25,"M",IF(Data!D475&lt;=50,"H","VH"))))</f>
        <v>VL</v>
      </c>
    </row>
    <row r="475" spans="2:4" x14ac:dyDescent="0.3">
      <c r="B475" s="6">
        <v>44087</v>
      </c>
      <c r="C475" s="99" t="str">
        <f>IF(Data!C475&lt;=0.1,"VL",IF(Data!C475&lt;=10,"L",IF(Data!C475&lt;=25,"M",IF(Data!C475&lt;=50,"H","VH"))))</f>
        <v>VL</v>
      </c>
      <c r="D475" s="43" t="str">
        <f>IF(Data!D476&lt;=0.1,"VL",IF(Data!D476&lt;=10,"L",IF(Data!D476&lt;=25,"M",IF(Data!D476&lt;=50,"H","VH"))))</f>
        <v>VL</v>
      </c>
    </row>
    <row r="476" spans="2:4" x14ac:dyDescent="0.3">
      <c r="B476" s="6">
        <v>44088</v>
      </c>
      <c r="C476" s="99" t="str">
        <f>IF(Data!C476&lt;=0.1,"VL",IF(Data!C476&lt;=10,"L",IF(Data!C476&lt;=25,"M",IF(Data!C476&lt;=50,"H","VH"))))</f>
        <v>VL</v>
      </c>
      <c r="D476" s="43" t="str">
        <f>IF(Data!D477&lt;=0.1,"VL",IF(Data!D477&lt;=10,"L",IF(Data!D477&lt;=25,"M",IF(Data!D477&lt;=50,"H","VH"))))</f>
        <v>VL</v>
      </c>
    </row>
    <row r="477" spans="2:4" x14ac:dyDescent="0.3">
      <c r="B477" s="6">
        <v>44089</v>
      </c>
      <c r="C477" s="99" t="str">
        <f>IF(Data!C477&lt;=0.1,"VL",IF(Data!C477&lt;=10,"L",IF(Data!C477&lt;=25,"M",IF(Data!C477&lt;=50,"H","VH"))))</f>
        <v>VL</v>
      </c>
      <c r="D477" s="43" t="str">
        <f>IF(Data!D478&lt;=0.1,"VL",IF(Data!D478&lt;=10,"L",IF(Data!D478&lt;=25,"M",IF(Data!D478&lt;=50,"H","VH"))))</f>
        <v>VL</v>
      </c>
    </row>
    <row r="478" spans="2:4" x14ac:dyDescent="0.3">
      <c r="B478" s="6">
        <v>44090</v>
      </c>
      <c r="C478" s="99" t="str">
        <f>IF(Data!C478&lt;=0.1,"VL",IF(Data!C478&lt;=10,"L",IF(Data!C478&lt;=25,"M",IF(Data!C478&lt;=50,"H","VH"))))</f>
        <v>VL</v>
      </c>
      <c r="D478" s="43" t="str">
        <f>IF(Data!D479&lt;=0.1,"VL",IF(Data!D479&lt;=10,"L",IF(Data!D479&lt;=25,"M",IF(Data!D479&lt;=50,"H","VH"))))</f>
        <v>VL</v>
      </c>
    </row>
    <row r="479" spans="2:4" x14ac:dyDescent="0.3">
      <c r="B479" s="6">
        <v>44091</v>
      </c>
      <c r="C479" s="99" t="str">
        <f>IF(Data!C479&lt;=0.1,"VL",IF(Data!C479&lt;=10,"L",IF(Data!C479&lt;=25,"M",IF(Data!C479&lt;=50,"H","VH"))))</f>
        <v>VL</v>
      </c>
      <c r="D479" s="43" t="str">
        <f>IF(Data!D480&lt;=0.1,"VL",IF(Data!D480&lt;=10,"L",IF(Data!D480&lt;=25,"M",IF(Data!D480&lt;=50,"H","VH"))))</f>
        <v>VL</v>
      </c>
    </row>
    <row r="480" spans="2:4" x14ac:dyDescent="0.3">
      <c r="B480" s="6">
        <v>44092</v>
      </c>
      <c r="C480" s="99" t="str">
        <f>IF(Data!C480&lt;=0.1,"VL",IF(Data!C480&lt;=10,"L",IF(Data!C480&lt;=25,"M",IF(Data!C480&lt;=50,"H","VH"))))</f>
        <v>VL</v>
      </c>
      <c r="D480" s="43" t="str">
        <f>IF(Data!D481&lt;=0.1,"VL",IF(Data!D481&lt;=10,"L",IF(Data!D481&lt;=25,"M",IF(Data!D481&lt;=50,"H","VH"))))</f>
        <v>VL</v>
      </c>
    </row>
    <row r="481" spans="2:4" x14ac:dyDescent="0.3">
      <c r="B481" s="6">
        <v>44093</v>
      </c>
      <c r="C481" s="99" t="str">
        <f>IF(Data!C481&lt;=0.1,"VL",IF(Data!C481&lt;=10,"L",IF(Data!C481&lt;=25,"M",IF(Data!C481&lt;=50,"H","VH"))))</f>
        <v>VL</v>
      </c>
      <c r="D481" s="43" t="str">
        <f>IF(Data!D482&lt;=0.1,"VL",IF(Data!D482&lt;=10,"L",IF(Data!D482&lt;=25,"M",IF(Data!D482&lt;=50,"H","VH"))))</f>
        <v>VL</v>
      </c>
    </row>
    <row r="482" spans="2:4" x14ac:dyDescent="0.3">
      <c r="B482" s="6">
        <v>44094</v>
      </c>
      <c r="C482" s="99" t="str">
        <f>IF(Data!C482&lt;=0.1,"VL",IF(Data!C482&lt;=10,"L",IF(Data!C482&lt;=25,"M",IF(Data!C482&lt;=50,"H","VH"))))</f>
        <v>VL</v>
      </c>
      <c r="D482" s="43" t="str">
        <f>IF(Data!D483&lt;=0.1,"VL",IF(Data!D483&lt;=10,"L",IF(Data!D483&lt;=25,"M",IF(Data!D483&lt;=50,"H","VH"))))</f>
        <v>VL</v>
      </c>
    </row>
    <row r="483" spans="2:4" x14ac:dyDescent="0.3">
      <c r="B483" s="6">
        <v>44095</v>
      </c>
      <c r="C483" s="99" t="str">
        <f>IF(Data!C483&lt;=0.1,"VL",IF(Data!C483&lt;=10,"L",IF(Data!C483&lt;=25,"M",IF(Data!C483&lt;=50,"H","VH"))))</f>
        <v>VL</v>
      </c>
      <c r="D483" s="43" t="str">
        <f>IF(Data!D484&lt;=0.1,"VL",IF(Data!D484&lt;=10,"L",IF(Data!D484&lt;=25,"M",IF(Data!D484&lt;=50,"H","VH"))))</f>
        <v>VL</v>
      </c>
    </row>
    <row r="484" spans="2:4" x14ac:dyDescent="0.3">
      <c r="B484" s="6">
        <v>44096</v>
      </c>
      <c r="C484" s="99" t="str">
        <f>IF(Data!C484&lt;=0.1,"VL",IF(Data!C484&lt;=10,"L",IF(Data!C484&lt;=25,"M",IF(Data!C484&lt;=50,"H","VH"))))</f>
        <v>VL</v>
      </c>
      <c r="D484" s="43" t="str">
        <f>IF(Data!D485&lt;=0.1,"VL",IF(Data!D485&lt;=10,"L",IF(Data!D485&lt;=25,"M",IF(Data!D485&lt;=50,"H","VH"))))</f>
        <v>VL</v>
      </c>
    </row>
    <row r="485" spans="2:4" x14ac:dyDescent="0.3">
      <c r="B485" s="6">
        <v>44097</v>
      </c>
      <c r="C485" s="99" t="str">
        <f>IF(Data!C485&lt;=0.1,"VL",IF(Data!C485&lt;=10,"L",IF(Data!C485&lt;=25,"M",IF(Data!C485&lt;=50,"H","VH"))))</f>
        <v>VL</v>
      </c>
      <c r="D485" s="43" t="str">
        <f>IF(Data!D486&lt;=0.1,"VL",IF(Data!D486&lt;=10,"L",IF(Data!D486&lt;=25,"M",IF(Data!D486&lt;=50,"H","VH"))))</f>
        <v>VL</v>
      </c>
    </row>
    <row r="486" spans="2:4" x14ac:dyDescent="0.3">
      <c r="B486" s="6">
        <v>44098</v>
      </c>
      <c r="C486" s="99" t="str">
        <f>IF(Data!C486&lt;=0.1,"VL",IF(Data!C486&lt;=10,"L",IF(Data!C486&lt;=25,"M",IF(Data!C486&lt;=50,"H","VH"))))</f>
        <v>VL</v>
      </c>
      <c r="D486" s="43" t="str">
        <f>IF(Data!D487&lt;=0.1,"VL",IF(Data!D487&lt;=10,"L",IF(Data!D487&lt;=25,"M",IF(Data!D487&lt;=50,"H","VH"))))</f>
        <v>VL</v>
      </c>
    </row>
    <row r="487" spans="2:4" x14ac:dyDescent="0.3">
      <c r="B487" s="6">
        <v>44099</v>
      </c>
      <c r="C487" s="99" t="str">
        <f>IF(Data!C487&lt;=0.1,"VL",IF(Data!C487&lt;=10,"L",IF(Data!C487&lt;=25,"M",IF(Data!C487&lt;=50,"H","VH"))))</f>
        <v>VL</v>
      </c>
      <c r="D487" s="43" t="str">
        <f>IF(Data!D488&lt;=0.1,"VL",IF(Data!D488&lt;=10,"L",IF(Data!D488&lt;=25,"M",IF(Data!D488&lt;=50,"H","VH"))))</f>
        <v>VL</v>
      </c>
    </row>
    <row r="488" spans="2:4" x14ac:dyDescent="0.3">
      <c r="B488" s="6">
        <v>44100</v>
      </c>
      <c r="C488" s="99" t="str">
        <f>IF(Data!C488&lt;=0.1,"VL",IF(Data!C488&lt;=10,"L",IF(Data!C488&lt;=25,"M",IF(Data!C488&lt;=50,"H","VH"))))</f>
        <v>VL</v>
      </c>
      <c r="D488" s="43" t="str">
        <f>IF(Data!D489&lt;=0.1,"VL",IF(Data!D489&lt;=10,"L",IF(Data!D489&lt;=25,"M",IF(Data!D489&lt;=50,"H","VH"))))</f>
        <v>VL</v>
      </c>
    </row>
    <row r="489" spans="2:4" x14ac:dyDescent="0.3">
      <c r="B489" s="6">
        <v>44101</v>
      </c>
      <c r="C489" s="99" t="str">
        <f>IF(Data!C489&lt;=0.1,"VL",IF(Data!C489&lt;=10,"L",IF(Data!C489&lt;=25,"M",IF(Data!C489&lt;=50,"H","VH"))))</f>
        <v>VL</v>
      </c>
      <c r="D489" s="43" t="str">
        <f>IF(Data!D490&lt;=0.1,"VL",IF(Data!D490&lt;=10,"L",IF(Data!D490&lt;=25,"M",IF(Data!D490&lt;=50,"H","VH"))))</f>
        <v>VL</v>
      </c>
    </row>
    <row r="490" spans="2:4" x14ac:dyDescent="0.3">
      <c r="B490" s="6">
        <v>44102</v>
      </c>
      <c r="C490" s="99" t="str">
        <f>IF(Data!C490&lt;=0.1,"VL",IF(Data!C490&lt;=10,"L",IF(Data!C490&lt;=25,"M",IF(Data!C490&lt;=50,"H","VH"))))</f>
        <v>VL</v>
      </c>
      <c r="D490" s="43" t="str">
        <f>IF(Data!D491&lt;=0.1,"VL",IF(Data!D491&lt;=10,"L",IF(Data!D491&lt;=25,"M",IF(Data!D491&lt;=50,"H","VH"))))</f>
        <v>VL</v>
      </c>
    </row>
    <row r="491" spans="2:4" x14ac:dyDescent="0.3">
      <c r="B491" s="6">
        <v>44103</v>
      </c>
      <c r="C491" s="99" t="str">
        <f>IF(Data!C491&lt;=0.1,"VL",IF(Data!C491&lt;=10,"L",IF(Data!C491&lt;=25,"M",IF(Data!C491&lt;=50,"H","VH"))))</f>
        <v>VL</v>
      </c>
      <c r="D491" s="43" t="str">
        <f>IF(Data!D492&lt;=0.1,"VL",IF(Data!D492&lt;=10,"L",IF(Data!D492&lt;=25,"M",IF(Data!D492&lt;=50,"H","VH"))))</f>
        <v>VL</v>
      </c>
    </row>
    <row r="492" spans="2:4" x14ac:dyDescent="0.3">
      <c r="B492" s="6">
        <v>44104</v>
      </c>
      <c r="C492" s="99" t="str">
        <f>IF(Data!C492&lt;=0.1,"VL",IF(Data!C492&lt;=10,"L",IF(Data!C492&lt;=25,"M",IF(Data!C492&lt;=50,"H","VH"))))</f>
        <v>VL</v>
      </c>
      <c r="D492" s="43" t="str">
        <f>IF(Data!D493&lt;=0.1,"VL",IF(Data!D493&lt;=10,"L",IF(Data!D493&lt;=25,"M",IF(Data!D493&lt;=50,"H","VH"))))</f>
        <v>VL</v>
      </c>
    </row>
    <row r="493" spans="2:4" x14ac:dyDescent="0.3">
      <c r="B493" s="6">
        <v>44105</v>
      </c>
      <c r="C493" s="99" t="str">
        <f>IF(Data!C493&lt;=0.1,"VL",IF(Data!C493&lt;=10,"L",IF(Data!C493&lt;=25,"M",IF(Data!C493&lt;=50,"H","VH"))))</f>
        <v>VL</v>
      </c>
      <c r="D493" s="43" t="str">
        <f>IF(Data!D494&lt;=0.1,"VL",IF(Data!D494&lt;=10,"L",IF(Data!D494&lt;=25,"M",IF(Data!D494&lt;=50,"H","VH"))))</f>
        <v>VL</v>
      </c>
    </row>
    <row r="494" spans="2:4" x14ac:dyDescent="0.3">
      <c r="B494" s="6">
        <v>44106</v>
      </c>
      <c r="C494" s="99" t="str">
        <f>IF(Data!C494&lt;=0.1,"VL",IF(Data!C494&lt;=10,"L",IF(Data!C494&lt;=25,"M",IF(Data!C494&lt;=50,"H","VH"))))</f>
        <v>VL</v>
      </c>
      <c r="D494" s="43" t="str">
        <f>IF(Data!D495&lt;=0.1,"VL",IF(Data!D495&lt;=10,"L",IF(Data!D495&lt;=25,"M",IF(Data!D495&lt;=50,"H","VH"))))</f>
        <v>VL</v>
      </c>
    </row>
    <row r="495" spans="2:4" x14ac:dyDescent="0.3">
      <c r="B495" s="6">
        <v>44107</v>
      </c>
      <c r="C495" s="99" t="str">
        <f>IF(Data!C495&lt;=0.1,"VL",IF(Data!C495&lt;=10,"L",IF(Data!C495&lt;=25,"M",IF(Data!C495&lt;=50,"H","VH"))))</f>
        <v>VL</v>
      </c>
      <c r="D495" s="43" t="str">
        <f>IF(Data!D496&lt;=0.1,"VL",IF(Data!D496&lt;=10,"L",IF(Data!D496&lt;=25,"M",IF(Data!D496&lt;=50,"H","VH"))))</f>
        <v>VL</v>
      </c>
    </row>
    <row r="496" spans="2:4" x14ac:dyDescent="0.3">
      <c r="B496" s="6">
        <v>44108</v>
      </c>
      <c r="C496" s="99" t="str">
        <f>IF(Data!C496&lt;=0.1,"VL",IF(Data!C496&lt;=10,"L",IF(Data!C496&lt;=25,"M",IF(Data!C496&lt;=50,"H","VH"))))</f>
        <v>VL</v>
      </c>
      <c r="D496" s="43" t="str">
        <f>IF(Data!D497&lt;=0.1,"VL",IF(Data!D497&lt;=10,"L",IF(Data!D497&lt;=25,"M",IF(Data!D497&lt;=50,"H","VH"))))</f>
        <v>VL</v>
      </c>
    </row>
    <row r="497" spans="2:4" x14ac:dyDescent="0.3">
      <c r="B497" s="6">
        <v>44109</v>
      </c>
      <c r="C497" s="99" t="str">
        <f>IF(Data!C497&lt;=0.1,"VL",IF(Data!C497&lt;=10,"L",IF(Data!C497&lt;=25,"M",IF(Data!C497&lt;=50,"H","VH"))))</f>
        <v>VL</v>
      </c>
      <c r="D497" s="43" t="str">
        <f>IF(Data!D498&lt;=0.1,"VL",IF(Data!D498&lt;=10,"L",IF(Data!D498&lt;=25,"M",IF(Data!D498&lt;=50,"H","VH"))))</f>
        <v>VL</v>
      </c>
    </row>
    <row r="498" spans="2:4" x14ac:dyDescent="0.3">
      <c r="B498" s="6">
        <v>44110</v>
      </c>
      <c r="C498" s="99" t="str">
        <f>IF(Data!C498&lt;=0.1,"VL",IF(Data!C498&lt;=10,"L",IF(Data!C498&lt;=25,"M",IF(Data!C498&lt;=50,"H","VH"))))</f>
        <v>VL</v>
      </c>
      <c r="D498" s="43" t="str">
        <f>IF(Data!D499&lt;=0.1,"VL",IF(Data!D499&lt;=10,"L",IF(Data!D499&lt;=25,"M",IF(Data!D499&lt;=50,"H","VH"))))</f>
        <v>VL</v>
      </c>
    </row>
    <row r="499" spans="2:4" x14ac:dyDescent="0.3">
      <c r="B499" s="6">
        <v>44111</v>
      </c>
      <c r="C499" s="99" t="str">
        <f>IF(Data!C499&lt;=0.1,"VL",IF(Data!C499&lt;=10,"L",IF(Data!C499&lt;=25,"M",IF(Data!C499&lt;=50,"H","VH"))))</f>
        <v>VL</v>
      </c>
      <c r="D499" s="43" t="str">
        <f>IF(Data!D500&lt;=0.1,"VL",IF(Data!D500&lt;=10,"L",IF(Data!D500&lt;=25,"M",IF(Data!D500&lt;=50,"H","VH"))))</f>
        <v>VL</v>
      </c>
    </row>
    <row r="500" spans="2:4" x14ac:dyDescent="0.3">
      <c r="B500" s="6">
        <v>44112</v>
      </c>
      <c r="C500" s="99" t="str">
        <f>IF(Data!C500&lt;=0.1,"VL",IF(Data!C500&lt;=10,"L",IF(Data!C500&lt;=25,"M",IF(Data!C500&lt;=50,"H","VH"))))</f>
        <v>VL</v>
      </c>
      <c r="D500" s="43" t="str">
        <f>IF(Data!D501&lt;=0.1,"VL",IF(Data!D501&lt;=10,"L",IF(Data!D501&lt;=25,"M",IF(Data!D501&lt;=50,"H","VH"))))</f>
        <v>VL</v>
      </c>
    </row>
    <row r="501" spans="2:4" x14ac:dyDescent="0.3">
      <c r="B501" s="6">
        <v>44113</v>
      </c>
      <c r="C501" s="99" t="str">
        <f>IF(Data!C501&lt;=0.1,"VL",IF(Data!C501&lt;=10,"L",IF(Data!C501&lt;=25,"M",IF(Data!C501&lt;=50,"H","VH"))))</f>
        <v>VL</v>
      </c>
      <c r="D501" s="43" t="str">
        <f>IF(Data!D502&lt;=0.1,"VL",IF(Data!D502&lt;=10,"L",IF(Data!D502&lt;=25,"M",IF(Data!D502&lt;=50,"H","VH"))))</f>
        <v>VL</v>
      </c>
    </row>
    <row r="502" spans="2:4" x14ac:dyDescent="0.3">
      <c r="B502" s="6">
        <v>44114</v>
      </c>
      <c r="C502" s="99" t="str">
        <f>IF(Data!C502&lt;=0.1,"VL",IF(Data!C502&lt;=10,"L",IF(Data!C502&lt;=25,"M",IF(Data!C502&lt;=50,"H","VH"))))</f>
        <v>VL</v>
      </c>
      <c r="D502" s="43" t="str">
        <f>IF(Data!D503&lt;=0.1,"VL",IF(Data!D503&lt;=10,"L",IF(Data!D503&lt;=25,"M",IF(Data!D503&lt;=50,"H","VH"))))</f>
        <v>VL</v>
      </c>
    </row>
    <row r="503" spans="2:4" x14ac:dyDescent="0.3">
      <c r="B503" s="6">
        <v>44115</v>
      </c>
      <c r="C503" s="99" t="str">
        <f>IF(Data!C503&lt;=0.1,"VL",IF(Data!C503&lt;=10,"L",IF(Data!C503&lt;=25,"M",IF(Data!C503&lt;=50,"H","VH"))))</f>
        <v>VL</v>
      </c>
      <c r="D503" s="43" t="str">
        <f>IF(Data!D504&lt;=0.1,"VL",IF(Data!D504&lt;=10,"L",IF(Data!D504&lt;=25,"M",IF(Data!D504&lt;=50,"H","VH"))))</f>
        <v>VL</v>
      </c>
    </row>
    <row r="504" spans="2:4" x14ac:dyDescent="0.3">
      <c r="B504" s="6">
        <v>44116</v>
      </c>
      <c r="C504" s="99" t="str">
        <f>IF(Data!C504&lt;=0.1,"VL",IF(Data!C504&lt;=10,"L",IF(Data!C504&lt;=25,"M",IF(Data!C504&lt;=50,"H","VH"))))</f>
        <v>VL</v>
      </c>
      <c r="D504" s="43" t="str">
        <f>IF(Data!D505&lt;=0.1,"VL",IF(Data!D505&lt;=10,"L",IF(Data!D505&lt;=25,"M",IF(Data!D505&lt;=50,"H","VH"))))</f>
        <v>VL</v>
      </c>
    </row>
    <row r="505" spans="2:4" x14ac:dyDescent="0.3">
      <c r="B505" s="6">
        <v>44117</v>
      </c>
      <c r="C505" s="99" t="str">
        <f>IF(Data!C505&lt;=0.1,"VL",IF(Data!C505&lt;=10,"L",IF(Data!C505&lt;=25,"M",IF(Data!C505&lt;=50,"H","VH"))))</f>
        <v>VL</v>
      </c>
      <c r="D505" s="43" t="str">
        <f>IF(Data!D506&lt;=0.1,"VL",IF(Data!D506&lt;=10,"L",IF(Data!D506&lt;=25,"M",IF(Data!D506&lt;=50,"H","VH"))))</f>
        <v>VL</v>
      </c>
    </row>
    <row r="506" spans="2:4" x14ac:dyDescent="0.3">
      <c r="B506" s="6">
        <v>44118</v>
      </c>
      <c r="C506" s="99" t="str">
        <f>IF(Data!C506&lt;=0.1,"VL",IF(Data!C506&lt;=10,"L",IF(Data!C506&lt;=25,"M",IF(Data!C506&lt;=50,"H","VH"))))</f>
        <v>VL</v>
      </c>
      <c r="D506" s="43" t="str">
        <f>IF(Data!D507&lt;=0.1,"VL",IF(Data!D507&lt;=10,"L",IF(Data!D507&lt;=25,"M",IF(Data!D507&lt;=50,"H","VH"))))</f>
        <v>VL</v>
      </c>
    </row>
    <row r="507" spans="2:4" x14ac:dyDescent="0.3">
      <c r="B507" s="6">
        <v>44119</v>
      </c>
      <c r="C507" s="99" t="str">
        <f>IF(Data!C507&lt;=0.1,"VL",IF(Data!C507&lt;=10,"L",IF(Data!C507&lt;=25,"M",IF(Data!C507&lt;=50,"H","VH"))))</f>
        <v>VL</v>
      </c>
      <c r="D507" s="43" t="str">
        <f>IF(Data!D508&lt;=0.1,"VL",IF(Data!D508&lt;=10,"L",IF(Data!D508&lt;=25,"M",IF(Data!D508&lt;=50,"H","VH"))))</f>
        <v>VL</v>
      </c>
    </row>
    <row r="508" spans="2:4" x14ac:dyDescent="0.3">
      <c r="B508" s="6">
        <v>44120</v>
      </c>
      <c r="C508" s="99" t="str">
        <f>IF(Data!C508&lt;=0.1,"VL",IF(Data!C508&lt;=10,"L",IF(Data!C508&lt;=25,"M",IF(Data!C508&lt;=50,"H","VH"))))</f>
        <v>VL</v>
      </c>
      <c r="D508" s="43" t="str">
        <f>IF(Data!D509&lt;=0.1,"VL",IF(Data!D509&lt;=10,"L",IF(Data!D509&lt;=25,"M",IF(Data!D509&lt;=50,"H","VH"))))</f>
        <v>VL</v>
      </c>
    </row>
    <row r="509" spans="2:4" x14ac:dyDescent="0.3">
      <c r="B509" s="6">
        <v>44121</v>
      </c>
      <c r="C509" s="99" t="str">
        <f>IF(Data!C509&lt;=0.1,"VL",IF(Data!C509&lt;=10,"L",IF(Data!C509&lt;=25,"M",IF(Data!C509&lt;=50,"H","VH"))))</f>
        <v>VL</v>
      </c>
      <c r="D509" s="43" t="str">
        <f>IF(Data!D510&lt;=0.1,"VL",IF(Data!D510&lt;=10,"L",IF(Data!D510&lt;=25,"M",IF(Data!D510&lt;=50,"H","VH"))))</f>
        <v>VL</v>
      </c>
    </row>
    <row r="510" spans="2:4" x14ac:dyDescent="0.3">
      <c r="B510" s="6">
        <v>44122</v>
      </c>
      <c r="C510" s="99" t="str">
        <f>IF(Data!C510&lt;=0.1,"VL",IF(Data!C510&lt;=10,"L",IF(Data!C510&lt;=25,"M",IF(Data!C510&lt;=50,"H","VH"))))</f>
        <v>VL</v>
      </c>
      <c r="D510" s="43" t="str">
        <f>IF(Data!D511&lt;=0.1,"VL",IF(Data!D511&lt;=10,"L",IF(Data!D511&lt;=25,"M",IF(Data!D511&lt;=50,"H","VH"))))</f>
        <v>VL</v>
      </c>
    </row>
    <row r="511" spans="2:4" x14ac:dyDescent="0.3">
      <c r="B511" s="6">
        <v>44123</v>
      </c>
      <c r="C511" s="99" t="str">
        <f>IF(Data!C511&lt;=0.1,"VL",IF(Data!C511&lt;=10,"L",IF(Data!C511&lt;=25,"M",IF(Data!C511&lt;=50,"H","VH"))))</f>
        <v>VL</v>
      </c>
      <c r="D511" s="43" t="str">
        <f>IF(Data!D512&lt;=0.1,"VL",IF(Data!D512&lt;=10,"L",IF(Data!D512&lt;=25,"M",IF(Data!D512&lt;=50,"H","VH"))))</f>
        <v>VL</v>
      </c>
    </row>
    <row r="512" spans="2:4" x14ac:dyDescent="0.3">
      <c r="B512" s="6">
        <v>44124</v>
      </c>
      <c r="C512" s="99" t="str">
        <f>IF(Data!C512&lt;=0.1,"VL",IF(Data!C512&lt;=10,"L",IF(Data!C512&lt;=25,"M",IF(Data!C512&lt;=50,"H","VH"))))</f>
        <v>VL</v>
      </c>
      <c r="D512" s="43" t="str">
        <f>IF(Data!D513&lt;=0.1,"VL",IF(Data!D513&lt;=10,"L",IF(Data!D513&lt;=25,"M",IF(Data!D513&lt;=50,"H","VH"))))</f>
        <v>VL</v>
      </c>
    </row>
    <row r="513" spans="2:4" x14ac:dyDescent="0.3">
      <c r="B513" s="6">
        <v>44125</v>
      </c>
      <c r="C513" s="99" t="str">
        <f>IF(Data!C513&lt;=0.1,"VL",IF(Data!C513&lt;=10,"L",IF(Data!C513&lt;=25,"M",IF(Data!C513&lt;=50,"H","VH"))))</f>
        <v>VL</v>
      </c>
      <c r="D513" s="43" t="str">
        <f>IF(Data!D514&lt;=0.1,"VL",IF(Data!D514&lt;=10,"L",IF(Data!D514&lt;=25,"M",IF(Data!D514&lt;=50,"H","VH"))))</f>
        <v>VL</v>
      </c>
    </row>
    <row r="514" spans="2:4" x14ac:dyDescent="0.3">
      <c r="B514" s="6">
        <v>44126</v>
      </c>
      <c r="C514" s="99" t="str">
        <f>IF(Data!C514&lt;=0.1,"VL",IF(Data!C514&lt;=10,"L",IF(Data!C514&lt;=25,"M",IF(Data!C514&lt;=50,"H","VH"))))</f>
        <v>VL</v>
      </c>
      <c r="D514" s="43" t="str">
        <f>IF(Data!D515&lt;=0.1,"VL",IF(Data!D515&lt;=10,"L",IF(Data!D515&lt;=25,"M",IF(Data!D515&lt;=50,"H","VH"))))</f>
        <v>VL</v>
      </c>
    </row>
    <row r="515" spans="2:4" x14ac:dyDescent="0.3">
      <c r="B515" s="6">
        <v>44127</v>
      </c>
      <c r="C515" s="99" t="str">
        <f>IF(Data!C515&lt;=0.1,"VL",IF(Data!C515&lt;=10,"L",IF(Data!C515&lt;=25,"M",IF(Data!C515&lt;=50,"H","VH"))))</f>
        <v>VL</v>
      </c>
      <c r="D515" s="43" t="str">
        <f>IF(Data!D516&lt;=0.1,"VL",IF(Data!D516&lt;=10,"L",IF(Data!D516&lt;=25,"M",IF(Data!D516&lt;=50,"H","VH"))))</f>
        <v>VL</v>
      </c>
    </row>
    <row r="516" spans="2:4" x14ac:dyDescent="0.3">
      <c r="B516" s="6">
        <v>44128</v>
      </c>
      <c r="C516" s="99" t="str">
        <f>IF(Data!C516&lt;=0.1,"VL",IF(Data!C516&lt;=10,"L",IF(Data!C516&lt;=25,"M",IF(Data!C516&lt;=50,"H","VH"))))</f>
        <v>VL</v>
      </c>
      <c r="D516" s="43" t="str">
        <f>IF(Data!D517&lt;=0.1,"VL",IF(Data!D517&lt;=10,"L",IF(Data!D517&lt;=25,"M",IF(Data!D517&lt;=50,"H","VH"))))</f>
        <v>VL</v>
      </c>
    </row>
    <row r="517" spans="2:4" x14ac:dyDescent="0.3">
      <c r="B517" s="6">
        <v>44129</v>
      </c>
      <c r="C517" s="99" t="str">
        <f>IF(Data!C517&lt;=0.1,"VL",IF(Data!C517&lt;=10,"L",IF(Data!C517&lt;=25,"M",IF(Data!C517&lt;=50,"H","VH"))))</f>
        <v>VL</v>
      </c>
      <c r="D517" s="43" t="str">
        <f>IF(Data!D518&lt;=0.1,"VL",IF(Data!D518&lt;=10,"L",IF(Data!D518&lt;=25,"M",IF(Data!D518&lt;=50,"H","VH"))))</f>
        <v>VL</v>
      </c>
    </row>
    <row r="518" spans="2:4" x14ac:dyDescent="0.3">
      <c r="B518" s="6">
        <v>44130</v>
      </c>
      <c r="C518" s="99" t="str">
        <f>IF(Data!C518&lt;=0.1,"VL",IF(Data!C518&lt;=10,"L",IF(Data!C518&lt;=25,"M",IF(Data!C518&lt;=50,"H","VH"))))</f>
        <v>VL</v>
      </c>
      <c r="D518" s="43" t="str">
        <f>IF(Data!D519&lt;=0.1,"VL",IF(Data!D519&lt;=10,"L",IF(Data!D519&lt;=25,"M",IF(Data!D519&lt;=50,"H","VH"))))</f>
        <v>VL</v>
      </c>
    </row>
    <row r="519" spans="2:4" x14ac:dyDescent="0.3">
      <c r="B519" s="6">
        <v>44131</v>
      </c>
      <c r="C519" s="99" t="str">
        <f>IF(Data!C519&lt;=0.1,"VL",IF(Data!C519&lt;=10,"L",IF(Data!C519&lt;=25,"M",IF(Data!C519&lt;=50,"H","VH"))))</f>
        <v>VL</v>
      </c>
      <c r="D519" s="43" t="str">
        <f>IF(Data!D520&lt;=0.1,"VL",IF(Data!D520&lt;=10,"L",IF(Data!D520&lt;=25,"M",IF(Data!D520&lt;=50,"H","VH"))))</f>
        <v>VL</v>
      </c>
    </row>
    <row r="520" spans="2:4" x14ac:dyDescent="0.3">
      <c r="B520" s="46"/>
      <c r="C520" s="39"/>
      <c r="D520" s="39"/>
    </row>
    <row r="521" spans="2:4" x14ac:dyDescent="0.3">
      <c r="B521" s="46"/>
      <c r="C521" s="39"/>
      <c r="D521" s="39"/>
    </row>
    <row r="522" spans="2:4" x14ac:dyDescent="0.3">
      <c r="B522" s="46"/>
      <c r="C522" s="39"/>
      <c r="D522" s="39"/>
    </row>
    <row r="523" spans="2:4" x14ac:dyDescent="0.3">
      <c r="B523" s="46"/>
      <c r="C523" s="39"/>
      <c r="D523" s="39"/>
    </row>
    <row r="524" spans="2:4" x14ac:dyDescent="0.3">
      <c r="B524" s="46"/>
      <c r="C524" s="39"/>
      <c r="D524" s="39"/>
    </row>
    <row r="525" spans="2:4" x14ac:dyDescent="0.3">
      <c r="B525" s="46"/>
      <c r="C525" s="39"/>
      <c r="D525" s="39"/>
    </row>
    <row r="526" spans="2:4" x14ac:dyDescent="0.3">
      <c r="B526" s="46"/>
      <c r="C526" s="39"/>
      <c r="D526" s="39"/>
    </row>
    <row r="527" spans="2:4" x14ac:dyDescent="0.3">
      <c r="B527" s="46"/>
      <c r="C527" s="39"/>
      <c r="D527" s="39"/>
    </row>
    <row r="528" spans="2:4" x14ac:dyDescent="0.3">
      <c r="B528" s="46"/>
      <c r="C528" s="39"/>
      <c r="D528" s="39"/>
    </row>
    <row r="529" spans="2:4" x14ac:dyDescent="0.3">
      <c r="B529" s="46"/>
      <c r="C529" s="39"/>
      <c r="D529" s="39"/>
    </row>
    <row r="530" spans="2:4" x14ac:dyDescent="0.3">
      <c r="B530" s="46"/>
      <c r="C530" s="39"/>
      <c r="D530" s="39"/>
    </row>
    <row r="531" spans="2:4" x14ac:dyDescent="0.3">
      <c r="B531" s="46"/>
      <c r="C531" s="39"/>
      <c r="D531" s="39"/>
    </row>
    <row r="532" spans="2:4" x14ac:dyDescent="0.3">
      <c r="B532" s="46"/>
      <c r="C532" s="39"/>
      <c r="D532" s="39"/>
    </row>
    <row r="533" spans="2:4" x14ac:dyDescent="0.3">
      <c r="B533" s="46"/>
      <c r="C533" s="39"/>
      <c r="D533" s="39"/>
    </row>
    <row r="534" spans="2:4" x14ac:dyDescent="0.3">
      <c r="B534" s="46"/>
      <c r="C534" s="39"/>
      <c r="D534" s="39"/>
    </row>
    <row r="535" spans="2:4" x14ac:dyDescent="0.3">
      <c r="B535" s="46"/>
      <c r="C535" s="39"/>
      <c r="D535" s="39"/>
    </row>
    <row r="536" spans="2:4" x14ac:dyDescent="0.3">
      <c r="B536" s="46"/>
      <c r="C536" s="39"/>
      <c r="D536" s="39"/>
    </row>
    <row r="537" spans="2:4" x14ac:dyDescent="0.3">
      <c r="B537" s="46"/>
      <c r="C537" s="39"/>
      <c r="D537" s="39"/>
    </row>
    <row r="538" spans="2:4" x14ac:dyDescent="0.3">
      <c r="B538" s="46"/>
      <c r="C538" s="39"/>
      <c r="D538" s="39"/>
    </row>
    <row r="539" spans="2:4" x14ac:dyDescent="0.3">
      <c r="B539" s="46"/>
      <c r="C539" s="39"/>
      <c r="D539" s="39"/>
    </row>
    <row r="540" spans="2:4" x14ac:dyDescent="0.3">
      <c r="B540" s="46"/>
      <c r="C540" s="39"/>
      <c r="D540" s="39"/>
    </row>
    <row r="541" spans="2:4" x14ac:dyDescent="0.3">
      <c r="B541" s="46"/>
      <c r="C541" s="39"/>
      <c r="D541" s="39"/>
    </row>
    <row r="542" spans="2:4" x14ac:dyDescent="0.3">
      <c r="B542" s="46"/>
      <c r="C542" s="39"/>
      <c r="D542" s="39"/>
    </row>
    <row r="543" spans="2:4" x14ac:dyDescent="0.3">
      <c r="B543" s="46"/>
      <c r="C543" s="39"/>
      <c r="D543" s="39"/>
    </row>
    <row r="544" spans="2:4" x14ac:dyDescent="0.3">
      <c r="B544" s="46"/>
      <c r="C544" s="39"/>
      <c r="D544" s="39"/>
    </row>
    <row r="545" spans="2:4" x14ac:dyDescent="0.3">
      <c r="B545" s="46"/>
      <c r="C545" s="39"/>
      <c r="D545" s="39"/>
    </row>
    <row r="546" spans="2:4" x14ac:dyDescent="0.3">
      <c r="B546" s="46"/>
      <c r="C546" s="39"/>
      <c r="D546" s="39"/>
    </row>
    <row r="547" spans="2:4" x14ac:dyDescent="0.3">
      <c r="B547" s="46"/>
      <c r="C547" s="39"/>
      <c r="D547" s="39"/>
    </row>
    <row r="548" spans="2:4" x14ac:dyDescent="0.3">
      <c r="B548" s="46"/>
      <c r="C548" s="39"/>
      <c r="D548" s="39"/>
    </row>
    <row r="549" spans="2:4" x14ac:dyDescent="0.3">
      <c r="B549" s="46"/>
      <c r="C549" s="39"/>
      <c r="D549" s="39"/>
    </row>
    <row r="550" spans="2:4" x14ac:dyDescent="0.3">
      <c r="B550" s="46"/>
      <c r="C550" s="39"/>
      <c r="D550" s="39"/>
    </row>
    <row r="551" spans="2:4" x14ac:dyDescent="0.3">
      <c r="B551" s="46"/>
      <c r="C551" s="39"/>
      <c r="D551" s="39"/>
    </row>
    <row r="552" spans="2:4" x14ac:dyDescent="0.3">
      <c r="B552" s="46"/>
      <c r="C552" s="39"/>
      <c r="D552" s="39"/>
    </row>
    <row r="553" spans="2:4" x14ac:dyDescent="0.3">
      <c r="B553" s="46"/>
      <c r="C553" s="39"/>
      <c r="D553" s="39"/>
    </row>
    <row r="554" spans="2:4" x14ac:dyDescent="0.3">
      <c r="B554" s="46"/>
      <c r="C554" s="39"/>
      <c r="D554" s="39"/>
    </row>
    <row r="555" spans="2:4" x14ac:dyDescent="0.3">
      <c r="B555" s="46"/>
      <c r="C555" s="39"/>
      <c r="D555" s="39"/>
    </row>
    <row r="556" spans="2:4" x14ac:dyDescent="0.3">
      <c r="B556" s="46"/>
      <c r="C556" s="39"/>
      <c r="D556" s="39"/>
    </row>
    <row r="557" spans="2:4" x14ac:dyDescent="0.3">
      <c r="B557" s="46"/>
      <c r="C557" s="39"/>
      <c r="D557" s="39"/>
    </row>
    <row r="558" spans="2:4" x14ac:dyDescent="0.3">
      <c r="B558" s="46"/>
      <c r="C558" s="39"/>
      <c r="D558" s="39"/>
    </row>
    <row r="559" spans="2:4" x14ac:dyDescent="0.3">
      <c r="B559" s="46"/>
      <c r="C559" s="39"/>
      <c r="D559" s="39"/>
    </row>
    <row r="560" spans="2:4" x14ac:dyDescent="0.3">
      <c r="B560" s="46"/>
      <c r="C560" s="39"/>
      <c r="D560" s="39"/>
    </row>
    <row r="561" spans="2:4" x14ac:dyDescent="0.3">
      <c r="B561" s="46"/>
      <c r="C561" s="39"/>
      <c r="D561" s="39"/>
    </row>
    <row r="562" spans="2:4" x14ac:dyDescent="0.3">
      <c r="B562" s="46"/>
      <c r="C562" s="39"/>
      <c r="D562" s="39"/>
    </row>
    <row r="563" spans="2:4" x14ac:dyDescent="0.3">
      <c r="B563" s="46"/>
      <c r="C563" s="39"/>
      <c r="D563" s="39"/>
    </row>
    <row r="564" spans="2:4" x14ac:dyDescent="0.3">
      <c r="B564" s="46"/>
      <c r="C564" s="39"/>
      <c r="D564" s="39"/>
    </row>
    <row r="565" spans="2:4" x14ac:dyDescent="0.3">
      <c r="B565" s="46"/>
      <c r="C565" s="39"/>
      <c r="D565" s="39"/>
    </row>
    <row r="566" spans="2:4" x14ac:dyDescent="0.3">
      <c r="B566" s="46"/>
      <c r="C566" s="39"/>
      <c r="D566" s="39"/>
    </row>
    <row r="567" spans="2:4" x14ac:dyDescent="0.3">
      <c r="B567" s="46"/>
      <c r="C567" s="39"/>
      <c r="D567" s="39"/>
    </row>
    <row r="568" spans="2:4" x14ac:dyDescent="0.3">
      <c r="B568" s="46"/>
      <c r="C568" s="39"/>
      <c r="D568" s="39"/>
    </row>
    <row r="569" spans="2:4" x14ac:dyDescent="0.3">
      <c r="B569" s="46"/>
      <c r="C569" s="39"/>
      <c r="D569" s="39"/>
    </row>
    <row r="570" spans="2:4" x14ac:dyDescent="0.3">
      <c r="B570" s="46"/>
      <c r="C570" s="39"/>
      <c r="D570" s="39"/>
    </row>
    <row r="571" spans="2:4" x14ac:dyDescent="0.3">
      <c r="B571" s="46"/>
      <c r="C571" s="39"/>
      <c r="D571" s="39"/>
    </row>
    <row r="572" spans="2:4" x14ac:dyDescent="0.3">
      <c r="B572" s="46"/>
      <c r="C572" s="39"/>
      <c r="D572" s="39"/>
    </row>
    <row r="573" spans="2:4" x14ac:dyDescent="0.3">
      <c r="B573" s="46"/>
      <c r="C573" s="39"/>
      <c r="D573" s="39"/>
    </row>
    <row r="574" spans="2:4" x14ac:dyDescent="0.3">
      <c r="B574" s="46"/>
      <c r="C574" s="39"/>
      <c r="D574" s="39"/>
    </row>
    <row r="575" spans="2:4" x14ac:dyDescent="0.3">
      <c r="B575" s="46"/>
      <c r="C575" s="39"/>
      <c r="D575" s="39"/>
    </row>
    <row r="576" spans="2:4" x14ac:dyDescent="0.3">
      <c r="B576" s="46"/>
      <c r="C576" s="39"/>
      <c r="D576" s="39"/>
    </row>
    <row r="577" spans="2:4" x14ac:dyDescent="0.3">
      <c r="B577" s="46"/>
      <c r="C577" s="39"/>
      <c r="D577" s="39"/>
    </row>
    <row r="578" spans="2:4" x14ac:dyDescent="0.3">
      <c r="B578" s="46"/>
      <c r="C578" s="39"/>
      <c r="D578" s="39"/>
    </row>
    <row r="579" spans="2:4" x14ac:dyDescent="0.3">
      <c r="B579" s="46"/>
      <c r="C579" s="39"/>
      <c r="D579" s="39"/>
    </row>
    <row r="580" spans="2:4" x14ac:dyDescent="0.3">
      <c r="B580" s="46"/>
      <c r="C580" s="39"/>
      <c r="D580" s="39"/>
    </row>
    <row r="581" spans="2:4" x14ac:dyDescent="0.3">
      <c r="B581" s="46"/>
      <c r="C581" s="39"/>
      <c r="D581" s="39"/>
    </row>
    <row r="582" spans="2:4" x14ac:dyDescent="0.3">
      <c r="B582" s="46"/>
      <c r="C582" s="39"/>
      <c r="D582" s="39"/>
    </row>
    <row r="583" spans="2:4" x14ac:dyDescent="0.3">
      <c r="B583" s="46"/>
      <c r="C583" s="39"/>
      <c r="D583" s="39"/>
    </row>
    <row r="584" spans="2:4" x14ac:dyDescent="0.3">
      <c r="B584" s="46"/>
      <c r="C584" s="39"/>
      <c r="D584" s="39"/>
    </row>
  </sheetData>
  <mergeCells count="14">
    <mergeCell ref="N13:T13"/>
    <mergeCell ref="N14:T14"/>
    <mergeCell ref="N15:T15"/>
    <mergeCell ref="H3:I3"/>
    <mergeCell ref="H14:J14"/>
    <mergeCell ref="H15:J15"/>
    <mergeCell ref="K13:L13"/>
    <mergeCell ref="K14:L14"/>
    <mergeCell ref="K15:L15"/>
    <mergeCell ref="N12:T12"/>
    <mergeCell ref="J3:N3"/>
    <mergeCell ref="H4:H9"/>
    <mergeCell ref="H12:L12"/>
    <mergeCell ref="H13:J1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370"/>
  <sheetViews>
    <sheetView workbookViewId="0">
      <selection activeCell="J17" sqref="J17:N22"/>
    </sheetView>
  </sheetViews>
  <sheetFormatPr defaultRowHeight="14.4" x14ac:dyDescent="0.3"/>
  <cols>
    <col min="2" max="2" width="11.33203125" customWidth="1"/>
  </cols>
  <sheetData>
    <row r="1" spans="1:20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ht="14.25" customHeight="1" x14ac:dyDescent="0.3">
      <c r="A3" s="60"/>
      <c r="B3" s="3"/>
      <c r="C3" s="3"/>
      <c r="D3" s="3" t="s">
        <v>101</v>
      </c>
      <c r="E3" s="60"/>
      <c r="F3" s="60"/>
      <c r="G3" s="60"/>
      <c r="H3" s="88" t="s">
        <v>100</v>
      </c>
      <c r="I3" s="88"/>
      <c r="J3" s="88" t="s">
        <v>41</v>
      </c>
      <c r="K3" s="88"/>
      <c r="L3" s="88"/>
      <c r="M3" s="88"/>
      <c r="N3" s="88"/>
      <c r="O3" s="60"/>
      <c r="P3" s="60"/>
      <c r="Q3" s="60"/>
      <c r="R3" s="60"/>
      <c r="S3" s="60"/>
      <c r="T3" s="60"/>
    </row>
    <row r="4" spans="1:20" ht="15" customHeight="1" thickBot="1" x14ac:dyDescent="0.35">
      <c r="A4" s="60"/>
      <c r="B4" s="3" t="s">
        <v>0</v>
      </c>
      <c r="C4" s="3" t="s">
        <v>68</v>
      </c>
      <c r="D4" s="3" t="s">
        <v>67</v>
      </c>
      <c r="E4" s="60"/>
      <c r="F4" s="60"/>
      <c r="G4" s="60"/>
      <c r="H4" s="140" t="s">
        <v>33</v>
      </c>
      <c r="I4" s="88"/>
      <c r="J4" s="88" t="s">
        <v>28</v>
      </c>
      <c r="K4" s="88" t="s">
        <v>29</v>
      </c>
      <c r="L4" s="88" t="s">
        <v>30</v>
      </c>
      <c r="M4" s="88" t="s">
        <v>31</v>
      </c>
      <c r="N4" s="88" t="s">
        <v>32</v>
      </c>
      <c r="O4" s="76" t="s">
        <v>20</v>
      </c>
      <c r="P4" s="60"/>
      <c r="Q4" s="60"/>
      <c r="R4" s="60"/>
      <c r="S4" s="60"/>
      <c r="T4" s="60"/>
    </row>
    <row r="5" spans="1:20" ht="15.75" customHeight="1" x14ac:dyDescent="0.3">
      <c r="A5" s="60"/>
      <c r="B5" s="62">
        <v>43617</v>
      </c>
      <c r="C5" s="3" t="str">
        <f>IF(ISBLANK(Data!K5)," ",IF(Data!K5&lt;=0.1,"VL",IF(Data!K5&lt;=10,"L",IF(Data!K5&lt;=25,"M",IF(Data!K5&lt;=50,"H",IF(Data!K5&gt;0,"VH"))))))</f>
        <v xml:space="preserve"> </v>
      </c>
      <c r="D5" s="3" t="str">
        <f>IF(ISBLANK(Data!J5)," ",IF(Data!J5&lt;=0.1,"VL",IF(Data!J5&lt;=10,"L",IF(Data!J5&lt;=25,"M",IF(Data!J5&lt;=50,"H",IF(Data!J5&gt;0,"VH"))))))</f>
        <v xml:space="preserve"> </v>
      </c>
      <c r="E5" s="60"/>
      <c r="F5" s="60"/>
      <c r="G5" s="60"/>
      <c r="H5" s="145"/>
      <c r="I5" s="88" t="s">
        <v>28</v>
      </c>
      <c r="J5" s="88">
        <f>COUNTIFS(C5:C370,"VL",D5:D370,"VL")</f>
        <v>205</v>
      </c>
      <c r="K5" s="88">
        <f>COUNTIFS(C5:C370,"L",D5:D370,"VL")</f>
        <v>14</v>
      </c>
      <c r="L5" s="88">
        <f>COUNTIFS(C5:C370,"M",D5:D370,"VL")</f>
        <v>2</v>
      </c>
      <c r="M5" s="88">
        <f>COUNTIFS(C5:C370,"H",D5:D370,"VL")</f>
        <v>1</v>
      </c>
      <c r="N5" s="90">
        <f>COUNTIFS(C5:C370,"VH",D5:D370,"VL")</f>
        <v>1</v>
      </c>
      <c r="O5" s="14">
        <f t="shared" ref="O5:O10" si="0">SUM(J5:N5)</f>
        <v>223</v>
      </c>
      <c r="P5" s="60"/>
      <c r="Q5" s="60"/>
      <c r="R5" s="60"/>
      <c r="S5" s="60"/>
      <c r="T5" s="60"/>
    </row>
    <row r="6" spans="1:20" x14ac:dyDescent="0.3">
      <c r="A6" s="60"/>
      <c r="B6" s="62">
        <v>43618</v>
      </c>
      <c r="C6" s="3" t="str">
        <f>IF(ISBLANK(Data!K6)," ",IF(Data!K6&lt;=0.1,"VL",IF(Data!K6&lt;=10,"L",IF(Data!K6&lt;=25,"M",IF(Data!K6&lt;=50,"H",IF(Data!K6&gt;0,"VH"))))))</f>
        <v>VL</v>
      </c>
      <c r="D6" s="3" t="str">
        <f>IF(ISBLANK(Data!J6)," ",IF(Data!J6&lt;=0.1,"VL",IF(Data!J6&lt;=10,"L",IF(Data!J6&lt;=25,"M",IF(Data!J6&lt;=50,"H",IF(Data!J6&gt;0,"VH"))))))</f>
        <v>VL</v>
      </c>
      <c r="E6" s="60"/>
      <c r="F6" s="60"/>
      <c r="G6" s="60"/>
      <c r="H6" s="145"/>
      <c r="I6" s="88" t="s">
        <v>29</v>
      </c>
      <c r="J6" s="88">
        <f>COUNTIFS(C5:C370,"VL",D5:D370,"L")</f>
        <v>75</v>
      </c>
      <c r="K6" s="88">
        <f>COUNTIFS(C5:C370,"L",D5:D370,"L")</f>
        <v>40</v>
      </c>
      <c r="L6" s="88">
        <f>COUNTIFS(C5:C370,"M",D5:D370,"L")</f>
        <v>11</v>
      </c>
      <c r="M6" s="88">
        <f>COUNTIFS(C5:C370,"H",D5:D370,"L")</f>
        <v>4</v>
      </c>
      <c r="N6" s="90">
        <f>COUNTIFS(C5:C370,"VH",D5:D370,"L")</f>
        <v>0</v>
      </c>
      <c r="O6" s="23">
        <f t="shared" si="0"/>
        <v>130</v>
      </c>
      <c r="P6" s="60"/>
      <c r="Q6" s="60"/>
      <c r="R6" s="60"/>
      <c r="S6" s="60"/>
      <c r="T6" s="60"/>
    </row>
    <row r="7" spans="1:20" x14ac:dyDescent="0.3">
      <c r="A7" s="60"/>
      <c r="B7" s="62">
        <v>43619</v>
      </c>
      <c r="C7" s="3" t="str">
        <f>IF(ISBLANK(Data!K7)," ",IF(Data!K7&lt;=0.1,"VL",IF(Data!K7&lt;=10,"L",IF(Data!K7&lt;=25,"M",IF(Data!K7&lt;=50,"H",IF(Data!K7&gt;0,"VH"))))))</f>
        <v>VL</v>
      </c>
      <c r="D7" s="3" t="str">
        <f>IF(ISBLANK(Data!J7)," ",IF(Data!J7&lt;=0.1,"VL",IF(Data!J7&lt;=10,"L",IF(Data!J7&lt;=25,"M",IF(Data!J7&lt;=50,"H",IF(Data!J7&gt;0,"VH"))))))</f>
        <v>VL</v>
      </c>
      <c r="E7" s="60"/>
      <c r="F7" s="60"/>
      <c r="G7" s="60"/>
      <c r="H7" s="145"/>
      <c r="I7" s="88" t="s">
        <v>30</v>
      </c>
      <c r="J7" s="88">
        <f>COUNTIFS(C5:C370,"VL",D5:D370,"M")</f>
        <v>3</v>
      </c>
      <c r="K7" s="88">
        <f>COUNTIFS(C5:C370,"L",D5:D370,"M")</f>
        <v>2</v>
      </c>
      <c r="L7" s="88">
        <f>COUNTIFS(C5:C370,"M",D5:D370,"M")</f>
        <v>1</v>
      </c>
      <c r="M7" s="88">
        <f>COUNTIFS(C5:C370,"H",D5:D370,"M")</f>
        <v>1</v>
      </c>
      <c r="N7" s="90">
        <f>COUNTIFS(C5:C370,"VH",D5:D370,"M")</f>
        <v>1</v>
      </c>
      <c r="O7" s="23">
        <f t="shared" si="0"/>
        <v>8</v>
      </c>
      <c r="P7" s="60"/>
      <c r="Q7" s="60"/>
      <c r="R7" s="60"/>
      <c r="S7" s="60"/>
      <c r="T7" s="60"/>
    </row>
    <row r="8" spans="1:20" x14ac:dyDescent="0.3">
      <c r="A8" s="60"/>
      <c r="B8" s="62">
        <v>43620</v>
      </c>
      <c r="C8" s="3" t="str">
        <f>IF(ISBLANK(Data!K8)," ",IF(Data!K8&lt;=0.1,"VL",IF(Data!K8&lt;=10,"L",IF(Data!K8&lt;=25,"M",IF(Data!K8&lt;=50,"H",IF(Data!K8&gt;0,"VH"))))))</f>
        <v>VL</v>
      </c>
      <c r="D8" s="3" t="str">
        <f>IF(ISBLANK(Data!J8)," ",IF(Data!J8&lt;=0.1,"VL",IF(Data!J8&lt;=10,"L",IF(Data!J8&lt;=25,"M",IF(Data!J8&lt;=50,"H",IF(Data!J8&gt;0,"VH"))))))</f>
        <v>VL</v>
      </c>
      <c r="E8" s="60"/>
      <c r="F8" s="60"/>
      <c r="G8" s="60"/>
      <c r="H8" s="145"/>
      <c r="I8" s="88" t="s">
        <v>31</v>
      </c>
      <c r="J8" s="88">
        <f>COUNTIFS(C5:C370,"VL",D5:D370,"H")</f>
        <v>0</v>
      </c>
      <c r="K8" s="88">
        <f>COUNTIFS(C5:C370,"L",D5:D370,"H")</f>
        <v>4</v>
      </c>
      <c r="L8" s="88">
        <f>COUNTIFS(C5:C370,"M",D5:D370,"H")</f>
        <v>0</v>
      </c>
      <c r="M8" s="88">
        <f>COUNTIFS(C5:C370,"H",D5:D370,"H")</f>
        <v>0</v>
      </c>
      <c r="N8" s="90">
        <f>COUNTIFS(C5:C370,"VH",D5:D370,"H")</f>
        <v>0</v>
      </c>
      <c r="O8" s="23">
        <f t="shared" si="0"/>
        <v>4</v>
      </c>
      <c r="P8" s="60"/>
      <c r="Q8" s="60"/>
      <c r="R8" s="60"/>
      <c r="S8" s="60"/>
      <c r="T8" s="60"/>
    </row>
    <row r="9" spans="1:20" ht="15.75" customHeight="1" thickBot="1" x14ac:dyDescent="0.35">
      <c r="A9" s="60"/>
      <c r="B9" s="62">
        <v>43621</v>
      </c>
      <c r="C9" s="3" t="str">
        <f>IF(ISBLANK(Data!K9)," ",IF(Data!K9&lt;=0.1,"VL",IF(Data!K9&lt;=10,"L",IF(Data!K9&lt;=25,"M",IF(Data!K9&lt;=50,"H",IF(Data!K9&gt;0,"VH"))))))</f>
        <v>VL</v>
      </c>
      <c r="D9" s="3" t="str">
        <f>IF(ISBLANK(Data!J9)," ",IF(Data!J9&lt;=0.1,"VL",IF(Data!J9&lt;=10,"L",IF(Data!J9&lt;=25,"M",IF(Data!J9&lt;=50,"H",IF(Data!J9&gt;0,"VH"))))))</f>
        <v>VL</v>
      </c>
      <c r="E9" s="60"/>
      <c r="F9" s="60"/>
      <c r="G9" s="60"/>
      <c r="H9" s="128"/>
      <c r="I9" s="88" t="s">
        <v>32</v>
      </c>
      <c r="J9" s="76">
        <f>COUNTIFS(C5:C370,"VL",D5:D370,"VH")</f>
        <v>0</v>
      </c>
      <c r="K9" s="76">
        <f>COUNTIFS(C5:C370,"L",D5:D370,"VH")</f>
        <v>0</v>
      </c>
      <c r="L9" s="76">
        <f>COUNTIFS(C5:C370,"M",D5:D370,"VH")</f>
        <v>0</v>
      </c>
      <c r="M9" s="76">
        <f>COUNTIFS(C5:C370,"H",D5:D370,"VH")</f>
        <v>0</v>
      </c>
      <c r="N9" s="15">
        <f>COUNTIFS(C5:C370,"VH",D5:D370,"VH")</f>
        <v>0</v>
      </c>
      <c r="O9" s="16">
        <f t="shared" si="0"/>
        <v>0</v>
      </c>
      <c r="P9" s="60"/>
      <c r="Q9" s="60"/>
      <c r="R9" s="60"/>
      <c r="S9" s="60"/>
      <c r="T9" s="60"/>
    </row>
    <row r="10" spans="1:20" ht="15" thickBot="1" x14ac:dyDescent="0.35">
      <c r="A10" s="60"/>
      <c r="B10" s="62">
        <v>43622</v>
      </c>
      <c r="C10" s="3" t="str">
        <f>IF(ISBLANK(Data!K10)," ",IF(Data!K10&lt;=0.1,"VL",IF(Data!K10&lt;=10,"L",IF(Data!K10&lt;=25,"M",IF(Data!K10&lt;=50,"H",IF(Data!K10&gt;0,"VH"))))))</f>
        <v>VL</v>
      </c>
      <c r="D10" s="3" t="str">
        <f>IF(ISBLANK(Data!J10)," ",IF(Data!J10&lt;=0.1,"VL",IF(Data!J10&lt;=10,"L",IF(Data!J10&lt;=25,"M",IF(Data!J10&lt;=50,"H",IF(Data!J10&gt;0,"VH"))))))</f>
        <v>VL</v>
      </c>
      <c r="E10" s="60"/>
      <c r="F10" s="60"/>
      <c r="G10" s="60"/>
      <c r="H10" s="60"/>
      <c r="I10" s="74" t="s">
        <v>20</v>
      </c>
      <c r="J10" s="17">
        <f>SUM(J5:J9)</f>
        <v>283</v>
      </c>
      <c r="K10" s="24">
        <f>SUM(K5:K9)</f>
        <v>60</v>
      </c>
      <c r="L10" s="24">
        <f>SUM(L5:L9)</f>
        <v>14</v>
      </c>
      <c r="M10" s="24">
        <f>SUM(M5:M9)</f>
        <v>6</v>
      </c>
      <c r="N10" s="18">
        <f>SUM(N5:N9)</f>
        <v>2</v>
      </c>
      <c r="O10" s="19">
        <f t="shared" si="0"/>
        <v>365</v>
      </c>
      <c r="P10" s="60"/>
      <c r="Q10" s="60"/>
      <c r="R10" s="60"/>
      <c r="S10" s="60"/>
      <c r="T10" s="60"/>
    </row>
    <row r="11" spans="1:20" x14ac:dyDescent="0.3">
      <c r="A11" s="60"/>
      <c r="B11" s="62">
        <v>43623</v>
      </c>
      <c r="C11" s="3" t="str">
        <f>IF(ISBLANK(Data!K11)," ",IF(Data!K11&lt;=0.1,"VL",IF(Data!K11&lt;=10,"L",IF(Data!K11&lt;=25,"M",IF(Data!K11&lt;=50,"H",IF(Data!K11&gt;0,"VH"))))))</f>
        <v>VL</v>
      </c>
      <c r="D11" s="3" t="str">
        <f>IF(ISBLANK(Data!J11)," ",IF(Data!J11&lt;=0.1,"VL",IF(Data!J11&lt;=10,"L",IF(Data!J11&lt;=25,"M",IF(Data!J11&lt;=50,"H",IF(Data!J11&gt;0,"VH"))))))</f>
        <v>L</v>
      </c>
      <c r="E11" s="60"/>
      <c r="F11" s="60"/>
      <c r="G11" s="60"/>
      <c r="P11" s="60"/>
      <c r="Q11" s="60"/>
      <c r="R11" s="60"/>
      <c r="S11" s="60"/>
      <c r="T11" s="60"/>
    </row>
    <row r="12" spans="1:20" x14ac:dyDescent="0.3">
      <c r="A12" s="60"/>
      <c r="B12" s="62">
        <v>43624</v>
      </c>
      <c r="C12" s="3" t="str">
        <f>IF(ISBLANK(Data!K12)," ",IF(Data!K12&lt;=0.1,"VL",IF(Data!K12&lt;=10,"L",IF(Data!K12&lt;=25,"M",IF(Data!K12&lt;=50,"H",IF(Data!K12&gt;0,"VH"))))))</f>
        <v>VL</v>
      </c>
      <c r="D12" s="3" t="str">
        <f>IF(ISBLANK(Data!J12)," ",IF(Data!J12&lt;=0.1,"VL",IF(Data!J12&lt;=10,"L",IF(Data!J12&lt;=25,"M",IF(Data!J12&lt;=50,"H",IF(Data!J12&gt;0,"VH"))))))</f>
        <v>L</v>
      </c>
      <c r="E12" s="60"/>
      <c r="F12" s="60"/>
      <c r="G12" s="60"/>
      <c r="H12" s="119" t="s">
        <v>77</v>
      </c>
      <c r="I12" s="120"/>
      <c r="J12" s="120"/>
      <c r="K12" s="120"/>
      <c r="L12" s="112"/>
      <c r="M12" s="3" t="s">
        <v>36</v>
      </c>
      <c r="N12" s="119" t="s">
        <v>37</v>
      </c>
      <c r="O12" s="120"/>
      <c r="P12" s="120"/>
      <c r="Q12" s="120"/>
      <c r="R12" s="120"/>
      <c r="S12" s="120"/>
      <c r="T12" s="112"/>
    </row>
    <row r="13" spans="1:20" x14ac:dyDescent="0.3">
      <c r="A13" s="60"/>
      <c r="B13" s="62">
        <v>43625</v>
      </c>
      <c r="C13" s="3" t="str">
        <f>IF(ISBLANK(Data!K13)," ",IF(Data!K13&lt;=0.1,"VL",IF(Data!K13&lt;=10,"L",IF(Data!K13&lt;=25,"M",IF(Data!K13&lt;=50,"H",IF(Data!K13&gt;0,"VH"))))))</f>
        <v>VL</v>
      </c>
      <c r="D13" s="3" t="str">
        <f>IF(ISBLANK(Data!J13)," ",IF(Data!J13&lt;=0.1,"VL",IF(Data!J13&lt;=10,"L",IF(Data!J13&lt;=25,"M",IF(Data!J13&lt;=50,"H",IF(Data!J13&gt;0,"VH"))))))</f>
        <v>VL</v>
      </c>
      <c r="E13" s="60"/>
      <c r="F13" s="60"/>
      <c r="G13" s="60"/>
      <c r="H13" s="149" t="s">
        <v>21</v>
      </c>
      <c r="I13" s="150"/>
      <c r="J13" s="151"/>
      <c r="K13" s="142">
        <f>(J5+K6+L7+M8+N9)/O10</f>
        <v>0.67397260273972603</v>
      </c>
      <c r="L13" s="143"/>
      <c r="M13" s="99" t="s">
        <v>38</v>
      </c>
      <c r="N13" s="119" t="str">
        <f>CONCATENATE(ROUND($K$13*100,3)," ","% forecast correct")</f>
        <v>67.397 % forecast correct</v>
      </c>
      <c r="O13" s="120"/>
      <c r="P13" s="120"/>
      <c r="Q13" s="120"/>
      <c r="R13" s="120"/>
      <c r="S13" s="120"/>
      <c r="T13" s="112"/>
    </row>
    <row r="14" spans="1:20" x14ac:dyDescent="0.3">
      <c r="A14" s="60"/>
      <c r="B14" s="62">
        <v>43626</v>
      </c>
      <c r="C14" s="3" t="str">
        <f>IF(ISBLANK(Data!K14)," ",IF(Data!K14&lt;=0.1,"VL",IF(Data!K14&lt;=10,"L",IF(Data!K14&lt;=25,"M",IF(Data!K14&lt;=50,"H",IF(Data!K14&gt;0,"VH"))))))</f>
        <v>VL</v>
      </c>
      <c r="D14" s="3" t="str">
        <f>IF(ISBLANK(Data!J14)," ",IF(Data!J14&lt;=0.1,"VL",IF(Data!J14&lt;=10,"L",IF(Data!J14&lt;=25,"M",IF(Data!J14&lt;=50,"H",IF(Data!J14&gt;0,"VH"))))))</f>
        <v>VL</v>
      </c>
      <c r="E14" s="60"/>
      <c r="F14" s="60"/>
      <c r="G14" s="60"/>
      <c r="H14" s="146" t="s">
        <v>34</v>
      </c>
      <c r="I14" s="147"/>
      <c r="J14" s="148"/>
      <c r="K14" s="142">
        <f>(K13-(SUM((J10*O5),(K10*O6),(L10*O7),(M10*O8),(N10*O9))/(O10*O10)))/(1-SUM((J10*O5),(K10*O6),(L10*O7),(M10*O8),(N10*O9))/(O10*O10))</f>
        <v>0.30146349308459319</v>
      </c>
      <c r="L14" s="143"/>
      <c r="M14" s="25" t="s">
        <v>43</v>
      </c>
      <c r="N14" s="103" t="str">
        <f>CONCATENATE(ROUND($K$14*100,3)," ","% correct forcast without random chance correct forecast")</f>
        <v>30.146 % correct forcast without random chance correct forecast</v>
      </c>
      <c r="O14" s="104"/>
      <c r="P14" s="104"/>
      <c r="Q14" s="104"/>
      <c r="R14" s="104"/>
      <c r="S14" s="104"/>
      <c r="T14" s="105"/>
    </row>
    <row r="15" spans="1:20" x14ac:dyDescent="0.3">
      <c r="A15" s="60"/>
      <c r="B15" s="62">
        <v>43627</v>
      </c>
      <c r="C15" s="3" t="str">
        <f>IF(ISBLANK(Data!K15)," ",IF(Data!K15&lt;=0.1,"VL",IF(Data!K15&lt;=10,"L",IF(Data!K15&lt;=25,"M",IF(Data!K15&lt;=50,"H",IF(Data!K15&gt;0,"VH"))))))</f>
        <v>VL</v>
      </c>
      <c r="D15" s="3" t="str">
        <f>IF(ISBLANK(Data!J15)," ",IF(Data!J15&lt;=0.1,"VL",IF(Data!J15&lt;=10,"L",IF(Data!J15&lt;=25,"M",IF(Data!J15&lt;=50,"H",IF(Data!J15&gt;0,"VH"))))))</f>
        <v>VL</v>
      </c>
      <c r="E15" s="60"/>
      <c r="F15" s="60"/>
      <c r="G15" s="60"/>
      <c r="H15" s="119" t="s">
        <v>35</v>
      </c>
      <c r="I15" s="120"/>
      <c r="J15" s="112"/>
      <c r="K15" s="142">
        <f>(K13-(SUM((J10*O5),(K10*O6),(L10*O7),(M10*O8),(N10*O9))/(O10*O10)))/(1-SUM(J10^2,K10^2,L10^2,M10^2,N10^2)/(O10*O10))</f>
        <v>0.38022312373225176</v>
      </c>
      <c r="L15" s="143"/>
      <c r="M15" s="26" t="s">
        <v>42</v>
      </c>
      <c r="N15" s="125" t="str">
        <f>CONCATENATE(ROUND(K15*100,3)," ","% correct forecast with random chance correct forecast")</f>
        <v>38.022 % correct forecast with random chance correct forecast</v>
      </c>
      <c r="O15" s="126"/>
      <c r="P15" s="126"/>
      <c r="Q15" s="126"/>
      <c r="R15" s="126"/>
      <c r="S15" s="126"/>
      <c r="T15" s="127"/>
    </row>
    <row r="16" spans="1:20" x14ac:dyDescent="0.3">
      <c r="A16" s="60"/>
      <c r="B16" s="62">
        <v>43628</v>
      </c>
      <c r="C16" s="3" t="str">
        <f>IF(ISBLANK(Data!K16)," ",IF(Data!K16&lt;=0.1,"VL",IF(Data!K16&lt;=10,"L",IF(Data!K16&lt;=25,"M",IF(Data!K16&lt;=50,"H",IF(Data!K16&gt;0,"VH"))))))</f>
        <v>VL</v>
      </c>
      <c r="D16" s="3" t="str">
        <f>IF(ISBLANK(Data!J16)," ",IF(Data!J16&lt;=0.1,"VL",IF(Data!J16&lt;=10,"L",IF(Data!J16&lt;=25,"M",IF(Data!J16&lt;=50,"H",IF(Data!J16&gt;0,"VH"))))))</f>
        <v>VL</v>
      </c>
      <c r="E16" s="60"/>
      <c r="F16" s="60"/>
      <c r="G16" s="60"/>
    </row>
    <row r="17" spans="1:20" x14ac:dyDescent="0.3">
      <c r="A17" s="60"/>
      <c r="B17" s="62">
        <v>43629</v>
      </c>
      <c r="C17" s="3" t="str">
        <f>IF(ISBLANK(Data!K17)," ",IF(Data!K17&lt;=0.1,"VL",IF(Data!K17&lt;=10,"L",IF(Data!K17&lt;=25,"M",IF(Data!K17&lt;=50,"H",IF(Data!K17&gt;0,"VH"))))))</f>
        <v>VL</v>
      </c>
      <c r="D17" s="3" t="str">
        <f>IF(ISBLANK(Data!J17)," ",IF(Data!J17&lt;=0.1,"VL",IF(Data!J17&lt;=10,"L",IF(Data!J17&lt;=25,"M",IF(Data!J17&lt;=50,"H",IF(Data!J17&gt;0,"VH"))))))</f>
        <v>VL</v>
      </c>
      <c r="E17" s="60"/>
      <c r="F17" s="60"/>
      <c r="G17" s="60"/>
      <c r="H17" s="60"/>
      <c r="I17" s="60"/>
      <c r="J17" s="99"/>
      <c r="K17" s="99" t="s">
        <v>112</v>
      </c>
      <c r="L17" s="99" t="s">
        <v>113</v>
      </c>
      <c r="M17" s="26" t="s">
        <v>114</v>
      </c>
      <c r="N17" s="99" t="s">
        <v>116</v>
      </c>
      <c r="O17" s="60"/>
      <c r="P17" s="60"/>
      <c r="Q17" s="60"/>
      <c r="R17" s="60"/>
      <c r="S17" s="60"/>
      <c r="T17" s="60"/>
    </row>
    <row r="18" spans="1:20" x14ac:dyDescent="0.3">
      <c r="A18" s="60"/>
      <c r="B18" s="62">
        <v>43630</v>
      </c>
      <c r="C18" s="3" t="str">
        <f>IF(ISBLANK(Data!K18)," ",IF(Data!K18&lt;=0.1,"VL",IF(Data!K18&lt;=10,"L",IF(Data!K18&lt;=25,"M",IF(Data!K18&lt;=50,"H",IF(Data!K18&gt;0,"VH"))))))</f>
        <v>VL</v>
      </c>
      <c r="D18" s="3" t="str">
        <f>IF(ISBLANK(Data!J18)," ",IF(Data!J18&lt;=0.1,"VL",IF(Data!J18&lt;=10,"L",IF(Data!J18&lt;=25,"M",IF(Data!J18&lt;=50,"H",IF(Data!J18&gt;0,"VH"))))))</f>
        <v>VL</v>
      </c>
      <c r="E18" s="60"/>
      <c r="F18" s="60"/>
      <c r="G18" s="60"/>
      <c r="H18" s="60"/>
      <c r="I18" s="60"/>
      <c r="J18" s="99" t="s">
        <v>28</v>
      </c>
      <c r="K18" s="99">
        <f>J5</f>
        <v>205</v>
      </c>
      <c r="L18" s="99">
        <f>SUM(K5:N5)</f>
        <v>18</v>
      </c>
      <c r="M18" s="99">
        <f>J6+J7+J8+J9</f>
        <v>78</v>
      </c>
      <c r="N18" s="99">
        <f>K18/SUM(K18:M18)</f>
        <v>0.68106312292358806</v>
      </c>
      <c r="O18" s="60"/>
      <c r="P18" s="60"/>
      <c r="Q18" s="60"/>
      <c r="R18" s="60"/>
      <c r="S18" s="60"/>
      <c r="T18" s="60"/>
    </row>
    <row r="19" spans="1:20" x14ac:dyDescent="0.3">
      <c r="A19" s="60"/>
      <c r="B19" s="62">
        <v>43631</v>
      </c>
      <c r="C19" s="3" t="str">
        <f>IF(ISBLANK(Data!K19)," ",IF(Data!K19&lt;=0.1,"VL",IF(Data!K19&lt;=10,"L",IF(Data!K19&lt;=25,"M",IF(Data!K19&lt;=50,"H",IF(Data!K19&gt;0,"VH"))))))</f>
        <v>VL</v>
      </c>
      <c r="D19" s="3" t="str">
        <f>IF(ISBLANK(Data!J19)," ",IF(Data!J19&lt;=0.1,"VL",IF(Data!J19&lt;=10,"L",IF(Data!J19&lt;=25,"M",IF(Data!J19&lt;=50,"H",IF(Data!J19&gt;0,"VH"))))))</f>
        <v>VL</v>
      </c>
      <c r="E19" s="60"/>
      <c r="F19" s="60"/>
      <c r="G19" s="60"/>
      <c r="H19" s="60"/>
      <c r="I19" s="60"/>
      <c r="J19" s="99" t="s">
        <v>29</v>
      </c>
      <c r="K19" s="99">
        <f>K6</f>
        <v>40</v>
      </c>
      <c r="L19" s="99">
        <f>J6+L6+M6+N6</f>
        <v>90</v>
      </c>
      <c r="M19" s="99">
        <f>K5+K7+K8+K9</f>
        <v>20</v>
      </c>
      <c r="N19" s="99">
        <f t="shared" ref="N19:N22" si="1">K19/SUM(K19:M19)</f>
        <v>0.26666666666666666</v>
      </c>
      <c r="O19" s="60"/>
      <c r="P19" s="60"/>
      <c r="Q19" s="60"/>
      <c r="R19" s="60"/>
      <c r="S19" s="60"/>
      <c r="T19" s="60"/>
    </row>
    <row r="20" spans="1:20" x14ac:dyDescent="0.3">
      <c r="A20" s="60"/>
      <c r="B20" s="62">
        <v>43632</v>
      </c>
      <c r="C20" s="3" t="str">
        <f>IF(ISBLANK(Data!K20)," ",IF(Data!K20&lt;=0.1,"VL",IF(Data!K20&lt;=10,"L",IF(Data!K20&lt;=25,"M",IF(Data!K20&lt;=50,"H",IF(Data!K20&gt;0,"VH"))))))</f>
        <v>VL</v>
      </c>
      <c r="D20" s="3" t="str">
        <f>IF(ISBLANK(Data!J20)," ",IF(Data!J20&lt;=0.1,"VL",IF(Data!J20&lt;=10,"L",IF(Data!J20&lt;=25,"M",IF(Data!J20&lt;=50,"H",IF(Data!J20&gt;0,"VH"))))))</f>
        <v>L</v>
      </c>
      <c r="E20" s="60"/>
      <c r="F20" s="60"/>
      <c r="G20" s="60"/>
      <c r="H20" s="60"/>
      <c r="I20" s="60"/>
      <c r="J20" s="99" t="s">
        <v>30</v>
      </c>
      <c r="K20" s="99">
        <f>L7</f>
        <v>1</v>
      </c>
      <c r="L20" s="99">
        <f>J7+K7+M7+N7</f>
        <v>7</v>
      </c>
      <c r="M20" s="99">
        <f>L5+L6+L8+L9</f>
        <v>13</v>
      </c>
      <c r="N20" s="99">
        <f t="shared" si="1"/>
        <v>4.7619047619047616E-2</v>
      </c>
      <c r="O20" s="60"/>
      <c r="P20" s="60"/>
      <c r="Q20" s="60"/>
      <c r="R20" s="60"/>
      <c r="S20" s="60"/>
      <c r="T20" s="60"/>
    </row>
    <row r="21" spans="1:20" x14ac:dyDescent="0.3">
      <c r="A21" s="60"/>
      <c r="B21" s="62">
        <v>43633</v>
      </c>
      <c r="C21" s="3" t="str">
        <f>IF(ISBLANK(Data!K21)," ",IF(Data!K21&lt;=0.1,"VL",IF(Data!K21&lt;=10,"L",IF(Data!K21&lt;=25,"M",IF(Data!K21&lt;=50,"H",IF(Data!K21&gt;0,"VH"))))))</f>
        <v>VL</v>
      </c>
      <c r="D21" s="3" t="str">
        <f>IF(ISBLANK(Data!J21)," ",IF(Data!J21&lt;=0.1,"VL",IF(Data!J21&lt;=10,"L",IF(Data!J21&lt;=25,"M",IF(Data!J21&lt;=50,"H",IF(Data!J21&gt;0,"VH"))))))</f>
        <v>L</v>
      </c>
      <c r="E21" s="60"/>
      <c r="F21" s="60"/>
      <c r="G21" s="60"/>
      <c r="H21" s="60"/>
      <c r="I21" s="60"/>
      <c r="J21" s="99" t="s">
        <v>31</v>
      </c>
      <c r="K21" s="99">
        <f>M8</f>
        <v>0</v>
      </c>
      <c r="L21" s="99">
        <f>J8+K8+L8+N8</f>
        <v>4</v>
      </c>
      <c r="M21" s="99">
        <f>M5+M6+M7+M9</f>
        <v>6</v>
      </c>
      <c r="N21" s="99">
        <f t="shared" si="1"/>
        <v>0</v>
      </c>
      <c r="O21" s="60"/>
      <c r="P21" s="60"/>
      <c r="Q21" s="60"/>
      <c r="R21" s="60"/>
      <c r="S21" s="60"/>
      <c r="T21" s="60"/>
    </row>
    <row r="22" spans="1:20" x14ac:dyDescent="0.3">
      <c r="A22" s="60"/>
      <c r="B22" s="62">
        <v>43634</v>
      </c>
      <c r="C22" s="3" t="str">
        <f>IF(ISBLANK(Data!K22)," ",IF(Data!K22&lt;=0.1,"VL",IF(Data!K22&lt;=10,"L",IF(Data!K22&lt;=25,"M",IF(Data!K22&lt;=50,"H",IF(Data!K22&gt;0,"VH"))))))</f>
        <v>VL</v>
      </c>
      <c r="D22" s="3" t="str">
        <f>IF(ISBLANK(Data!J22)," ",IF(Data!J22&lt;=0.1,"VL",IF(Data!J22&lt;=10,"L",IF(Data!J22&lt;=25,"M",IF(Data!J22&lt;=50,"H",IF(Data!J22&gt;0,"VH"))))))</f>
        <v>L</v>
      </c>
      <c r="E22" s="60"/>
      <c r="F22" s="60"/>
      <c r="G22" s="60"/>
      <c r="H22" s="60"/>
      <c r="I22" s="60"/>
      <c r="J22" s="99" t="s">
        <v>32</v>
      </c>
      <c r="K22" s="99">
        <f>N9</f>
        <v>0</v>
      </c>
      <c r="L22" s="99">
        <f>J9:M9</f>
        <v>0</v>
      </c>
      <c r="M22" s="99">
        <f>N5+N6+N7+N8</f>
        <v>2</v>
      </c>
      <c r="N22" s="99">
        <f t="shared" si="1"/>
        <v>0</v>
      </c>
      <c r="O22" s="60"/>
      <c r="P22" s="60"/>
      <c r="Q22" s="60"/>
      <c r="R22" s="60"/>
      <c r="S22" s="60"/>
      <c r="T22" s="60"/>
    </row>
    <row r="23" spans="1:20" x14ac:dyDescent="0.3">
      <c r="A23" s="60"/>
      <c r="B23" s="62">
        <v>43635</v>
      </c>
      <c r="C23" s="3" t="str">
        <f>IF(ISBLANK(Data!K23)," ",IF(Data!K23&lt;=0.1,"VL",IF(Data!K23&lt;=10,"L",IF(Data!K23&lt;=25,"M",IF(Data!K23&lt;=50,"H",IF(Data!K23&gt;0,"VH"))))))</f>
        <v>VL</v>
      </c>
      <c r="D23" s="3" t="str">
        <f>IF(ISBLANK(Data!J23)," ",IF(Data!J23&lt;=0.1,"VL",IF(Data!J23&lt;=10,"L",IF(Data!J23&lt;=25,"M",IF(Data!J23&lt;=50,"H",IF(Data!J23&gt;0,"VH"))))))</f>
        <v>VL</v>
      </c>
      <c r="E23" s="60"/>
      <c r="F23" s="60"/>
      <c r="G23" s="60"/>
      <c r="H23" s="60"/>
      <c r="I23" s="60"/>
      <c r="J23" s="47"/>
      <c r="K23" s="47"/>
      <c r="L23" s="47"/>
      <c r="M23" s="47"/>
      <c r="N23" s="47"/>
      <c r="O23" s="60"/>
      <c r="P23" s="60"/>
      <c r="Q23" s="60"/>
      <c r="R23" s="60"/>
      <c r="S23" s="60"/>
      <c r="T23" s="60"/>
    </row>
    <row r="24" spans="1:20" x14ac:dyDescent="0.3">
      <c r="A24" s="60"/>
      <c r="B24" s="62">
        <v>43636</v>
      </c>
      <c r="C24" s="3" t="str">
        <f>IF(ISBLANK(Data!K24)," ",IF(Data!K24&lt;=0.1,"VL",IF(Data!K24&lt;=10,"L",IF(Data!K24&lt;=25,"M",IF(Data!K24&lt;=50,"H",IF(Data!K24&gt;0,"VH"))))))</f>
        <v>VL</v>
      </c>
      <c r="D24" s="3" t="str">
        <f>IF(ISBLANK(Data!J24)," ",IF(Data!J24&lt;=0.1,"VL",IF(Data!J24&lt;=10,"L",IF(Data!J24&lt;=25,"M",IF(Data!J24&lt;=50,"H",IF(Data!J24&gt;0,"VH"))))))</f>
        <v>VL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x14ac:dyDescent="0.3">
      <c r="A25" s="60"/>
      <c r="B25" s="62">
        <v>43637</v>
      </c>
      <c r="C25" s="3" t="str">
        <f>IF(ISBLANK(Data!K25)," ",IF(Data!K25&lt;=0.1,"VL",IF(Data!K25&lt;=10,"L",IF(Data!K25&lt;=25,"M",IF(Data!K25&lt;=50,"H",IF(Data!K25&gt;0,"VH"))))))</f>
        <v>VL</v>
      </c>
      <c r="D25" s="3" t="str">
        <f>IF(ISBLANK(Data!J25)," ",IF(Data!J25&lt;=0.1,"VL",IF(Data!J25&lt;=10,"L",IF(Data!J25&lt;=25,"M",IF(Data!J25&lt;=50,"H",IF(Data!J25&gt;0,"VH"))))))</f>
        <v>VL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x14ac:dyDescent="0.3">
      <c r="A26" s="60"/>
      <c r="B26" s="62">
        <v>43638</v>
      </c>
      <c r="C26" s="3" t="str">
        <f>IF(ISBLANK(Data!K26)," ",IF(Data!K26&lt;=0.1,"VL",IF(Data!K26&lt;=10,"L",IF(Data!K26&lt;=25,"M",IF(Data!K26&lt;=50,"H",IF(Data!K26&gt;0,"VH"))))))</f>
        <v>VL</v>
      </c>
      <c r="D26" s="3" t="str">
        <f>IF(ISBLANK(Data!J26)," ",IF(Data!J26&lt;=0.1,"VL",IF(Data!J26&lt;=10,"L",IF(Data!J26&lt;=25,"M",IF(Data!J26&lt;=50,"H",IF(Data!J26&gt;0,"VH"))))))</f>
        <v>L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x14ac:dyDescent="0.3">
      <c r="A27" s="60"/>
      <c r="B27" s="62">
        <v>43639</v>
      </c>
      <c r="C27" s="3" t="str">
        <f>IF(ISBLANK(Data!K27)," ",IF(Data!K27&lt;=0.1,"VL",IF(Data!K27&lt;=10,"L",IF(Data!K27&lt;=25,"M",IF(Data!K27&lt;=50,"H",IF(Data!K27&gt;0,"VH"))))))</f>
        <v>VL</v>
      </c>
      <c r="D27" s="3" t="str">
        <f>IF(ISBLANK(Data!J27)," ",IF(Data!J27&lt;=0.1,"VL",IF(Data!J27&lt;=10,"L",IF(Data!J27&lt;=25,"M",IF(Data!J27&lt;=50,"H",IF(Data!J27&gt;0,"VH"))))))</f>
        <v>L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</row>
    <row r="28" spans="1:20" x14ac:dyDescent="0.3">
      <c r="A28" s="60"/>
      <c r="B28" s="62">
        <v>43640</v>
      </c>
      <c r="C28" s="3" t="str">
        <f>IF(ISBLANK(Data!K28)," ",IF(Data!K28&lt;=0.1,"VL",IF(Data!K28&lt;=10,"L",IF(Data!K28&lt;=25,"M",IF(Data!K28&lt;=50,"H",IF(Data!K28&gt;0,"VH"))))))</f>
        <v>VL</v>
      </c>
      <c r="D28" s="3" t="str">
        <f>IF(ISBLANK(Data!J28)," ",IF(Data!J28&lt;=0.1,"VL",IF(Data!J28&lt;=10,"L",IF(Data!J28&lt;=25,"M",IF(Data!J28&lt;=50,"H",IF(Data!J28&gt;0,"VH"))))))</f>
        <v>L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x14ac:dyDescent="0.3">
      <c r="A29" s="60"/>
      <c r="B29" s="62">
        <v>43641</v>
      </c>
      <c r="C29" s="3" t="str">
        <f>IF(ISBLANK(Data!K29)," ",IF(Data!K29&lt;=0.1,"VL",IF(Data!K29&lt;=10,"L",IF(Data!K29&lt;=25,"M",IF(Data!K29&lt;=50,"H",IF(Data!K29&gt;0,"VH"))))))</f>
        <v>VL</v>
      </c>
      <c r="D29" s="3" t="str">
        <f>IF(ISBLANK(Data!J29)," ",IF(Data!J29&lt;=0.1,"VL",IF(Data!J29&lt;=10,"L",IF(Data!J29&lt;=25,"M",IF(Data!J29&lt;=50,"H",IF(Data!J29&gt;0,"VH"))))))</f>
        <v>VL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 x14ac:dyDescent="0.3">
      <c r="A30" s="60"/>
      <c r="B30" s="62">
        <v>43642</v>
      </c>
      <c r="C30" s="3" t="str">
        <f>IF(ISBLANK(Data!K30)," ",IF(Data!K30&lt;=0.1,"VL",IF(Data!K30&lt;=10,"L",IF(Data!K30&lt;=25,"M",IF(Data!K30&lt;=50,"H",IF(Data!K30&gt;0,"VH"))))))</f>
        <v>VL</v>
      </c>
      <c r="D30" s="3" t="str">
        <f>IF(ISBLANK(Data!J30)," ",IF(Data!J30&lt;=0.1,"VL",IF(Data!J30&lt;=10,"L",IF(Data!J30&lt;=25,"M",IF(Data!J30&lt;=50,"H",IF(Data!J30&gt;0,"VH"))))))</f>
        <v>VL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 x14ac:dyDescent="0.3">
      <c r="A31" s="60"/>
      <c r="B31" s="62">
        <v>43643</v>
      </c>
      <c r="C31" s="3" t="str">
        <f>IF(ISBLANK(Data!K31)," ",IF(Data!K31&lt;=0.1,"VL",IF(Data!K31&lt;=10,"L",IF(Data!K31&lt;=25,"M",IF(Data!K31&lt;=50,"H",IF(Data!K31&gt;0,"VH"))))))</f>
        <v>VL</v>
      </c>
      <c r="D31" s="3" t="str">
        <f>IF(ISBLANK(Data!J31)," ",IF(Data!J31&lt;=0.1,"VL",IF(Data!J31&lt;=10,"L",IF(Data!J31&lt;=25,"M",IF(Data!J31&lt;=50,"H",IF(Data!J31&gt;0,"VH"))))))</f>
        <v>VL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 x14ac:dyDescent="0.3">
      <c r="A32" s="60"/>
      <c r="B32" s="62">
        <v>43644</v>
      </c>
      <c r="C32" s="3" t="str">
        <f>IF(ISBLANK(Data!K32)," ",IF(Data!K32&lt;=0.1,"VL",IF(Data!K32&lt;=10,"L",IF(Data!K32&lt;=25,"M",IF(Data!K32&lt;=50,"H",IF(Data!K32&gt;0,"VH"))))))</f>
        <v>VL</v>
      </c>
      <c r="D32" s="3" t="str">
        <f>IF(ISBLANK(Data!J32)," ",IF(Data!J32&lt;=0.1,"VL",IF(Data!J32&lt;=10,"L",IF(Data!J32&lt;=25,"M",IF(Data!J32&lt;=50,"H",IF(Data!J32&gt;0,"VH"))))))</f>
        <v>VL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 x14ac:dyDescent="0.3">
      <c r="A33" s="60"/>
      <c r="B33" s="62">
        <v>43645</v>
      </c>
      <c r="C33" s="3" t="str">
        <f>IF(ISBLANK(Data!K33)," ",IF(Data!K33&lt;=0.1,"VL",IF(Data!K33&lt;=10,"L",IF(Data!K33&lt;=25,"M",IF(Data!K33&lt;=50,"H",IF(Data!K33&gt;0,"VH"))))))</f>
        <v>VL</v>
      </c>
      <c r="D33" s="3" t="str">
        <f>IF(ISBLANK(Data!J33)," ",IF(Data!J33&lt;=0.1,"VL",IF(Data!J33&lt;=10,"L",IF(Data!J33&lt;=25,"M",IF(Data!J33&lt;=50,"H",IF(Data!J33&gt;0,"VH"))))))</f>
        <v>VL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 x14ac:dyDescent="0.3">
      <c r="A34" s="60"/>
      <c r="B34" s="62">
        <v>43646</v>
      </c>
      <c r="C34" s="3" t="str">
        <f>IF(ISBLANK(Data!K34)," ",IF(Data!K34&lt;=0.1,"VL",IF(Data!K34&lt;=10,"L",IF(Data!K34&lt;=25,"M",IF(Data!K34&lt;=50,"H",IF(Data!K34&gt;0,"VH"))))))</f>
        <v>VL</v>
      </c>
      <c r="D34" s="3" t="str">
        <f>IF(ISBLANK(Data!J34)," ",IF(Data!J34&lt;=0.1,"VL",IF(Data!J34&lt;=10,"L",IF(Data!J34&lt;=25,"M",IF(Data!J34&lt;=50,"H",IF(Data!J34&gt;0,"VH"))))))</f>
        <v>VL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 x14ac:dyDescent="0.3">
      <c r="A35" s="60"/>
      <c r="B35" s="62">
        <v>43647</v>
      </c>
      <c r="C35" s="3" t="str">
        <f>IF(ISBLANK(Data!K35)," ",IF(Data!K35&lt;=0.1,"VL",IF(Data!K35&lt;=10,"L",IF(Data!K35&lt;=25,"M",IF(Data!K35&lt;=50,"H",IF(Data!K35&gt;0,"VH"))))))</f>
        <v>VL</v>
      </c>
      <c r="D35" s="3" t="str">
        <f>IF(ISBLANK(Data!J35)," ",IF(Data!J35&lt;=0.1,"VL",IF(Data!J35&lt;=10,"L",IF(Data!J35&lt;=25,"M",IF(Data!J35&lt;=50,"H",IF(Data!J35&gt;0,"VH"))))))</f>
        <v>L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x14ac:dyDescent="0.3">
      <c r="A36" s="60"/>
      <c r="B36" s="62">
        <v>43648</v>
      </c>
      <c r="C36" s="3" t="str">
        <f>IF(ISBLANK(Data!K36)," ",IF(Data!K36&lt;=0.1,"VL",IF(Data!K36&lt;=10,"L",IF(Data!K36&lt;=25,"M",IF(Data!K36&lt;=50,"H",IF(Data!K36&gt;0,"VH"))))))</f>
        <v>VL</v>
      </c>
      <c r="D36" s="3" t="str">
        <f>IF(ISBLANK(Data!J36)," ",IF(Data!J36&lt;=0.1,"VL",IF(Data!J36&lt;=10,"L",IF(Data!J36&lt;=25,"M",IF(Data!J36&lt;=50,"H",IF(Data!J36&gt;0,"VH"))))))</f>
        <v>L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 x14ac:dyDescent="0.3">
      <c r="A37" s="60"/>
      <c r="B37" s="62">
        <v>43649</v>
      </c>
      <c r="C37" s="3" t="str">
        <f>IF(ISBLANK(Data!K37)," ",IF(Data!K37&lt;=0.1,"VL",IF(Data!K37&lt;=10,"L",IF(Data!K37&lt;=25,"M",IF(Data!K37&lt;=50,"H",IF(Data!K37&gt;0,"VH"))))))</f>
        <v>VL</v>
      </c>
      <c r="D37" s="3" t="str">
        <f>IF(ISBLANK(Data!J37)," ",IF(Data!J37&lt;=0.1,"VL",IF(Data!J37&lt;=10,"L",IF(Data!J37&lt;=25,"M",IF(Data!J37&lt;=50,"H",IF(Data!J37&gt;0,"VH"))))))</f>
        <v>VL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x14ac:dyDescent="0.3">
      <c r="A38" s="60"/>
      <c r="B38" s="62">
        <v>43650</v>
      </c>
      <c r="C38" s="3" t="str">
        <f>IF(ISBLANK(Data!K38)," ",IF(Data!K38&lt;=0.1,"VL",IF(Data!K38&lt;=10,"L",IF(Data!K38&lt;=25,"M",IF(Data!K38&lt;=50,"H",IF(Data!K38&gt;0,"VH"))))))</f>
        <v>L</v>
      </c>
      <c r="D38" s="3" t="str">
        <f>IF(ISBLANK(Data!J38)," ",IF(Data!J38&lt;=0.1,"VL",IF(Data!J38&lt;=10,"L",IF(Data!J38&lt;=25,"M",IF(Data!J38&lt;=50,"H",IF(Data!J38&gt;0,"VH"))))))</f>
        <v>VL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 x14ac:dyDescent="0.3">
      <c r="A39" s="60"/>
      <c r="B39" s="62">
        <v>43651</v>
      </c>
      <c r="C39" s="3" t="str">
        <f>IF(ISBLANK(Data!K39)," ",IF(Data!K39&lt;=0.1,"VL",IF(Data!K39&lt;=10,"L",IF(Data!K39&lt;=25,"M",IF(Data!K39&lt;=50,"H",IF(Data!K39&gt;0,"VH"))))))</f>
        <v>M</v>
      </c>
      <c r="D39" s="3" t="str">
        <f>IF(ISBLANK(Data!J39)," ",IF(Data!J39&lt;=0.1,"VL",IF(Data!J39&lt;=10,"L",IF(Data!J39&lt;=25,"M",IF(Data!J39&lt;=50,"H",IF(Data!J39&gt;0,"VH"))))))</f>
        <v>L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 x14ac:dyDescent="0.3">
      <c r="A40" s="60"/>
      <c r="B40" s="62">
        <v>43652</v>
      </c>
      <c r="C40" s="3" t="str">
        <f>IF(ISBLANK(Data!K40)," ",IF(Data!K40&lt;=0.1,"VL",IF(Data!K40&lt;=10,"L",IF(Data!K40&lt;=25,"M",IF(Data!K40&lt;=50,"H",IF(Data!K40&gt;0,"VH"))))))</f>
        <v>M</v>
      </c>
      <c r="D40" s="3" t="str">
        <f>IF(ISBLANK(Data!J40)," ",IF(Data!J40&lt;=0.1,"VL",IF(Data!J40&lt;=10,"L",IF(Data!J40&lt;=25,"M",IF(Data!J40&lt;=50,"H",IF(Data!J40&gt;0,"VH"))))))</f>
        <v>L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 x14ac:dyDescent="0.3">
      <c r="A41" s="60"/>
      <c r="B41" s="62">
        <v>43653</v>
      </c>
      <c r="C41" s="3" t="str">
        <f>IF(ISBLANK(Data!K41)," ",IF(Data!K41&lt;=0.1,"VL",IF(Data!K41&lt;=10,"L",IF(Data!K41&lt;=25,"M",IF(Data!K41&lt;=50,"H",IF(Data!K41&gt;0,"VH"))))))</f>
        <v>VL</v>
      </c>
      <c r="D41" s="3" t="str">
        <f>IF(ISBLANK(Data!J41)," ",IF(Data!J41&lt;=0.1,"VL",IF(Data!J41&lt;=10,"L",IF(Data!J41&lt;=25,"M",IF(Data!J41&lt;=50,"H",IF(Data!J41&gt;0,"VH"))))))</f>
        <v>VL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x14ac:dyDescent="0.3">
      <c r="A42" s="60"/>
      <c r="B42" s="62">
        <v>43654</v>
      </c>
      <c r="C42" s="3" t="str">
        <f>IF(ISBLANK(Data!K42)," ",IF(Data!K42&lt;=0.1,"VL",IF(Data!K42&lt;=10,"L",IF(Data!K42&lt;=25,"M",IF(Data!K42&lt;=50,"H",IF(Data!K42&gt;0,"VH"))))))</f>
        <v>VL</v>
      </c>
      <c r="D42" s="3" t="str">
        <f>IF(ISBLANK(Data!J42)," ",IF(Data!J42&lt;=0.1,"VL",IF(Data!J42&lt;=10,"L",IF(Data!J42&lt;=25,"M",IF(Data!J42&lt;=50,"H",IF(Data!J42&gt;0,"VH"))))))</f>
        <v>L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 x14ac:dyDescent="0.3">
      <c r="A43" s="60"/>
      <c r="B43" s="62">
        <v>43655</v>
      </c>
      <c r="C43" s="3" t="str">
        <f>IF(ISBLANK(Data!K43)," ",IF(Data!K43&lt;=0.1,"VL",IF(Data!K43&lt;=10,"L",IF(Data!K43&lt;=25,"M",IF(Data!K43&lt;=50,"H",IF(Data!K43&gt;0,"VH"))))))</f>
        <v>VL</v>
      </c>
      <c r="D43" s="3" t="str">
        <f>IF(ISBLANK(Data!J43)," ",IF(Data!J43&lt;=0.1,"VL",IF(Data!J43&lt;=10,"L",IF(Data!J43&lt;=25,"M",IF(Data!J43&lt;=50,"H",IF(Data!J43&gt;0,"VH"))))))</f>
        <v>L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 x14ac:dyDescent="0.3">
      <c r="A44" s="60"/>
      <c r="B44" s="62">
        <v>43656</v>
      </c>
      <c r="C44" s="3" t="str">
        <f>IF(ISBLANK(Data!K44)," ",IF(Data!K44&lt;=0.1,"VL",IF(Data!K44&lt;=10,"L",IF(Data!K44&lt;=25,"M",IF(Data!K44&lt;=50,"H",IF(Data!K44&gt;0,"VH"))))))</f>
        <v>VL</v>
      </c>
      <c r="D44" s="3" t="str">
        <f>IF(ISBLANK(Data!J44)," ",IF(Data!J44&lt;=0.1,"VL",IF(Data!J44&lt;=10,"L",IF(Data!J44&lt;=25,"M",IF(Data!J44&lt;=50,"H",IF(Data!J44&gt;0,"VH"))))))</f>
        <v>VL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x14ac:dyDescent="0.3">
      <c r="A45" s="60"/>
      <c r="B45" s="62">
        <v>43657</v>
      </c>
      <c r="C45" s="3" t="str">
        <f>IF(ISBLANK(Data!K45)," ",IF(Data!K45&lt;=0.1,"VL",IF(Data!K45&lt;=10,"L",IF(Data!K45&lt;=25,"M",IF(Data!K45&lt;=50,"H",IF(Data!K45&gt;0,"VH"))))))</f>
        <v>VL</v>
      </c>
      <c r="D45" s="3" t="str">
        <f>IF(ISBLANK(Data!J45)," ",IF(Data!J45&lt;=0.1,"VL",IF(Data!J45&lt;=10,"L",IF(Data!J45&lt;=25,"M",IF(Data!J45&lt;=50,"H",IF(Data!J45&gt;0,"VH"))))))</f>
        <v>VL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 x14ac:dyDescent="0.3">
      <c r="A46" s="60"/>
      <c r="B46" s="62">
        <v>43658</v>
      </c>
      <c r="C46" s="3" t="str">
        <f>IF(ISBLANK(Data!K46)," ",IF(Data!K46&lt;=0.1,"VL",IF(Data!K46&lt;=10,"L",IF(Data!K46&lt;=25,"M",IF(Data!K46&lt;=50,"H",IF(Data!K46&gt;0,"VH"))))))</f>
        <v>VL</v>
      </c>
      <c r="D46" s="3" t="str">
        <f>IF(ISBLANK(Data!J46)," ",IF(Data!J46&lt;=0.1,"VL",IF(Data!J46&lt;=10,"L",IF(Data!J46&lt;=25,"M",IF(Data!J46&lt;=50,"H",IF(Data!J46&gt;0,"VH"))))))</f>
        <v>L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 x14ac:dyDescent="0.3">
      <c r="A47" s="60"/>
      <c r="B47" s="62">
        <v>43659</v>
      </c>
      <c r="C47" s="3" t="str">
        <f>IF(ISBLANK(Data!K47)," ",IF(Data!K47&lt;=0.1,"VL",IF(Data!K47&lt;=10,"L",IF(Data!K47&lt;=25,"M",IF(Data!K47&lt;=50,"H",IF(Data!K47&gt;0,"VH"))))))</f>
        <v>VL</v>
      </c>
      <c r="D47" s="3" t="str">
        <f>IF(ISBLANK(Data!J47)," ",IF(Data!J47&lt;=0.1,"VL",IF(Data!J47&lt;=10,"L",IF(Data!J47&lt;=25,"M",IF(Data!J47&lt;=50,"H",IF(Data!J47&gt;0,"VH"))))))</f>
        <v>L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 x14ac:dyDescent="0.3">
      <c r="A48" s="60"/>
      <c r="B48" s="62">
        <v>43660</v>
      </c>
      <c r="C48" s="3" t="str">
        <f>IF(ISBLANK(Data!K48)," ",IF(Data!K48&lt;=0.1,"VL",IF(Data!K48&lt;=10,"L",IF(Data!K48&lt;=25,"M",IF(Data!K48&lt;=50,"H",IF(Data!K48&gt;0,"VH"))))))</f>
        <v>VL</v>
      </c>
      <c r="D48" s="3" t="str">
        <f>IF(ISBLANK(Data!J48)," ",IF(Data!J48&lt;=0.1,"VL",IF(Data!J48&lt;=10,"L",IF(Data!J48&lt;=25,"M",IF(Data!J48&lt;=50,"H",IF(Data!J48&gt;0,"VH"))))))</f>
        <v>L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 x14ac:dyDescent="0.3">
      <c r="A49" s="60"/>
      <c r="B49" s="62">
        <v>43661</v>
      </c>
      <c r="C49" s="3" t="str">
        <f>IF(ISBLANK(Data!K49)," ",IF(Data!K49&lt;=0.1,"VL",IF(Data!K49&lt;=10,"L",IF(Data!K49&lt;=25,"M",IF(Data!K49&lt;=50,"H",IF(Data!K49&gt;0,"VH"))))))</f>
        <v>VL</v>
      </c>
      <c r="D49" s="3" t="str">
        <f>IF(ISBLANK(Data!J49)," ",IF(Data!J49&lt;=0.1,"VL",IF(Data!J49&lt;=10,"L",IF(Data!J49&lt;=25,"M",IF(Data!J49&lt;=50,"H",IF(Data!J49&gt;0,"VH"))))))</f>
        <v>L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 x14ac:dyDescent="0.3">
      <c r="A50" s="60"/>
      <c r="B50" s="62">
        <v>43662</v>
      </c>
      <c r="C50" s="3" t="str">
        <f>IF(ISBLANK(Data!K50)," ",IF(Data!K50&lt;=0.1,"VL",IF(Data!K50&lt;=10,"L",IF(Data!K50&lt;=25,"M",IF(Data!K50&lt;=50,"H",IF(Data!K50&gt;0,"VH"))))))</f>
        <v>VL</v>
      </c>
      <c r="D50" s="3" t="str">
        <f>IF(ISBLANK(Data!J50)," ",IF(Data!J50&lt;=0.1,"VL",IF(Data!J50&lt;=10,"L",IF(Data!J50&lt;=25,"M",IF(Data!J50&lt;=50,"H",IF(Data!J50&gt;0,"VH"))))))</f>
        <v>L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1:20" x14ac:dyDescent="0.3">
      <c r="A51" s="60"/>
      <c r="B51" s="62">
        <v>43663</v>
      </c>
      <c r="C51" s="3" t="str">
        <f>IF(ISBLANK(Data!K51)," ",IF(Data!K51&lt;=0.1,"VL",IF(Data!K51&lt;=10,"L",IF(Data!K51&lt;=25,"M",IF(Data!K51&lt;=50,"H",IF(Data!K51&gt;0,"VH"))))))</f>
        <v>VL</v>
      </c>
      <c r="D51" s="3" t="str">
        <f>IF(ISBLANK(Data!J51)," ",IF(Data!J51&lt;=0.1,"VL",IF(Data!J51&lt;=10,"L",IF(Data!J51&lt;=25,"M",IF(Data!J51&lt;=50,"H",IF(Data!J51&gt;0,"VH"))))))</f>
        <v>L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1:20" x14ac:dyDescent="0.3">
      <c r="A52" s="60"/>
      <c r="B52" s="62">
        <v>43664</v>
      </c>
      <c r="C52" s="3" t="str">
        <f>IF(ISBLANK(Data!K52)," ",IF(Data!K52&lt;=0.1,"VL",IF(Data!K52&lt;=10,"L",IF(Data!K52&lt;=25,"M",IF(Data!K52&lt;=50,"H",IF(Data!K52&gt;0,"VH"))))))</f>
        <v>VL</v>
      </c>
      <c r="D52" s="3" t="str">
        <f>IF(ISBLANK(Data!J52)," ",IF(Data!J52&lt;=0.1,"VL",IF(Data!J52&lt;=10,"L",IF(Data!J52&lt;=25,"M",IF(Data!J52&lt;=50,"H",IF(Data!J52&gt;0,"VH"))))))</f>
        <v>L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1:20" x14ac:dyDescent="0.3">
      <c r="A53" s="60"/>
      <c r="B53" s="62">
        <v>43665</v>
      </c>
      <c r="C53" s="3" t="str">
        <f>IF(ISBLANK(Data!K53)," ",IF(Data!K53&lt;=0.1,"VL",IF(Data!K53&lt;=10,"L",IF(Data!K53&lt;=25,"M",IF(Data!K53&lt;=50,"H",IF(Data!K53&gt;0,"VH"))))))</f>
        <v>VL</v>
      </c>
      <c r="D53" s="3" t="str">
        <f>IF(ISBLANK(Data!J53)," ",IF(Data!J53&lt;=0.1,"VL",IF(Data!J53&lt;=10,"L",IF(Data!J53&lt;=25,"M",IF(Data!J53&lt;=50,"H",IF(Data!J53&gt;0,"VH"))))))</f>
        <v>VL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1:20" x14ac:dyDescent="0.3">
      <c r="A54" s="60"/>
      <c r="B54" s="62">
        <v>43666</v>
      </c>
      <c r="C54" s="3" t="str">
        <f>IF(ISBLANK(Data!K54)," ",IF(Data!K54&lt;=0.1,"VL",IF(Data!K54&lt;=10,"L",IF(Data!K54&lt;=25,"M",IF(Data!K54&lt;=50,"H",IF(Data!K54&gt;0,"VH"))))))</f>
        <v>L</v>
      </c>
      <c r="D54" s="3" t="str">
        <f>IF(ISBLANK(Data!J54)," ",IF(Data!J54&lt;=0.1,"VL",IF(Data!J54&lt;=10,"L",IF(Data!J54&lt;=25,"M",IF(Data!J54&lt;=50,"H",IF(Data!J54&gt;0,"VH"))))))</f>
        <v>L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1:20" x14ac:dyDescent="0.3">
      <c r="A55" s="60"/>
      <c r="B55" s="62">
        <v>43667</v>
      </c>
      <c r="C55" s="3" t="str">
        <f>IF(ISBLANK(Data!K55)," ",IF(Data!K55&lt;=0.1,"VL",IF(Data!K55&lt;=10,"L",IF(Data!K55&lt;=25,"M",IF(Data!K55&lt;=50,"H",IF(Data!K55&gt;0,"VH"))))))</f>
        <v>L</v>
      </c>
      <c r="D55" s="3" t="str">
        <f>IF(ISBLANK(Data!J55)," ",IF(Data!J55&lt;=0.1,"VL",IF(Data!J55&lt;=10,"L",IF(Data!J55&lt;=25,"M",IF(Data!J55&lt;=50,"H",IF(Data!J55&gt;0,"VH"))))))</f>
        <v>L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1:20" x14ac:dyDescent="0.3">
      <c r="A56" s="60"/>
      <c r="B56" s="62">
        <v>43668</v>
      </c>
      <c r="C56" s="3" t="str">
        <f>IF(ISBLANK(Data!K56)," ",IF(Data!K56&lt;=0.1,"VL",IF(Data!K56&lt;=10,"L",IF(Data!K56&lt;=25,"M",IF(Data!K56&lt;=50,"H",IF(Data!K56&gt;0,"VH"))))))</f>
        <v>L</v>
      </c>
      <c r="D56" s="3" t="str">
        <f>IF(ISBLANK(Data!J56)," ",IF(Data!J56&lt;=0.1,"VL",IF(Data!J56&lt;=10,"L",IF(Data!J56&lt;=25,"M",IF(Data!J56&lt;=50,"H",IF(Data!J56&gt;0,"VH"))))))</f>
        <v>L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spans="1:20" x14ac:dyDescent="0.3">
      <c r="A57" s="60"/>
      <c r="B57" s="62">
        <v>43669</v>
      </c>
      <c r="C57" s="3" t="str">
        <f>IF(ISBLANK(Data!K57)," ",IF(Data!K57&lt;=0.1,"VL",IF(Data!K57&lt;=10,"L",IF(Data!K57&lt;=25,"M",IF(Data!K57&lt;=50,"H",IF(Data!K57&gt;0,"VH"))))))</f>
        <v>L</v>
      </c>
      <c r="D57" s="3" t="str">
        <f>IF(ISBLANK(Data!J57)," ",IF(Data!J57&lt;=0.1,"VL",IF(Data!J57&lt;=10,"L",IF(Data!J57&lt;=25,"M",IF(Data!J57&lt;=50,"H",IF(Data!J57&gt;0,"VH"))))))</f>
        <v>VL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1:20" x14ac:dyDescent="0.3">
      <c r="A58" s="60"/>
      <c r="B58" s="62">
        <v>43670</v>
      </c>
      <c r="C58" s="3" t="str">
        <f>IF(ISBLANK(Data!K58)," ",IF(Data!K58&lt;=0.1,"VL",IF(Data!K58&lt;=10,"L",IF(Data!K58&lt;=25,"M",IF(Data!K58&lt;=50,"H",IF(Data!K58&gt;0,"VH"))))))</f>
        <v>VL</v>
      </c>
      <c r="D58" s="3" t="str">
        <f>IF(ISBLANK(Data!J58)," ",IF(Data!J58&lt;=0.1,"VL",IF(Data!J58&lt;=10,"L",IF(Data!J58&lt;=25,"M",IF(Data!J58&lt;=50,"H",IF(Data!J58&gt;0,"VH"))))))</f>
        <v>L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1:20" x14ac:dyDescent="0.3">
      <c r="A59" s="60"/>
      <c r="B59" s="62">
        <v>43671</v>
      </c>
      <c r="C59" s="3" t="str">
        <f>IF(ISBLANK(Data!K59)," ",IF(Data!K59&lt;=0.1,"VL",IF(Data!K59&lt;=10,"L",IF(Data!K59&lt;=25,"M",IF(Data!K59&lt;=50,"H",IF(Data!K59&gt;0,"VH"))))))</f>
        <v>L</v>
      </c>
      <c r="D59" s="3" t="str">
        <f>IF(ISBLANK(Data!J59)," ",IF(Data!J59&lt;=0.1,"VL",IF(Data!J59&lt;=10,"L",IF(Data!J59&lt;=25,"M",IF(Data!J59&lt;=50,"H",IF(Data!J59&gt;0,"VH"))))))</f>
        <v>H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spans="1:20" x14ac:dyDescent="0.3">
      <c r="A60" s="60"/>
      <c r="B60" s="62">
        <v>43672</v>
      </c>
      <c r="C60" s="3" t="str">
        <f>IF(ISBLANK(Data!K60)," ",IF(Data!K60&lt;=0.1,"VL",IF(Data!K60&lt;=10,"L",IF(Data!K60&lt;=25,"M",IF(Data!K60&lt;=50,"H",IF(Data!K60&gt;0,"VH"))))))</f>
        <v>L</v>
      </c>
      <c r="D60" s="3" t="str">
        <f>IF(ISBLANK(Data!J60)," ",IF(Data!J60&lt;=0.1,"VL",IF(Data!J60&lt;=10,"L",IF(Data!J60&lt;=25,"M",IF(Data!J60&lt;=50,"H",IF(Data!J60&gt;0,"VH"))))))</f>
        <v>M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spans="1:20" x14ac:dyDescent="0.3">
      <c r="A61" s="60"/>
      <c r="B61" s="62">
        <v>43673</v>
      </c>
      <c r="C61" s="3" t="str">
        <f>IF(ISBLANK(Data!K61)," ",IF(Data!K61&lt;=0.1,"VL",IF(Data!K61&lt;=10,"L",IF(Data!K61&lt;=25,"M",IF(Data!K61&lt;=50,"H",IF(Data!K61&gt;0,"VH"))))))</f>
        <v>VL</v>
      </c>
      <c r="D61" s="3" t="str">
        <f>IF(ISBLANK(Data!J61)," ",IF(Data!J61&lt;=0.1,"VL",IF(Data!J61&lt;=10,"L",IF(Data!J61&lt;=25,"M",IF(Data!J61&lt;=50,"H",IF(Data!J61&gt;0,"VH"))))))</f>
        <v>L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1:20" x14ac:dyDescent="0.3">
      <c r="A62" s="60"/>
      <c r="B62" s="62">
        <v>43674</v>
      </c>
      <c r="C62" s="3" t="str">
        <f>IF(ISBLANK(Data!K62)," ",IF(Data!K62&lt;=0.1,"VL",IF(Data!K62&lt;=10,"L",IF(Data!K62&lt;=25,"M",IF(Data!K62&lt;=50,"H",IF(Data!K62&gt;0,"VH"))))))</f>
        <v>L</v>
      </c>
      <c r="D62" s="3" t="str">
        <f>IF(ISBLANK(Data!J62)," ",IF(Data!J62&lt;=0.1,"VL",IF(Data!J62&lt;=10,"L",IF(Data!J62&lt;=25,"M",IF(Data!J62&lt;=50,"H",IF(Data!J62&gt;0,"VH"))))))</f>
        <v>L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spans="1:20" x14ac:dyDescent="0.3">
      <c r="A63" s="60"/>
      <c r="B63" s="62">
        <v>43675</v>
      </c>
      <c r="C63" s="3" t="str">
        <f>IF(ISBLANK(Data!K63)," ",IF(Data!K63&lt;=0.1,"VL",IF(Data!K63&lt;=10,"L",IF(Data!K63&lt;=25,"M",IF(Data!K63&lt;=50,"H",IF(Data!K63&gt;0,"VH"))))))</f>
        <v>L</v>
      </c>
      <c r="D63" s="3" t="str">
        <f>IF(ISBLANK(Data!J63)," ",IF(Data!J63&lt;=0.1,"VL",IF(Data!J63&lt;=10,"L",IF(Data!J63&lt;=25,"M",IF(Data!J63&lt;=50,"H",IF(Data!J63&gt;0,"VH"))))))</f>
        <v>L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spans="1:20" x14ac:dyDescent="0.3">
      <c r="A64" s="60"/>
      <c r="B64" s="62">
        <v>43676</v>
      </c>
      <c r="C64" s="3" t="str">
        <f>IF(ISBLANK(Data!K64)," ",IF(Data!K64&lt;=0.1,"VL",IF(Data!K64&lt;=10,"L",IF(Data!K64&lt;=25,"M",IF(Data!K64&lt;=50,"H",IF(Data!K64&gt;0,"VH"))))))</f>
        <v>M</v>
      </c>
      <c r="D64" s="3" t="str">
        <f>IF(ISBLANK(Data!J64)," ",IF(Data!J64&lt;=0.1,"VL",IF(Data!J64&lt;=10,"L",IF(Data!J64&lt;=25,"M",IF(Data!J64&lt;=50,"H",IF(Data!J64&gt;0,"VH"))))))</f>
        <v>L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spans="1:20" x14ac:dyDescent="0.3">
      <c r="A65" s="60"/>
      <c r="B65" s="62">
        <v>43677</v>
      </c>
      <c r="C65" s="3" t="str">
        <f>IF(ISBLANK(Data!K65)," ",IF(Data!K65&lt;=0.1,"VL",IF(Data!K65&lt;=10,"L",IF(Data!K65&lt;=25,"M",IF(Data!K65&lt;=50,"H",IF(Data!K65&gt;0,"VH"))))))</f>
        <v>M</v>
      </c>
      <c r="D65" s="3" t="str">
        <f>IF(ISBLANK(Data!J65)," ",IF(Data!J65&lt;=0.1,"VL",IF(Data!J65&lt;=10,"L",IF(Data!J65&lt;=25,"M",IF(Data!J65&lt;=50,"H",IF(Data!J65&gt;0,"VH"))))))</f>
        <v>L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spans="1:20" x14ac:dyDescent="0.3">
      <c r="A66" s="60"/>
      <c r="B66" s="62">
        <v>43678</v>
      </c>
      <c r="C66" s="3" t="str">
        <f>IF(ISBLANK(Data!K66)," ",IF(Data!K66&lt;=0.1,"VL",IF(Data!K66&lt;=10,"L",IF(Data!K66&lt;=25,"M",IF(Data!K66&lt;=50,"H",IF(Data!K66&gt;0,"VH"))))))</f>
        <v>L</v>
      </c>
      <c r="D66" s="3" t="str">
        <f>IF(ISBLANK(Data!J66)," ",IF(Data!J66&lt;=0.1,"VL",IF(Data!J66&lt;=10,"L",IF(Data!J66&lt;=25,"M",IF(Data!J66&lt;=50,"H",IF(Data!J66&gt;0,"VH"))))))</f>
        <v>L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 spans="1:20" x14ac:dyDescent="0.3">
      <c r="A67" s="60"/>
      <c r="B67" s="62">
        <v>43679</v>
      </c>
      <c r="C67" s="3" t="str">
        <f>IF(ISBLANK(Data!K67)," ",IF(Data!K67&lt;=0.1,"VL",IF(Data!K67&lt;=10,"L",IF(Data!K67&lt;=25,"M",IF(Data!K67&lt;=50,"H",IF(Data!K67&gt;0,"VH"))))))</f>
        <v>L</v>
      </c>
      <c r="D67" s="3" t="str">
        <f>IF(ISBLANK(Data!J67)," ",IF(Data!J67&lt;=0.1,"VL",IF(Data!J67&lt;=10,"L",IF(Data!J67&lt;=25,"M",IF(Data!J67&lt;=50,"H",IF(Data!J67&gt;0,"VH"))))))</f>
        <v>L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 spans="1:20" x14ac:dyDescent="0.3">
      <c r="A68" s="60"/>
      <c r="B68" s="62">
        <v>43680</v>
      </c>
      <c r="C68" s="3" t="str">
        <f>IF(ISBLANK(Data!K68)," ",IF(Data!K68&lt;=0.1,"VL",IF(Data!K68&lt;=10,"L",IF(Data!K68&lt;=25,"M",IF(Data!K68&lt;=50,"H",IF(Data!K68&gt;0,"VH"))))))</f>
        <v>L</v>
      </c>
      <c r="D68" s="3" t="str">
        <f>IF(ISBLANK(Data!J68)," ",IF(Data!J68&lt;=0.1,"VL",IF(Data!J68&lt;=10,"L",IF(Data!J68&lt;=25,"M",IF(Data!J68&lt;=50,"H",IF(Data!J68&gt;0,"VH"))))))</f>
        <v>L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spans="1:20" x14ac:dyDescent="0.3">
      <c r="A69" s="60"/>
      <c r="B69" s="62">
        <v>43681</v>
      </c>
      <c r="C69" s="3" t="str">
        <f>IF(ISBLANK(Data!K69)," ",IF(Data!K69&lt;=0.1,"VL",IF(Data!K69&lt;=10,"L",IF(Data!K69&lt;=25,"M",IF(Data!K69&lt;=50,"H",IF(Data!K69&gt;0,"VH"))))))</f>
        <v>L</v>
      </c>
      <c r="D69" s="3" t="str">
        <f>IF(ISBLANK(Data!J69)," ",IF(Data!J69&lt;=0.1,"VL",IF(Data!J69&lt;=10,"L",IF(Data!J69&lt;=25,"M",IF(Data!J69&lt;=50,"H",IF(Data!J69&gt;0,"VH"))))))</f>
        <v>L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 spans="1:20" x14ac:dyDescent="0.3">
      <c r="A70" s="60"/>
      <c r="B70" s="62">
        <v>43682</v>
      </c>
      <c r="C70" s="3" t="str">
        <f>IF(ISBLANK(Data!K70)," ",IF(Data!K70&lt;=0.1,"VL",IF(Data!K70&lt;=10,"L",IF(Data!K70&lt;=25,"M",IF(Data!K70&lt;=50,"H",IF(Data!K70&gt;0,"VH"))))))</f>
        <v>L</v>
      </c>
      <c r="D70" s="3" t="str">
        <f>IF(ISBLANK(Data!J70)," ",IF(Data!J70&lt;=0.1,"VL",IF(Data!J70&lt;=10,"L",IF(Data!J70&lt;=25,"M",IF(Data!J70&lt;=50,"H",IF(Data!J70&gt;0,"VH"))))))</f>
        <v>L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 spans="1:20" x14ac:dyDescent="0.3">
      <c r="A71" s="60"/>
      <c r="B71" s="62">
        <v>43683</v>
      </c>
      <c r="C71" s="3" t="str">
        <f>IF(ISBLANK(Data!K71)," ",IF(Data!K71&lt;=0.1,"VL",IF(Data!K71&lt;=10,"L",IF(Data!K71&lt;=25,"M",IF(Data!K71&lt;=50,"H",IF(Data!K71&gt;0,"VH"))))))</f>
        <v>L</v>
      </c>
      <c r="D71" s="3" t="str">
        <f>IF(ISBLANK(Data!J71)," ",IF(Data!J71&lt;=0.1,"VL",IF(Data!J71&lt;=10,"L",IF(Data!J71&lt;=25,"M",IF(Data!J71&lt;=50,"H",IF(Data!J71&gt;0,"VH"))))))</f>
        <v>L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 spans="1:20" x14ac:dyDescent="0.3">
      <c r="A72" s="60"/>
      <c r="B72" s="62">
        <v>43684</v>
      </c>
      <c r="C72" s="3" t="str">
        <f>IF(ISBLANK(Data!K72)," ",IF(Data!K72&lt;=0.1,"VL",IF(Data!K72&lt;=10,"L",IF(Data!K72&lt;=25,"M",IF(Data!K72&lt;=50,"H",IF(Data!K72&gt;0,"VH"))))))</f>
        <v>L</v>
      </c>
      <c r="D72" s="3" t="str">
        <f>IF(ISBLANK(Data!J72)," ",IF(Data!J72&lt;=0.1,"VL",IF(Data!J72&lt;=10,"L",IF(Data!J72&lt;=25,"M",IF(Data!J72&lt;=50,"H",IF(Data!J72&gt;0,"VH"))))))</f>
        <v>L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 spans="1:20" x14ac:dyDescent="0.3">
      <c r="A73" s="60"/>
      <c r="B73" s="62">
        <v>43685</v>
      </c>
      <c r="C73" s="3" t="str">
        <f>IF(ISBLANK(Data!K73)," ",IF(Data!K73&lt;=0.1,"VL",IF(Data!K73&lt;=10,"L",IF(Data!K73&lt;=25,"M",IF(Data!K73&lt;=50,"H",IF(Data!K73&gt;0,"VH"))))))</f>
        <v>L</v>
      </c>
      <c r="D73" s="3" t="str">
        <f>IF(ISBLANK(Data!J73)," ",IF(Data!J73&lt;=0.1,"VL",IF(Data!J73&lt;=10,"L",IF(Data!J73&lt;=25,"M",IF(Data!J73&lt;=50,"H",IF(Data!J73&gt;0,"VH"))))))</f>
        <v>L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 spans="1:20" x14ac:dyDescent="0.3">
      <c r="A74" s="60"/>
      <c r="B74" s="62">
        <v>43686</v>
      </c>
      <c r="C74" s="3" t="str">
        <f>IF(ISBLANK(Data!K74)," ",IF(Data!K74&lt;=0.1,"VL",IF(Data!K74&lt;=10,"L",IF(Data!K74&lt;=25,"M",IF(Data!K74&lt;=50,"H",IF(Data!K74&gt;0,"VH"))))))</f>
        <v>VL</v>
      </c>
      <c r="D74" s="3" t="str">
        <f>IF(ISBLANK(Data!J74)," ",IF(Data!J74&lt;=0.1,"VL",IF(Data!J74&lt;=10,"L",IF(Data!J74&lt;=25,"M",IF(Data!J74&lt;=50,"H",IF(Data!J74&gt;0,"VH"))))))</f>
        <v>L</v>
      </c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 spans="1:20" x14ac:dyDescent="0.3">
      <c r="A75" s="60"/>
      <c r="B75" s="62">
        <v>43687</v>
      </c>
      <c r="C75" s="3" t="str">
        <f>IF(ISBLANK(Data!K75)," ",IF(Data!K75&lt;=0.1,"VL",IF(Data!K75&lt;=10,"L",IF(Data!K75&lt;=25,"M",IF(Data!K75&lt;=50,"H",IF(Data!K75&gt;0,"VH"))))))</f>
        <v>VL</v>
      </c>
      <c r="D75" s="3" t="str">
        <f>IF(ISBLANK(Data!J75)," ",IF(Data!J75&lt;=0.1,"VL",IF(Data!J75&lt;=10,"L",IF(Data!J75&lt;=25,"M",IF(Data!J75&lt;=50,"H",IF(Data!J75&gt;0,"VH"))))))</f>
        <v>L</v>
      </c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 spans="1:20" x14ac:dyDescent="0.3">
      <c r="A76" s="60"/>
      <c r="B76" s="62">
        <v>43688</v>
      </c>
      <c r="C76" s="3" t="str">
        <f>IF(ISBLANK(Data!K76)," ",IF(Data!K76&lt;=0.1,"VL",IF(Data!K76&lt;=10,"L",IF(Data!K76&lt;=25,"M",IF(Data!K76&lt;=50,"H",IF(Data!K76&gt;0,"VH"))))))</f>
        <v>VL</v>
      </c>
      <c r="D76" s="3" t="str">
        <f>IF(ISBLANK(Data!J76)," ",IF(Data!J76&lt;=0.1,"VL",IF(Data!J76&lt;=10,"L",IF(Data!J76&lt;=25,"M",IF(Data!J76&lt;=50,"H",IF(Data!J76&gt;0,"VH"))))))</f>
        <v>L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 spans="1:20" x14ac:dyDescent="0.3">
      <c r="A77" s="60"/>
      <c r="B77" s="62">
        <v>43689</v>
      </c>
      <c r="C77" s="3" t="str">
        <f>IF(ISBLANK(Data!K77)," ",IF(Data!K77&lt;=0.1,"VL",IF(Data!K77&lt;=10,"L",IF(Data!K77&lt;=25,"M",IF(Data!K77&lt;=50,"H",IF(Data!K77&gt;0,"VH"))))))</f>
        <v>L</v>
      </c>
      <c r="D77" s="3" t="str">
        <f>IF(ISBLANK(Data!J77)," ",IF(Data!J77&lt;=0.1,"VL",IF(Data!J77&lt;=10,"L",IF(Data!J77&lt;=25,"M",IF(Data!J77&lt;=50,"H",IF(Data!J77&gt;0,"VH"))))))</f>
        <v>L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 spans="1:20" x14ac:dyDescent="0.3">
      <c r="A78" s="60"/>
      <c r="B78" s="62">
        <v>43690</v>
      </c>
      <c r="C78" s="3" t="str">
        <f>IF(ISBLANK(Data!K78)," ",IF(Data!K78&lt;=0.1,"VL",IF(Data!K78&lt;=10,"L",IF(Data!K78&lt;=25,"M",IF(Data!K78&lt;=50,"H",IF(Data!K78&gt;0,"VH"))))))</f>
        <v>L</v>
      </c>
      <c r="D78" s="3" t="str">
        <f>IF(ISBLANK(Data!J78)," ",IF(Data!J78&lt;=0.1,"VL",IF(Data!J78&lt;=10,"L",IF(Data!J78&lt;=25,"M",IF(Data!J78&lt;=50,"H",IF(Data!J78&gt;0,"VH"))))))</f>
        <v>L</v>
      </c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 spans="1:20" x14ac:dyDescent="0.3">
      <c r="A79" s="60"/>
      <c r="B79" s="62">
        <v>43691</v>
      </c>
      <c r="C79" s="3" t="str">
        <f>IF(ISBLANK(Data!K79)," ",IF(Data!K79&lt;=0.1,"VL",IF(Data!K79&lt;=10,"L",IF(Data!K79&lt;=25,"M",IF(Data!K79&lt;=50,"H",IF(Data!K79&gt;0,"VH"))))))</f>
        <v>L</v>
      </c>
      <c r="D79" s="3" t="str">
        <f>IF(ISBLANK(Data!J79)," ",IF(Data!J79&lt;=0.1,"VL",IF(Data!J79&lt;=10,"L",IF(Data!J79&lt;=25,"M",IF(Data!J79&lt;=50,"H",IF(Data!J79&gt;0,"VH"))))))</f>
        <v>L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 spans="1:20" x14ac:dyDescent="0.3">
      <c r="A80" s="60"/>
      <c r="B80" s="62">
        <v>43692</v>
      </c>
      <c r="C80" s="3" t="str">
        <f>IF(ISBLANK(Data!K80)," ",IF(Data!K80&lt;=0.1,"VL",IF(Data!K80&lt;=10,"L",IF(Data!K80&lt;=25,"M",IF(Data!K80&lt;=50,"H",IF(Data!K80&gt;0,"VH"))))))</f>
        <v>L</v>
      </c>
      <c r="D80" s="3" t="str">
        <f>IF(ISBLANK(Data!J80)," ",IF(Data!J80&lt;=0.1,"VL",IF(Data!J80&lt;=10,"L",IF(Data!J80&lt;=25,"M",IF(Data!J80&lt;=50,"H",IF(Data!J80&gt;0,"VH"))))))</f>
        <v>L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 spans="1:20" x14ac:dyDescent="0.3">
      <c r="A81" s="60"/>
      <c r="B81" s="62">
        <v>43693</v>
      </c>
      <c r="C81" s="3" t="str">
        <f>IF(ISBLANK(Data!K81)," ",IF(Data!K81&lt;=0.1,"VL",IF(Data!K81&lt;=10,"L",IF(Data!K81&lt;=25,"M",IF(Data!K81&lt;=50,"H",IF(Data!K81&gt;0,"VH"))))))</f>
        <v>L</v>
      </c>
      <c r="D81" s="3" t="str">
        <f>IF(ISBLANK(Data!J81)," ",IF(Data!J81&lt;=0.1,"VL",IF(Data!J81&lt;=10,"L",IF(Data!J81&lt;=25,"M",IF(Data!J81&lt;=50,"H",IF(Data!J81&gt;0,"VH"))))))</f>
        <v>L</v>
      </c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 spans="1:20" x14ac:dyDescent="0.3">
      <c r="A82" s="60"/>
      <c r="B82" s="62">
        <v>43694</v>
      </c>
      <c r="C82" s="3" t="str">
        <f>IF(ISBLANK(Data!K82)," ",IF(Data!K82&lt;=0.1,"VL",IF(Data!K82&lt;=10,"L",IF(Data!K82&lt;=25,"M",IF(Data!K82&lt;=50,"H",IF(Data!K82&gt;0,"VH"))))))</f>
        <v>VL</v>
      </c>
      <c r="D82" s="3" t="str">
        <f>IF(ISBLANK(Data!J82)," ",IF(Data!J82&lt;=0.1,"VL",IF(Data!J82&lt;=10,"L",IF(Data!J82&lt;=25,"M",IF(Data!J82&lt;=50,"H",IF(Data!J82&gt;0,"VH"))))))</f>
        <v>L</v>
      </c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 spans="1:20" x14ac:dyDescent="0.3">
      <c r="A83" s="60"/>
      <c r="B83" s="62">
        <v>43695</v>
      </c>
      <c r="C83" s="3" t="str">
        <f>IF(ISBLANK(Data!K83)," ",IF(Data!K83&lt;=0.1,"VL",IF(Data!K83&lt;=10,"L",IF(Data!K83&lt;=25,"M",IF(Data!K83&lt;=50,"H",IF(Data!K83&gt;0,"VH"))))))</f>
        <v>VL</v>
      </c>
      <c r="D83" s="3" t="str">
        <f>IF(ISBLANK(Data!J83)," ",IF(Data!J83&lt;=0.1,"VL",IF(Data!J83&lt;=10,"L",IF(Data!J83&lt;=25,"M",IF(Data!J83&lt;=50,"H",IF(Data!J83&gt;0,"VH"))))))</f>
        <v>M</v>
      </c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 spans="1:20" x14ac:dyDescent="0.3">
      <c r="A84" s="60"/>
      <c r="B84" s="62">
        <v>43696</v>
      </c>
      <c r="C84" s="3" t="str">
        <f>IF(ISBLANK(Data!K84)," ",IF(Data!K84&lt;=0.1,"VL",IF(Data!K84&lt;=10,"L",IF(Data!K84&lt;=25,"M",IF(Data!K84&lt;=50,"H",IF(Data!K84&gt;0,"VH"))))))</f>
        <v>VL</v>
      </c>
      <c r="D84" s="3" t="str">
        <f>IF(ISBLANK(Data!J84)," ",IF(Data!J84&lt;=0.1,"VL",IF(Data!J84&lt;=10,"L",IF(Data!J84&lt;=25,"M",IF(Data!J84&lt;=50,"H",IF(Data!J84&gt;0,"VH"))))))</f>
        <v>L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 spans="1:20" x14ac:dyDescent="0.3">
      <c r="A85" s="60"/>
      <c r="B85" s="62">
        <v>43697</v>
      </c>
      <c r="C85" s="3" t="str">
        <f>IF(ISBLANK(Data!K85)," ",IF(Data!K85&lt;=0.1,"VL",IF(Data!K85&lt;=10,"L",IF(Data!K85&lt;=25,"M",IF(Data!K85&lt;=50,"H",IF(Data!K85&gt;0,"VH"))))))</f>
        <v>VL</v>
      </c>
      <c r="D85" s="3" t="str">
        <f>IF(ISBLANK(Data!J85)," ",IF(Data!J85&lt;=0.1,"VL",IF(Data!J85&lt;=10,"L",IF(Data!J85&lt;=25,"M",IF(Data!J85&lt;=50,"H",IF(Data!J85&gt;0,"VH"))))))</f>
        <v>VL</v>
      </c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 spans="1:20" x14ac:dyDescent="0.3">
      <c r="A86" s="60"/>
      <c r="B86" s="62">
        <v>43698</v>
      </c>
      <c r="C86" s="3" t="str">
        <f>IF(ISBLANK(Data!K86)," ",IF(Data!K86&lt;=0.1,"VL",IF(Data!K86&lt;=10,"L",IF(Data!K86&lt;=25,"M",IF(Data!K86&lt;=50,"H",IF(Data!K86&gt;0,"VH"))))))</f>
        <v>VL</v>
      </c>
      <c r="D86" s="3" t="str">
        <f>IF(ISBLANK(Data!J86)," ",IF(Data!J86&lt;=0.1,"VL",IF(Data!J86&lt;=10,"L",IF(Data!J86&lt;=25,"M",IF(Data!J86&lt;=50,"H",IF(Data!J86&gt;0,"VH"))))))</f>
        <v>VL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 spans="1:20" x14ac:dyDescent="0.3">
      <c r="A87" s="60"/>
      <c r="B87" s="62">
        <v>43699</v>
      </c>
      <c r="C87" s="3" t="str">
        <f>IF(ISBLANK(Data!K87)," ",IF(Data!K87&lt;=0.1,"VL",IF(Data!K87&lt;=10,"L",IF(Data!K87&lt;=25,"M",IF(Data!K87&lt;=50,"H",IF(Data!K87&gt;0,"VH"))))))</f>
        <v>VL</v>
      </c>
      <c r="D87" s="3" t="str">
        <f>IF(ISBLANK(Data!J87)," ",IF(Data!J87&lt;=0.1,"VL",IF(Data!J87&lt;=10,"L",IF(Data!J87&lt;=25,"M",IF(Data!J87&lt;=50,"H",IF(Data!J87&gt;0,"VH"))))))</f>
        <v>VL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 spans="1:20" x14ac:dyDescent="0.3">
      <c r="A88" s="60"/>
      <c r="B88" s="62">
        <v>43700</v>
      </c>
      <c r="C88" s="3" t="str">
        <f>IF(ISBLANK(Data!K88)," ",IF(Data!K88&lt;=0.1,"VL",IF(Data!K88&lt;=10,"L",IF(Data!K88&lt;=25,"M",IF(Data!K88&lt;=50,"H",IF(Data!K88&gt;0,"VH"))))))</f>
        <v>VL</v>
      </c>
      <c r="D88" s="3" t="str">
        <f>IF(ISBLANK(Data!J88)," ",IF(Data!J88&lt;=0.1,"VL",IF(Data!J88&lt;=10,"L",IF(Data!J88&lt;=25,"M",IF(Data!J88&lt;=50,"H",IF(Data!J88&gt;0,"VH"))))))</f>
        <v>VL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 spans="1:20" x14ac:dyDescent="0.3">
      <c r="A89" s="60"/>
      <c r="B89" s="62">
        <v>43701</v>
      </c>
      <c r="C89" s="3" t="str">
        <f>IF(ISBLANK(Data!K89)," ",IF(Data!K89&lt;=0.1,"VL",IF(Data!K89&lt;=10,"L",IF(Data!K89&lt;=25,"M",IF(Data!K89&lt;=50,"H",IF(Data!K89&gt;0,"VH"))))))</f>
        <v>VL</v>
      </c>
      <c r="D89" s="3" t="str">
        <f>IF(ISBLANK(Data!J89)," ",IF(Data!J89&lt;=0.1,"VL",IF(Data!J89&lt;=10,"L",IF(Data!J89&lt;=25,"M",IF(Data!J89&lt;=50,"H",IF(Data!J89&gt;0,"VH"))))))</f>
        <v>VL</v>
      </c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 spans="1:20" x14ac:dyDescent="0.3">
      <c r="A90" s="60"/>
      <c r="B90" s="62">
        <v>43702</v>
      </c>
      <c r="C90" s="3" t="str">
        <f>IF(ISBLANK(Data!K90)," ",IF(Data!K90&lt;=0.1,"VL",IF(Data!K90&lt;=10,"L",IF(Data!K90&lt;=25,"M",IF(Data!K90&lt;=50,"H",IF(Data!K90&gt;0,"VH"))))))</f>
        <v>VL</v>
      </c>
      <c r="D90" s="3" t="str">
        <f>IF(ISBLANK(Data!J90)," ",IF(Data!J90&lt;=0.1,"VL",IF(Data!J90&lt;=10,"L",IF(Data!J90&lt;=25,"M",IF(Data!J90&lt;=50,"H",IF(Data!J90&gt;0,"VH"))))))</f>
        <v>VL</v>
      </c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 spans="1:20" x14ac:dyDescent="0.3">
      <c r="A91" s="60"/>
      <c r="B91" s="62">
        <v>43703</v>
      </c>
      <c r="C91" s="3" t="str">
        <f>IF(ISBLANK(Data!K91)," ",IF(Data!K91&lt;=0.1,"VL",IF(Data!K91&lt;=10,"L",IF(Data!K91&lt;=25,"M",IF(Data!K91&lt;=50,"H",IF(Data!K91&gt;0,"VH"))))))</f>
        <v>VL</v>
      </c>
      <c r="D91" s="3" t="str">
        <f>IF(ISBLANK(Data!J91)," ",IF(Data!J91&lt;=0.1,"VL",IF(Data!J91&lt;=10,"L",IF(Data!J91&lt;=25,"M",IF(Data!J91&lt;=50,"H",IF(Data!J91&gt;0,"VH"))))))</f>
        <v>VL</v>
      </c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 spans="1:20" x14ac:dyDescent="0.3">
      <c r="A92" s="60"/>
      <c r="B92" s="62">
        <v>43704</v>
      </c>
      <c r="C92" s="3" t="str">
        <f>IF(ISBLANK(Data!K92)," ",IF(Data!K92&lt;=0.1,"VL",IF(Data!K92&lt;=10,"L",IF(Data!K92&lt;=25,"M",IF(Data!K92&lt;=50,"H",IF(Data!K92&gt;0,"VH"))))))</f>
        <v>VL</v>
      </c>
      <c r="D92" s="3" t="str">
        <f>IF(ISBLANK(Data!J92)," ",IF(Data!J92&lt;=0.1,"VL",IF(Data!J92&lt;=10,"L",IF(Data!J92&lt;=25,"M",IF(Data!J92&lt;=50,"H",IF(Data!J92&gt;0,"VH"))))))</f>
        <v>VL</v>
      </c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 spans="1:20" x14ac:dyDescent="0.3">
      <c r="A93" s="60"/>
      <c r="B93" s="62">
        <v>43705</v>
      </c>
      <c r="C93" s="3" t="str">
        <f>IF(ISBLANK(Data!K93)," ",IF(Data!K93&lt;=0.1,"VL",IF(Data!K93&lt;=10,"L",IF(Data!K93&lt;=25,"M",IF(Data!K93&lt;=50,"H",IF(Data!K93&gt;0,"VH"))))))</f>
        <v>VL</v>
      </c>
      <c r="D93" s="3" t="str">
        <f>IF(ISBLANK(Data!J93)," ",IF(Data!J93&lt;=0.1,"VL",IF(Data!J93&lt;=10,"L",IF(Data!J93&lt;=25,"M",IF(Data!J93&lt;=50,"H",IF(Data!J93&gt;0,"VH"))))))</f>
        <v>VL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 spans="1:20" x14ac:dyDescent="0.3">
      <c r="A94" s="60"/>
      <c r="B94" s="62">
        <v>43706</v>
      </c>
      <c r="C94" s="3" t="str">
        <f>IF(ISBLANK(Data!K94)," ",IF(Data!K94&lt;=0.1,"VL",IF(Data!K94&lt;=10,"L",IF(Data!K94&lt;=25,"M",IF(Data!K94&lt;=50,"H",IF(Data!K94&gt;0,"VH"))))))</f>
        <v>VL</v>
      </c>
      <c r="D94" s="3" t="str">
        <f>IF(ISBLANK(Data!J94)," ",IF(Data!J94&lt;=0.1,"VL",IF(Data!J94&lt;=10,"L",IF(Data!J94&lt;=25,"M",IF(Data!J94&lt;=50,"H",IF(Data!J94&gt;0,"VH"))))))</f>
        <v>VL</v>
      </c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 spans="1:20" x14ac:dyDescent="0.3">
      <c r="A95" s="60"/>
      <c r="B95" s="62">
        <v>43707</v>
      </c>
      <c r="C95" s="3" t="str">
        <f>IF(ISBLANK(Data!K95)," ",IF(Data!K95&lt;=0.1,"VL",IF(Data!K95&lt;=10,"L",IF(Data!K95&lt;=25,"M",IF(Data!K95&lt;=50,"H",IF(Data!K95&gt;0,"VH"))))))</f>
        <v>VL</v>
      </c>
      <c r="D95" s="3" t="str">
        <f>IF(ISBLANK(Data!J95)," ",IF(Data!J95&lt;=0.1,"VL",IF(Data!J95&lt;=10,"L",IF(Data!J95&lt;=25,"M",IF(Data!J95&lt;=50,"H",IF(Data!J95&gt;0,"VH"))))))</f>
        <v>VL</v>
      </c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 spans="1:20" x14ac:dyDescent="0.3">
      <c r="A96" s="60"/>
      <c r="B96" s="62">
        <v>43708</v>
      </c>
      <c r="C96" s="3" t="str">
        <f>IF(ISBLANK(Data!K96)," ",IF(Data!K96&lt;=0.1,"VL",IF(Data!K96&lt;=10,"L",IF(Data!K96&lt;=25,"M",IF(Data!K96&lt;=50,"H",IF(Data!K96&gt;0,"VH"))))))</f>
        <v>VL</v>
      </c>
      <c r="D96" s="3" t="str">
        <f>IF(ISBLANK(Data!J96)," ",IF(Data!J96&lt;=0.1,"VL",IF(Data!J96&lt;=10,"L",IF(Data!J96&lt;=25,"M",IF(Data!J96&lt;=50,"H",IF(Data!J96&gt;0,"VH"))))))</f>
        <v>VL</v>
      </c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 spans="1:20" x14ac:dyDescent="0.3">
      <c r="A97" s="60"/>
      <c r="B97" s="62">
        <v>43709</v>
      </c>
      <c r="C97" s="3" t="str">
        <f>IF(ISBLANK(Data!K97)," ",IF(Data!K97&lt;=0.1,"VL",IF(Data!K97&lt;=10,"L",IF(Data!K97&lt;=25,"M",IF(Data!K97&lt;=50,"H",IF(Data!K97&gt;0,"VH"))))))</f>
        <v>VL</v>
      </c>
      <c r="D97" s="3" t="str">
        <f>IF(ISBLANK(Data!J97)," ",IF(Data!J97&lt;=0.1,"VL",IF(Data!J97&lt;=10,"L",IF(Data!J97&lt;=25,"M",IF(Data!J97&lt;=50,"H",IF(Data!J97&gt;0,"VH"))))))</f>
        <v>VL</v>
      </c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 spans="1:20" x14ac:dyDescent="0.3">
      <c r="A98" s="60"/>
      <c r="B98" s="62">
        <v>43710</v>
      </c>
      <c r="C98" s="3" t="str">
        <f>IF(ISBLANK(Data!K98)," ",IF(Data!K98&lt;=0.1,"VL",IF(Data!K98&lt;=10,"L",IF(Data!K98&lt;=25,"M",IF(Data!K98&lt;=50,"H",IF(Data!K98&gt;0,"VH"))))))</f>
        <v>VL</v>
      </c>
      <c r="D98" s="3" t="str">
        <f>IF(ISBLANK(Data!J98)," ",IF(Data!J98&lt;=0.1,"VL",IF(Data!J98&lt;=10,"L",IF(Data!J98&lt;=25,"M",IF(Data!J98&lt;=50,"H",IF(Data!J98&gt;0,"VH"))))))</f>
        <v>VL</v>
      </c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 spans="1:20" x14ac:dyDescent="0.3">
      <c r="A99" s="60"/>
      <c r="B99" s="62">
        <v>43711</v>
      </c>
      <c r="C99" s="3" t="str">
        <f>IF(ISBLANK(Data!K99)," ",IF(Data!K99&lt;=0.1,"VL",IF(Data!K99&lt;=10,"L",IF(Data!K99&lt;=25,"M",IF(Data!K99&lt;=50,"H",IF(Data!K99&gt;0,"VH"))))))</f>
        <v>VL</v>
      </c>
      <c r="D99" s="3" t="str">
        <f>IF(ISBLANK(Data!J99)," ",IF(Data!J99&lt;=0.1,"VL",IF(Data!J99&lt;=10,"L",IF(Data!J99&lt;=25,"M",IF(Data!J99&lt;=50,"H",IF(Data!J99&gt;0,"VH"))))))</f>
        <v>VL</v>
      </c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 spans="1:20" x14ac:dyDescent="0.3">
      <c r="A100" s="60"/>
      <c r="B100" s="62">
        <v>43712</v>
      </c>
      <c r="C100" s="3" t="str">
        <f>IF(ISBLANK(Data!K100)," ",IF(Data!K100&lt;=0.1,"VL",IF(Data!K100&lt;=10,"L",IF(Data!K100&lt;=25,"M",IF(Data!K100&lt;=50,"H",IF(Data!K100&gt;0,"VH"))))))</f>
        <v>VL</v>
      </c>
      <c r="D100" s="3" t="str">
        <f>IF(ISBLANK(Data!J100)," ",IF(Data!J100&lt;=0.1,"VL",IF(Data!J100&lt;=10,"L",IF(Data!J100&lt;=25,"M",IF(Data!J100&lt;=50,"H",IF(Data!J100&gt;0,"VH"))))))</f>
        <v>VL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 spans="1:20" x14ac:dyDescent="0.3">
      <c r="A101" s="60"/>
      <c r="B101" s="62">
        <v>43713</v>
      </c>
      <c r="C101" s="3" t="str">
        <f>IF(ISBLANK(Data!K101)," ",IF(Data!K101&lt;=0.1,"VL",IF(Data!K101&lt;=10,"L",IF(Data!K101&lt;=25,"M",IF(Data!K101&lt;=50,"H",IF(Data!K101&gt;0,"VH"))))))</f>
        <v>VL</v>
      </c>
      <c r="D101" s="3" t="str">
        <f>IF(ISBLANK(Data!J101)," ",IF(Data!J101&lt;=0.1,"VL",IF(Data!J101&lt;=10,"L",IF(Data!J101&lt;=25,"M",IF(Data!J101&lt;=50,"H",IF(Data!J101&gt;0,"VH"))))))</f>
        <v>VL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 spans="1:20" x14ac:dyDescent="0.3">
      <c r="A102" s="60"/>
      <c r="B102" s="62">
        <v>43714</v>
      </c>
      <c r="C102" s="3" t="str">
        <f>IF(ISBLANK(Data!K102)," ",IF(Data!K102&lt;=0.1,"VL",IF(Data!K102&lt;=10,"L",IF(Data!K102&lt;=25,"M",IF(Data!K102&lt;=50,"H",IF(Data!K102&gt;0,"VH"))))))</f>
        <v>VL</v>
      </c>
      <c r="D102" s="3" t="str">
        <f>IF(ISBLANK(Data!J102)," ",IF(Data!J102&lt;=0.1,"VL",IF(Data!J102&lt;=10,"L",IF(Data!J102&lt;=25,"M",IF(Data!J102&lt;=50,"H",IF(Data!J102&gt;0,"VH"))))))</f>
        <v>VL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 spans="1:20" x14ac:dyDescent="0.3">
      <c r="A103" s="60"/>
      <c r="B103" s="62">
        <v>43715</v>
      </c>
      <c r="C103" s="3" t="str">
        <f>IF(ISBLANK(Data!K103)," ",IF(Data!K103&lt;=0.1,"VL",IF(Data!K103&lt;=10,"L",IF(Data!K103&lt;=25,"M",IF(Data!K103&lt;=50,"H",IF(Data!K103&gt;0,"VH"))))))</f>
        <v>L</v>
      </c>
      <c r="D103" s="3" t="str">
        <f>IF(ISBLANK(Data!J103)," ",IF(Data!J103&lt;=0.1,"VL",IF(Data!J103&lt;=10,"L",IF(Data!J103&lt;=25,"M",IF(Data!J103&lt;=50,"H",IF(Data!J103&gt;0,"VH"))))))</f>
        <v>L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 spans="1:20" x14ac:dyDescent="0.3">
      <c r="A104" s="60"/>
      <c r="B104" s="62">
        <v>43716</v>
      </c>
      <c r="C104" s="3" t="str">
        <f>IF(ISBLANK(Data!K104)," ",IF(Data!K104&lt;=0.1,"VL",IF(Data!K104&lt;=10,"L",IF(Data!K104&lt;=25,"M",IF(Data!K104&lt;=50,"H",IF(Data!K104&gt;0,"VH"))))))</f>
        <v>L</v>
      </c>
      <c r="D104" s="3" t="str">
        <f>IF(ISBLANK(Data!J104)," ",IF(Data!J104&lt;=0.1,"VL",IF(Data!J104&lt;=10,"L",IF(Data!J104&lt;=25,"M",IF(Data!J104&lt;=50,"H",IF(Data!J104&gt;0,"VH"))))))</f>
        <v>L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 spans="1:20" x14ac:dyDescent="0.3">
      <c r="A105" s="60"/>
      <c r="B105" s="62">
        <v>43717</v>
      </c>
      <c r="C105" s="3" t="str">
        <f>IF(ISBLANK(Data!K105)," ",IF(Data!K105&lt;=0.1,"VL",IF(Data!K105&lt;=10,"L",IF(Data!K105&lt;=25,"M",IF(Data!K105&lt;=50,"H",IF(Data!K105&gt;0,"VH"))))))</f>
        <v>VL</v>
      </c>
      <c r="D105" s="3" t="str">
        <f>IF(ISBLANK(Data!J105)," ",IF(Data!J105&lt;=0.1,"VL",IF(Data!J105&lt;=10,"L",IF(Data!J105&lt;=25,"M",IF(Data!J105&lt;=50,"H",IF(Data!J105&gt;0,"VH"))))))</f>
        <v>VL</v>
      </c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 spans="1:20" x14ac:dyDescent="0.3">
      <c r="A106" s="60"/>
      <c r="B106" s="62">
        <v>43718</v>
      </c>
      <c r="C106" s="3" t="str">
        <f>IF(ISBLANK(Data!K106)," ",IF(Data!K106&lt;=0.1,"VL",IF(Data!K106&lt;=10,"L",IF(Data!K106&lt;=25,"M",IF(Data!K106&lt;=50,"H",IF(Data!K106&gt;0,"VH"))))))</f>
        <v>L</v>
      </c>
      <c r="D106" s="3" t="str">
        <f>IF(ISBLANK(Data!J106)," ",IF(Data!J106&lt;=0.1,"VL",IF(Data!J106&lt;=10,"L",IF(Data!J106&lt;=25,"M",IF(Data!J106&lt;=50,"H",IF(Data!J106&gt;0,"VH"))))))</f>
        <v>VL</v>
      </c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 spans="1:20" x14ac:dyDescent="0.3">
      <c r="A107" s="60"/>
      <c r="B107" s="62">
        <v>43719</v>
      </c>
      <c r="C107" s="3" t="str">
        <f>IF(ISBLANK(Data!K107)," ",IF(Data!K107&lt;=0.1,"VL",IF(Data!K107&lt;=10,"L",IF(Data!K107&lt;=25,"M",IF(Data!K107&lt;=50,"H",IF(Data!K107&gt;0,"VH"))))))</f>
        <v>L</v>
      </c>
      <c r="D107" s="3" t="str">
        <f>IF(ISBLANK(Data!J107)," ",IF(Data!J107&lt;=0.1,"VL",IF(Data!J107&lt;=10,"L",IF(Data!J107&lt;=25,"M",IF(Data!J107&lt;=50,"H",IF(Data!J107&gt;0,"VH"))))))</f>
        <v>VL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 spans="1:20" x14ac:dyDescent="0.3">
      <c r="A108" s="60"/>
      <c r="B108" s="62">
        <v>43720</v>
      </c>
      <c r="C108" s="3" t="str">
        <f>IF(ISBLANK(Data!K108)," ",IF(Data!K108&lt;=0.1,"VL",IF(Data!K108&lt;=10,"L",IF(Data!K108&lt;=25,"M",IF(Data!K108&lt;=50,"H",IF(Data!K108&gt;0,"VH"))))))</f>
        <v>M</v>
      </c>
      <c r="D108" s="3" t="str">
        <f>IF(ISBLANK(Data!J108)," ",IF(Data!J108&lt;=0.1,"VL",IF(Data!J108&lt;=10,"L",IF(Data!J108&lt;=25,"M",IF(Data!J108&lt;=50,"H",IF(Data!J108&gt;0,"VH"))))))</f>
        <v>L</v>
      </c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 spans="1:20" x14ac:dyDescent="0.3">
      <c r="A109" s="60"/>
      <c r="B109" s="62">
        <v>43721</v>
      </c>
      <c r="C109" s="3" t="str">
        <f>IF(ISBLANK(Data!K109)," ",IF(Data!K109&lt;=0.1,"VL",IF(Data!K109&lt;=10,"L",IF(Data!K109&lt;=25,"M",IF(Data!K109&lt;=50,"H",IF(Data!K109&gt;0,"VH"))))))</f>
        <v>M</v>
      </c>
      <c r="D109" s="3" t="str">
        <f>IF(ISBLANK(Data!J109)," ",IF(Data!J109&lt;=0.1,"VL",IF(Data!J109&lt;=10,"L",IF(Data!J109&lt;=25,"M",IF(Data!J109&lt;=50,"H",IF(Data!J109&gt;0,"VH"))))))</f>
        <v>L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 spans="1:20" x14ac:dyDescent="0.3">
      <c r="A110" s="60"/>
      <c r="B110" s="62">
        <v>43722</v>
      </c>
      <c r="C110" s="3" t="str">
        <f>IF(ISBLANK(Data!K110)," ",IF(Data!K110&lt;=0.1,"VL",IF(Data!K110&lt;=10,"L",IF(Data!K110&lt;=25,"M",IF(Data!K110&lt;=50,"H",IF(Data!K110&gt;0,"VH"))))))</f>
        <v>M</v>
      </c>
      <c r="D110" s="3" t="str">
        <f>IF(ISBLANK(Data!J110)," ",IF(Data!J110&lt;=0.1,"VL",IF(Data!J110&lt;=10,"L",IF(Data!J110&lt;=25,"M",IF(Data!J110&lt;=50,"H",IF(Data!J110&gt;0,"VH"))))))</f>
        <v>VL</v>
      </c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 spans="1:20" x14ac:dyDescent="0.3">
      <c r="A111" s="60"/>
      <c r="B111" s="62">
        <v>43723</v>
      </c>
      <c r="C111" s="3" t="str">
        <f>IF(ISBLANK(Data!K111)," ",IF(Data!K111&lt;=0.1,"VL",IF(Data!K111&lt;=10,"L",IF(Data!K111&lt;=25,"M",IF(Data!K111&lt;=50,"H",IF(Data!K111&gt;0,"VH"))))))</f>
        <v>H</v>
      </c>
      <c r="D111" s="3" t="str">
        <f>IF(ISBLANK(Data!J111)," ",IF(Data!J111&lt;=0.1,"VL",IF(Data!J111&lt;=10,"L",IF(Data!J111&lt;=25,"M",IF(Data!J111&lt;=50,"H",IF(Data!J111&gt;0,"VH"))))))</f>
        <v>VL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 spans="1:20" x14ac:dyDescent="0.3">
      <c r="A112" s="60"/>
      <c r="B112" s="62">
        <v>43724</v>
      </c>
      <c r="C112" s="3" t="str">
        <f>IF(ISBLANK(Data!K112)," ",IF(Data!K112&lt;=0.1,"VL",IF(Data!K112&lt;=10,"L",IF(Data!K112&lt;=25,"M",IF(Data!K112&lt;=50,"H",IF(Data!K112&gt;0,"VH"))))))</f>
        <v>M</v>
      </c>
      <c r="D112" s="3" t="str">
        <f>IF(ISBLANK(Data!J112)," ",IF(Data!J112&lt;=0.1,"VL",IF(Data!J112&lt;=10,"L",IF(Data!J112&lt;=25,"M",IF(Data!J112&lt;=50,"H",IF(Data!J112&gt;0,"VH"))))))</f>
        <v>L</v>
      </c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 spans="1:20" x14ac:dyDescent="0.3">
      <c r="A113" s="60"/>
      <c r="B113" s="62">
        <v>43725</v>
      </c>
      <c r="C113" s="3" t="str">
        <f>IF(ISBLANK(Data!K113)," ",IF(Data!K113&lt;=0.1,"VL",IF(Data!K113&lt;=10,"L",IF(Data!K113&lt;=25,"M",IF(Data!K113&lt;=50,"H",IF(Data!K113&gt;0,"VH"))))))</f>
        <v>M</v>
      </c>
      <c r="D113" s="3" t="str">
        <f>IF(ISBLANK(Data!J113)," ",IF(Data!J113&lt;=0.1,"VL",IF(Data!J113&lt;=10,"L",IF(Data!J113&lt;=25,"M",IF(Data!J113&lt;=50,"H",IF(Data!J113&gt;0,"VH"))))))</f>
        <v>L</v>
      </c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 spans="1:20" x14ac:dyDescent="0.3">
      <c r="A114" s="60"/>
      <c r="B114" s="62">
        <v>43726</v>
      </c>
      <c r="C114" s="3" t="str">
        <f>IF(ISBLANK(Data!K114)," ",IF(Data!K114&lt;=0.1,"VL",IF(Data!K114&lt;=10,"L",IF(Data!K114&lt;=25,"M",IF(Data!K114&lt;=50,"H",IF(Data!K114&gt;0,"VH"))))))</f>
        <v>VH</v>
      </c>
      <c r="D114" s="3" t="str">
        <f>IF(ISBLANK(Data!J114)," ",IF(Data!J114&lt;=0.1,"VL",IF(Data!J114&lt;=10,"L",IF(Data!J114&lt;=25,"M",IF(Data!J114&lt;=50,"H",IF(Data!J114&gt;0,"VH"))))))</f>
        <v>M</v>
      </c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 spans="1:20" x14ac:dyDescent="0.3">
      <c r="A115" s="60"/>
      <c r="B115" s="62">
        <v>43727</v>
      </c>
      <c r="C115" s="3" t="str">
        <f>IF(ISBLANK(Data!K115)," ",IF(Data!K115&lt;=0.1,"VL",IF(Data!K115&lt;=10,"L",IF(Data!K115&lt;=25,"M",IF(Data!K115&lt;=50,"H",IF(Data!K115&gt;0,"VH"))))))</f>
        <v>H</v>
      </c>
      <c r="D115" s="3" t="str">
        <f>IF(ISBLANK(Data!J115)," ",IF(Data!J115&lt;=0.1,"VL",IF(Data!J115&lt;=10,"L",IF(Data!J115&lt;=25,"M",IF(Data!J115&lt;=50,"H",IF(Data!J115&gt;0,"VH"))))))</f>
        <v>M</v>
      </c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 spans="1:20" x14ac:dyDescent="0.3">
      <c r="A116" s="60"/>
      <c r="B116" s="62">
        <v>43728</v>
      </c>
      <c r="C116" s="3" t="str">
        <f>IF(ISBLANK(Data!K116)," ",IF(Data!K116&lt;=0.1,"VL",IF(Data!K116&lt;=10,"L",IF(Data!K116&lt;=25,"M",IF(Data!K116&lt;=50,"H",IF(Data!K116&gt;0,"VH"))))))</f>
        <v>L</v>
      </c>
      <c r="D116" s="3" t="str">
        <f>IF(ISBLANK(Data!J116)," ",IF(Data!J116&lt;=0.1,"VL",IF(Data!J116&lt;=10,"L",IF(Data!J116&lt;=25,"M",IF(Data!J116&lt;=50,"H",IF(Data!J116&gt;0,"VH"))))))</f>
        <v>M</v>
      </c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 spans="1:20" x14ac:dyDescent="0.3">
      <c r="A117" s="60"/>
      <c r="B117" s="62">
        <v>43729</v>
      </c>
      <c r="C117" s="3" t="str">
        <f>IF(ISBLANK(Data!K117)," ",IF(Data!K117&lt;=0.1,"VL",IF(Data!K117&lt;=10,"L",IF(Data!K117&lt;=25,"M",IF(Data!K117&lt;=50,"H",IF(Data!K117&gt;0,"VH"))))))</f>
        <v>VL</v>
      </c>
      <c r="D117" s="3" t="str">
        <f>IF(ISBLANK(Data!J117)," ",IF(Data!J117&lt;=0.1,"VL",IF(Data!J117&lt;=10,"L",IF(Data!J117&lt;=25,"M",IF(Data!J117&lt;=50,"H",IF(Data!J117&gt;0,"VH"))))))</f>
        <v>L</v>
      </c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 spans="1:20" x14ac:dyDescent="0.3">
      <c r="A118" s="60"/>
      <c r="B118" s="62">
        <v>43730</v>
      </c>
      <c r="C118" s="3" t="str">
        <f>IF(ISBLANK(Data!K118)," ",IF(Data!K118&lt;=0.1,"VL",IF(Data!K118&lt;=10,"L",IF(Data!K118&lt;=25,"M",IF(Data!K118&lt;=50,"H",IF(Data!K118&gt;0,"VH"))))))</f>
        <v>L</v>
      </c>
      <c r="D118" s="3" t="str">
        <f>IF(ISBLANK(Data!J118)," ",IF(Data!J118&lt;=0.1,"VL",IF(Data!J118&lt;=10,"L",IF(Data!J118&lt;=25,"M",IF(Data!J118&lt;=50,"H",IF(Data!J118&gt;0,"VH"))))))</f>
        <v>L</v>
      </c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 spans="1:20" x14ac:dyDescent="0.3">
      <c r="A119" s="60"/>
      <c r="B119" s="62">
        <v>43731</v>
      </c>
      <c r="C119" s="3" t="str">
        <f>IF(ISBLANK(Data!K119)," ",IF(Data!K119&lt;=0.1,"VL",IF(Data!K119&lt;=10,"L",IF(Data!K119&lt;=25,"M",IF(Data!K119&lt;=50,"H",IF(Data!K119&gt;0,"VH"))))))</f>
        <v>L</v>
      </c>
      <c r="D119" s="3" t="str">
        <f>IF(ISBLANK(Data!J119)," ",IF(Data!J119&lt;=0.1,"VL",IF(Data!J119&lt;=10,"L",IF(Data!J119&lt;=25,"M",IF(Data!J119&lt;=50,"H",IF(Data!J119&gt;0,"VH"))))))</f>
        <v>H</v>
      </c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 spans="1:20" x14ac:dyDescent="0.3">
      <c r="A120" s="60"/>
      <c r="B120" s="62">
        <v>43732</v>
      </c>
      <c r="C120" s="3" t="str">
        <f>IF(ISBLANK(Data!K120)," ",IF(Data!K120&lt;=0.1,"VL",IF(Data!K120&lt;=10,"L",IF(Data!K120&lt;=25,"M",IF(Data!K120&lt;=50,"H",IF(Data!K120&gt;0,"VH"))))))</f>
        <v>M</v>
      </c>
      <c r="D120" s="3" t="str">
        <f>IF(ISBLANK(Data!J120)," ",IF(Data!J120&lt;=0.1,"VL",IF(Data!J120&lt;=10,"L",IF(Data!J120&lt;=25,"M",IF(Data!J120&lt;=50,"H",IF(Data!J120&gt;0,"VH"))))))</f>
        <v>M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 spans="1:20" x14ac:dyDescent="0.3">
      <c r="A121" s="60"/>
      <c r="B121" s="62">
        <v>43733</v>
      </c>
      <c r="C121" s="3" t="str">
        <f>IF(ISBLANK(Data!K121)," ",IF(Data!K121&lt;=0.1,"VL",IF(Data!K121&lt;=10,"L",IF(Data!K121&lt;=25,"M",IF(Data!K121&lt;=50,"H",IF(Data!K121&gt;0,"VH"))))))</f>
        <v>VH</v>
      </c>
      <c r="D121" s="3" t="str">
        <f>IF(ISBLANK(Data!J121)," ",IF(Data!J121&lt;=0.1,"VL",IF(Data!J121&lt;=10,"L",IF(Data!J121&lt;=25,"M",IF(Data!J121&lt;=50,"H",IF(Data!J121&gt;0,"VH"))))))</f>
        <v>VL</v>
      </c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 spans="1:20" x14ac:dyDescent="0.3">
      <c r="A122" s="60"/>
      <c r="B122" s="62">
        <v>43734</v>
      </c>
      <c r="C122" s="3" t="str">
        <f>IF(ISBLANK(Data!K122)," ",IF(Data!K122&lt;=0.1,"VL",IF(Data!K122&lt;=10,"L",IF(Data!K122&lt;=25,"M",IF(Data!K122&lt;=50,"H",IF(Data!K122&gt;0,"VH"))))))</f>
        <v>H</v>
      </c>
      <c r="D122" s="3" t="str">
        <f>IF(ISBLANK(Data!J122)," ",IF(Data!J122&lt;=0.1,"VL",IF(Data!J122&lt;=10,"L",IF(Data!J122&lt;=25,"M",IF(Data!J122&lt;=50,"H",IF(Data!J122&gt;0,"VH"))))))</f>
        <v>L</v>
      </c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 spans="1:20" x14ac:dyDescent="0.3">
      <c r="A123" s="60"/>
      <c r="B123" s="62">
        <v>43735</v>
      </c>
      <c r="C123" s="3" t="str">
        <f>IF(ISBLANK(Data!K123)," ",IF(Data!K123&lt;=0.1,"VL",IF(Data!K123&lt;=10,"L",IF(Data!K123&lt;=25,"M",IF(Data!K123&lt;=50,"H",IF(Data!K123&gt;0,"VH"))))))</f>
        <v>H</v>
      </c>
      <c r="D123" s="3" t="str">
        <f>IF(ISBLANK(Data!J123)," ",IF(Data!J123&lt;=0.1,"VL",IF(Data!J123&lt;=10,"L",IF(Data!J123&lt;=25,"M",IF(Data!J123&lt;=50,"H",IF(Data!J123&gt;0,"VH"))))))</f>
        <v>L</v>
      </c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 spans="1:20" x14ac:dyDescent="0.3">
      <c r="A124" s="60"/>
      <c r="B124" s="62">
        <v>43736</v>
      </c>
      <c r="C124" s="3" t="str">
        <f>IF(ISBLANK(Data!K124)," ",IF(Data!K124&lt;=0.1,"VL",IF(Data!K124&lt;=10,"L",IF(Data!K124&lt;=25,"M",IF(Data!K124&lt;=50,"H",IF(Data!K124&gt;0,"VH"))))))</f>
        <v>H</v>
      </c>
      <c r="D124" s="3" t="str">
        <f>IF(ISBLANK(Data!J124)," ",IF(Data!J124&lt;=0.1,"VL",IF(Data!J124&lt;=10,"L",IF(Data!J124&lt;=25,"M",IF(Data!J124&lt;=50,"H",IF(Data!J124&gt;0,"VH"))))))</f>
        <v>L</v>
      </c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 spans="1:20" x14ac:dyDescent="0.3">
      <c r="A125" s="60"/>
      <c r="B125" s="62">
        <v>43737</v>
      </c>
      <c r="C125" s="3" t="str">
        <f>IF(ISBLANK(Data!K125)," ",IF(Data!K125&lt;=0.1,"VL",IF(Data!K125&lt;=10,"L",IF(Data!K125&lt;=25,"M",IF(Data!K125&lt;=50,"H",IF(Data!K125&gt;0,"VH"))))))</f>
        <v>VL</v>
      </c>
      <c r="D125" s="3" t="str">
        <f>IF(ISBLANK(Data!J125)," ",IF(Data!J125&lt;=0.1,"VL",IF(Data!J125&lt;=10,"L",IF(Data!J125&lt;=25,"M",IF(Data!J125&lt;=50,"H",IF(Data!J125&gt;0,"VH"))))))</f>
        <v>L</v>
      </c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 spans="1:20" x14ac:dyDescent="0.3">
      <c r="A126" s="60"/>
      <c r="B126" s="62">
        <v>43738</v>
      </c>
      <c r="C126" s="3" t="str">
        <f>IF(ISBLANK(Data!K126)," ",IF(Data!K126&lt;=0.1,"VL",IF(Data!K126&lt;=10,"L",IF(Data!K126&lt;=25,"M",IF(Data!K126&lt;=50,"H",IF(Data!K126&gt;0,"VH"))))))</f>
        <v>L</v>
      </c>
      <c r="D126" s="3" t="str">
        <f>IF(ISBLANK(Data!J126)," ",IF(Data!J126&lt;=0.1,"VL",IF(Data!J126&lt;=10,"L",IF(Data!J126&lt;=25,"M",IF(Data!J126&lt;=50,"H",IF(Data!J126&gt;0,"VH"))))))</f>
        <v>L</v>
      </c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 spans="1:20" x14ac:dyDescent="0.3">
      <c r="A127" s="60"/>
      <c r="B127" s="62">
        <v>43739</v>
      </c>
      <c r="C127" s="3" t="str">
        <f>IF(ISBLANK(Data!K127)," ",IF(Data!K127&lt;=0.1,"VL",IF(Data!K127&lt;=10,"L",IF(Data!K127&lt;=25,"M",IF(Data!K127&lt;=50,"H",IF(Data!K127&gt;0,"VH"))))))</f>
        <v>L</v>
      </c>
      <c r="D127" s="3" t="str">
        <f>IF(ISBLANK(Data!J127)," ",IF(Data!J127&lt;=0.1,"VL",IF(Data!J127&lt;=10,"L",IF(Data!J127&lt;=25,"M",IF(Data!J127&lt;=50,"H",IF(Data!J127&gt;0,"VH"))))))</f>
        <v>L</v>
      </c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 spans="1:20" x14ac:dyDescent="0.3">
      <c r="A128" s="60"/>
      <c r="B128" s="62">
        <v>43740</v>
      </c>
      <c r="C128" s="3" t="str">
        <f>IF(ISBLANK(Data!K128)," ",IF(Data!K128&lt;=0.1,"VL",IF(Data!K128&lt;=10,"L",IF(Data!K128&lt;=25,"M",IF(Data!K128&lt;=50,"H",IF(Data!K128&gt;0,"VH"))))))</f>
        <v>VL</v>
      </c>
      <c r="D128" s="3" t="str">
        <f>IF(ISBLANK(Data!J128)," ",IF(Data!J128&lt;=0.1,"VL",IF(Data!J128&lt;=10,"L",IF(Data!J128&lt;=25,"M",IF(Data!J128&lt;=50,"H",IF(Data!J128&gt;0,"VH"))))))</f>
        <v>L</v>
      </c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 spans="1:20" x14ac:dyDescent="0.3">
      <c r="A129" s="60"/>
      <c r="B129" s="62">
        <v>43741</v>
      </c>
      <c r="C129" s="3" t="str">
        <f>IF(ISBLANK(Data!K129)," ",IF(Data!K129&lt;=0.1,"VL",IF(Data!K129&lt;=10,"L",IF(Data!K129&lt;=25,"M",IF(Data!K129&lt;=50,"H",IF(Data!K129&gt;0,"VH"))))))</f>
        <v>VL</v>
      </c>
      <c r="D129" s="3" t="str">
        <f>IF(ISBLANK(Data!J129)," ",IF(Data!J129&lt;=0.1,"VL",IF(Data!J129&lt;=10,"L",IF(Data!J129&lt;=25,"M",IF(Data!J129&lt;=50,"H",IF(Data!J129&gt;0,"VH"))))))</f>
        <v>L</v>
      </c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 spans="1:20" x14ac:dyDescent="0.3">
      <c r="A130" s="60"/>
      <c r="B130" s="62">
        <v>43742</v>
      </c>
      <c r="C130" s="3" t="str">
        <f>IF(ISBLANK(Data!K130)," ",IF(Data!K130&lt;=0.1,"VL",IF(Data!K130&lt;=10,"L",IF(Data!K130&lt;=25,"M",IF(Data!K130&lt;=50,"H",IF(Data!K130&gt;0,"VH"))))))</f>
        <v>L</v>
      </c>
      <c r="D130" s="3" t="str">
        <f>IF(ISBLANK(Data!J130)," ",IF(Data!J130&lt;=0.1,"VL",IF(Data!J130&lt;=10,"L",IF(Data!J130&lt;=25,"M",IF(Data!J130&lt;=50,"H",IF(Data!J130&gt;0,"VH"))))))</f>
        <v>L</v>
      </c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 spans="1:20" x14ac:dyDescent="0.3">
      <c r="A131" s="60"/>
      <c r="B131" s="62">
        <v>43743</v>
      </c>
      <c r="C131" s="3" t="str">
        <f>IF(ISBLANK(Data!K131)," ",IF(Data!K131&lt;=0.1,"VL",IF(Data!K131&lt;=10,"L",IF(Data!K131&lt;=25,"M",IF(Data!K131&lt;=50,"H",IF(Data!K131&gt;0,"VH"))))))</f>
        <v>L</v>
      </c>
      <c r="D131" s="3" t="str">
        <f>IF(ISBLANK(Data!J131)," ",IF(Data!J131&lt;=0.1,"VL",IF(Data!J131&lt;=10,"L",IF(Data!J131&lt;=25,"M",IF(Data!J131&lt;=50,"H",IF(Data!J131&gt;0,"VH"))))))</f>
        <v>L</v>
      </c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 spans="1:20" x14ac:dyDescent="0.3">
      <c r="A132" s="60"/>
      <c r="B132" s="62">
        <v>43744</v>
      </c>
      <c r="C132" s="3" t="str">
        <f>IF(ISBLANK(Data!K132)," ",IF(Data!K132&lt;=0.1,"VL",IF(Data!K132&lt;=10,"L",IF(Data!K132&lt;=25,"M",IF(Data!K132&lt;=50,"H",IF(Data!K132&gt;0,"VH"))))))</f>
        <v>L</v>
      </c>
      <c r="D132" s="3" t="str">
        <f>IF(ISBLANK(Data!J132)," ",IF(Data!J132&lt;=0.1,"VL",IF(Data!J132&lt;=10,"L",IF(Data!J132&lt;=25,"M",IF(Data!J132&lt;=50,"H",IF(Data!J132&gt;0,"VH"))))))</f>
        <v>L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 spans="1:20" x14ac:dyDescent="0.3">
      <c r="A133" s="60"/>
      <c r="B133" s="62">
        <v>43745</v>
      </c>
      <c r="C133" s="3" t="str">
        <f>IF(ISBLANK(Data!K133)," ",IF(Data!K133&lt;=0.1,"VL",IF(Data!K133&lt;=10,"L",IF(Data!K133&lt;=25,"M",IF(Data!K133&lt;=50,"H",IF(Data!K133&gt;0,"VH"))))))</f>
        <v>L</v>
      </c>
      <c r="D133" s="3" t="str">
        <f>IF(ISBLANK(Data!J133)," ",IF(Data!J133&lt;=0.1,"VL",IF(Data!J133&lt;=10,"L",IF(Data!J133&lt;=25,"M",IF(Data!J133&lt;=50,"H",IF(Data!J133&gt;0,"VH"))))))</f>
        <v>L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 spans="1:20" x14ac:dyDescent="0.3">
      <c r="A134" s="60"/>
      <c r="B134" s="62">
        <v>43746</v>
      </c>
      <c r="C134" s="3" t="str">
        <f>IF(ISBLANK(Data!K134)," ",IF(Data!K134&lt;=0.1,"VL",IF(Data!K134&lt;=10,"L",IF(Data!K134&lt;=25,"M",IF(Data!K134&lt;=50,"H",IF(Data!K134&gt;0,"VH"))))))</f>
        <v>L</v>
      </c>
      <c r="D134" s="3" t="str">
        <f>IF(ISBLANK(Data!J134)," ",IF(Data!J134&lt;=0.1,"VL",IF(Data!J134&lt;=10,"L",IF(Data!J134&lt;=25,"M",IF(Data!J134&lt;=50,"H",IF(Data!J134&gt;0,"VH"))))))</f>
        <v>L</v>
      </c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 spans="1:20" x14ac:dyDescent="0.3">
      <c r="A135" s="60"/>
      <c r="B135" s="62">
        <v>43747</v>
      </c>
      <c r="C135" s="3" t="str">
        <f>IF(ISBLANK(Data!K135)," ",IF(Data!K135&lt;=0.1,"VL",IF(Data!K135&lt;=10,"L",IF(Data!K135&lt;=25,"M",IF(Data!K135&lt;=50,"H",IF(Data!K135&gt;0,"VH"))))))</f>
        <v>VL</v>
      </c>
      <c r="D135" s="3" t="str">
        <f>IF(ISBLANK(Data!J135)," ",IF(Data!J135&lt;=0.1,"VL",IF(Data!J135&lt;=10,"L",IF(Data!J135&lt;=25,"M",IF(Data!J135&lt;=50,"H",IF(Data!J135&gt;0,"VH"))))))</f>
        <v>L</v>
      </c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 spans="1:20" x14ac:dyDescent="0.3">
      <c r="A136" s="60"/>
      <c r="B136" s="62">
        <v>43748</v>
      </c>
      <c r="C136" s="3" t="str">
        <f>IF(ISBLANK(Data!K136)," ",IF(Data!K136&lt;=0.1,"VL",IF(Data!K136&lt;=10,"L",IF(Data!K136&lt;=25,"M",IF(Data!K136&lt;=50,"H",IF(Data!K136&gt;0,"VH"))))))</f>
        <v>M</v>
      </c>
      <c r="D136" s="3" t="str">
        <f>IF(ISBLANK(Data!J136)," ",IF(Data!J136&lt;=0.1,"VL",IF(Data!J136&lt;=10,"L",IF(Data!J136&lt;=25,"M",IF(Data!J136&lt;=50,"H",IF(Data!J136&gt;0,"VH"))))))</f>
        <v>L</v>
      </c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 spans="1:20" x14ac:dyDescent="0.3">
      <c r="A137" s="60"/>
      <c r="B137" s="62">
        <v>43749</v>
      </c>
      <c r="C137" s="3" t="str">
        <f>IF(ISBLANK(Data!K137)," ",IF(Data!K137&lt;=0.1,"VL",IF(Data!K137&lt;=10,"L",IF(Data!K137&lt;=25,"M",IF(Data!K137&lt;=50,"H",IF(Data!K137&gt;0,"VH"))))))</f>
        <v>M</v>
      </c>
      <c r="D137" s="3" t="str">
        <f>IF(ISBLANK(Data!J137)," ",IF(Data!J137&lt;=0.1,"VL",IF(Data!J137&lt;=10,"L",IF(Data!J137&lt;=25,"M",IF(Data!J137&lt;=50,"H",IF(Data!J137&gt;0,"VH"))))))</f>
        <v>L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 spans="1:20" x14ac:dyDescent="0.3">
      <c r="A138" s="60"/>
      <c r="B138" s="62">
        <v>43750</v>
      </c>
      <c r="C138" s="3" t="str">
        <f>IF(ISBLANK(Data!K138)," ",IF(Data!K138&lt;=0.1,"VL",IF(Data!K138&lt;=10,"L",IF(Data!K138&lt;=25,"M",IF(Data!K138&lt;=50,"H",IF(Data!K138&gt;0,"VH"))))))</f>
        <v>L</v>
      </c>
      <c r="D138" s="3" t="str">
        <f>IF(ISBLANK(Data!J138)," ",IF(Data!J138&lt;=0.1,"VL",IF(Data!J138&lt;=10,"L",IF(Data!J138&lt;=25,"M",IF(Data!J138&lt;=50,"H",IF(Data!J138&gt;0,"VH"))))))</f>
        <v>L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 spans="1:20" x14ac:dyDescent="0.3">
      <c r="A139" s="60"/>
      <c r="B139" s="62">
        <v>43751</v>
      </c>
      <c r="C139" s="3" t="str">
        <f>IF(ISBLANK(Data!K139)," ",IF(Data!K139&lt;=0.1,"VL",IF(Data!K139&lt;=10,"L",IF(Data!K139&lt;=25,"M",IF(Data!K139&lt;=50,"H",IF(Data!K139&gt;0,"VH"))))))</f>
        <v>VL</v>
      </c>
      <c r="D139" s="3" t="str">
        <f>IF(ISBLANK(Data!J139)," ",IF(Data!J139&lt;=0.1,"VL",IF(Data!J139&lt;=10,"L",IF(Data!J139&lt;=25,"M",IF(Data!J139&lt;=50,"H",IF(Data!J139&gt;0,"VH"))))))</f>
        <v>VL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spans="1:20" x14ac:dyDescent="0.3">
      <c r="A140" s="60"/>
      <c r="B140" s="62">
        <v>43752</v>
      </c>
      <c r="C140" s="3" t="str">
        <f>IF(ISBLANK(Data!K140)," ",IF(Data!K140&lt;=0.1,"VL",IF(Data!K140&lt;=10,"L",IF(Data!K140&lt;=25,"M",IF(Data!K140&lt;=50,"H",IF(Data!K140&gt;0,"VH"))))))</f>
        <v>VL</v>
      </c>
      <c r="D140" s="3" t="str">
        <f>IF(ISBLANK(Data!J140)," ",IF(Data!J140&lt;=0.1,"VL",IF(Data!J140&lt;=10,"L",IF(Data!J140&lt;=25,"M",IF(Data!J140&lt;=50,"H",IF(Data!J140&gt;0,"VH"))))))</f>
        <v>VL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 spans="1:20" x14ac:dyDescent="0.3">
      <c r="A141" s="60"/>
      <c r="B141" s="62">
        <v>43753</v>
      </c>
      <c r="C141" s="3" t="str">
        <f>IF(ISBLANK(Data!K141)," ",IF(Data!K141&lt;=0.1,"VL",IF(Data!K141&lt;=10,"L",IF(Data!K141&lt;=25,"M",IF(Data!K141&lt;=50,"H",IF(Data!K141&gt;0,"VH"))))))</f>
        <v>VL</v>
      </c>
      <c r="D141" s="3" t="str">
        <f>IF(ISBLANK(Data!J141)," ",IF(Data!J141&lt;=0.1,"VL",IF(Data!J141&lt;=10,"L",IF(Data!J141&lt;=25,"M",IF(Data!J141&lt;=50,"H",IF(Data!J141&gt;0,"VH"))))))</f>
        <v>VL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 spans="1:20" x14ac:dyDescent="0.3">
      <c r="A142" s="60"/>
      <c r="B142" s="62">
        <v>43754</v>
      </c>
      <c r="C142" s="3" t="str">
        <f>IF(ISBLANK(Data!K142)," ",IF(Data!K142&lt;=0.1,"VL",IF(Data!K142&lt;=10,"L",IF(Data!K142&lt;=25,"M",IF(Data!K142&lt;=50,"H",IF(Data!K142&gt;0,"VH"))))))</f>
        <v>VL</v>
      </c>
      <c r="D142" s="3" t="str">
        <f>IF(ISBLANK(Data!J142)," ",IF(Data!J142&lt;=0.1,"VL",IF(Data!J142&lt;=10,"L",IF(Data!J142&lt;=25,"M",IF(Data!J142&lt;=50,"H",IF(Data!J142&gt;0,"VH"))))))</f>
        <v>VL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 spans="1:20" x14ac:dyDescent="0.3">
      <c r="A143" s="60"/>
      <c r="B143" s="62">
        <v>43755</v>
      </c>
      <c r="C143" s="3" t="str">
        <f>IF(ISBLANK(Data!K143)," ",IF(Data!K143&lt;=0.1,"VL",IF(Data!K143&lt;=10,"L",IF(Data!K143&lt;=25,"M",IF(Data!K143&lt;=50,"H",IF(Data!K143&gt;0,"VH"))))))</f>
        <v>VL</v>
      </c>
      <c r="D143" s="3" t="str">
        <f>IF(ISBLANK(Data!J143)," ",IF(Data!J143&lt;=0.1,"VL",IF(Data!J143&lt;=10,"L",IF(Data!J143&lt;=25,"M",IF(Data!J143&lt;=50,"H",IF(Data!J143&gt;0,"VH"))))))</f>
        <v>VL</v>
      </c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 spans="1:20" x14ac:dyDescent="0.3">
      <c r="A144" s="60"/>
      <c r="B144" s="62">
        <v>43756</v>
      </c>
      <c r="C144" s="3" t="str">
        <f>IF(ISBLANK(Data!K144)," ",IF(Data!K144&lt;=0.1,"VL",IF(Data!K144&lt;=10,"L",IF(Data!K144&lt;=25,"M",IF(Data!K144&lt;=50,"H",IF(Data!K144&gt;0,"VH"))))))</f>
        <v>VL</v>
      </c>
      <c r="D144" s="3" t="str">
        <f>IF(ISBLANK(Data!J144)," ",IF(Data!J144&lt;=0.1,"VL",IF(Data!J144&lt;=10,"L",IF(Data!J144&lt;=25,"M",IF(Data!J144&lt;=50,"H",IF(Data!J144&gt;0,"VH"))))))</f>
        <v>VL</v>
      </c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 spans="1:20" x14ac:dyDescent="0.3">
      <c r="A145" s="60"/>
      <c r="B145" s="62">
        <v>43757</v>
      </c>
      <c r="C145" s="3" t="str">
        <f>IF(ISBLANK(Data!K145)," ",IF(Data!K145&lt;=0.1,"VL",IF(Data!K145&lt;=10,"L",IF(Data!K145&lt;=25,"M",IF(Data!K145&lt;=50,"H",IF(Data!K145&gt;0,"VH"))))))</f>
        <v>VL</v>
      </c>
      <c r="D145" s="3" t="str">
        <f>IF(ISBLANK(Data!J145)," ",IF(Data!J145&lt;=0.1,"VL",IF(Data!J145&lt;=10,"L",IF(Data!J145&lt;=25,"M",IF(Data!J145&lt;=50,"H",IF(Data!J145&gt;0,"VH"))))))</f>
        <v>VL</v>
      </c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 spans="1:20" x14ac:dyDescent="0.3">
      <c r="A146" s="60"/>
      <c r="B146" s="62">
        <v>43758</v>
      </c>
      <c r="C146" s="3" t="str">
        <f>IF(ISBLANK(Data!K146)," ",IF(Data!K146&lt;=0.1,"VL",IF(Data!K146&lt;=10,"L",IF(Data!K146&lt;=25,"M",IF(Data!K146&lt;=50,"H",IF(Data!K146&gt;0,"VH"))))))</f>
        <v>L</v>
      </c>
      <c r="D146" s="3" t="str">
        <f>IF(ISBLANK(Data!J146)," ",IF(Data!J146&lt;=0.1,"VL",IF(Data!J146&lt;=10,"L",IF(Data!J146&lt;=25,"M",IF(Data!J146&lt;=50,"H",IF(Data!J146&gt;0,"VH"))))))</f>
        <v>VL</v>
      </c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 spans="1:20" x14ac:dyDescent="0.3">
      <c r="A147" s="60"/>
      <c r="B147" s="62">
        <v>43759</v>
      </c>
      <c r="C147" s="3" t="str">
        <f>IF(ISBLANK(Data!K147)," ",IF(Data!K147&lt;=0.1,"VL",IF(Data!K147&lt;=10,"L",IF(Data!K147&lt;=25,"M",IF(Data!K147&lt;=50,"H",IF(Data!K147&gt;0,"VH"))))))</f>
        <v>L</v>
      </c>
      <c r="D147" s="3" t="str">
        <f>IF(ISBLANK(Data!J147)," ",IF(Data!J147&lt;=0.1,"VL",IF(Data!J147&lt;=10,"L",IF(Data!J147&lt;=25,"M",IF(Data!J147&lt;=50,"H",IF(Data!J147&gt;0,"VH"))))))</f>
        <v>VL</v>
      </c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 spans="1:20" x14ac:dyDescent="0.3">
      <c r="A148" s="60"/>
      <c r="B148" s="62">
        <v>43760</v>
      </c>
      <c r="C148" s="3" t="str">
        <f>IF(ISBLANK(Data!K148)," ",IF(Data!K148&lt;=0.1,"VL",IF(Data!K148&lt;=10,"L",IF(Data!K148&lt;=25,"M",IF(Data!K148&lt;=50,"H",IF(Data!K148&gt;0,"VH"))))))</f>
        <v>L</v>
      </c>
      <c r="D148" s="3" t="str">
        <f>IF(ISBLANK(Data!J148)," ",IF(Data!J148&lt;=0.1,"VL",IF(Data!J148&lt;=10,"L",IF(Data!J148&lt;=25,"M",IF(Data!J148&lt;=50,"H",IF(Data!J148&gt;0,"VH"))))))</f>
        <v>L</v>
      </c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 spans="1:20" x14ac:dyDescent="0.3">
      <c r="A149" s="60"/>
      <c r="B149" s="62">
        <v>43761</v>
      </c>
      <c r="C149" s="3" t="str">
        <f>IF(ISBLANK(Data!K149)," ",IF(Data!K149&lt;=0.1,"VL",IF(Data!K149&lt;=10,"L",IF(Data!K149&lt;=25,"M",IF(Data!K149&lt;=50,"H",IF(Data!K149&gt;0,"VH"))))))</f>
        <v>VL</v>
      </c>
      <c r="D149" s="3" t="str">
        <f>IF(ISBLANK(Data!J149)," ",IF(Data!J149&lt;=0.1,"VL",IF(Data!J149&lt;=10,"L",IF(Data!J149&lt;=25,"M",IF(Data!J149&lt;=50,"H",IF(Data!J149&gt;0,"VH"))))))</f>
        <v>M</v>
      </c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 spans="1:20" x14ac:dyDescent="0.3">
      <c r="A150" s="60"/>
      <c r="B150" s="62">
        <v>43762</v>
      </c>
      <c r="C150" s="3" t="str">
        <f>IF(ISBLANK(Data!K150)," ",IF(Data!K150&lt;=0.1,"VL",IF(Data!K150&lt;=10,"L",IF(Data!K150&lt;=25,"M",IF(Data!K150&lt;=50,"H",IF(Data!K150&gt;0,"VH"))))))</f>
        <v>L</v>
      </c>
      <c r="D150" s="3" t="str">
        <f>IF(ISBLANK(Data!J150)," ",IF(Data!J150&lt;=0.1,"VL",IF(Data!J150&lt;=10,"L",IF(Data!J150&lt;=25,"M",IF(Data!J150&lt;=50,"H",IF(Data!J150&gt;0,"VH"))))))</f>
        <v>H</v>
      </c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 spans="1:20" x14ac:dyDescent="0.3">
      <c r="A151" s="60"/>
      <c r="B151" s="62">
        <v>43763</v>
      </c>
      <c r="C151" s="3" t="str">
        <f>IF(ISBLANK(Data!K151)," ",IF(Data!K151&lt;=0.1,"VL",IF(Data!K151&lt;=10,"L",IF(Data!K151&lt;=25,"M",IF(Data!K151&lt;=50,"H",IF(Data!K151&gt;0,"VH"))))))</f>
        <v>L</v>
      </c>
      <c r="D151" s="3" t="str">
        <f>IF(ISBLANK(Data!J151)," ",IF(Data!J151&lt;=0.1,"VL",IF(Data!J151&lt;=10,"L",IF(Data!J151&lt;=25,"M",IF(Data!J151&lt;=50,"H",IF(Data!J151&gt;0,"VH"))))))</f>
        <v>H</v>
      </c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 spans="1:20" x14ac:dyDescent="0.3">
      <c r="A152" s="60"/>
      <c r="B152" s="62">
        <v>43764</v>
      </c>
      <c r="C152" s="3" t="str">
        <f>IF(ISBLANK(Data!K152)," ",IF(Data!K152&lt;=0.1,"VL",IF(Data!K152&lt;=10,"L",IF(Data!K152&lt;=25,"M",IF(Data!K152&lt;=50,"H",IF(Data!K152&gt;0,"VH"))))))</f>
        <v>VL</v>
      </c>
      <c r="D152" s="3" t="str">
        <f>IF(ISBLANK(Data!J152)," ",IF(Data!J152&lt;=0.1,"VL",IF(Data!J152&lt;=10,"L",IF(Data!J152&lt;=25,"M",IF(Data!J152&lt;=50,"H",IF(Data!J152&gt;0,"VH"))))))</f>
        <v>M</v>
      </c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 spans="1:20" x14ac:dyDescent="0.3">
      <c r="A153" s="60"/>
      <c r="B153" s="62">
        <v>43765</v>
      </c>
      <c r="C153" s="3" t="str">
        <f>IF(ISBLANK(Data!K153)," ",IF(Data!K153&lt;=0.1,"VL",IF(Data!K153&lt;=10,"L",IF(Data!K153&lt;=25,"M",IF(Data!K153&lt;=50,"H",IF(Data!K153&gt;0,"VH"))))))</f>
        <v>L</v>
      </c>
      <c r="D153" s="3" t="str">
        <f>IF(ISBLANK(Data!J153)," ",IF(Data!J153&lt;=0.1,"VL",IF(Data!J153&lt;=10,"L",IF(Data!J153&lt;=25,"M",IF(Data!J153&lt;=50,"H",IF(Data!J153&gt;0,"VH"))))))</f>
        <v>L</v>
      </c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 spans="1:20" x14ac:dyDescent="0.3">
      <c r="A154" s="60"/>
      <c r="B154" s="62">
        <v>43766</v>
      </c>
      <c r="C154" s="3" t="str">
        <f>IF(ISBLANK(Data!K154)," ",IF(Data!K154&lt;=0.1,"VL",IF(Data!K154&lt;=10,"L",IF(Data!K154&lt;=25,"M",IF(Data!K154&lt;=50,"H",IF(Data!K154&gt;0,"VH"))))))</f>
        <v>L</v>
      </c>
      <c r="D154" s="3" t="str">
        <f>IF(ISBLANK(Data!J154)," ",IF(Data!J154&lt;=0.1,"VL",IF(Data!J154&lt;=10,"L",IF(Data!J154&lt;=25,"M",IF(Data!J154&lt;=50,"H",IF(Data!J154&gt;0,"VH"))))))</f>
        <v>L</v>
      </c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 spans="1:20" x14ac:dyDescent="0.3">
      <c r="A155" s="60"/>
      <c r="B155" s="62">
        <v>43767</v>
      </c>
      <c r="C155" s="3" t="str">
        <f>IF(ISBLANK(Data!K155)," ",IF(Data!K155&lt;=0.1,"VL",IF(Data!K155&lt;=10,"L",IF(Data!K155&lt;=25,"M",IF(Data!K155&lt;=50,"H",IF(Data!K155&gt;0,"VH"))))))</f>
        <v>L</v>
      </c>
      <c r="D155" s="3" t="str">
        <f>IF(ISBLANK(Data!J155)," ",IF(Data!J155&lt;=0.1,"VL",IF(Data!J155&lt;=10,"L",IF(Data!J155&lt;=25,"M",IF(Data!J155&lt;=50,"H",IF(Data!J155&gt;0,"VH"))))))</f>
        <v>L</v>
      </c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 spans="1:20" x14ac:dyDescent="0.3">
      <c r="A156" s="60"/>
      <c r="B156" s="62">
        <v>43768</v>
      </c>
      <c r="C156" s="3" t="str">
        <f>IF(ISBLANK(Data!K156)," ",IF(Data!K156&lt;=0.1,"VL",IF(Data!K156&lt;=10,"L",IF(Data!K156&lt;=25,"M",IF(Data!K156&lt;=50,"H",IF(Data!K156&gt;0,"VH"))))))</f>
        <v>L</v>
      </c>
      <c r="D156" s="3" t="str">
        <f>IF(ISBLANK(Data!J156)," ",IF(Data!J156&lt;=0.1,"VL",IF(Data!J156&lt;=10,"L",IF(Data!J156&lt;=25,"M",IF(Data!J156&lt;=50,"H",IF(Data!J156&gt;0,"VH"))))))</f>
        <v>L</v>
      </c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 spans="1:20" x14ac:dyDescent="0.3">
      <c r="A157" s="60"/>
      <c r="B157" s="62">
        <v>43769</v>
      </c>
      <c r="C157" s="3" t="str">
        <f>IF(ISBLANK(Data!K157)," ",IF(Data!K157&lt;=0.1,"VL",IF(Data!K157&lt;=10,"L",IF(Data!K157&lt;=25,"M",IF(Data!K157&lt;=50,"H",IF(Data!K157&gt;0,"VH"))))))</f>
        <v>L</v>
      </c>
      <c r="D157" s="3" t="str">
        <f>IF(ISBLANK(Data!J157)," ",IF(Data!J157&lt;=0.1,"VL",IF(Data!J157&lt;=10,"L",IF(Data!J157&lt;=25,"M",IF(Data!J157&lt;=50,"H",IF(Data!J157&gt;0,"VH"))))))</f>
        <v>L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 spans="1:20" x14ac:dyDescent="0.3">
      <c r="A158" s="60"/>
      <c r="B158" s="62">
        <v>43770</v>
      </c>
      <c r="C158" s="3" t="str">
        <f>IF(ISBLANK(Data!K158)," ",IF(Data!K158&lt;=0.1,"VL",IF(Data!K158&lt;=10,"L",IF(Data!K158&lt;=25,"M",IF(Data!K158&lt;=50,"H",IF(Data!K158&gt;0,"VH"))))))</f>
        <v>VL</v>
      </c>
      <c r="D158" s="3" t="str">
        <f>IF(ISBLANK(Data!J158)," ",IF(Data!J158&lt;=0.1,"VL",IF(Data!J158&lt;=10,"L",IF(Data!J158&lt;=25,"M",IF(Data!J158&lt;=50,"H",IF(Data!J158&gt;0,"VH"))))))</f>
        <v>L</v>
      </c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 spans="1:20" x14ac:dyDescent="0.3">
      <c r="A159" s="60"/>
      <c r="B159" s="62">
        <v>43771</v>
      </c>
      <c r="C159" s="3" t="str">
        <f>IF(ISBLANK(Data!K159)," ",IF(Data!K159&lt;=0.1,"VL",IF(Data!K159&lt;=10,"L",IF(Data!K159&lt;=25,"M",IF(Data!K159&lt;=50,"H",IF(Data!K159&gt;0,"VH"))))))</f>
        <v>VL</v>
      </c>
      <c r="D159" s="3" t="str">
        <f>IF(ISBLANK(Data!J159)," ",IF(Data!J159&lt;=0.1,"VL",IF(Data!J159&lt;=10,"L",IF(Data!J159&lt;=25,"M",IF(Data!J159&lt;=50,"H",IF(Data!J159&gt;0,"VH"))))))</f>
        <v>L</v>
      </c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 spans="1:20" x14ac:dyDescent="0.3">
      <c r="A160" s="60"/>
      <c r="B160" s="62">
        <v>43772</v>
      </c>
      <c r="C160" s="3" t="str">
        <f>IF(ISBLANK(Data!K160)," ",IF(Data!K160&lt;=0.1,"VL",IF(Data!K160&lt;=10,"L",IF(Data!K160&lt;=25,"M",IF(Data!K160&lt;=50,"H",IF(Data!K160&gt;0,"VH"))))))</f>
        <v>VL</v>
      </c>
      <c r="D160" s="3" t="str">
        <f>IF(ISBLANK(Data!J160)," ",IF(Data!J160&lt;=0.1,"VL",IF(Data!J160&lt;=10,"L",IF(Data!J160&lt;=25,"M",IF(Data!J160&lt;=50,"H",IF(Data!J160&gt;0,"VH"))))))</f>
        <v>L</v>
      </c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 spans="1:20" x14ac:dyDescent="0.3">
      <c r="A161" s="60"/>
      <c r="B161" s="62">
        <v>43773</v>
      </c>
      <c r="C161" s="3" t="str">
        <f>IF(ISBLANK(Data!K161)," ",IF(Data!K161&lt;=0.1,"VL",IF(Data!K161&lt;=10,"L",IF(Data!K161&lt;=25,"M",IF(Data!K161&lt;=50,"H",IF(Data!K161&gt;0,"VH"))))))</f>
        <v>VL</v>
      </c>
      <c r="D161" s="3" t="str">
        <f>IF(ISBLANK(Data!J161)," ",IF(Data!J161&lt;=0.1,"VL",IF(Data!J161&lt;=10,"L",IF(Data!J161&lt;=25,"M",IF(Data!J161&lt;=50,"H",IF(Data!J161&gt;0,"VH"))))))</f>
        <v>VL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 spans="1:20" x14ac:dyDescent="0.3">
      <c r="A162" s="60"/>
      <c r="B162" s="62">
        <v>43774</v>
      </c>
      <c r="C162" s="3" t="str">
        <f>IF(ISBLANK(Data!K162)," ",IF(Data!K162&lt;=0.1,"VL",IF(Data!K162&lt;=10,"L",IF(Data!K162&lt;=25,"M",IF(Data!K162&lt;=50,"H",IF(Data!K162&gt;0,"VH"))))))</f>
        <v>VL</v>
      </c>
      <c r="D162" s="3" t="str">
        <f>IF(ISBLANK(Data!J162)," ",IF(Data!J162&lt;=0.1,"VL",IF(Data!J162&lt;=10,"L",IF(Data!J162&lt;=25,"M",IF(Data!J162&lt;=50,"H",IF(Data!J162&gt;0,"VH"))))))</f>
        <v>VL</v>
      </c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 spans="1:20" x14ac:dyDescent="0.3">
      <c r="A163" s="60"/>
      <c r="B163" s="62">
        <v>43775</v>
      </c>
      <c r="C163" s="3" t="str">
        <f>IF(ISBLANK(Data!K163)," ",IF(Data!K163&lt;=0.1,"VL",IF(Data!K163&lt;=10,"L",IF(Data!K163&lt;=25,"M",IF(Data!K163&lt;=50,"H",IF(Data!K163&gt;0,"VH"))))))</f>
        <v>VL</v>
      </c>
      <c r="D163" s="3" t="str">
        <f>IF(ISBLANK(Data!J163)," ",IF(Data!J163&lt;=0.1,"VL",IF(Data!J163&lt;=10,"L",IF(Data!J163&lt;=25,"M",IF(Data!J163&lt;=50,"H",IF(Data!J163&gt;0,"VH"))))))</f>
        <v>VL</v>
      </c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 spans="1:20" x14ac:dyDescent="0.3">
      <c r="A164" s="60"/>
      <c r="B164" s="62">
        <v>43776</v>
      </c>
      <c r="C164" s="3" t="str">
        <f>IF(ISBLANK(Data!K164)," ",IF(Data!K164&lt;=0.1,"VL",IF(Data!K164&lt;=10,"L",IF(Data!K164&lt;=25,"M",IF(Data!K164&lt;=50,"H",IF(Data!K164&gt;0,"VH"))))))</f>
        <v>VL</v>
      </c>
      <c r="D164" s="3" t="str">
        <f>IF(ISBLANK(Data!J164)," ",IF(Data!J164&lt;=0.1,"VL",IF(Data!J164&lt;=10,"L",IF(Data!J164&lt;=25,"M",IF(Data!J164&lt;=50,"H",IF(Data!J164&gt;0,"VH"))))))</f>
        <v>VL</v>
      </c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 spans="1:20" x14ac:dyDescent="0.3">
      <c r="A165" s="60"/>
      <c r="B165" s="62">
        <v>43777</v>
      </c>
      <c r="C165" s="3" t="str">
        <f>IF(ISBLANK(Data!K165)," ",IF(Data!K165&lt;=0.1,"VL",IF(Data!K165&lt;=10,"L",IF(Data!K165&lt;=25,"M",IF(Data!K165&lt;=50,"H",IF(Data!K165&gt;0,"VH"))))))</f>
        <v>VL</v>
      </c>
      <c r="D165" s="3" t="str">
        <f>IF(ISBLANK(Data!J165)," ",IF(Data!J165&lt;=0.1,"VL",IF(Data!J165&lt;=10,"L",IF(Data!J165&lt;=25,"M",IF(Data!J165&lt;=50,"H",IF(Data!J165&gt;0,"VH"))))))</f>
        <v>L</v>
      </c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 spans="1:20" x14ac:dyDescent="0.3">
      <c r="A166" s="60"/>
      <c r="B166" s="62">
        <v>43778</v>
      </c>
      <c r="C166" s="3" t="str">
        <f>IF(ISBLANK(Data!K166)," ",IF(Data!K166&lt;=0.1,"VL",IF(Data!K166&lt;=10,"L",IF(Data!K166&lt;=25,"M",IF(Data!K166&lt;=50,"H",IF(Data!K166&gt;0,"VH"))))))</f>
        <v>VL</v>
      </c>
      <c r="D166" s="3" t="str">
        <f>IF(ISBLANK(Data!J166)," ",IF(Data!J166&lt;=0.1,"VL",IF(Data!J166&lt;=10,"L",IF(Data!J166&lt;=25,"M",IF(Data!J166&lt;=50,"H",IF(Data!J166&gt;0,"VH"))))))</f>
        <v>L</v>
      </c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 spans="1:20" x14ac:dyDescent="0.3">
      <c r="A167" s="60"/>
      <c r="B167" s="62">
        <v>43779</v>
      </c>
      <c r="C167" s="3" t="str">
        <f>IF(ISBLANK(Data!K167)," ",IF(Data!K167&lt;=0.1,"VL",IF(Data!K167&lt;=10,"L",IF(Data!K167&lt;=25,"M",IF(Data!K167&lt;=50,"H",IF(Data!K167&gt;0,"VH"))))))</f>
        <v>VL</v>
      </c>
      <c r="D167" s="3" t="str">
        <f>IF(ISBLANK(Data!J167)," ",IF(Data!J167&lt;=0.1,"VL",IF(Data!J167&lt;=10,"L",IF(Data!J167&lt;=25,"M",IF(Data!J167&lt;=50,"H",IF(Data!J167&gt;0,"VH"))))))</f>
        <v>VL</v>
      </c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 spans="1:20" x14ac:dyDescent="0.3">
      <c r="A168" s="60"/>
      <c r="B168" s="62">
        <v>43780</v>
      </c>
      <c r="C168" s="3" t="str">
        <f>IF(ISBLANK(Data!K168)," ",IF(Data!K168&lt;=0.1,"VL",IF(Data!K168&lt;=10,"L",IF(Data!K168&lt;=25,"M",IF(Data!K168&lt;=50,"H",IF(Data!K168&gt;0,"VH"))))))</f>
        <v>VL</v>
      </c>
      <c r="D168" s="3" t="str">
        <f>IF(ISBLANK(Data!J168)," ",IF(Data!J168&lt;=0.1,"VL",IF(Data!J168&lt;=10,"L",IF(Data!J168&lt;=25,"M",IF(Data!J168&lt;=50,"H",IF(Data!J168&gt;0,"VH"))))))</f>
        <v>VL</v>
      </c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 spans="1:20" x14ac:dyDescent="0.3">
      <c r="A169" s="60"/>
      <c r="B169" s="62">
        <v>43781</v>
      </c>
      <c r="C169" s="3" t="str">
        <f>IF(ISBLANK(Data!K169)," ",IF(Data!K169&lt;=0.1,"VL",IF(Data!K169&lt;=10,"L",IF(Data!K169&lt;=25,"M",IF(Data!K169&lt;=50,"H",IF(Data!K169&gt;0,"VH"))))))</f>
        <v>VL</v>
      </c>
      <c r="D169" s="3" t="str">
        <f>IF(ISBLANK(Data!J169)," ",IF(Data!J169&lt;=0.1,"VL",IF(Data!J169&lt;=10,"L",IF(Data!J169&lt;=25,"M",IF(Data!J169&lt;=50,"H",IF(Data!J169&gt;0,"VH"))))))</f>
        <v>VL</v>
      </c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 spans="1:20" x14ac:dyDescent="0.3">
      <c r="A170" s="60"/>
      <c r="B170" s="62">
        <v>43782</v>
      </c>
      <c r="C170" s="3" t="str">
        <f>IF(ISBLANK(Data!K170)," ",IF(Data!K170&lt;=0.1,"VL",IF(Data!K170&lt;=10,"L",IF(Data!K170&lt;=25,"M",IF(Data!K170&lt;=50,"H",IF(Data!K170&gt;0,"VH"))))))</f>
        <v>VL</v>
      </c>
      <c r="D170" s="3" t="str">
        <f>IF(ISBLANK(Data!J170)," ",IF(Data!J170&lt;=0.1,"VL",IF(Data!J170&lt;=10,"L",IF(Data!J170&lt;=25,"M",IF(Data!J170&lt;=50,"H",IF(Data!J170&gt;0,"VH"))))))</f>
        <v>VL</v>
      </c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 spans="1:20" x14ac:dyDescent="0.3">
      <c r="A171" s="60"/>
      <c r="B171" s="62">
        <v>43783</v>
      </c>
      <c r="C171" s="3" t="str">
        <f>IF(ISBLANK(Data!K171)," ",IF(Data!K171&lt;=0.1,"VL",IF(Data!K171&lt;=10,"L",IF(Data!K171&lt;=25,"M",IF(Data!K171&lt;=50,"H",IF(Data!K171&gt;0,"VH"))))))</f>
        <v>VL</v>
      </c>
      <c r="D171" s="3" t="str">
        <f>IF(ISBLANK(Data!J171)," ",IF(Data!J171&lt;=0.1,"VL",IF(Data!J171&lt;=10,"L",IF(Data!J171&lt;=25,"M",IF(Data!J171&lt;=50,"H",IF(Data!J171&gt;0,"VH"))))))</f>
        <v>VL</v>
      </c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 spans="1:20" x14ac:dyDescent="0.3">
      <c r="A172" s="60"/>
      <c r="B172" s="62">
        <v>43784</v>
      </c>
      <c r="C172" s="3" t="str">
        <f>IF(ISBLANK(Data!K172)," ",IF(Data!K172&lt;=0.1,"VL",IF(Data!K172&lt;=10,"L",IF(Data!K172&lt;=25,"M",IF(Data!K172&lt;=50,"H",IF(Data!K172&gt;0,"VH"))))))</f>
        <v>VL</v>
      </c>
      <c r="D172" s="3" t="str">
        <f>IF(ISBLANK(Data!J172)," ",IF(Data!J172&lt;=0.1,"VL",IF(Data!J172&lt;=10,"L",IF(Data!J172&lt;=25,"M",IF(Data!J172&lt;=50,"H",IF(Data!J172&gt;0,"VH"))))))</f>
        <v>VL</v>
      </c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 spans="1:20" x14ac:dyDescent="0.3">
      <c r="A173" s="60"/>
      <c r="B173" s="62">
        <v>43785</v>
      </c>
      <c r="C173" s="3" t="str">
        <f>IF(ISBLANK(Data!K173)," ",IF(Data!K173&lt;=0.1,"VL",IF(Data!K173&lt;=10,"L",IF(Data!K173&lt;=25,"M",IF(Data!K173&lt;=50,"H",IF(Data!K173&gt;0,"VH"))))))</f>
        <v>VL</v>
      </c>
      <c r="D173" s="3" t="str">
        <f>IF(ISBLANK(Data!J173)," ",IF(Data!J173&lt;=0.1,"VL",IF(Data!J173&lt;=10,"L",IF(Data!J173&lt;=25,"M",IF(Data!J173&lt;=50,"H",IF(Data!J173&gt;0,"VH"))))))</f>
        <v>VL</v>
      </c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 spans="1:20" x14ac:dyDescent="0.3">
      <c r="A174" s="60"/>
      <c r="B174" s="62">
        <v>43786</v>
      </c>
      <c r="C174" s="3" t="str">
        <f>IF(ISBLANK(Data!K174)," ",IF(Data!K174&lt;=0.1,"VL",IF(Data!K174&lt;=10,"L",IF(Data!K174&lt;=25,"M",IF(Data!K174&lt;=50,"H",IF(Data!K174&gt;0,"VH"))))))</f>
        <v>VL</v>
      </c>
      <c r="D174" s="3" t="str">
        <f>IF(ISBLANK(Data!J174)," ",IF(Data!J174&lt;=0.1,"VL",IF(Data!J174&lt;=10,"L",IF(Data!J174&lt;=25,"M",IF(Data!J174&lt;=50,"H",IF(Data!J174&gt;0,"VH"))))))</f>
        <v>VL</v>
      </c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 spans="1:20" x14ac:dyDescent="0.3">
      <c r="A175" s="60"/>
      <c r="B175" s="62">
        <v>43787</v>
      </c>
      <c r="C175" s="3" t="str">
        <f>IF(ISBLANK(Data!K175)," ",IF(Data!K175&lt;=0.1,"VL",IF(Data!K175&lt;=10,"L",IF(Data!K175&lt;=25,"M",IF(Data!K175&lt;=50,"H",IF(Data!K175&gt;0,"VH"))))))</f>
        <v>VL</v>
      </c>
      <c r="D175" s="3" t="str">
        <f>IF(ISBLANK(Data!J175)," ",IF(Data!J175&lt;=0.1,"VL",IF(Data!J175&lt;=10,"L",IF(Data!J175&lt;=25,"M",IF(Data!J175&lt;=50,"H",IF(Data!J175&gt;0,"VH"))))))</f>
        <v>L</v>
      </c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 spans="1:20" x14ac:dyDescent="0.3">
      <c r="A176" s="60"/>
      <c r="B176" s="62">
        <v>43788</v>
      </c>
      <c r="C176" s="3" t="str">
        <f>IF(ISBLANK(Data!K176)," ",IF(Data!K176&lt;=0.1,"VL",IF(Data!K176&lt;=10,"L",IF(Data!K176&lt;=25,"M",IF(Data!K176&lt;=50,"H",IF(Data!K176&gt;0,"VH"))))))</f>
        <v>VL</v>
      </c>
      <c r="D176" s="3" t="str">
        <f>IF(ISBLANK(Data!J176)," ",IF(Data!J176&lt;=0.1,"VL",IF(Data!J176&lt;=10,"L",IF(Data!J176&lt;=25,"M",IF(Data!J176&lt;=50,"H",IF(Data!J176&gt;0,"VH"))))))</f>
        <v>L</v>
      </c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 spans="1:20" x14ac:dyDescent="0.3">
      <c r="A177" s="60"/>
      <c r="B177" s="62">
        <v>43789</v>
      </c>
      <c r="C177" s="3" t="str">
        <f>IF(ISBLANK(Data!K177)," ",IF(Data!K177&lt;=0.1,"VL",IF(Data!K177&lt;=10,"L",IF(Data!K177&lt;=25,"M",IF(Data!K177&lt;=50,"H",IF(Data!K177&gt;0,"VH"))))))</f>
        <v>VL</v>
      </c>
      <c r="D177" s="3" t="str">
        <f>IF(ISBLANK(Data!J177)," ",IF(Data!J177&lt;=0.1,"VL",IF(Data!J177&lt;=10,"L",IF(Data!J177&lt;=25,"M",IF(Data!J177&lt;=50,"H",IF(Data!J177&gt;0,"VH"))))))</f>
        <v>VL</v>
      </c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 spans="1:20" x14ac:dyDescent="0.3">
      <c r="A178" s="60"/>
      <c r="B178" s="62">
        <v>43790</v>
      </c>
      <c r="C178" s="3" t="str">
        <f>IF(ISBLANK(Data!K178)," ",IF(Data!K178&lt;=0.1,"VL",IF(Data!K178&lt;=10,"L",IF(Data!K178&lt;=25,"M",IF(Data!K178&lt;=50,"H",IF(Data!K178&gt;0,"VH"))))))</f>
        <v>VL</v>
      </c>
      <c r="D178" s="3" t="str">
        <f>IF(ISBLANK(Data!J178)," ",IF(Data!J178&lt;=0.1,"VL",IF(Data!J178&lt;=10,"L",IF(Data!J178&lt;=25,"M",IF(Data!J178&lt;=50,"H",IF(Data!J178&gt;0,"VH"))))))</f>
        <v>VL</v>
      </c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  <row r="179" spans="1:20" x14ac:dyDescent="0.3">
      <c r="A179" s="60"/>
      <c r="B179" s="62">
        <v>43791</v>
      </c>
      <c r="C179" s="3" t="str">
        <f>IF(ISBLANK(Data!K179)," ",IF(Data!K179&lt;=0.1,"VL",IF(Data!K179&lt;=10,"L",IF(Data!K179&lt;=25,"M",IF(Data!K179&lt;=50,"H",IF(Data!K179&gt;0,"VH"))))))</f>
        <v>VL</v>
      </c>
      <c r="D179" s="3" t="str">
        <f>IF(ISBLANK(Data!J179)," ",IF(Data!J179&lt;=0.1,"VL",IF(Data!J179&lt;=10,"L",IF(Data!J179&lt;=25,"M",IF(Data!J179&lt;=50,"H",IF(Data!J179&gt;0,"VH"))))))</f>
        <v>VL</v>
      </c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</row>
    <row r="180" spans="1:20" x14ac:dyDescent="0.3">
      <c r="A180" s="60"/>
      <c r="B180" s="62">
        <v>43792</v>
      </c>
      <c r="C180" s="3" t="str">
        <f>IF(ISBLANK(Data!K180)," ",IF(Data!K180&lt;=0.1,"VL",IF(Data!K180&lt;=10,"L",IF(Data!K180&lt;=25,"M",IF(Data!K180&lt;=50,"H",IF(Data!K180&gt;0,"VH"))))))</f>
        <v>VL</v>
      </c>
      <c r="D180" s="3" t="str">
        <f>IF(ISBLANK(Data!J180)," ",IF(Data!J180&lt;=0.1,"VL",IF(Data!J180&lt;=10,"L",IF(Data!J180&lt;=25,"M",IF(Data!J180&lt;=50,"H",IF(Data!J180&gt;0,"VH"))))))</f>
        <v>VL</v>
      </c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</row>
    <row r="181" spans="1:20" x14ac:dyDescent="0.3">
      <c r="A181" s="60"/>
      <c r="B181" s="62">
        <v>43793</v>
      </c>
      <c r="C181" s="3" t="str">
        <f>IF(ISBLANK(Data!K181)," ",IF(Data!K181&lt;=0.1,"VL",IF(Data!K181&lt;=10,"L",IF(Data!K181&lt;=25,"M",IF(Data!K181&lt;=50,"H",IF(Data!K181&gt;0,"VH"))))))</f>
        <v>VL</v>
      </c>
      <c r="D181" s="3" t="str">
        <f>IF(ISBLANK(Data!J181)," ",IF(Data!J181&lt;=0.1,"VL",IF(Data!J181&lt;=10,"L",IF(Data!J181&lt;=25,"M",IF(Data!J181&lt;=50,"H",IF(Data!J181&gt;0,"VH"))))))</f>
        <v>VL</v>
      </c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</row>
    <row r="182" spans="1:20" x14ac:dyDescent="0.3">
      <c r="A182" s="60"/>
      <c r="B182" s="62">
        <v>43794</v>
      </c>
      <c r="C182" s="3" t="str">
        <f>IF(ISBLANK(Data!K182)," ",IF(Data!K182&lt;=0.1,"VL",IF(Data!K182&lt;=10,"L",IF(Data!K182&lt;=25,"M",IF(Data!K182&lt;=50,"H",IF(Data!K182&gt;0,"VH"))))))</f>
        <v>VL</v>
      </c>
      <c r="D182" s="3" t="str">
        <f>IF(ISBLANK(Data!J182)," ",IF(Data!J182&lt;=0.1,"VL",IF(Data!J182&lt;=10,"L",IF(Data!J182&lt;=25,"M",IF(Data!J182&lt;=50,"H",IF(Data!J182&gt;0,"VH"))))))</f>
        <v>VL</v>
      </c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</row>
    <row r="183" spans="1:20" x14ac:dyDescent="0.3">
      <c r="A183" s="60"/>
      <c r="B183" s="62">
        <v>43795</v>
      </c>
      <c r="C183" s="3" t="str">
        <f>IF(ISBLANK(Data!K183)," ",IF(Data!K183&lt;=0.1,"VL",IF(Data!K183&lt;=10,"L",IF(Data!K183&lt;=25,"M",IF(Data!K183&lt;=50,"H",IF(Data!K183&gt;0,"VH"))))))</f>
        <v>VL</v>
      </c>
      <c r="D183" s="3" t="str">
        <f>IF(ISBLANK(Data!J183)," ",IF(Data!J183&lt;=0.1,"VL",IF(Data!J183&lt;=10,"L",IF(Data!J183&lt;=25,"M",IF(Data!J183&lt;=50,"H",IF(Data!J183&gt;0,"VH"))))))</f>
        <v>VL</v>
      </c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</row>
    <row r="184" spans="1:20" x14ac:dyDescent="0.3">
      <c r="A184" s="60"/>
      <c r="B184" s="62">
        <v>43796</v>
      </c>
      <c r="C184" s="3" t="str">
        <f>IF(ISBLANK(Data!K184)," ",IF(Data!K184&lt;=0.1,"VL",IF(Data!K184&lt;=10,"L",IF(Data!K184&lt;=25,"M",IF(Data!K184&lt;=50,"H",IF(Data!K184&gt;0,"VH"))))))</f>
        <v>VL</v>
      </c>
      <c r="D184" s="3" t="str">
        <f>IF(ISBLANK(Data!J184)," ",IF(Data!J184&lt;=0.1,"VL",IF(Data!J184&lt;=10,"L",IF(Data!J184&lt;=25,"M",IF(Data!J184&lt;=50,"H",IF(Data!J184&gt;0,"VH"))))))</f>
        <v>VL</v>
      </c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</row>
    <row r="185" spans="1:20" x14ac:dyDescent="0.3">
      <c r="A185" s="60"/>
      <c r="B185" s="62">
        <v>43797</v>
      </c>
      <c r="C185" s="3" t="str">
        <f>IF(ISBLANK(Data!K185)," ",IF(Data!K185&lt;=0.1,"VL",IF(Data!K185&lt;=10,"L",IF(Data!K185&lt;=25,"M",IF(Data!K185&lt;=50,"H",IF(Data!K185&gt;0,"VH"))))))</f>
        <v>VL</v>
      </c>
      <c r="D185" s="3" t="str">
        <f>IF(ISBLANK(Data!J185)," ",IF(Data!J185&lt;=0.1,"VL",IF(Data!J185&lt;=10,"L",IF(Data!J185&lt;=25,"M",IF(Data!J185&lt;=50,"H",IF(Data!J185&gt;0,"VH"))))))</f>
        <v>VL</v>
      </c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</row>
    <row r="186" spans="1:20" x14ac:dyDescent="0.3">
      <c r="A186" s="60"/>
      <c r="B186" s="62">
        <v>43798</v>
      </c>
      <c r="C186" s="3" t="str">
        <f>IF(ISBLANK(Data!K186)," ",IF(Data!K186&lt;=0.1,"VL",IF(Data!K186&lt;=10,"L",IF(Data!K186&lt;=25,"M",IF(Data!K186&lt;=50,"H",IF(Data!K186&gt;0,"VH"))))))</f>
        <v>VL</v>
      </c>
      <c r="D186" s="3" t="str">
        <f>IF(ISBLANK(Data!J186)," ",IF(Data!J186&lt;=0.1,"VL",IF(Data!J186&lt;=10,"L",IF(Data!J186&lt;=25,"M",IF(Data!J186&lt;=50,"H",IF(Data!J186&gt;0,"VH"))))))</f>
        <v>VL</v>
      </c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</row>
    <row r="187" spans="1:20" x14ac:dyDescent="0.3">
      <c r="A187" s="60"/>
      <c r="B187" s="62">
        <v>43799</v>
      </c>
      <c r="C187" s="3" t="str">
        <f>IF(ISBLANK(Data!K187)," ",IF(Data!K187&lt;=0.1,"VL",IF(Data!K187&lt;=10,"L",IF(Data!K187&lt;=25,"M",IF(Data!K187&lt;=50,"H",IF(Data!K187&gt;0,"VH"))))))</f>
        <v>VL</v>
      </c>
      <c r="D187" s="3" t="str">
        <f>IF(ISBLANK(Data!J187)," ",IF(Data!J187&lt;=0.1,"VL",IF(Data!J187&lt;=10,"L",IF(Data!J187&lt;=25,"M",IF(Data!J187&lt;=50,"H",IF(Data!J187&gt;0,"VH"))))))</f>
        <v>VL</v>
      </c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</row>
    <row r="188" spans="1:20" x14ac:dyDescent="0.3">
      <c r="A188" s="60"/>
      <c r="B188" s="62">
        <v>43800</v>
      </c>
      <c r="C188" s="3" t="str">
        <f>IF(ISBLANK(Data!K188)," ",IF(Data!K188&lt;=0.1,"VL",IF(Data!K188&lt;=10,"L",IF(Data!K188&lt;=25,"M",IF(Data!K188&lt;=50,"H",IF(Data!K188&gt;0,"VH"))))))</f>
        <v>VL</v>
      </c>
      <c r="D188" s="3" t="str">
        <f>IF(ISBLANK(Data!J188)," ",IF(Data!J188&lt;=0.1,"VL",IF(Data!J188&lt;=10,"L",IF(Data!J188&lt;=25,"M",IF(Data!J188&lt;=50,"H",IF(Data!J188&gt;0,"VH"))))))</f>
        <v>VL</v>
      </c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</row>
    <row r="189" spans="1:20" x14ac:dyDescent="0.3">
      <c r="A189" s="60"/>
      <c r="B189" s="62">
        <v>43801</v>
      </c>
      <c r="C189" s="3" t="str">
        <f>IF(ISBLANK(Data!K189)," ",IF(Data!K189&lt;=0.1,"VL",IF(Data!K189&lt;=10,"L",IF(Data!K189&lt;=25,"M",IF(Data!K189&lt;=50,"H",IF(Data!K189&gt;0,"VH"))))))</f>
        <v>L</v>
      </c>
      <c r="D189" s="3" t="str">
        <f>IF(ISBLANK(Data!J189)," ",IF(Data!J189&lt;=0.1,"VL",IF(Data!J189&lt;=10,"L",IF(Data!J189&lt;=25,"M",IF(Data!J189&lt;=50,"H",IF(Data!J189&gt;0,"VH"))))))</f>
        <v>VL</v>
      </c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</row>
    <row r="190" spans="1:20" x14ac:dyDescent="0.3">
      <c r="A190" s="60"/>
      <c r="B190" s="62">
        <v>43802</v>
      </c>
      <c r="C190" s="3" t="str">
        <f>IF(ISBLANK(Data!K190)," ",IF(Data!K190&lt;=0.1,"VL",IF(Data!K190&lt;=10,"L",IF(Data!K190&lt;=25,"M",IF(Data!K190&lt;=50,"H",IF(Data!K190&gt;0,"VH"))))))</f>
        <v>L</v>
      </c>
      <c r="D190" s="3" t="str">
        <f>IF(ISBLANK(Data!J190)," ",IF(Data!J190&lt;=0.1,"VL",IF(Data!J190&lt;=10,"L",IF(Data!J190&lt;=25,"M",IF(Data!J190&lt;=50,"H",IF(Data!J190&gt;0,"VH"))))))</f>
        <v>VL</v>
      </c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</row>
    <row r="191" spans="1:20" x14ac:dyDescent="0.3">
      <c r="A191" s="60"/>
      <c r="B191" s="62">
        <v>43803</v>
      </c>
      <c r="C191" s="3" t="str">
        <f>IF(ISBLANK(Data!K191)," ",IF(Data!K191&lt;=0.1,"VL",IF(Data!K191&lt;=10,"L",IF(Data!K191&lt;=25,"M",IF(Data!K191&lt;=50,"H",IF(Data!K191&gt;0,"VH"))))))</f>
        <v>L</v>
      </c>
      <c r="D191" s="3" t="str">
        <f>IF(ISBLANK(Data!J191)," ",IF(Data!J191&lt;=0.1,"VL",IF(Data!J191&lt;=10,"L",IF(Data!J191&lt;=25,"M",IF(Data!J191&lt;=50,"H",IF(Data!J191&gt;0,"VH"))))))</f>
        <v>VL</v>
      </c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</row>
    <row r="192" spans="1:20" x14ac:dyDescent="0.3">
      <c r="A192" s="60"/>
      <c r="B192" s="62">
        <v>43804</v>
      </c>
      <c r="C192" s="3" t="str">
        <f>IF(ISBLANK(Data!K192)," ",IF(Data!K192&lt;=0.1,"VL",IF(Data!K192&lt;=10,"L",IF(Data!K192&lt;=25,"M",IF(Data!K192&lt;=50,"H",IF(Data!K192&gt;0,"VH"))))))</f>
        <v>VL</v>
      </c>
      <c r="D192" s="3" t="str">
        <f>IF(ISBLANK(Data!J192)," ",IF(Data!J192&lt;=0.1,"VL",IF(Data!J192&lt;=10,"L",IF(Data!J192&lt;=25,"M",IF(Data!J192&lt;=50,"H",IF(Data!J192&gt;0,"VH"))))))</f>
        <v>L</v>
      </c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</row>
    <row r="193" spans="1:20" x14ac:dyDescent="0.3">
      <c r="A193" s="60"/>
      <c r="B193" s="62">
        <v>43805</v>
      </c>
      <c r="C193" s="3" t="str">
        <f>IF(ISBLANK(Data!K193)," ",IF(Data!K193&lt;=0.1,"VL",IF(Data!K193&lt;=10,"L",IF(Data!K193&lt;=25,"M",IF(Data!K193&lt;=50,"H",IF(Data!K193&gt;0,"VH"))))))</f>
        <v>VL</v>
      </c>
      <c r="D193" s="3" t="str">
        <f>IF(ISBLANK(Data!J193)," ",IF(Data!J193&lt;=0.1,"VL",IF(Data!J193&lt;=10,"L",IF(Data!J193&lt;=25,"M",IF(Data!J193&lt;=50,"H",IF(Data!J193&gt;0,"VH"))))))</f>
        <v>L</v>
      </c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</row>
    <row r="194" spans="1:20" x14ac:dyDescent="0.3">
      <c r="A194" s="60"/>
      <c r="B194" s="62">
        <v>43806</v>
      </c>
      <c r="C194" s="3" t="str">
        <f>IF(ISBLANK(Data!K194)," ",IF(Data!K194&lt;=0.1,"VL",IF(Data!K194&lt;=10,"L",IF(Data!K194&lt;=25,"M",IF(Data!K194&lt;=50,"H",IF(Data!K194&gt;0,"VH"))))))</f>
        <v>VL</v>
      </c>
      <c r="D194" s="3" t="str">
        <f>IF(ISBLANK(Data!J194)," ",IF(Data!J194&lt;=0.1,"VL",IF(Data!J194&lt;=10,"L",IF(Data!J194&lt;=25,"M",IF(Data!J194&lt;=50,"H",IF(Data!J194&gt;0,"VH"))))))</f>
        <v>VL</v>
      </c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</row>
    <row r="195" spans="1:20" x14ac:dyDescent="0.3">
      <c r="A195" s="60"/>
      <c r="B195" s="62">
        <v>43807</v>
      </c>
      <c r="C195" s="3" t="str">
        <f>IF(ISBLANK(Data!K195)," ",IF(Data!K195&lt;=0.1,"VL",IF(Data!K195&lt;=10,"L",IF(Data!K195&lt;=25,"M",IF(Data!K195&lt;=50,"H",IF(Data!K195&gt;0,"VH"))))))</f>
        <v>VL</v>
      </c>
      <c r="D195" s="3" t="str">
        <f>IF(ISBLANK(Data!J195)," ",IF(Data!J195&lt;=0.1,"VL",IF(Data!J195&lt;=10,"L",IF(Data!J195&lt;=25,"M",IF(Data!J195&lt;=50,"H",IF(Data!J195&gt;0,"VH"))))))</f>
        <v>VL</v>
      </c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</row>
    <row r="196" spans="1:20" x14ac:dyDescent="0.3">
      <c r="A196" s="60"/>
      <c r="B196" s="62">
        <v>43808</v>
      </c>
      <c r="C196" s="3" t="str">
        <f>IF(ISBLANK(Data!K196)," ",IF(Data!K196&lt;=0.1,"VL",IF(Data!K196&lt;=10,"L",IF(Data!K196&lt;=25,"M",IF(Data!K196&lt;=50,"H",IF(Data!K196&gt;0,"VH"))))))</f>
        <v>VL</v>
      </c>
      <c r="D196" s="3" t="str">
        <f>IF(ISBLANK(Data!J196)," ",IF(Data!J196&lt;=0.1,"VL",IF(Data!J196&lt;=10,"L",IF(Data!J196&lt;=25,"M",IF(Data!J196&lt;=50,"H",IF(Data!J196&gt;0,"VH"))))))</f>
        <v>L</v>
      </c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</row>
    <row r="197" spans="1:20" x14ac:dyDescent="0.3">
      <c r="A197" s="60"/>
      <c r="B197" s="62">
        <v>43809</v>
      </c>
      <c r="C197" s="3" t="str">
        <f>IF(ISBLANK(Data!K197)," ",IF(Data!K197&lt;=0.1,"VL",IF(Data!K197&lt;=10,"L",IF(Data!K197&lt;=25,"M",IF(Data!K197&lt;=50,"H",IF(Data!K197&gt;0,"VH"))))))</f>
        <v>VL</v>
      </c>
      <c r="D197" s="3" t="str">
        <f>IF(ISBLANK(Data!J197)," ",IF(Data!J197&lt;=0.1,"VL",IF(Data!J197&lt;=10,"L",IF(Data!J197&lt;=25,"M",IF(Data!J197&lt;=50,"H",IF(Data!J197&gt;0,"VH"))))))</f>
        <v>L</v>
      </c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</row>
    <row r="198" spans="1:20" x14ac:dyDescent="0.3">
      <c r="A198" s="60"/>
      <c r="B198" s="62">
        <v>43810</v>
      </c>
      <c r="C198" s="3" t="str">
        <f>IF(ISBLANK(Data!K198)," ",IF(Data!K198&lt;=0.1,"VL",IF(Data!K198&lt;=10,"L",IF(Data!K198&lt;=25,"M",IF(Data!K198&lt;=50,"H",IF(Data!K198&gt;0,"VH"))))))</f>
        <v>VL</v>
      </c>
      <c r="D198" s="3" t="str">
        <f>IF(ISBLANK(Data!J198)," ",IF(Data!J198&lt;=0.1,"VL",IF(Data!J198&lt;=10,"L",IF(Data!J198&lt;=25,"M",IF(Data!J198&lt;=50,"H",IF(Data!J198&gt;0,"VH"))))))</f>
        <v>VL</v>
      </c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</row>
    <row r="199" spans="1:20" x14ac:dyDescent="0.3">
      <c r="A199" s="60"/>
      <c r="B199" s="62">
        <v>43811</v>
      </c>
      <c r="C199" s="3" t="str">
        <f>IF(ISBLANK(Data!K199)," ",IF(Data!K199&lt;=0.1,"VL",IF(Data!K199&lt;=10,"L",IF(Data!K199&lt;=25,"M",IF(Data!K199&lt;=50,"H",IF(Data!K199&gt;0,"VH"))))))</f>
        <v>VL</v>
      </c>
      <c r="D199" s="3" t="str">
        <f>IF(ISBLANK(Data!J199)," ",IF(Data!J199&lt;=0.1,"VL",IF(Data!J199&lt;=10,"L",IF(Data!J199&lt;=25,"M",IF(Data!J199&lt;=50,"H",IF(Data!J199&gt;0,"VH"))))))</f>
        <v>VL</v>
      </c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</row>
    <row r="200" spans="1:20" x14ac:dyDescent="0.3">
      <c r="A200" s="60"/>
      <c r="B200" s="62">
        <v>43812</v>
      </c>
      <c r="C200" s="3" t="str">
        <f>IF(ISBLANK(Data!K200)," ",IF(Data!K200&lt;=0.1,"VL",IF(Data!K200&lt;=10,"L",IF(Data!K200&lt;=25,"M",IF(Data!K200&lt;=50,"H",IF(Data!K200&gt;0,"VH"))))))</f>
        <v>VL</v>
      </c>
      <c r="D200" s="3" t="str">
        <f>IF(ISBLANK(Data!J200)," ",IF(Data!J200&lt;=0.1,"VL",IF(Data!J200&lt;=10,"L",IF(Data!J200&lt;=25,"M",IF(Data!J200&lt;=50,"H",IF(Data!J200&gt;0,"VH"))))))</f>
        <v>VL</v>
      </c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</row>
    <row r="201" spans="1:20" x14ac:dyDescent="0.3">
      <c r="A201" s="60"/>
      <c r="B201" s="62">
        <v>43813</v>
      </c>
      <c r="C201" s="3" t="str">
        <f>IF(ISBLANK(Data!K201)," ",IF(Data!K201&lt;=0.1,"VL",IF(Data!K201&lt;=10,"L",IF(Data!K201&lt;=25,"M",IF(Data!K201&lt;=50,"H",IF(Data!K201&gt;0,"VH"))))))</f>
        <v>VL</v>
      </c>
      <c r="D201" s="3" t="str">
        <f>IF(ISBLANK(Data!J201)," ",IF(Data!J201&lt;=0.1,"VL",IF(Data!J201&lt;=10,"L",IF(Data!J201&lt;=25,"M",IF(Data!J201&lt;=50,"H",IF(Data!J201&gt;0,"VH"))))))</f>
        <v>VL</v>
      </c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</row>
    <row r="202" spans="1:20" x14ac:dyDescent="0.3">
      <c r="A202" s="60"/>
      <c r="B202" s="62">
        <v>43814</v>
      </c>
      <c r="C202" s="3" t="str">
        <f>IF(ISBLANK(Data!K202)," ",IF(Data!K202&lt;=0.1,"VL",IF(Data!K202&lt;=10,"L",IF(Data!K202&lt;=25,"M",IF(Data!K202&lt;=50,"H",IF(Data!K202&gt;0,"VH"))))))</f>
        <v>VL</v>
      </c>
      <c r="D202" s="3" t="str">
        <f>IF(ISBLANK(Data!J202)," ",IF(Data!J202&lt;=0.1,"VL",IF(Data!J202&lt;=10,"L",IF(Data!J202&lt;=25,"M",IF(Data!J202&lt;=50,"H",IF(Data!J202&gt;0,"VH"))))))</f>
        <v>VL</v>
      </c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</row>
    <row r="203" spans="1:20" x14ac:dyDescent="0.3">
      <c r="A203" s="60"/>
      <c r="B203" s="62">
        <v>43815</v>
      </c>
      <c r="C203" s="3" t="str">
        <f>IF(ISBLANK(Data!K203)," ",IF(Data!K203&lt;=0.1,"VL",IF(Data!K203&lt;=10,"L",IF(Data!K203&lt;=25,"M",IF(Data!K203&lt;=50,"H",IF(Data!K203&gt;0,"VH"))))))</f>
        <v>VL</v>
      </c>
      <c r="D203" s="3" t="str">
        <f>IF(ISBLANK(Data!J203)," ",IF(Data!J203&lt;=0.1,"VL",IF(Data!J203&lt;=10,"L",IF(Data!J203&lt;=25,"M",IF(Data!J203&lt;=50,"H",IF(Data!J203&gt;0,"VH"))))))</f>
        <v>VL</v>
      </c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</row>
    <row r="204" spans="1:20" x14ac:dyDescent="0.3">
      <c r="A204" s="60"/>
      <c r="B204" s="62">
        <v>43816</v>
      </c>
      <c r="C204" s="3" t="str">
        <f>IF(ISBLANK(Data!K204)," ",IF(Data!K204&lt;=0.1,"VL",IF(Data!K204&lt;=10,"L",IF(Data!K204&lt;=25,"M",IF(Data!K204&lt;=50,"H",IF(Data!K204&gt;0,"VH"))))))</f>
        <v>VL</v>
      </c>
      <c r="D204" s="3" t="str">
        <f>IF(ISBLANK(Data!J204)," ",IF(Data!J204&lt;=0.1,"VL",IF(Data!J204&lt;=10,"L",IF(Data!J204&lt;=25,"M",IF(Data!J204&lt;=50,"H",IF(Data!J204&gt;0,"VH"))))))</f>
        <v>VL</v>
      </c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</row>
    <row r="205" spans="1:20" x14ac:dyDescent="0.3">
      <c r="A205" s="60"/>
      <c r="B205" s="62">
        <v>43817</v>
      </c>
      <c r="C205" s="3" t="str">
        <f>IF(ISBLANK(Data!K205)," ",IF(Data!K205&lt;=0.1,"VL",IF(Data!K205&lt;=10,"L",IF(Data!K205&lt;=25,"M",IF(Data!K205&lt;=50,"H",IF(Data!K205&gt;0,"VH"))))))</f>
        <v>VL</v>
      </c>
      <c r="D205" s="3" t="str">
        <f>IF(ISBLANK(Data!J205)," ",IF(Data!J205&lt;=0.1,"VL",IF(Data!J205&lt;=10,"L",IF(Data!J205&lt;=25,"M",IF(Data!J205&lt;=50,"H",IF(Data!J205&gt;0,"VH"))))))</f>
        <v>VL</v>
      </c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</row>
    <row r="206" spans="1:20" x14ac:dyDescent="0.3">
      <c r="A206" s="60"/>
      <c r="B206" s="62">
        <v>43818</v>
      </c>
      <c r="C206" s="3" t="str">
        <f>IF(ISBLANK(Data!K206)," ",IF(Data!K206&lt;=0.1,"VL",IF(Data!K206&lt;=10,"L",IF(Data!K206&lt;=25,"M",IF(Data!K206&lt;=50,"H",IF(Data!K206&gt;0,"VH"))))))</f>
        <v>VL</v>
      </c>
      <c r="D206" s="3" t="str">
        <f>IF(ISBLANK(Data!J206)," ",IF(Data!J206&lt;=0.1,"VL",IF(Data!J206&lt;=10,"L",IF(Data!J206&lt;=25,"M",IF(Data!J206&lt;=50,"H",IF(Data!J206&gt;0,"VH"))))))</f>
        <v>L</v>
      </c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</row>
    <row r="207" spans="1:20" x14ac:dyDescent="0.3">
      <c r="A207" s="60"/>
      <c r="B207" s="62">
        <v>43819</v>
      </c>
      <c r="C207" s="3" t="str">
        <f>IF(ISBLANK(Data!K207)," ",IF(Data!K207&lt;=0.1,"VL",IF(Data!K207&lt;=10,"L",IF(Data!K207&lt;=25,"M",IF(Data!K207&lt;=50,"H",IF(Data!K207&gt;0,"VH"))))))</f>
        <v>VL</v>
      </c>
      <c r="D207" s="3" t="str">
        <f>IF(ISBLANK(Data!J207)," ",IF(Data!J207&lt;=0.1,"VL",IF(Data!J207&lt;=10,"L",IF(Data!J207&lt;=25,"M",IF(Data!J207&lt;=50,"H",IF(Data!J207&gt;0,"VH"))))))</f>
        <v>L</v>
      </c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</row>
    <row r="208" spans="1:20" x14ac:dyDescent="0.3">
      <c r="A208" s="60"/>
      <c r="B208" s="62">
        <v>43820</v>
      </c>
      <c r="C208" s="3" t="str">
        <f>IF(ISBLANK(Data!K208)," ",IF(Data!K208&lt;=0.1,"VL",IF(Data!K208&lt;=10,"L",IF(Data!K208&lt;=25,"M",IF(Data!K208&lt;=50,"H",IF(Data!K208&gt;0,"VH"))))))</f>
        <v>VL</v>
      </c>
      <c r="D208" s="3" t="str">
        <f>IF(ISBLANK(Data!J208)," ",IF(Data!J208&lt;=0.1,"VL",IF(Data!J208&lt;=10,"L",IF(Data!J208&lt;=25,"M",IF(Data!J208&lt;=50,"H",IF(Data!J208&gt;0,"VH"))))))</f>
        <v>VL</v>
      </c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</row>
    <row r="209" spans="1:20" x14ac:dyDescent="0.3">
      <c r="A209" s="60"/>
      <c r="B209" s="62">
        <v>43821</v>
      </c>
      <c r="C209" s="3" t="str">
        <f>IF(ISBLANK(Data!K209)," ",IF(Data!K209&lt;=0.1,"VL",IF(Data!K209&lt;=10,"L",IF(Data!K209&lt;=25,"M",IF(Data!K209&lt;=50,"H",IF(Data!K209&gt;0,"VH"))))))</f>
        <v>VL</v>
      </c>
      <c r="D209" s="3" t="str">
        <f>IF(ISBLANK(Data!J209)," ",IF(Data!J209&lt;=0.1,"VL",IF(Data!J209&lt;=10,"L",IF(Data!J209&lt;=25,"M",IF(Data!J209&lt;=50,"H",IF(Data!J209&gt;0,"VH"))))))</f>
        <v>L</v>
      </c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</row>
    <row r="210" spans="1:20" x14ac:dyDescent="0.3">
      <c r="A210" s="60"/>
      <c r="B210" s="62">
        <v>43822</v>
      </c>
      <c r="C210" s="3" t="str">
        <f>IF(ISBLANK(Data!K210)," ",IF(Data!K210&lt;=0.1,"VL",IF(Data!K210&lt;=10,"L",IF(Data!K210&lt;=25,"M",IF(Data!K210&lt;=50,"H",IF(Data!K210&gt;0,"VH"))))))</f>
        <v>VL</v>
      </c>
      <c r="D210" s="3" t="str">
        <f>IF(ISBLANK(Data!J210)," ",IF(Data!J210&lt;=0.1,"VL",IF(Data!J210&lt;=10,"L",IF(Data!J210&lt;=25,"M",IF(Data!J210&lt;=50,"H",IF(Data!J210&gt;0,"VH"))))))</f>
        <v>L</v>
      </c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</row>
    <row r="211" spans="1:20" x14ac:dyDescent="0.3">
      <c r="A211" s="60"/>
      <c r="B211" s="62">
        <v>43823</v>
      </c>
      <c r="C211" s="3" t="str">
        <f>IF(ISBLANK(Data!K211)," ",IF(Data!K211&lt;=0.1,"VL",IF(Data!K211&lt;=10,"L",IF(Data!K211&lt;=25,"M",IF(Data!K211&lt;=50,"H",IF(Data!K211&gt;0,"VH"))))))</f>
        <v>VL</v>
      </c>
      <c r="D211" s="3" t="str">
        <f>IF(ISBLANK(Data!J211)," ",IF(Data!J211&lt;=0.1,"VL",IF(Data!J211&lt;=10,"L",IF(Data!J211&lt;=25,"M",IF(Data!J211&lt;=50,"H",IF(Data!J211&gt;0,"VH"))))))</f>
        <v>VL</v>
      </c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</row>
    <row r="212" spans="1:20" x14ac:dyDescent="0.3">
      <c r="A212" s="60"/>
      <c r="B212" s="62">
        <v>43824</v>
      </c>
      <c r="C212" s="3" t="str">
        <f>IF(ISBLANK(Data!K212)," ",IF(Data!K212&lt;=0.1,"VL",IF(Data!K212&lt;=10,"L",IF(Data!K212&lt;=25,"M",IF(Data!K212&lt;=50,"H",IF(Data!K212&gt;0,"VH"))))))</f>
        <v>VL</v>
      </c>
      <c r="D212" s="3" t="str">
        <f>IF(ISBLANK(Data!J212)," ",IF(Data!J212&lt;=0.1,"VL",IF(Data!J212&lt;=10,"L",IF(Data!J212&lt;=25,"M",IF(Data!J212&lt;=50,"H",IF(Data!J212&gt;0,"VH"))))))</f>
        <v>VL</v>
      </c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</row>
    <row r="213" spans="1:20" x14ac:dyDescent="0.3">
      <c r="A213" s="60"/>
      <c r="B213" s="62">
        <v>43825</v>
      </c>
      <c r="C213" s="3" t="str">
        <f>IF(ISBLANK(Data!K213)," ",IF(Data!K213&lt;=0.1,"VL",IF(Data!K213&lt;=10,"L",IF(Data!K213&lt;=25,"M",IF(Data!K213&lt;=50,"H",IF(Data!K213&gt;0,"VH"))))))</f>
        <v>VL</v>
      </c>
      <c r="D213" s="3" t="str">
        <f>IF(ISBLANK(Data!J213)," ",IF(Data!J213&lt;=0.1,"VL",IF(Data!J213&lt;=10,"L",IF(Data!J213&lt;=25,"M",IF(Data!J213&lt;=50,"H",IF(Data!J213&gt;0,"VH"))))))</f>
        <v>L</v>
      </c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</row>
    <row r="214" spans="1:20" x14ac:dyDescent="0.3">
      <c r="A214" s="60"/>
      <c r="B214" s="62">
        <v>43826</v>
      </c>
      <c r="C214" s="3" t="str">
        <f>IF(ISBLANK(Data!K214)," ",IF(Data!K214&lt;=0.1,"VL",IF(Data!K214&lt;=10,"L",IF(Data!K214&lt;=25,"M",IF(Data!K214&lt;=50,"H",IF(Data!K214&gt;0,"VH"))))))</f>
        <v>VL</v>
      </c>
      <c r="D214" s="3" t="str">
        <f>IF(ISBLANK(Data!J214)," ",IF(Data!J214&lt;=0.1,"VL",IF(Data!J214&lt;=10,"L",IF(Data!J214&lt;=25,"M",IF(Data!J214&lt;=50,"H",IF(Data!J214&gt;0,"VH"))))))</f>
        <v>L</v>
      </c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</row>
    <row r="215" spans="1:20" x14ac:dyDescent="0.3">
      <c r="A215" s="60"/>
      <c r="B215" s="62">
        <v>43827</v>
      </c>
      <c r="C215" s="3" t="str">
        <f>IF(ISBLANK(Data!K215)," ",IF(Data!K215&lt;=0.1,"VL",IF(Data!K215&lt;=10,"L",IF(Data!K215&lt;=25,"M",IF(Data!K215&lt;=50,"H",IF(Data!K215&gt;0,"VH"))))))</f>
        <v>VL</v>
      </c>
      <c r="D215" s="3" t="str">
        <f>IF(ISBLANK(Data!J215)," ",IF(Data!J215&lt;=0.1,"VL",IF(Data!J215&lt;=10,"L",IF(Data!J215&lt;=25,"M",IF(Data!J215&lt;=50,"H",IF(Data!J215&gt;0,"VH"))))))</f>
        <v>VL</v>
      </c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</row>
    <row r="216" spans="1:20" x14ac:dyDescent="0.3">
      <c r="A216" s="60"/>
      <c r="B216" s="62">
        <v>43828</v>
      </c>
      <c r="C216" s="3" t="str">
        <f>IF(ISBLANK(Data!K216)," ",IF(Data!K216&lt;=0.1,"VL",IF(Data!K216&lt;=10,"L",IF(Data!K216&lt;=25,"M",IF(Data!K216&lt;=50,"H",IF(Data!K216&gt;0,"VH"))))))</f>
        <v>VL</v>
      </c>
      <c r="D216" s="3" t="str">
        <f>IF(ISBLANK(Data!J216)," ",IF(Data!J216&lt;=0.1,"VL",IF(Data!J216&lt;=10,"L",IF(Data!J216&lt;=25,"M",IF(Data!J216&lt;=50,"H",IF(Data!J216&gt;0,"VH"))))))</f>
        <v>VL</v>
      </c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</row>
    <row r="217" spans="1:20" x14ac:dyDescent="0.3">
      <c r="A217" s="60"/>
      <c r="B217" s="62">
        <v>43829</v>
      </c>
      <c r="C217" s="3" t="str">
        <f>IF(ISBLANK(Data!K217)," ",IF(Data!K217&lt;=0.1,"VL",IF(Data!K217&lt;=10,"L",IF(Data!K217&lt;=25,"M",IF(Data!K217&lt;=50,"H",IF(Data!K217&gt;0,"VH"))))))</f>
        <v>VL</v>
      </c>
      <c r="D217" s="3" t="str">
        <f>IF(ISBLANK(Data!J217)," ",IF(Data!J217&lt;=0.1,"VL",IF(Data!J217&lt;=10,"L",IF(Data!J217&lt;=25,"M",IF(Data!J217&lt;=50,"H",IF(Data!J217&gt;0,"VH"))))))</f>
        <v>VL</v>
      </c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</row>
    <row r="218" spans="1:20" x14ac:dyDescent="0.3">
      <c r="A218" s="60"/>
      <c r="B218" s="62">
        <v>43830</v>
      </c>
      <c r="C218" s="3" t="str">
        <f>IF(ISBLANK(Data!K218)," ",IF(Data!K218&lt;=0.1,"VL",IF(Data!K218&lt;=10,"L",IF(Data!K218&lt;=25,"M",IF(Data!K218&lt;=50,"H",IF(Data!K218&gt;0,"VH"))))))</f>
        <v>VL</v>
      </c>
      <c r="D218" s="3" t="str">
        <f>IF(ISBLANK(Data!J218)," ",IF(Data!J218&lt;=0.1,"VL",IF(Data!J218&lt;=10,"L",IF(Data!J218&lt;=25,"M",IF(Data!J218&lt;=50,"H",IF(Data!J218&gt;0,"VH"))))))</f>
        <v>VL</v>
      </c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</row>
    <row r="219" spans="1:20" x14ac:dyDescent="0.3">
      <c r="A219" s="60"/>
      <c r="B219" s="62">
        <v>43831</v>
      </c>
      <c r="C219" s="3" t="str">
        <f>IF(ISBLANK(Data!K219)," ",IF(Data!K219&lt;=0.1,"VL",IF(Data!K219&lt;=10,"L",IF(Data!K219&lt;=25,"M",IF(Data!K219&lt;=50,"H",IF(Data!K219&gt;0,"VH"))))))</f>
        <v>VL</v>
      </c>
      <c r="D219" s="3" t="str">
        <f>IF(ISBLANK(Data!J219)," ",IF(Data!J219&lt;=0.1,"VL",IF(Data!J219&lt;=10,"L",IF(Data!J219&lt;=25,"M",IF(Data!J219&lt;=50,"H",IF(Data!J219&gt;0,"VH"))))))</f>
        <v>L</v>
      </c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</row>
    <row r="220" spans="1:20" x14ac:dyDescent="0.3">
      <c r="A220" s="60"/>
      <c r="B220" s="62">
        <v>43832</v>
      </c>
      <c r="C220" s="3" t="str">
        <f>IF(ISBLANK(Data!K220)," ",IF(Data!K220&lt;=0.1,"VL",IF(Data!K220&lt;=10,"L",IF(Data!K220&lt;=25,"M",IF(Data!K220&lt;=50,"H",IF(Data!K220&gt;0,"VH"))))))</f>
        <v>VL</v>
      </c>
      <c r="D220" s="3" t="str">
        <f>IF(ISBLANK(Data!J220)," ",IF(Data!J220&lt;=0.1,"VL",IF(Data!J220&lt;=10,"L",IF(Data!J220&lt;=25,"M",IF(Data!J220&lt;=50,"H",IF(Data!J220&gt;0,"VH"))))))</f>
        <v>L</v>
      </c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</row>
    <row r="221" spans="1:20" x14ac:dyDescent="0.3">
      <c r="A221" s="60"/>
      <c r="B221" s="62">
        <v>43833</v>
      </c>
      <c r="C221" s="3" t="str">
        <f>IF(ISBLANK(Data!K221)," ",IF(Data!K221&lt;=0.1,"VL",IF(Data!K221&lt;=10,"L",IF(Data!K221&lt;=25,"M",IF(Data!K221&lt;=50,"H",IF(Data!K221&gt;0,"VH"))))))</f>
        <v>L</v>
      </c>
      <c r="D221" s="3" t="str">
        <f>IF(ISBLANK(Data!J221)," ",IF(Data!J221&lt;=0.1,"VL",IF(Data!J221&lt;=10,"L",IF(Data!J221&lt;=25,"M",IF(Data!J221&lt;=50,"H",IF(Data!J221&gt;0,"VH"))))))</f>
        <v>L</v>
      </c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</row>
    <row r="222" spans="1:20" x14ac:dyDescent="0.3">
      <c r="A222" s="60"/>
      <c r="B222" s="62">
        <v>43834</v>
      </c>
      <c r="C222" s="3" t="str">
        <f>IF(ISBLANK(Data!K222)," ",IF(Data!K222&lt;=0.1,"VL",IF(Data!K222&lt;=10,"L",IF(Data!K222&lt;=25,"M",IF(Data!K222&lt;=50,"H",IF(Data!K222&gt;0,"VH"))))))</f>
        <v>L</v>
      </c>
      <c r="D222" s="3" t="str">
        <f>IF(ISBLANK(Data!J222)," ",IF(Data!J222&lt;=0.1,"VL",IF(Data!J222&lt;=10,"L",IF(Data!J222&lt;=25,"M",IF(Data!J222&lt;=50,"H",IF(Data!J222&gt;0,"VH"))))))</f>
        <v>L</v>
      </c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</row>
    <row r="223" spans="1:20" x14ac:dyDescent="0.3">
      <c r="A223" s="60"/>
      <c r="B223" s="62">
        <v>43835</v>
      </c>
      <c r="C223" s="3" t="str">
        <f>IF(ISBLANK(Data!K223)," ",IF(Data!K223&lt;=0.1,"VL",IF(Data!K223&lt;=10,"L",IF(Data!K223&lt;=25,"M",IF(Data!K223&lt;=50,"H",IF(Data!K223&gt;0,"VH"))))))</f>
        <v>VL</v>
      </c>
      <c r="D223" s="3" t="str">
        <f>IF(ISBLANK(Data!J223)," ",IF(Data!J223&lt;=0.1,"VL",IF(Data!J223&lt;=10,"L",IF(Data!J223&lt;=25,"M",IF(Data!J223&lt;=50,"H",IF(Data!J223&gt;0,"VH"))))))</f>
        <v>L</v>
      </c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</row>
    <row r="224" spans="1:20" x14ac:dyDescent="0.3">
      <c r="A224" s="60"/>
      <c r="B224" s="62">
        <v>43836</v>
      </c>
      <c r="C224" s="3" t="str">
        <f>IF(ISBLANK(Data!K224)," ",IF(Data!K224&lt;=0.1,"VL",IF(Data!K224&lt;=10,"L",IF(Data!K224&lt;=25,"M",IF(Data!K224&lt;=50,"H",IF(Data!K224&gt;0,"VH"))))))</f>
        <v>VL</v>
      </c>
      <c r="D224" s="3" t="str">
        <f>IF(ISBLANK(Data!J224)," ",IF(Data!J224&lt;=0.1,"VL",IF(Data!J224&lt;=10,"L",IF(Data!J224&lt;=25,"M",IF(Data!J224&lt;=50,"H",IF(Data!J224&gt;0,"VH"))))))</f>
        <v>VL</v>
      </c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</row>
    <row r="225" spans="1:20" x14ac:dyDescent="0.3">
      <c r="A225" s="60"/>
      <c r="B225" s="62">
        <v>43837</v>
      </c>
      <c r="C225" s="3" t="str">
        <f>IF(ISBLANK(Data!K225)," ",IF(Data!K225&lt;=0.1,"VL",IF(Data!K225&lt;=10,"L",IF(Data!K225&lt;=25,"M",IF(Data!K225&lt;=50,"H",IF(Data!K225&gt;0,"VH"))))))</f>
        <v>VL</v>
      </c>
      <c r="D225" s="3" t="str">
        <f>IF(ISBLANK(Data!J225)," ",IF(Data!J225&lt;=0.1,"VL",IF(Data!J225&lt;=10,"L",IF(Data!J225&lt;=25,"M",IF(Data!J225&lt;=50,"H",IF(Data!J225&gt;0,"VH"))))))</f>
        <v>VL</v>
      </c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</row>
    <row r="226" spans="1:20" x14ac:dyDescent="0.3">
      <c r="A226" s="60"/>
      <c r="B226" s="62">
        <v>43838</v>
      </c>
      <c r="C226" s="3" t="str">
        <f>IF(ISBLANK(Data!K226)," ",IF(Data!K226&lt;=0.1,"VL",IF(Data!K226&lt;=10,"L",IF(Data!K226&lt;=25,"M",IF(Data!K226&lt;=50,"H",IF(Data!K226&gt;0,"VH"))))))</f>
        <v>VL</v>
      </c>
      <c r="D226" s="3" t="str">
        <f>IF(ISBLANK(Data!J226)," ",IF(Data!J226&lt;=0.1,"VL",IF(Data!J226&lt;=10,"L",IF(Data!J226&lt;=25,"M",IF(Data!J226&lt;=50,"H",IF(Data!J226&gt;0,"VH"))))))</f>
        <v>VL</v>
      </c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</row>
    <row r="227" spans="1:20" x14ac:dyDescent="0.3">
      <c r="A227" s="60"/>
      <c r="B227" s="62">
        <v>43839</v>
      </c>
      <c r="C227" s="3" t="str">
        <f>IF(ISBLANK(Data!K227)," ",IF(Data!K227&lt;=0.1,"VL",IF(Data!K227&lt;=10,"L",IF(Data!K227&lt;=25,"M",IF(Data!K227&lt;=50,"H",IF(Data!K227&gt;0,"VH"))))))</f>
        <v>VL</v>
      </c>
      <c r="D227" s="3" t="str">
        <f>IF(ISBLANK(Data!J227)," ",IF(Data!J227&lt;=0.1,"VL",IF(Data!J227&lt;=10,"L",IF(Data!J227&lt;=25,"M",IF(Data!J227&lt;=50,"H",IF(Data!J227&gt;0,"VH"))))))</f>
        <v>VL</v>
      </c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</row>
    <row r="228" spans="1:20" x14ac:dyDescent="0.3">
      <c r="A228" s="60"/>
      <c r="B228" s="62">
        <v>43840</v>
      </c>
      <c r="C228" s="3" t="str">
        <f>IF(ISBLANK(Data!K228)," ",IF(Data!K228&lt;=0.1,"VL",IF(Data!K228&lt;=10,"L",IF(Data!K228&lt;=25,"M",IF(Data!K228&lt;=50,"H",IF(Data!K228&gt;0,"VH"))))))</f>
        <v>VL</v>
      </c>
      <c r="D228" s="3" t="str">
        <f>IF(ISBLANK(Data!J228)," ",IF(Data!J228&lt;=0.1,"VL",IF(Data!J228&lt;=10,"L",IF(Data!J228&lt;=25,"M",IF(Data!J228&lt;=50,"H",IF(Data!J228&gt;0,"VH"))))))</f>
        <v>L</v>
      </c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</row>
    <row r="229" spans="1:20" x14ac:dyDescent="0.3">
      <c r="A229" s="60"/>
      <c r="B229" s="62">
        <v>43841</v>
      </c>
      <c r="C229" s="3" t="str">
        <f>IF(ISBLANK(Data!K229)," ",IF(Data!K229&lt;=0.1,"VL",IF(Data!K229&lt;=10,"L",IF(Data!K229&lt;=25,"M",IF(Data!K229&lt;=50,"H",IF(Data!K229&gt;0,"VH"))))))</f>
        <v>VL</v>
      </c>
      <c r="D229" s="3" t="str">
        <f>IF(ISBLANK(Data!J229)," ",IF(Data!J229&lt;=0.1,"VL",IF(Data!J229&lt;=10,"L",IF(Data!J229&lt;=25,"M",IF(Data!J229&lt;=50,"H",IF(Data!J229&gt;0,"VH"))))))</f>
        <v>L</v>
      </c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</row>
    <row r="230" spans="1:20" x14ac:dyDescent="0.3">
      <c r="A230" s="60"/>
      <c r="B230" s="62">
        <v>43842</v>
      </c>
      <c r="C230" s="3" t="str">
        <f>IF(ISBLANK(Data!K230)," ",IF(Data!K230&lt;=0.1,"VL",IF(Data!K230&lt;=10,"L",IF(Data!K230&lt;=25,"M",IF(Data!K230&lt;=50,"H",IF(Data!K230&gt;0,"VH"))))))</f>
        <v>VL</v>
      </c>
      <c r="D230" s="3" t="str">
        <f>IF(ISBLANK(Data!J230)," ",IF(Data!J230&lt;=0.1,"VL",IF(Data!J230&lt;=10,"L",IF(Data!J230&lt;=25,"M",IF(Data!J230&lt;=50,"H",IF(Data!J230&gt;0,"VH"))))))</f>
        <v>VL</v>
      </c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</row>
    <row r="231" spans="1:20" x14ac:dyDescent="0.3">
      <c r="A231" s="60"/>
      <c r="B231" s="62">
        <v>43843</v>
      </c>
      <c r="C231" s="3" t="str">
        <f>IF(ISBLANK(Data!K231)," ",IF(Data!K231&lt;=0.1,"VL",IF(Data!K231&lt;=10,"L",IF(Data!K231&lt;=25,"M",IF(Data!K231&lt;=50,"H",IF(Data!K231&gt;0,"VH"))))))</f>
        <v>VL</v>
      </c>
      <c r="D231" s="3" t="str">
        <f>IF(ISBLANK(Data!J231)," ",IF(Data!J231&lt;=0.1,"VL",IF(Data!J231&lt;=10,"L",IF(Data!J231&lt;=25,"M",IF(Data!J231&lt;=50,"H",IF(Data!J231&gt;0,"VH"))))))</f>
        <v>VL</v>
      </c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</row>
    <row r="232" spans="1:20" x14ac:dyDescent="0.3">
      <c r="A232" s="60"/>
      <c r="B232" s="62">
        <v>43844</v>
      </c>
      <c r="C232" s="3" t="str">
        <f>IF(ISBLANK(Data!K232)," ",IF(Data!K232&lt;=0.1,"VL",IF(Data!K232&lt;=10,"L",IF(Data!K232&lt;=25,"M",IF(Data!K232&lt;=50,"H",IF(Data!K232&gt;0,"VH"))))))</f>
        <v>VL</v>
      </c>
      <c r="D232" s="3" t="str">
        <f>IF(ISBLANK(Data!J232)," ",IF(Data!J232&lt;=0.1,"VL",IF(Data!J232&lt;=10,"L",IF(Data!J232&lt;=25,"M",IF(Data!J232&lt;=50,"H",IF(Data!J232&gt;0,"VH"))))))</f>
        <v>VL</v>
      </c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</row>
    <row r="233" spans="1:20" x14ac:dyDescent="0.3">
      <c r="A233" s="60"/>
      <c r="B233" s="62">
        <v>43845</v>
      </c>
      <c r="C233" s="3" t="str">
        <f>IF(ISBLANK(Data!K233)," ",IF(Data!K233&lt;=0.1,"VL",IF(Data!K233&lt;=10,"L",IF(Data!K233&lt;=25,"M",IF(Data!K233&lt;=50,"H",IF(Data!K233&gt;0,"VH"))))))</f>
        <v>VL</v>
      </c>
      <c r="D233" s="3" t="str">
        <f>IF(ISBLANK(Data!J233)," ",IF(Data!J233&lt;=0.1,"VL",IF(Data!J233&lt;=10,"L",IF(Data!J233&lt;=25,"M",IF(Data!J233&lt;=50,"H",IF(Data!J233&gt;0,"VH"))))))</f>
        <v>VL</v>
      </c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</row>
    <row r="234" spans="1:20" x14ac:dyDescent="0.3">
      <c r="A234" s="60"/>
      <c r="B234" s="62">
        <v>43846</v>
      </c>
      <c r="C234" s="3" t="str">
        <f>IF(ISBLANK(Data!K234)," ",IF(Data!K234&lt;=0.1,"VL",IF(Data!K234&lt;=10,"L",IF(Data!K234&lt;=25,"M",IF(Data!K234&lt;=50,"H",IF(Data!K234&gt;0,"VH"))))))</f>
        <v>VL</v>
      </c>
      <c r="D234" s="3" t="str">
        <f>IF(ISBLANK(Data!J234)," ",IF(Data!J234&lt;=0.1,"VL",IF(Data!J234&lt;=10,"L",IF(Data!J234&lt;=25,"M",IF(Data!J234&lt;=50,"H",IF(Data!J234&gt;0,"VH"))))))</f>
        <v>VL</v>
      </c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</row>
    <row r="235" spans="1:20" x14ac:dyDescent="0.3">
      <c r="A235" s="60"/>
      <c r="B235" s="62">
        <v>43847</v>
      </c>
      <c r="C235" s="3" t="str">
        <f>IF(ISBLANK(Data!K235)," ",IF(Data!K235&lt;=0.1,"VL",IF(Data!K235&lt;=10,"L",IF(Data!K235&lt;=25,"M",IF(Data!K235&lt;=50,"H",IF(Data!K235&gt;0,"VH"))))))</f>
        <v>VL</v>
      </c>
      <c r="D235" s="3" t="str">
        <f>IF(ISBLANK(Data!J235)," ",IF(Data!J235&lt;=0.1,"VL",IF(Data!J235&lt;=10,"L",IF(Data!J235&lt;=25,"M",IF(Data!J235&lt;=50,"H",IF(Data!J235&gt;0,"VH"))))))</f>
        <v>VL</v>
      </c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</row>
    <row r="236" spans="1:20" x14ac:dyDescent="0.3">
      <c r="A236" s="60"/>
      <c r="B236" s="62">
        <v>43848</v>
      </c>
      <c r="C236" s="3" t="str">
        <f>IF(ISBLANK(Data!K236)," ",IF(Data!K236&lt;=0.1,"VL",IF(Data!K236&lt;=10,"L",IF(Data!K236&lt;=25,"M",IF(Data!K236&lt;=50,"H",IF(Data!K236&gt;0,"VH"))))))</f>
        <v>VL</v>
      </c>
      <c r="D236" s="3" t="str">
        <f>IF(ISBLANK(Data!J236)," ",IF(Data!J236&lt;=0.1,"VL",IF(Data!J236&lt;=10,"L",IF(Data!J236&lt;=25,"M",IF(Data!J236&lt;=50,"H",IF(Data!J236&gt;0,"VH"))))))</f>
        <v>VL</v>
      </c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</row>
    <row r="237" spans="1:20" x14ac:dyDescent="0.3">
      <c r="A237" s="60"/>
      <c r="B237" s="62">
        <v>43849</v>
      </c>
      <c r="C237" s="3" t="str">
        <f>IF(ISBLANK(Data!K237)," ",IF(Data!K237&lt;=0.1,"VL",IF(Data!K237&lt;=10,"L",IF(Data!K237&lt;=25,"M",IF(Data!K237&lt;=50,"H",IF(Data!K237&gt;0,"VH"))))))</f>
        <v>VL</v>
      </c>
      <c r="D237" s="3" t="str">
        <f>IF(ISBLANK(Data!J237)," ",IF(Data!J237&lt;=0.1,"VL",IF(Data!J237&lt;=10,"L",IF(Data!J237&lt;=25,"M",IF(Data!J237&lt;=50,"H",IF(Data!J237&gt;0,"VH"))))))</f>
        <v>VL</v>
      </c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</row>
    <row r="238" spans="1:20" x14ac:dyDescent="0.3">
      <c r="A238" s="60"/>
      <c r="B238" s="62">
        <v>43850</v>
      </c>
      <c r="C238" s="3" t="str">
        <f>IF(ISBLANK(Data!K238)," ",IF(Data!K238&lt;=0.1,"VL",IF(Data!K238&lt;=10,"L",IF(Data!K238&lt;=25,"M",IF(Data!K238&lt;=50,"H",IF(Data!K238&gt;0,"VH"))))))</f>
        <v>VL</v>
      </c>
      <c r="D238" s="3" t="str">
        <f>IF(ISBLANK(Data!J238)," ",IF(Data!J238&lt;=0.1,"VL",IF(Data!J238&lt;=10,"L",IF(Data!J238&lt;=25,"M",IF(Data!J238&lt;=50,"H",IF(Data!J238&gt;0,"VH"))))))</f>
        <v>VL</v>
      </c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</row>
    <row r="239" spans="1:20" x14ac:dyDescent="0.3">
      <c r="A239" s="60"/>
      <c r="B239" s="62">
        <v>43851</v>
      </c>
      <c r="C239" s="3" t="str">
        <f>IF(ISBLANK(Data!K239)," ",IF(Data!K239&lt;=0.1,"VL",IF(Data!K239&lt;=10,"L",IF(Data!K239&lt;=25,"M",IF(Data!K239&lt;=50,"H",IF(Data!K239&gt;0,"VH"))))))</f>
        <v>VL</v>
      </c>
      <c r="D239" s="3" t="str">
        <f>IF(ISBLANK(Data!J239)," ",IF(Data!J239&lt;=0.1,"VL",IF(Data!J239&lt;=10,"L",IF(Data!J239&lt;=25,"M",IF(Data!J239&lt;=50,"H",IF(Data!J239&gt;0,"VH"))))))</f>
        <v>VL</v>
      </c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</row>
    <row r="240" spans="1:20" x14ac:dyDescent="0.3">
      <c r="A240" s="60"/>
      <c r="B240" s="62">
        <v>43852</v>
      </c>
      <c r="C240" s="3" t="str">
        <f>IF(ISBLANK(Data!K240)," ",IF(Data!K240&lt;=0.1,"VL",IF(Data!K240&lt;=10,"L",IF(Data!K240&lt;=25,"M",IF(Data!K240&lt;=50,"H",IF(Data!K240&gt;0,"VH"))))))</f>
        <v>VL</v>
      </c>
      <c r="D240" s="3" t="str">
        <f>IF(ISBLANK(Data!J240)," ",IF(Data!J240&lt;=0.1,"VL",IF(Data!J240&lt;=10,"L",IF(Data!J240&lt;=25,"M",IF(Data!J240&lt;=50,"H",IF(Data!J240&gt;0,"VH"))))))</f>
        <v>VL</v>
      </c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</row>
    <row r="241" spans="1:20" x14ac:dyDescent="0.3">
      <c r="A241" s="60"/>
      <c r="B241" s="62">
        <v>43853</v>
      </c>
      <c r="C241" s="3" t="str">
        <f>IF(ISBLANK(Data!K241)," ",IF(Data!K241&lt;=0.1,"VL",IF(Data!K241&lt;=10,"L",IF(Data!K241&lt;=25,"M",IF(Data!K241&lt;=50,"H",IF(Data!K241&gt;0,"VH"))))))</f>
        <v>VL</v>
      </c>
      <c r="D241" s="3" t="str">
        <f>IF(ISBLANK(Data!J241)," ",IF(Data!J241&lt;=0.1,"VL",IF(Data!J241&lt;=10,"L",IF(Data!J241&lt;=25,"M",IF(Data!J241&lt;=50,"H",IF(Data!J241&gt;0,"VH"))))))</f>
        <v>VL</v>
      </c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</row>
    <row r="242" spans="1:20" x14ac:dyDescent="0.3">
      <c r="A242" s="60"/>
      <c r="B242" s="62">
        <v>43854</v>
      </c>
      <c r="C242" s="3" t="str">
        <f>IF(ISBLANK(Data!K242)," ",IF(Data!K242&lt;=0.1,"VL",IF(Data!K242&lt;=10,"L",IF(Data!K242&lt;=25,"M",IF(Data!K242&lt;=50,"H",IF(Data!K242&gt;0,"VH"))))))</f>
        <v>VL</v>
      </c>
      <c r="D242" s="3" t="str">
        <f>IF(ISBLANK(Data!J242)," ",IF(Data!J242&lt;=0.1,"VL",IF(Data!J242&lt;=10,"L",IF(Data!J242&lt;=25,"M",IF(Data!J242&lt;=50,"H",IF(Data!J242&gt;0,"VH"))))))</f>
        <v>VL</v>
      </c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</row>
    <row r="243" spans="1:20" x14ac:dyDescent="0.3">
      <c r="A243" s="60"/>
      <c r="B243" s="62">
        <v>43855</v>
      </c>
      <c r="C243" s="3" t="str">
        <f>IF(ISBLANK(Data!K243)," ",IF(Data!K243&lt;=0.1,"VL",IF(Data!K243&lt;=10,"L",IF(Data!K243&lt;=25,"M",IF(Data!K243&lt;=50,"H",IF(Data!K243&gt;0,"VH"))))))</f>
        <v>VL</v>
      </c>
      <c r="D243" s="3" t="str">
        <f>IF(ISBLANK(Data!J243)," ",IF(Data!J243&lt;=0.1,"VL",IF(Data!J243&lt;=10,"L",IF(Data!J243&lt;=25,"M",IF(Data!J243&lt;=50,"H",IF(Data!J243&gt;0,"VH"))))))</f>
        <v>VL</v>
      </c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</row>
    <row r="244" spans="1:20" x14ac:dyDescent="0.3">
      <c r="A244" s="60"/>
      <c r="B244" s="62">
        <v>43856</v>
      </c>
      <c r="C244" s="3" t="str">
        <f>IF(ISBLANK(Data!K244)," ",IF(Data!K244&lt;=0.1,"VL",IF(Data!K244&lt;=10,"L",IF(Data!K244&lt;=25,"M",IF(Data!K244&lt;=50,"H",IF(Data!K244&gt;0,"VH"))))))</f>
        <v>VL</v>
      </c>
      <c r="D244" s="3" t="str">
        <f>IF(ISBLANK(Data!J244)," ",IF(Data!J244&lt;=0.1,"VL",IF(Data!J244&lt;=10,"L",IF(Data!J244&lt;=25,"M",IF(Data!J244&lt;=50,"H",IF(Data!J244&gt;0,"VH"))))))</f>
        <v>VL</v>
      </c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</row>
    <row r="245" spans="1:20" x14ac:dyDescent="0.3">
      <c r="A245" s="60"/>
      <c r="B245" s="62">
        <v>43857</v>
      </c>
      <c r="C245" s="3" t="str">
        <f>IF(ISBLANK(Data!K245)," ",IF(Data!K245&lt;=0.1,"VL",IF(Data!K245&lt;=10,"L",IF(Data!K245&lt;=25,"M",IF(Data!K245&lt;=50,"H",IF(Data!K245&gt;0,"VH"))))))</f>
        <v>VL</v>
      </c>
      <c r="D245" s="3" t="str">
        <f>IF(ISBLANK(Data!J245)," ",IF(Data!J245&lt;=0.1,"VL",IF(Data!J245&lt;=10,"L",IF(Data!J245&lt;=25,"M",IF(Data!J245&lt;=50,"H",IF(Data!J245&gt;0,"VH"))))))</f>
        <v>VL</v>
      </c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</row>
    <row r="246" spans="1:20" x14ac:dyDescent="0.3">
      <c r="A246" s="60"/>
      <c r="B246" s="62">
        <v>43858</v>
      </c>
      <c r="C246" s="3" t="str">
        <f>IF(ISBLANK(Data!K246)," ",IF(Data!K246&lt;=0.1,"VL",IF(Data!K246&lt;=10,"L",IF(Data!K246&lt;=25,"M",IF(Data!K246&lt;=50,"H",IF(Data!K246&gt;0,"VH"))))))</f>
        <v>VL</v>
      </c>
      <c r="D246" s="3" t="str">
        <f>IF(ISBLANK(Data!J246)," ",IF(Data!J246&lt;=0.1,"VL",IF(Data!J246&lt;=10,"L",IF(Data!J246&lt;=25,"M",IF(Data!J246&lt;=50,"H",IF(Data!J246&gt;0,"VH"))))))</f>
        <v>VL</v>
      </c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</row>
    <row r="247" spans="1:20" x14ac:dyDescent="0.3">
      <c r="A247" s="60"/>
      <c r="B247" s="62">
        <v>43859</v>
      </c>
      <c r="C247" s="3" t="str">
        <f>IF(ISBLANK(Data!K247)," ",IF(Data!K247&lt;=0.1,"VL",IF(Data!K247&lt;=10,"L",IF(Data!K247&lt;=25,"M",IF(Data!K247&lt;=50,"H",IF(Data!K247&gt;0,"VH"))))))</f>
        <v>VL</v>
      </c>
      <c r="D247" s="3" t="str">
        <f>IF(ISBLANK(Data!J247)," ",IF(Data!J247&lt;=0.1,"VL",IF(Data!J247&lt;=10,"L",IF(Data!J247&lt;=25,"M",IF(Data!J247&lt;=50,"H",IF(Data!J247&gt;0,"VH"))))))</f>
        <v>VL</v>
      </c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</row>
    <row r="248" spans="1:20" x14ac:dyDescent="0.3">
      <c r="A248" s="60"/>
      <c r="B248" s="62">
        <v>43860</v>
      </c>
      <c r="C248" s="3" t="str">
        <f>IF(ISBLANK(Data!K248)," ",IF(Data!K248&lt;=0.1,"VL",IF(Data!K248&lt;=10,"L",IF(Data!K248&lt;=25,"M",IF(Data!K248&lt;=50,"H",IF(Data!K248&gt;0,"VH"))))))</f>
        <v>VL</v>
      </c>
      <c r="D248" s="3" t="str">
        <f>IF(ISBLANK(Data!J248)," ",IF(Data!J248&lt;=0.1,"VL",IF(Data!J248&lt;=10,"L",IF(Data!J248&lt;=25,"M",IF(Data!J248&lt;=50,"H",IF(Data!J248&gt;0,"VH"))))))</f>
        <v>VL</v>
      </c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</row>
    <row r="249" spans="1:20" x14ac:dyDescent="0.3">
      <c r="A249" s="60"/>
      <c r="B249" s="62">
        <v>43861</v>
      </c>
      <c r="C249" s="3" t="str">
        <f>IF(ISBLANK(Data!K249)," ",IF(Data!K249&lt;=0.1,"VL",IF(Data!K249&lt;=10,"L",IF(Data!K249&lt;=25,"M",IF(Data!K249&lt;=50,"H",IF(Data!K249&gt;0,"VH"))))))</f>
        <v>VL</v>
      </c>
      <c r="D249" s="3" t="str">
        <f>IF(ISBLANK(Data!J249)," ",IF(Data!J249&lt;=0.1,"VL",IF(Data!J249&lt;=10,"L",IF(Data!J249&lt;=25,"M",IF(Data!J249&lt;=50,"H",IF(Data!J249&gt;0,"VH"))))))</f>
        <v>VL</v>
      </c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</row>
    <row r="250" spans="1:20" x14ac:dyDescent="0.3">
      <c r="A250" s="60"/>
      <c r="B250" s="62">
        <v>43862</v>
      </c>
      <c r="C250" s="3" t="str">
        <f>IF(ISBLANK(Data!K250)," ",IF(Data!K250&lt;=0.1,"VL",IF(Data!K250&lt;=10,"L",IF(Data!K250&lt;=25,"M",IF(Data!K250&lt;=50,"H",IF(Data!K250&gt;0,"VH"))))))</f>
        <v>VL</v>
      </c>
      <c r="D250" s="3" t="str">
        <f>IF(ISBLANK(Data!J250)," ",IF(Data!J250&lt;=0.1,"VL",IF(Data!J250&lt;=10,"L",IF(Data!J250&lt;=25,"M",IF(Data!J250&lt;=50,"H",IF(Data!J250&gt;0,"VH"))))))</f>
        <v>VL</v>
      </c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</row>
    <row r="251" spans="1:20" x14ac:dyDescent="0.3">
      <c r="A251" s="60"/>
      <c r="B251" s="62">
        <v>43863</v>
      </c>
      <c r="C251" s="3" t="str">
        <f>IF(ISBLANK(Data!K251)," ",IF(Data!K251&lt;=0.1,"VL",IF(Data!K251&lt;=10,"L",IF(Data!K251&lt;=25,"M",IF(Data!K251&lt;=50,"H",IF(Data!K251&gt;0,"VH"))))))</f>
        <v>VL</v>
      </c>
      <c r="D251" s="3" t="str">
        <f>IF(ISBLANK(Data!J251)," ",IF(Data!J251&lt;=0.1,"VL",IF(Data!J251&lt;=10,"L",IF(Data!J251&lt;=25,"M",IF(Data!J251&lt;=50,"H",IF(Data!J251&gt;0,"VH"))))))</f>
        <v>VL</v>
      </c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</row>
    <row r="252" spans="1:20" x14ac:dyDescent="0.3">
      <c r="A252" s="60"/>
      <c r="B252" s="62">
        <v>43864</v>
      </c>
      <c r="C252" s="3" t="str">
        <f>IF(ISBLANK(Data!K252)," ",IF(Data!K252&lt;=0.1,"VL",IF(Data!K252&lt;=10,"L",IF(Data!K252&lt;=25,"M",IF(Data!K252&lt;=50,"H",IF(Data!K252&gt;0,"VH"))))))</f>
        <v>VL</v>
      </c>
      <c r="D252" s="3" t="str">
        <f>IF(ISBLANK(Data!J252)," ",IF(Data!J252&lt;=0.1,"VL",IF(Data!J252&lt;=10,"L",IF(Data!J252&lt;=25,"M",IF(Data!J252&lt;=50,"H",IF(Data!J252&gt;0,"VH"))))))</f>
        <v>VL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3">
      <c r="A253" s="60"/>
      <c r="B253" s="62">
        <v>43865</v>
      </c>
      <c r="C253" s="3" t="str">
        <f>IF(ISBLANK(Data!K253)," ",IF(Data!K253&lt;=0.1,"VL",IF(Data!K253&lt;=10,"L",IF(Data!K253&lt;=25,"M",IF(Data!K253&lt;=50,"H",IF(Data!K253&gt;0,"VH"))))))</f>
        <v>VL</v>
      </c>
      <c r="D253" s="3" t="str">
        <f>IF(ISBLANK(Data!J253)," ",IF(Data!J253&lt;=0.1,"VL",IF(Data!J253&lt;=10,"L",IF(Data!J253&lt;=25,"M",IF(Data!J253&lt;=50,"H",IF(Data!J253&gt;0,"VH"))))))</f>
        <v>VL</v>
      </c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</row>
    <row r="254" spans="1:20" x14ac:dyDescent="0.3">
      <c r="A254" s="60"/>
      <c r="B254" s="62">
        <v>43866</v>
      </c>
      <c r="C254" s="3" t="str">
        <f>IF(ISBLANK(Data!K254)," ",IF(Data!K254&lt;=0.1,"VL",IF(Data!K254&lt;=10,"L",IF(Data!K254&lt;=25,"M",IF(Data!K254&lt;=50,"H",IF(Data!K254&gt;0,"VH"))))))</f>
        <v>VL</v>
      </c>
      <c r="D254" s="3" t="str">
        <f>IF(ISBLANK(Data!J254)," ",IF(Data!J254&lt;=0.1,"VL",IF(Data!J254&lt;=10,"L",IF(Data!J254&lt;=25,"M",IF(Data!J254&lt;=50,"H",IF(Data!J254&gt;0,"VH"))))))</f>
        <v>VL</v>
      </c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</row>
    <row r="255" spans="1:20" x14ac:dyDescent="0.3">
      <c r="A255" s="60"/>
      <c r="B255" s="62">
        <v>43867</v>
      </c>
      <c r="C255" s="3" t="str">
        <f>IF(ISBLANK(Data!K255)," ",IF(Data!K255&lt;=0.1,"VL",IF(Data!K255&lt;=10,"L",IF(Data!K255&lt;=25,"M",IF(Data!K255&lt;=50,"H",IF(Data!K255&gt;0,"VH"))))))</f>
        <v>VL</v>
      </c>
      <c r="D255" s="3" t="str">
        <f>IF(ISBLANK(Data!J255)," ",IF(Data!J255&lt;=0.1,"VL",IF(Data!J255&lt;=10,"L",IF(Data!J255&lt;=25,"M",IF(Data!J255&lt;=50,"H",IF(Data!J255&gt;0,"VH"))))))</f>
        <v>VL</v>
      </c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</row>
    <row r="256" spans="1:20" x14ac:dyDescent="0.3">
      <c r="A256" s="60"/>
      <c r="B256" s="62">
        <v>43868</v>
      </c>
      <c r="C256" s="3" t="str">
        <f>IF(ISBLANK(Data!K256)," ",IF(Data!K256&lt;=0.1,"VL",IF(Data!K256&lt;=10,"L",IF(Data!K256&lt;=25,"M",IF(Data!K256&lt;=50,"H",IF(Data!K256&gt;0,"VH"))))))</f>
        <v>VL</v>
      </c>
      <c r="D256" s="3" t="str">
        <f>IF(ISBLANK(Data!J256)," ",IF(Data!J256&lt;=0.1,"VL",IF(Data!J256&lt;=10,"L",IF(Data!J256&lt;=25,"M",IF(Data!J256&lt;=50,"H",IF(Data!J256&gt;0,"VH"))))))</f>
        <v>VL</v>
      </c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</row>
    <row r="257" spans="1:20" x14ac:dyDescent="0.3">
      <c r="A257" s="60"/>
      <c r="B257" s="62">
        <v>43869</v>
      </c>
      <c r="C257" s="3" t="str">
        <f>IF(ISBLANK(Data!K257)," ",IF(Data!K257&lt;=0.1,"VL",IF(Data!K257&lt;=10,"L",IF(Data!K257&lt;=25,"M",IF(Data!K257&lt;=50,"H",IF(Data!K257&gt;0,"VH"))))))</f>
        <v>VL</v>
      </c>
      <c r="D257" s="3" t="str">
        <f>IF(ISBLANK(Data!J257)," ",IF(Data!J257&lt;=0.1,"VL",IF(Data!J257&lt;=10,"L",IF(Data!J257&lt;=25,"M",IF(Data!J257&lt;=50,"H",IF(Data!J257&gt;0,"VH"))))))</f>
        <v>VL</v>
      </c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</row>
    <row r="258" spans="1:20" x14ac:dyDescent="0.3">
      <c r="A258" s="60"/>
      <c r="B258" s="62">
        <v>43870</v>
      </c>
      <c r="C258" s="3" t="str">
        <f>IF(ISBLANK(Data!K258)," ",IF(Data!K258&lt;=0.1,"VL",IF(Data!K258&lt;=10,"L",IF(Data!K258&lt;=25,"M",IF(Data!K258&lt;=50,"H",IF(Data!K258&gt;0,"VH"))))))</f>
        <v>VL</v>
      </c>
      <c r="D258" s="3" t="str">
        <f>IF(ISBLANK(Data!J258)," ",IF(Data!J258&lt;=0.1,"VL",IF(Data!J258&lt;=10,"L",IF(Data!J258&lt;=25,"M",IF(Data!J258&lt;=50,"H",IF(Data!J258&gt;0,"VH"))))))</f>
        <v>L</v>
      </c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</row>
    <row r="259" spans="1:20" x14ac:dyDescent="0.3">
      <c r="A259" s="60"/>
      <c r="B259" s="62">
        <v>43871</v>
      </c>
      <c r="C259" s="3" t="str">
        <f>IF(ISBLANK(Data!K259)," ",IF(Data!K259&lt;=0.1,"VL",IF(Data!K259&lt;=10,"L",IF(Data!K259&lt;=25,"M",IF(Data!K259&lt;=50,"H",IF(Data!K259&gt;0,"VH"))))))</f>
        <v>VL</v>
      </c>
      <c r="D259" s="3" t="str">
        <f>IF(ISBLANK(Data!J259)," ",IF(Data!J259&lt;=0.1,"VL",IF(Data!J259&lt;=10,"L",IF(Data!J259&lt;=25,"M",IF(Data!J259&lt;=50,"H",IF(Data!J259&gt;0,"VH"))))))</f>
        <v>L</v>
      </c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</row>
    <row r="260" spans="1:20" x14ac:dyDescent="0.3">
      <c r="A260" s="60"/>
      <c r="B260" s="62">
        <v>43872</v>
      </c>
      <c r="C260" s="3" t="str">
        <f>IF(ISBLANK(Data!K260)," ",IF(Data!K260&lt;=0.1,"VL",IF(Data!K260&lt;=10,"L",IF(Data!K260&lt;=25,"M",IF(Data!K260&lt;=50,"H",IF(Data!K260&gt;0,"VH"))))))</f>
        <v>VL</v>
      </c>
      <c r="D260" s="3" t="str">
        <f>IF(ISBLANK(Data!J260)," ",IF(Data!J260&lt;=0.1,"VL",IF(Data!J260&lt;=10,"L",IF(Data!J260&lt;=25,"M",IF(Data!J260&lt;=50,"H",IF(Data!J260&gt;0,"VH"))))))</f>
        <v>L</v>
      </c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</row>
    <row r="261" spans="1:20" x14ac:dyDescent="0.3">
      <c r="A261" s="60"/>
      <c r="B261" s="62">
        <v>43873</v>
      </c>
      <c r="C261" s="3" t="str">
        <f>IF(ISBLANK(Data!K261)," ",IF(Data!K261&lt;=0.1,"VL",IF(Data!K261&lt;=10,"L",IF(Data!K261&lt;=25,"M",IF(Data!K261&lt;=50,"H",IF(Data!K261&gt;0,"VH"))))))</f>
        <v>VL</v>
      </c>
      <c r="D261" s="3" t="str">
        <f>IF(ISBLANK(Data!J261)," ",IF(Data!J261&lt;=0.1,"VL",IF(Data!J261&lt;=10,"L",IF(Data!J261&lt;=25,"M",IF(Data!J261&lt;=50,"H",IF(Data!J261&gt;0,"VH"))))))</f>
        <v>VL</v>
      </c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</row>
    <row r="262" spans="1:20" x14ac:dyDescent="0.3">
      <c r="A262" s="60"/>
      <c r="B262" s="62">
        <v>43874</v>
      </c>
      <c r="C262" s="3" t="str">
        <f>IF(ISBLANK(Data!K262)," ",IF(Data!K262&lt;=0.1,"VL",IF(Data!K262&lt;=10,"L",IF(Data!K262&lt;=25,"M",IF(Data!K262&lt;=50,"H",IF(Data!K262&gt;0,"VH"))))))</f>
        <v>VL</v>
      </c>
      <c r="D262" s="3" t="str">
        <f>IF(ISBLANK(Data!J262)," ",IF(Data!J262&lt;=0.1,"VL",IF(Data!J262&lt;=10,"L",IF(Data!J262&lt;=25,"M",IF(Data!J262&lt;=50,"H",IF(Data!J262&gt;0,"VH"))))))</f>
        <v>L</v>
      </c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</row>
    <row r="263" spans="1:20" x14ac:dyDescent="0.3">
      <c r="A263" s="60"/>
      <c r="B263" s="62">
        <v>43875</v>
      </c>
      <c r="C263" s="3" t="str">
        <f>IF(ISBLANK(Data!K263)," ",IF(Data!K263&lt;=0.1,"VL",IF(Data!K263&lt;=10,"L",IF(Data!K263&lt;=25,"M",IF(Data!K263&lt;=50,"H",IF(Data!K263&gt;0,"VH"))))))</f>
        <v>VL</v>
      </c>
      <c r="D263" s="3" t="str">
        <f>IF(ISBLANK(Data!J263)," ",IF(Data!J263&lt;=0.1,"VL",IF(Data!J263&lt;=10,"L",IF(Data!J263&lt;=25,"M",IF(Data!J263&lt;=50,"H",IF(Data!J263&gt;0,"VH"))))))</f>
        <v>L</v>
      </c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</row>
    <row r="264" spans="1:20" x14ac:dyDescent="0.3">
      <c r="A264" s="60"/>
      <c r="B264" s="62">
        <v>43876</v>
      </c>
      <c r="C264" s="3" t="str">
        <f>IF(ISBLANK(Data!K264)," ",IF(Data!K264&lt;=0.1,"VL",IF(Data!K264&lt;=10,"L",IF(Data!K264&lt;=25,"M",IF(Data!K264&lt;=50,"H",IF(Data!K264&gt;0,"VH"))))))</f>
        <v>VL</v>
      </c>
      <c r="D264" s="3" t="str">
        <f>IF(ISBLANK(Data!J264)," ",IF(Data!J264&lt;=0.1,"VL",IF(Data!J264&lt;=10,"L",IF(Data!J264&lt;=25,"M",IF(Data!J264&lt;=50,"H",IF(Data!J264&gt;0,"VH"))))))</f>
        <v>VL</v>
      </c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</row>
    <row r="265" spans="1:20" x14ac:dyDescent="0.3">
      <c r="A265" s="60"/>
      <c r="B265" s="62">
        <v>43877</v>
      </c>
      <c r="C265" s="3" t="str">
        <f>IF(ISBLANK(Data!K265)," ",IF(Data!K265&lt;=0.1,"VL",IF(Data!K265&lt;=10,"L",IF(Data!K265&lt;=25,"M",IF(Data!K265&lt;=50,"H",IF(Data!K265&gt;0,"VH"))))))</f>
        <v>VL</v>
      </c>
      <c r="D265" s="3" t="str">
        <f>IF(ISBLANK(Data!J265)," ",IF(Data!J265&lt;=0.1,"VL",IF(Data!J265&lt;=10,"L",IF(Data!J265&lt;=25,"M",IF(Data!J265&lt;=50,"H",IF(Data!J265&gt;0,"VH"))))))</f>
        <v>VL</v>
      </c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</row>
    <row r="266" spans="1:20" x14ac:dyDescent="0.3">
      <c r="A266" s="60"/>
      <c r="B266" s="62">
        <v>43878</v>
      </c>
      <c r="C266" s="3" t="str">
        <f>IF(ISBLANK(Data!K266)," ",IF(Data!K266&lt;=0.1,"VL",IF(Data!K266&lt;=10,"L",IF(Data!K266&lt;=25,"M",IF(Data!K266&lt;=50,"H",IF(Data!K266&gt;0,"VH"))))))</f>
        <v>VL</v>
      </c>
      <c r="D266" s="3" t="str">
        <f>IF(ISBLANK(Data!J266)," ",IF(Data!J266&lt;=0.1,"VL",IF(Data!J266&lt;=10,"L",IF(Data!J266&lt;=25,"M",IF(Data!J266&lt;=50,"H",IF(Data!J266&gt;0,"VH"))))))</f>
        <v>VL</v>
      </c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</row>
    <row r="267" spans="1:20" x14ac:dyDescent="0.3">
      <c r="A267" s="60"/>
      <c r="B267" s="62">
        <v>43879</v>
      </c>
      <c r="C267" s="3" t="str">
        <f>IF(ISBLANK(Data!K267)," ",IF(Data!K267&lt;=0.1,"VL",IF(Data!K267&lt;=10,"L",IF(Data!K267&lt;=25,"M",IF(Data!K267&lt;=50,"H",IF(Data!K267&gt;0,"VH"))))))</f>
        <v>VL</v>
      </c>
      <c r="D267" s="3" t="str">
        <f>IF(ISBLANK(Data!J267)," ",IF(Data!J267&lt;=0.1,"VL",IF(Data!J267&lt;=10,"L",IF(Data!J267&lt;=25,"M",IF(Data!J267&lt;=50,"H",IF(Data!J267&gt;0,"VH"))))))</f>
        <v>VL</v>
      </c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</row>
    <row r="268" spans="1:20" x14ac:dyDescent="0.3">
      <c r="A268" s="60"/>
      <c r="B268" s="62">
        <v>43880</v>
      </c>
      <c r="C268" s="3" t="str">
        <f>IF(ISBLANK(Data!K268)," ",IF(Data!K268&lt;=0.1,"VL",IF(Data!K268&lt;=10,"L",IF(Data!K268&lt;=25,"M",IF(Data!K268&lt;=50,"H",IF(Data!K268&gt;0,"VH"))))))</f>
        <v>VL</v>
      </c>
      <c r="D268" s="3" t="str">
        <f>IF(ISBLANK(Data!J268)," ",IF(Data!J268&lt;=0.1,"VL",IF(Data!J268&lt;=10,"L",IF(Data!J268&lt;=25,"M",IF(Data!J268&lt;=50,"H",IF(Data!J268&gt;0,"VH"))))))</f>
        <v>VL</v>
      </c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</row>
    <row r="269" spans="1:20" x14ac:dyDescent="0.3">
      <c r="A269" s="60"/>
      <c r="B269" s="62">
        <v>43881</v>
      </c>
      <c r="C269" s="3" t="str">
        <f>IF(ISBLANK(Data!K269)," ",IF(Data!K269&lt;=0.1,"VL",IF(Data!K269&lt;=10,"L",IF(Data!K269&lt;=25,"M",IF(Data!K269&lt;=50,"H",IF(Data!K269&gt;0,"VH"))))))</f>
        <v>VL</v>
      </c>
      <c r="D269" s="3" t="str">
        <f>IF(ISBLANK(Data!J269)," ",IF(Data!J269&lt;=0.1,"VL",IF(Data!J269&lt;=10,"L",IF(Data!J269&lt;=25,"M",IF(Data!J269&lt;=50,"H",IF(Data!J269&gt;0,"VH"))))))</f>
        <v>VL</v>
      </c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</row>
    <row r="270" spans="1:20" x14ac:dyDescent="0.3">
      <c r="A270" s="60"/>
      <c r="B270" s="62">
        <v>43882</v>
      </c>
      <c r="C270" s="3" t="str">
        <f>IF(ISBLANK(Data!K270)," ",IF(Data!K270&lt;=0.1,"VL",IF(Data!K270&lt;=10,"L",IF(Data!K270&lt;=25,"M",IF(Data!K270&lt;=50,"H",IF(Data!K270&gt;0,"VH"))))))</f>
        <v>VL</v>
      </c>
      <c r="D270" s="3" t="str">
        <f>IF(ISBLANK(Data!J270)," ",IF(Data!J270&lt;=0.1,"VL",IF(Data!J270&lt;=10,"L",IF(Data!J270&lt;=25,"M",IF(Data!J270&lt;=50,"H",IF(Data!J270&gt;0,"VH"))))))</f>
        <v>VL</v>
      </c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</row>
    <row r="271" spans="1:20" x14ac:dyDescent="0.3">
      <c r="A271" s="60"/>
      <c r="B271" s="62">
        <v>43883</v>
      </c>
      <c r="C271" s="3" t="str">
        <f>IF(ISBLANK(Data!K271)," ",IF(Data!K271&lt;=0.1,"VL",IF(Data!K271&lt;=10,"L",IF(Data!K271&lt;=25,"M",IF(Data!K271&lt;=50,"H",IF(Data!K271&gt;0,"VH"))))))</f>
        <v>VL</v>
      </c>
      <c r="D271" s="3" t="str">
        <f>IF(ISBLANK(Data!J271)," ",IF(Data!J271&lt;=0.1,"VL",IF(Data!J271&lt;=10,"L",IF(Data!J271&lt;=25,"M",IF(Data!J271&lt;=50,"H",IF(Data!J271&gt;0,"VH"))))))</f>
        <v>VL</v>
      </c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</row>
    <row r="272" spans="1:20" x14ac:dyDescent="0.3">
      <c r="A272" s="60"/>
      <c r="B272" s="62">
        <v>43884</v>
      </c>
      <c r="C272" s="3" t="str">
        <f>IF(ISBLANK(Data!K272)," ",IF(Data!K272&lt;=0.1,"VL",IF(Data!K272&lt;=10,"L",IF(Data!K272&lt;=25,"M",IF(Data!K272&lt;=50,"H",IF(Data!K272&gt;0,"VH"))))))</f>
        <v>VL</v>
      </c>
      <c r="D272" s="3" t="str">
        <f>IF(ISBLANK(Data!J272)," ",IF(Data!J272&lt;=0.1,"VL",IF(Data!J272&lt;=10,"L",IF(Data!J272&lt;=25,"M",IF(Data!J272&lt;=50,"H",IF(Data!J272&gt;0,"VH"))))))</f>
        <v>VL</v>
      </c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</row>
    <row r="273" spans="1:20" x14ac:dyDescent="0.3">
      <c r="A273" s="60"/>
      <c r="B273" s="62">
        <v>43885</v>
      </c>
      <c r="C273" s="3" t="str">
        <f>IF(ISBLANK(Data!K273)," ",IF(Data!K273&lt;=0.1,"VL",IF(Data!K273&lt;=10,"L",IF(Data!K273&lt;=25,"M",IF(Data!K273&lt;=50,"H",IF(Data!K273&gt;0,"VH"))))))</f>
        <v>VL</v>
      </c>
      <c r="D273" s="3" t="str">
        <f>IF(ISBLANK(Data!J273)," ",IF(Data!J273&lt;=0.1,"VL",IF(Data!J273&lt;=10,"L",IF(Data!J273&lt;=25,"M",IF(Data!J273&lt;=50,"H",IF(Data!J273&gt;0,"VH"))))))</f>
        <v>VL</v>
      </c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</row>
    <row r="274" spans="1:20" x14ac:dyDescent="0.3">
      <c r="A274" s="60"/>
      <c r="B274" s="62">
        <v>43886</v>
      </c>
      <c r="C274" s="3" t="str">
        <f>IF(ISBLANK(Data!K274)," ",IF(Data!K274&lt;=0.1,"VL",IF(Data!K274&lt;=10,"L",IF(Data!K274&lt;=25,"M",IF(Data!K274&lt;=50,"H",IF(Data!K274&gt;0,"VH"))))))</f>
        <v>VL</v>
      </c>
      <c r="D274" s="3" t="str">
        <f>IF(ISBLANK(Data!J274)," ",IF(Data!J274&lt;=0.1,"VL",IF(Data!J274&lt;=10,"L",IF(Data!J274&lt;=25,"M",IF(Data!J274&lt;=50,"H",IF(Data!J274&gt;0,"VH"))))))</f>
        <v>VL</v>
      </c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</row>
    <row r="275" spans="1:20" x14ac:dyDescent="0.3">
      <c r="A275" s="60"/>
      <c r="B275" s="62">
        <v>43887</v>
      </c>
      <c r="C275" s="3" t="str">
        <f>IF(ISBLANK(Data!K275)," ",IF(Data!K275&lt;=0.1,"VL",IF(Data!K275&lt;=10,"L",IF(Data!K275&lt;=25,"M",IF(Data!K275&lt;=50,"H",IF(Data!K275&gt;0,"VH"))))))</f>
        <v>VL</v>
      </c>
      <c r="D275" s="3" t="str">
        <f>IF(ISBLANK(Data!J275)," ",IF(Data!J275&lt;=0.1,"VL",IF(Data!J275&lt;=10,"L",IF(Data!J275&lt;=25,"M",IF(Data!J275&lt;=50,"H",IF(Data!J275&gt;0,"VH"))))))</f>
        <v>VL</v>
      </c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</row>
    <row r="276" spans="1:20" x14ac:dyDescent="0.3">
      <c r="A276" s="60"/>
      <c r="B276" s="62">
        <v>43888</v>
      </c>
      <c r="C276" s="3" t="str">
        <f>IF(ISBLANK(Data!K276)," ",IF(Data!K276&lt;=0.1,"VL",IF(Data!K276&lt;=10,"L",IF(Data!K276&lt;=25,"M",IF(Data!K276&lt;=50,"H",IF(Data!K276&gt;0,"VH"))))))</f>
        <v>VL</v>
      </c>
      <c r="D276" s="3" t="str">
        <f>IF(ISBLANK(Data!J276)," ",IF(Data!J276&lt;=0.1,"VL",IF(Data!J276&lt;=10,"L",IF(Data!J276&lt;=25,"M",IF(Data!J276&lt;=50,"H",IF(Data!J276&gt;0,"VH"))))))</f>
        <v>VL</v>
      </c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</row>
    <row r="277" spans="1:20" x14ac:dyDescent="0.3">
      <c r="A277" s="60"/>
      <c r="B277" s="62">
        <v>43889</v>
      </c>
      <c r="C277" s="3" t="str">
        <f>IF(ISBLANK(Data!K277)," ",IF(Data!K277&lt;=0.1,"VL",IF(Data!K277&lt;=10,"L",IF(Data!K277&lt;=25,"M",IF(Data!K277&lt;=50,"H",IF(Data!K277&gt;0,"VH"))))))</f>
        <v>VL</v>
      </c>
      <c r="D277" s="3" t="str">
        <f>IF(ISBLANK(Data!J277)," ",IF(Data!J277&lt;=0.1,"VL",IF(Data!J277&lt;=10,"L",IF(Data!J277&lt;=25,"M",IF(Data!J277&lt;=50,"H",IF(Data!J277&gt;0,"VH"))))))</f>
        <v>VL</v>
      </c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</row>
    <row r="278" spans="1:20" x14ac:dyDescent="0.3">
      <c r="A278" s="60"/>
      <c r="B278" s="62">
        <v>43890</v>
      </c>
      <c r="C278" s="3" t="str">
        <f>IF(ISBLANK(Data!K278)," ",IF(Data!K278&lt;=0.1,"VL",IF(Data!K278&lt;=10,"L",IF(Data!K278&lt;=25,"M",IF(Data!K278&lt;=50,"H",IF(Data!K278&gt;0,"VH"))))))</f>
        <v>VL</v>
      </c>
      <c r="D278" s="3" t="str">
        <f>IF(ISBLANK(Data!J278)," ",IF(Data!J278&lt;=0.1,"VL",IF(Data!J278&lt;=10,"L",IF(Data!J278&lt;=25,"M",IF(Data!J278&lt;=50,"H",IF(Data!J278&gt;0,"VH"))))))</f>
        <v>VL</v>
      </c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</row>
    <row r="279" spans="1:20" x14ac:dyDescent="0.3">
      <c r="A279" s="60"/>
      <c r="B279" s="62">
        <v>43891</v>
      </c>
      <c r="C279" s="3" t="str">
        <f>IF(ISBLANK(Data!K279)," ",IF(Data!K279&lt;=0.1,"VL",IF(Data!K279&lt;=10,"L",IF(Data!K279&lt;=25,"M",IF(Data!K279&lt;=50,"H",IF(Data!K279&gt;0,"VH"))))))</f>
        <v>VL</v>
      </c>
      <c r="D279" s="3" t="str">
        <f>IF(ISBLANK(Data!J279)," ",IF(Data!J279&lt;=0.1,"VL",IF(Data!J279&lt;=10,"L",IF(Data!J279&lt;=25,"M",IF(Data!J279&lt;=50,"H",IF(Data!J279&gt;0,"VH"))))))</f>
        <v>VL</v>
      </c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</row>
    <row r="280" spans="1:20" x14ac:dyDescent="0.3">
      <c r="A280" s="60"/>
      <c r="B280" s="62">
        <v>43892</v>
      </c>
      <c r="C280" s="3" t="str">
        <f>IF(ISBLANK(Data!K280)," ",IF(Data!K280&lt;=0.1,"VL",IF(Data!K280&lt;=10,"L",IF(Data!K280&lt;=25,"M",IF(Data!K280&lt;=50,"H",IF(Data!K280&gt;0,"VH"))))))</f>
        <v>VL</v>
      </c>
      <c r="D280" s="3" t="str">
        <f>IF(ISBLANK(Data!J280)," ",IF(Data!J280&lt;=0.1,"VL",IF(Data!J280&lt;=10,"L",IF(Data!J280&lt;=25,"M",IF(Data!J280&lt;=50,"H",IF(Data!J280&gt;0,"VH"))))))</f>
        <v>L</v>
      </c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</row>
    <row r="281" spans="1:20" x14ac:dyDescent="0.3">
      <c r="A281" s="60"/>
      <c r="B281" s="62">
        <v>43893</v>
      </c>
      <c r="C281" s="3" t="str">
        <f>IF(ISBLANK(Data!K281)," ",IF(Data!K281&lt;=0.1,"VL",IF(Data!K281&lt;=10,"L",IF(Data!K281&lt;=25,"M",IF(Data!K281&lt;=50,"H",IF(Data!K281&gt;0,"VH"))))))</f>
        <v>VL</v>
      </c>
      <c r="D281" s="3" t="str">
        <f>IF(ISBLANK(Data!J281)," ",IF(Data!J281&lt;=0.1,"VL",IF(Data!J281&lt;=10,"L",IF(Data!J281&lt;=25,"M",IF(Data!J281&lt;=50,"H",IF(Data!J281&gt;0,"VH"))))))</f>
        <v>L</v>
      </c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</row>
    <row r="282" spans="1:20" x14ac:dyDescent="0.3">
      <c r="A282" s="60"/>
      <c r="B282" s="62">
        <v>43894</v>
      </c>
      <c r="C282" s="3" t="str">
        <f>IF(ISBLANK(Data!K282)," ",IF(Data!K282&lt;=0.1,"VL",IF(Data!K282&lt;=10,"L",IF(Data!K282&lt;=25,"M",IF(Data!K282&lt;=50,"H",IF(Data!K282&gt;0,"VH"))))))</f>
        <v>VL</v>
      </c>
      <c r="D282" s="3" t="str">
        <f>IF(ISBLANK(Data!J282)," ",IF(Data!J282&lt;=0.1,"VL",IF(Data!J282&lt;=10,"L",IF(Data!J282&lt;=25,"M",IF(Data!J282&lt;=50,"H",IF(Data!J282&gt;0,"VH"))))))</f>
        <v>VL</v>
      </c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</row>
    <row r="283" spans="1:20" x14ac:dyDescent="0.3">
      <c r="A283" s="60"/>
      <c r="B283" s="62">
        <v>43895</v>
      </c>
      <c r="C283" s="3" t="str">
        <f>IF(ISBLANK(Data!K283)," ",IF(Data!K283&lt;=0.1,"VL",IF(Data!K283&lt;=10,"L",IF(Data!K283&lt;=25,"M",IF(Data!K283&lt;=50,"H",IF(Data!K283&gt;0,"VH"))))))</f>
        <v>VL</v>
      </c>
      <c r="D283" s="3" t="str">
        <f>IF(ISBLANK(Data!J283)," ",IF(Data!J283&lt;=0.1,"VL",IF(Data!J283&lt;=10,"L",IF(Data!J283&lt;=25,"M",IF(Data!J283&lt;=50,"H",IF(Data!J283&gt;0,"VH"))))))</f>
        <v>VL</v>
      </c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</row>
    <row r="284" spans="1:20" x14ac:dyDescent="0.3">
      <c r="A284" s="60"/>
      <c r="B284" s="62">
        <v>43896</v>
      </c>
      <c r="C284" s="3" t="str">
        <f>IF(ISBLANK(Data!K284)," ",IF(Data!K284&lt;=0.1,"VL",IF(Data!K284&lt;=10,"L",IF(Data!K284&lt;=25,"M",IF(Data!K284&lt;=50,"H",IF(Data!K284&gt;0,"VH"))))))</f>
        <v>VL</v>
      </c>
      <c r="D284" s="3" t="str">
        <f>IF(ISBLANK(Data!J284)," ",IF(Data!J284&lt;=0.1,"VL",IF(Data!J284&lt;=10,"L",IF(Data!J284&lt;=25,"M",IF(Data!J284&lt;=50,"H",IF(Data!J284&gt;0,"VH"))))))</f>
        <v>VL</v>
      </c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</row>
    <row r="285" spans="1:20" x14ac:dyDescent="0.3">
      <c r="A285" s="60"/>
      <c r="B285" s="62">
        <v>43897</v>
      </c>
      <c r="C285" s="3" t="str">
        <f>IF(ISBLANK(Data!K285)," ",IF(Data!K285&lt;=0.1,"VL",IF(Data!K285&lt;=10,"L",IF(Data!K285&lt;=25,"M",IF(Data!K285&lt;=50,"H",IF(Data!K285&gt;0,"VH"))))))</f>
        <v>VL</v>
      </c>
      <c r="D285" s="3" t="str">
        <f>IF(ISBLANK(Data!J285)," ",IF(Data!J285&lt;=0.1,"VL",IF(Data!J285&lt;=10,"L",IF(Data!J285&lt;=25,"M",IF(Data!J285&lt;=50,"H",IF(Data!J285&gt;0,"VH"))))))</f>
        <v>VL</v>
      </c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</row>
    <row r="286" spans="1:20" x14ac:dyDescent="0.3">
      <c r="A286" s="60"/>
      <c r="B286" s="62">
        <v>43898</v>
      </c>
      <c r="C286" s="3" t="str">
        <f>IF(ISBLANK(Data!K286)," ",IF(Data!K286&lt;=0.1,"VL",IF(Data!K286&lt;=10,"L",IF(Data!K286&lt;=25,"M",IF(Data!K286&lt;=50,"H",IF(Data!K286&gt;0,"VH"))))))</f>
        <v>VL</v>
      </c>
      <c r="D286" s="3" t="str">
        <f>IF(ISBLANK(Data!J286)," ",IF(Data!J286&lt;=0.1,"VL",IF(Data!J286&lt;=10,"L",IF(Data!J286&lt;=25,"M",IF(Data!J286&lt;=50,"H",IF(Data!J286&gt;0,"VH"))))))</f>
        <v>VL</v>
      </c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</row>
    <row r="287" spans="1:20" x14ac:dyDescent="0.3">
      <c r="A287" s="60"/>
      <c r="B287" s="62">
        <v>43899</v>
      </c>
      <c r="C287" s="3" t="str">
        <f>IF(ISBLANK(Data!K287)," ",IF(Data!K287&lt;=0.1,"VL",IF(Data!K287&lt;=10,"L",IF(Data!K287&lt;=25,"M",IF(Data!K287&lt;=50,"H",IF(Data!K287&gt;0,"VH"))))))</f>
        <v>VL</v>
      </c>
      <c r="D287" s="3" t="str">
        <f>IF(ISBLANK(Data!J287)," ",IF(Data!J287&lt;=0.1,"VL",IF(Data!J287&lt;=10,"L",IF(Data!J287&lt;=25,"M",IF(Data!J287&lt;=50,"H",IF(Data!J287&gt;0,"VH"))))))</f>
        <v>VL</v>
      </c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</row>
    <row r="288" spans="1:20" x14ac:dyDescent="0.3">
      <c r="A288" s="60"/>
      <c r="B288" s="62">
        <v>43900</v>
      </c>
      <c r="C288" s="3" t="str">
        <f>IF(ISBLANK(Data!K288)," ",IF(Data!K288&lt;=0.1,"VL",IF(Data!K288&lt;=10,"L",IF(Data!K288&lt;=25,"M",IF(Data!K288&lt;=50,"H",IF(Data!K288&gt;0,"VH"))))))</f>
        <v>VL</v>
      </c>
      <c r="D288" s="3" t="str">
        <f>IF(ISBLANK(Data!J288)," ",IF(Data!J288&lt;=0.1,"VL",IF(Data!J288&lt;=10,"L",IF(Data!J288&lt;=25,"M",IF(Data!J288&lt;=50,"H",IF(Data!J288&gt;0,"VH"))))))</f>
        <v>VL</v>
      </c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</row>
    <row r="289" spans="1:20" x14ac:dyDescent="0.3">
      <c r="A289" s="60"/>
      <c r="B289" s="62">
        <v>43901</v>
      </c>
      <c r="C289" s="3" t="str">
        <f>IF(ISBLANK(Data!K289)," ",IF(Data!K289&lt;=0.1,"VL",IF(Data!K289&lt;=10,"L",IF(Data!K289&lt;=25,"M",IF(Data!K289&lt;=50,"H",IF(Data!K289&gt;0,"VH"))))))</f>
        <v>VL</v>
      </c>
      <c r="D289" s="3" t="str">
        <f>IF(ISBLANK(Data!J289)," ",IF(Data!J289&lt;=0.1,"VL",IF(Data!J289&lt;=10,"L",IF(Data!J289&lt;=25,"M",IF(Data!J289&lt;=50,"H",IF(Data!J289&gt;0,"VH"))))))</f>
        <v>L</v>
      </c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</row>
    <row r="290" spans="1:20" x14ac:dyDescent="0.3">
      <c r="A290" s="60"/>
      <c r="B290" s="62">
        <v>43902</v>
      </c>
      <c r="C290" s="3" t="str">
        <f>IF(ISBLANK(Data!K290)," ",IF(Data!K290&lt;=0.1,"VL",IF(Data!K290&lt;=10,"L",IF(Data!K290&lt;=25,"M",IF(Data!K290&lt;=50,"H",IF(Data!K290&gt;0,"VH"))))))</f>
        <v>VL</v>
      </c>
      <c r="D290" s="3" t="str">
        <f>IF(ISBLANK(Data!J290)," ",IF(Data!J290&lt;=0.1,"VL",IF(Data!J290&lt;=10,"L",IF(Data!J290&lt;=25,"M",IF(Data!J290&lt;=50,"H",IF(Data!J290&gt;0,"VH"))))))</f>
        <v>L</v>
      </c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</row>
    <row r="291" spans="1:20" x14ac:dyDescent="0.3">
      <c r="A291" s="60"/>
      <c r="B291" s="62">
        <v>43903</v>
      </c>
      <c r="C291" s="3" t="str">
        <f>IF(ISBLANK(Data!K291)," ",IF(Data!K291&lt;=0.1,"VL",IF(Data!K291&lt;=10,"L",IF(Data!K291&lt;=25,"M",IF(Data!K291&lt;=50,"H",IF(Data!K291&gt;0,"VH"))))))</f>
        <v>VL</v>
      </c>
      <c r="D291" s="3" t="str">
        <f>IF(ISBLANK(Data!J291)," ",IF(Data!J291&lt;=0.1,"VL",IF(Data!J291&lt;=10,"L",IF(Data!J291&lt;=25,"M",IF(Data!J291&lt;=50,"H",IF(Data!J291&gt;0,"VH"))))))</f>
        <v>VL</v>
      </c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</row>
    <row r="292" spans="1:20" x14ac:dyDescent="0.3">
      <c r="A292" s="60"/>
      <c r="B292" s="62">
        <v>43904</v>
      </c>
      <c r="C292" s="3" t="str">
        <f>IF(ISBLANK(Data!K292)," ",IF(Data!K292&lt;=0.1,"VL",IF(Data!K292&lt;=10,"L",IF(Data!K292&lt;=25,"M",IF(Data!K292&lt;=50,"H",IF(Data!K292&gt;0,"VH"))))))</f>
        <v>VL</v>
      </c>
      <c r="D292" s="3" t="str">
        <f>IF(ISBLANK(Data!J292)," ",IF(Data!J292&lt;=0.1,"VL",IF(Data!J292&lt;=10,"L",IF(Data!J292&lt;=25,"M",IF(Data!J292&lt;=50,"H",IF(Data!J292&gt;0,"VH"))))))</f>
        <v>VL</v>
      </c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</row>
    <row r="293" spans="1:20" x14ac:dyDescent="0.3">
      <c r="A293" s="60"/>
      <c r="B293" s="62">
        <v>43905</v>
      </c>
      <c r="C293" s="3" t="str">
        <f>IF(ISBLANK(Data!K293)," ",IF(Data!K293&lt;=0.1,"VL",IF(Data!K293&lt;=10,"L",IF(Data!K293&lt;=25,"M",IF(Data!K293&lt;=50,"H",IF(Data!K293&gt;0,"VH"))))))</f>
        <v>VL</v>
      </c>
      <c r="D293" s="3" t="str">
        <f>IF(ISBLANK(Data!J293)," ",IF(Data!J293&lt;=0.1,"VL",IF(Data!J293&lt;=10,"L",IF(Data!J293&lt;=25,"M",IF(Data!J293&lt;=50,"H",IF(Data!J293&gt;0,"VH"))))))</f>
        <v>VL</v>
      </c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</row>
    <row r="294" spans="1:20" x14ac:dyDescent="0.3">
      <c r="A294" s="60"/>
      <c r="B294" s="62">
        <v>43906</v>
      </c>
      <c r="C294" s="3" t="str">
        <f>IF(ISBLANK(Data!K294)," ",IF(Data!K294&lt;=0.1,"VL",IF(Data!K294&lt;=10,"L",IF(Data!K294&lt;=25,"M",IF(Data!K294&lt;=50,"H",IF(Data!K294&gt;0,"VH"))))))</f>
        <v>VL</v>
      </c>
      <c r="D294" s="3" t="str">
        <f>IF(ISBLANK(Data!J294)," ",IF(Data!J294&lt;=0.1,"VL",IF(Data!J294&lt;=10,"L",IF(Data!J294&lt;=25,"M",IF(Data!J294&lt;=50,"H",IF(Data!J294&gt;0,"VH"))))))</f>
        <v>VL</v>
      </c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</row>
    <row r="295" spans="1:20" x14ac:dyDescent="0.3">
      <c r="A295" s="60"/>
      <c r="B295" s="62">
        <v>43907</v>
      </c>
      <c r="C295" s="3" t="str">
        <f>IF(ISBLANK(Data!K295)," ",IF(Data!K295&lt;=0.1,"VL",IF(Data!K295&lt;=10,"L",IF(Data!K295&lt;=25,"M",IF(Data!K295&lt;=50,"H",IF(Data!K295&gt;0,"VH"))))))</f>
        <v>VL</v>
      </c>
      <c r="D295" s="3" t="str">
        <f>IF(ISBLANK(Data!J295)," ",IF(Data!J295&lt;=0.1,"VL",IF(Data!J295&lt;=10,"L",IF(Data!J295&lt;=25,"M",IF(Data!J295&lt;=50,"H",IF(Data!J295&gt;0,"VH"))))))</f>
        <v>VL</v>
      </c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</row>
    <row r="296" spans="1:20" x14ac:dyDescent="0.3">
      <c r="A296" s="60"/>
      <c r="B296" s="62">
        <v>43908</v>
      </c>
      <c r="C296" s="3" t="str">
        <f>IF(ISBLANK(Data!K296)," ",IF(Data!K296&lt;=0.1,"VL",IF(Data!K296&lt;=10,"L",IF(Data!K296&lt;=25,"M",IF(Data!K296&lt;=50,"H",IF(Data!K296&gt;0,"VH"))))))</f>
        <v>VL</v>
      </c>
      <c r="D296" s="3" t="str">
        <f>IF(ISBLANK(Data!J296)," ",IF(Data!J296&lt;=0.1,"VL",IF(Data!J296&lt;=10,"L",IF(Data!J296&lt;=25,"M",IF(Data!J296&lt;=50,"H",IF(Data!J296&gt;0,"VH"))))))</f>
        <v>VL</v>
      </c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</row>
    <row r="297" spans="1:20" x14ac:dyDescent="0.3">
      <c r="A297" s="60"/>
      <c r="B297" s="62">
        <v>43909</v>
      </c>
      <c r="C297" s="3" t="str">
        <f>IF(ISBLANK(Data!K297)," ",IF(Data!K297&lt;=0.1,"VL",IF(Data!K297&lt;=10,"L",IF(Data!K297&lt;=25,"M",IF(Data!K297&lt;=50,"H",IF(Data!K297&gt;0,"VH"))))))</f>
        <v>L</v>
      </c>
      <c r="D297" s="3" t="str">
        <f>IF(ISBLANK(Data!J297)," ",IF(Data!J297&lt;=0.1,"VL",IF(Data!J297&lt;=10,"L",IF(Data!J297&lt;=25,"M",IF(Data!J297&lt;=50,"H",IF(Data!J297&gt;0,"VH"))))))</f>
        <v>L</v>
      </c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</row>
    <row r="298" spans="1:20" x14ac:dyDescent="0.3">
      <c r="A298" s="60"/>
      <c r="B298" s="62">
        <v>43910</v>
      </c>
      <c r="C298" s="3" t="str">
        <f>IF(ISBLANK(Data!K298)," ",IF(Data!K298&lt;=0.1,"VL",IF(Data!K298&lt;=10,"L",IF(Data!K298&lt;=25,"M",IF(Data!K298&lt;=50,"H",IF(Data!K298&gt;0,"VH"))))))</f>
        <v>L</v>
      </c>
      <c r="D298" s="3" t="str">
        <f>IF(ISBLANK(Data!J298)," ",IF(Data!J298&lt;=0.1,"VL",IF(Data!J298&lt;=10,"L",IF(Data!J298&lt;=25,"M",IF(Data!J298&lt;=50,"H",IF(Data!J298&gt;0,"VH"))))))</f>
        <v>L</v>
      </c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</row>
    <row r="299" spans="1:20" x14ac:dyDescent="0.3">
      <c r="A299" s="60"/>
      <c r="B299" s="62">
        <v>43911</v>
      </c>
      <c r="C299" s="3" t="str">
        <f>IF(ISBLANK(Data!K299)," ",IF(Data!K299&lt;=0.1,"VL",IF(Data!K299&lt;=10,"L",IF(Data!K299&lt;=25,"M",IF(Data!K299&lt;=50,"H",IF(Data!K299&gt;0,"VH"))))))</f>
        <v>VL</v>
      </c>
      <c r="D299" s="3" t="str">
        <f>IF(ISBLANK(Data!J299)," ",IF(Data!J299&lt;=0.1,"VL",IF(Data!J299&lt;=10,"L",IF(Data!J299&lt;=25,"M",IF(Data!J299&lt;=50,"H",IF(Data!J299&gt;0,"VH"))))))</f>
        <v>VL</v>
      </c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</row>
    <row r="300" spans="1:20" x14ac:dyDescent="0.3">
      <c r="A300" s="60"/>
      <c r="B300" s="62">
        <v>43912</v>
      </c>
      <c r="C300" s="3" t="str">
        <f>IF(ISBLANK(Data!K300)," ",IF(Data!K300&lt;=0.1,"VL",IF(Data!K300&lt;=10,"L",IF(Data!K300&lt;=25,"M",IF(Data!K300&lt;=50,"H",IF(Data!K300&gt;0,"VH"))))))</f>
        <v>VL</v>
      </c>
      <c r="D300" s="3" t="str">
        <f>IF(ISBLANK(Data!J300)," ",IF(Data!J300&lt;=0.1,"VL",IF(Data!J300&lt;=10,"L",IF(Data!J300&lt;=25,"M",IF(Data!J300&lt;=50,"H",IF(Data!J300&gt;0,"VH"))))))</f>
        <v>VL</v>
      </c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</row>
    <row r="301" spans="1:20" x14ac:dyDescent="0.3">
      <c r="A301" s="60"/>
      <c r="B301" s="62">
        <v>43913</v>
      </c>
      <c r="C301" s="3" t="str">
        <f>IF(ISBLANK(Data!K301)," ",IF(Data!K301&lt;=0.1,"VL",IF(Data!K301&lt;=10,"L",IF(Data!K301&lt;=25,"M",IF(Data!K301&lt;=50,"H",IF(Data!K301&gt;0,"VH"))))))</f>
        <v>VL</v>
      </c>
      <c r="D301" s="3" t="str">
        <f>IF(ISBLANK(Data!J301)," ",IF(Data!J301&lt;=0.1,"VL",IF(Data!J301&lt;=10,"L",IF(Data!J301&lt;=25,"M",IF(Data!J301&lt;=50,"H",IF(Data!J301&gt;0,"VH"))))))</f>
        <v>VL</v>
      </c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</row>
    <row r="302" spans="1:20" x14ac:dyDescent="0.3">
      <c r="A302" s="60"/>
      <c r="B302" s="62">
        <v>43914</v>
      </c>
      <c r="C302" s="3" t="str">
        <f>IF(ISBLANK(Data!K302)," ",IF(Data!K302&lt;=0.1,"VL",IF(Data!K302&lt;=10,"L",IF(Data!K302&lt;=25,"M",IF(Data!K302&lt;=50,"H",IF(Data!K302&gt;0,"VH"))))))</f>
        <v>VL</v>
      </c>
      <c r="D302" s="3" t="str">
        <f>IF(ISBLANK(Data!J302)," ",IF(Data!J302&lt;=0.1,"VL",IF(Data!J302&lt;=10,"L",IF(Data!J302&lt;=25,"M",IF(Data!J302&lt;=50,"H",IF(Data!J302&gt;0,"VH"))))))</f>
        <v>VL</v>
      </c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</row>
    <row r="303" spans="1:20" x14ac:dyDescent="0.3">
      <c r="A303" s="60"/>
      <c r="B303" s="62">
        <v>43915</v>
      </c>
      <c r="C303" s="3" t="str">
        <f>IF(ISBLANK(Data!K303)," ",IF(Data!K303&lt;=0.1,"VL",IF(Data!K303&lt;=10,"L",IF(Data!K303&lt;=25,"M",IF(Data!K303&lt;=50,"H",IF(Data!K303&gt;0,"VH"))))))</f>
        <v>VL</v>
      </c>
      <c r="D303" s="3" t="str">
        <f>IF(ISBLANK(Data!J303)," ",IF(Data!J303&lt;=0.1,"VL",IF(Data!J303&lt;=10,"L",IF(Data!J303&lt;=25,"M",IF(Data!J303&lt;=50,"H",IF(Data!J303&gt;0,"VH"))))))</f>
        <v>VL</v>
      </c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</row>
    <row r="304" spans="1:20" x14ac:dyDescent="0.3">
      <c r="A304" s="60"/>
      <c r="B304" s="62">
        <v>43916</v>
      </c>
      <c r="C304" s="3" t="str">
        <f>IF(ISBLANK(Data!K304)," ",IF(Data!K304&lt;=0.1,"VL",IF(Data!K304&lt;=10,"L",IF(Data!K304&lt;=25,"M",IF(Data!K304&lt;=50,"H",IF(Data!K304&gt;0,"VH"))))))</f>
        <v>VL</v>
      </c>
      <c r="D304" s="3" t="str">
        <f>IF(ISBLANK(Data!J304)," ",IF(Data!J304&lt;=0.1,"VL",IF(Data!J304&lt;=10,"L",IF(Data!J304&lt;=25,"M",IF(Data!J304&lt;=50,"H",IF(Data!J304&gt;0,"VH"))))))</f>
        <v>VL</v>
      </c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</row>
    <row r="305" spans="1:20" x14ac:dyDescent="0.3">
      <c r="A305" s="60"/>
      <c r="B305" s="62">
        <v>43917</v>
      </c>
      <c r="C305" s="3" t="str">
        <f>IF(ISBLANK(Data!K305)," ",IF(Data!K305&lt;=0.1,"VL",IF(Data!K305&lt;=10,"L",IF(Data!K305&lt;=25,"M",IF(Data!K305&lt;=50,"H",IF(Data!K305&gt;0,"VH"))))))</f>
        <v>VL</v>
      </c>
      <c r="D305" s="3" t="str">
        <f>IF(ISBLANK(Data!J305)," ",IF(Data!J305&lt;=0.1,"VL",IF(Data!J305&lt;=10,"L",IF(Data!J305&lt;=25,"M",IF(Data!J305&lt;=50,"H",IF(Data!J305&gt;0,"VH"))))))</f>
        <v>VL</v>
      </c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</row>
    <row r="306" spans="1:20" x14ac:dyDescent="0.3">
      <c r="A306" s="60"/>
      <c r="B306" s="62">
        <v>43918</v>
      </c>
      <c r="C306" s="3" t="str">
        <f>IF(ISBLANK(Data!K306)," ",IF(Data!K306&lt;=0.1,"VL",IF(Data!K306&lt;=10,"L",IF(Data!K306&lt;=25,"M",IF(Data!K306&lt;=50,"H",IF(Data!K306&gt;0,"VH"))))))</f>
        <v>VL</v>
      </c>
      <c r="D306" s="3" t="str">
        <f>IF(ISBLANK(Data!J306)," ",IF(Data!J306&lt;=0.1,"VL",IF(Data!J306&lt;=10,"L",IF(Data!J306&lt;=25,"M",IF(Data!J306&lt;=50,"H",IF(Data!J306&gt;0,"VH"))))))</f>
        <v>VL</v>
      </c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</row>
    <row r="307" spans="1:20" x14ac:dyDescent="0.3">
      <c r="A307" s="60"/>
      <c r="B307" s="62">
        <v>43919</v>
      </c>
      <c r="C307" s="3" t="str">
        <f>IF(ISBLANK(Data!K307)," ",IF(Data!K307&lt;=0.1,"VL",IF(Data!K307&lt;=10,"L",IF(Data!K307&lt;=25,"M",IF(Data!K307&lt;=50,"H",IF(Data!K307&gt;0,"VH"))))))</f>
        <v>VL</v>
      </c>
      <c r="D307" s="3" t="str">
        <f>IF(ISBLANK(Data!J307)," ",IF(Data!J307&lt;=0.1,"VL",IF(Data!J307&lt;=10,"L",IF(Data!J307&lt;=25,"M",IF(Data!J307&lt;=50,"H",IF(Data!J307&gt;0,"VH"))))))</f>
        <v>VL</v>
      </c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</row>
    <row r="308" spans="1:20" x14ac:dyDescent="0.3">
      <c r="A308" s="60"/>
      <c r="B308" s="62">
        <v>43920</v>
      </c>
      <c r="C308" s="3" t="str">
        <f>IF(ISBLANK(Data!K308)," ",IF(Data!K308&lt;=0.1,"VL",IF(Data!K308&lt;=10,"L",IF(Data!K308&lt;=25,"M",IF(Data!K308&lt;=50,"H",IF(Data!K308&gt;0,"VH"))))))</f>
        <v>VL</v>
      </c>
      <c r="D308" s="3" t="str">
        <f>IF(ISBLANK(Data!J308)," ",IF(Data!J308&lt;=0.1,"VL",IF(Data!J308&lt;=10,"L",IF(Data!J308&lt;=25,"M",IF(Data!J308&lt;=50,"H",IF(Data!J308&gt;0,"VH"))))))</f>
        <v>VL</v>
      </c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</row>
    <row r="309" spans="1:20" x14ac:dyDescent="0.3">
      <c r="A309" s="60"/>
      <c r="B309" s="62">
        <v>43921</v>
      </c>
      <c r="C309" s="3" t="str">
        <f>IF(ISBLANK(Data!K309)," ",IF(Data!K309&lt;=0.1,"VL",IF(Data!K309&lt;=10,"L",IF(Data!K309&lt;=25,"M",IF(Data!K309&lt;=50,"H",IF(Data!K309&gt;0,"VH"))))))</f>
        <v>VL</v>
      </c>
      <c r="D309" s="3" t="str">
        <f>IF(ISBLANK(Data!J309)," ",IF(Data!J309&lt;=0.1,"VL",IF(Data!J309&lt;=10,"L",IF(Data!J309&lt;=25,"M",IF(Data!J309&lt;=50,"H",IF(Data!J309&gt;0,"VH"))))))</f>
        <v>VL</v>
      </c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</row>
    <row r="310" spans="1:20" x14ac:dyDescent="0.3">
      <c r="A310" s="60"/>
      <c r="B310" s="62">
        <v>43922</v>
      </c>
      <c r="C310" s="3" t="str">
        <f>IF(ISBLANK(Data!K310)," ",IF(Data!K310&lt;=0.1,"VL",IF(Data!K310&lt;=10,"L",IF(Data!K310&lt;=25,"M",IF(Data!K310&lt;=50,"H",IF(Data!K310&gt;0,"VH"))))))</f>
        <v>VL</v>
      </c>
      <c r="D310" s="3" t="str">
        <f>IF(ISBLANK(Data!J310)," ",IF(Data!J310&lt;=0.1,"VL",IF(Data!J310&lt;=10,"L",IF(Data!J310&lt;=25,"M",IF(Data!J310&lt;=50,"H",IF(Data!J310&gt;0,"VH"))))))</f>
        <v>VL</v>
      </c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</row>
    <row r="311" spans="1:20" x14ac:dyDescent="0.3">
      <c r="A311" s="60"/>
      <c r="B311" s="62">
        <v>43923</v>
      </c>
      <c r="C311" s="3" t="str">
        <f>IF(ISBLANK(Data!K311)," ",IF(Data!K311&lt;=0.1,"VL",IF(Data!K311&lt;=10,"L",IF(Data!K311&lt;=25,"M",IF(Data!K311&lt;=50,"H",IF(Data!K311&gt;0,"VH"))))))</f>
        <v>VL</v>
      </c>
      <c r="D311" s="3" t="str">
        <f>IF(ISBLANK(Data!J311)," ",IF(Data!J311&lt;=0.1,"VL",IF(Data!J311&lt;=10,"L",IF(Data!J311&lt;=25,"M",IF(Data!J311&lt;=50,"H",IF(Data!J311&gt;0,"VH"))))))</f>
        <v>VL</v>
      </c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</row>
    <row r="312" spans="1:20" x14ac:dyDescent="0.3">
      <c r="A312" s="60"/>
      <c r="B312" s="62">
        <v>43924</v>
      </c>
      <c r="C312" s="3" t="str">
        <f>IF(ISBLANK(Data!K312)," ",IF(Data!K312&lt;=0.1,"VL",IF(Data!K312&lt;=10,"L",IF(Data!K312&lt;=25,"M",IF(Data!K312&lt;=50,"H",IF(Data!K312&gt;0,"VH"))))))</f>
        <v>VL</v>
      </c>
      <c r="D312" s="3" t="str">
        <f>IF(ISBLANK(Data!J312)," ",IF(Data!J312&lt;=0.1,"VL",IF(Data!J312&lt;=10,"L",IF(Data!J312&lt;=25,"M",IF(Data!J312&lt;=50,"H",IF(Data!J312&gt;0,"VH"))))))</f>
        <v>VL</v>
      </c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</row>
    <row r="313" spans="1:20" x14ac:dyDescent="0.3">
      <c r="A313" s="60"/>
      <c r="B313" s="62">
        <v>43925</v>
      </c>
      <c r="C313" s="3" t="str">
        <f>IF(ISBLANK(Data!K313)," ",IF(Data!K313&lt;=0.1,"VL",IF(Data!K313&lt;=10,"L",IF(Data!K313&lt;=25,"M",IF(Data!K313&lt;=50,"H",IF(Data!K313&gt;0,"VH"))))))</f>
        <v>VL</v>
      </c>
      <c r="D313" s="3" t="str">
        <f>IF(ISBLANK(Data!J313)," ",IF(Data!J313&lt;=0.1,"VL",IF(Data!J313&lt;=10,"L",IF(Data!J313&lt;=25,"M",IF(Data!J313&lt;=50,"H",IF(Data!J313&gt;0,"VH"))))))</f>
        <v>VL</v>
      </c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</row>
    <row r="314" spans="1:20" x14ac:dyDescent="0.3">
      <c r="A314" s="60"/>
      <c r="B314" s="62">
        <v>43926</v>
      </c>
      <c r="C314" s="3" t="str">
        <f>IF(ISBLANK(Data!K314)," ",IF(Data!K314&lt;=0.1,"VL",IF(Data!K314&lt;=10,"L",IF(Data!K314&lt;=25,"M",IF(Data!K314&lt;=50,"H",IF(Data!K314&gt;0,"VH"))))))</f>
        <v>VL</v>
      </c>
      <c r="D314" s="3" t="str">
        <f>IF(ISBLANK(Data!J314)," ",IF(Data!J314&lt;=0.1,"VL",IF(Data!J314&lt;=10,"L",IF(Data!J314&lt;=25,"M",IF(Data!J314&lt;=50,"H",IF(Data!J314&gt;0,"VH"))))))</f>
        <v>VL</v>
      </c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</row>
    <row r="315" spans="1:20" x14ac:dyDescent="0.3">
      <c r="A315" s="60"/>
      <c r="B315" s="62">
        <v>43927</v>
      </c>
      <c r="C315" s="3" t="str">
        <f>IF(ISBLANK(Data!K315)," ",IF(Data!K315&lt;=0.1,"VL",IF(Data!K315&lt;=10,"L",IF(Data!K315&lt;=25,"M",IF(Data!K315&lt;=50,"H",IF(Data!K315&gt;0,"VH"))))))</f>
        <v>M</v>
      </c>
      <c r="D315" s="3" t="str">
        <f>IF(ISBLANK(Data!J315)," ",IF(Data!J315&lt;=0.1,"VL",IF(Data!J315&lt;=10,"L",IF(Data!J315&lt;=25,"M",IF(Data!J315&lt;=50,"H",IF(Data!J315&gt;0,"VH"))))))</f>
        <v>VL</v>
      </c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</row>
    <row r="316" spans="1:20" x14ac:dyDescent="0.3">
      <c r="A316" s="60"/>
      <c r="B316" s="62">
        <v>43928</v>
      </c>
      <c r="C316" s="3" t="str">
        <f>IF(ISBLANK(Data!K316)," ",IF(Data!K316&lt;=0.1,"VL",IF(Data!K316&lt;=10,"L",IF(Data!K316&lt;=25,"M",IF(Data!K316&lt;=50,"H",IF(Data!K316&gt;0,"VH"))))))</f>
        <v>H</v>
      </c>
      <c r="D316" s="3" t="str">
        <f>IF(ISBLANK(Data!J316)," ",IF(Data!J316&lt;=0.1,"VL",IF(Data!J316&lt;=10,"L",IF(Data!J316&lt;=25,"M",IF(Data!J316&lt;=50,"H",IF(Data!J316&gt;0,"VH"))))))</f>
        <v>L</v>
      </c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</row>
    <row r="317" spans="1:20" x14ac:dyDescent="0.3">
      <c r="A317" s="60"/>
      <c r="B317" s="62">
        <v>43929</v>
      </c>
      <c r="C317" s="3" t="str">
        <f>IF(ISBLANK(Data!K317)," ",IF(Data!K317&lt;=0.1,"VL",IF(Data!K317&lt;=10,"L",IF(Data!K317&lt;=25,"M",IF(Data!K317&lt;=50,"H",IF(Data!K317&gt;0,"VH"))))))</f>
        <v>M</v>
      </c>
      <c r="D317" s="3" t="str">
        <f>IF(ISBLANK(Data!J317)," ",IF(Data!J317&lt;=0.1,"VL",IF(Data!J317&lt;=10,"L",IF(Data!J317&lt;=25,"M",IF(Data!J317&lt;=50,"H",IF(Data!J317&gt;0,"VH"))))))</f>
        <v>L</v>
      </c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</row>
    <row r="318" spans="1:20" x14ac:dyDescent="0.3">
      <c r="A318" s="60"/>
      <c r="B318" s="62">
        <v>43930</v>
      </c>
      <c r="C318" s="3" t="str">
        <f>IF(ISBLANK(Data!K318)," ",IF(Data!K318&lt;=0.1,"VL",IF(Data!K318&lt;=10,"L",IF(Data!K318&lt;=25,"M",IF(Data!K318&lt;=50,"H",IF(Data!K318&gt;0,"VH"))))))</f>
        <v>L</v>
      </c>
      <c r="D318" s="3" t="str">
        <f>IF(ISBLANK(Data!J318)," ",IF(Data!J318&lt;=0.1,"VL",IF(Data!J318&lt;=10,"L",IF(Data!J318&lt;=25,"M",IF(Data!J318&lt;=50,"H",IF(Data!J318&gt;0,"VH"))))))</f>
        <v>L</v>
      </c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</row>
    <row r="319" spans="1:20" x14ac:dyDescent="0.3">
      <c r="A319" s="60"/>
      <c r="B319" s="62">
        <v>43931</v>
      </c>
      <c r="C319" s="3" t="str">
        <f>IF(ISBLANK(Data!K319)," ",IF(Data!K319&lt;=0.1,"VL",IF(Data!K319&lt;=10,"L",IF(Data!K319&lt;=25,"M",IF(Data!K319&lt;=50,"H",IF(Data!K319&gt;0,"VH"))))))</f>
        <v>VL</v>
      </c>
      <c r="D319" s="3" t="str">
        <f>IF(ISBLANK(Data!J319)," ",IF(Data!J319&lt;=0.1,"VL",IF(Data!J319&lt;=10,"L",IF(Data!J319&lt;=25,"M",IF(Data!J319&lt;=50,"H",IF(Data!J319&gt;0,"VH"))))))</f>
        <v>L</v>
      </c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</row>
    <row r="320" spans="1:20" x14ac:dyDescent="0.3">
      <c r="A320" s="60"/>
      <c r="B320" s="62">
        <v>43932</v>
      </c>
      <c r="C320" s="3" t="str">
        <f>IF(ISBLANK(Data!K320)," ",IF(Data!K320&lt;=0.1,"VL",IF(Data!K320&lt;=10,"L",IF(Data!K320&lt;=25,"M",IF(Data!K320&lt;=50,"H",IF(Data!K320&gt;0,"VH"))))))</f>
        <v>VL</v>
      </c>
      <c r="D320" s="3" t="str">
        <f>IF(ISBLANK(Data!J320)," ",IF(Data!J320&lt;=0.1,"VL",IF(Data!J320&lt;=10,"L",IF(Data!J320&lt;=25,"M",IF(Data!J320&lt;=50,"H",IF(Data!J320&gt;0,"VH"))))))</f>
        <v>VL</v>
      </c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</row>
    <row r="321" spans="1:20" x14ac:dyDescent="0.3">
      <c r="A321" s="60"/>
      <c r="B321" s="62">
        <v>43933</v>
      </c>
      <c r="C321" s="3" t="str">
        <f>IF(ISBLANK(Data!K321)," ",IF(Data!K321&lt;=0.1,"VL",IF(Data!K321&lt;=10,"L",IF(Data!K321&lt;=25,"M",IF(Data!K321&lt;=50,"H",IF(Data!K321&gt;0,"VH"))))))</f>
        <v>VL</v>
      </c>
      <c r="D321" s="3" t="str">
        <f>IF(ISBLANK(Data!J321)," ",IF(Data!J321&lt;=0.1,"VL",IF(Data!J321&lt;=10,"L",IF(Data!J321&lt;=25,"M",IF(Data!J321&lt;=50,"H",IF(Data!J321&gt;0,"VH"))))))</f>
        <v>VL</v>
      </c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</row>
    <row r="322" spans="1:20" x14ac:dyDescent="0.3">
      <c r="A322" s="60"/>
      <c r="B322" s="62">
        <v>43934</v>
      </c>
      <c r="C322" s="3" t="str">
        <f>IF(ISBLANK(Data!K322)," ",IF(Data!K322&lt;=0.1,"VL",IF(Data!K322&lt;=10,"L",IF(Data!K322&lt;=25,"M",IF(Data!K322&lt;=50,"H",IF(Data!K322&gt;0,"VH"))))))</f>
        <v>VL</v>
      </c>
      <c r="D322" s="3" t="str">
        <f>IF(ISBLANK(Data!J322)," ",IF(Data!J322&lt;=0.1,"VL",IF(Data!J322&lt;=10,"L",IF(Data!J322&lt;=25,"M",IF(Data!J322&lt;=50,"H",IF(Data!J322&gt;0,"VH"))))))</f>
        <v>VL</v>
      </c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</row>
    <row r="323" spans="1:20" x14ac:dyDescent="0.3">
      <c r="A323" s="60"/>
      <c r="B323" s="62">
        <v>43935</v>
      </c>
      <c r="C323" s="3" t="str">
        <f>IF(ISBLANK(Data!K323)," ",IF(Data!K323&lt;=0.1,"VL",IF(Data!K323&lt;=10,"L",IF(Data!K323&lt;=25,"M",IF(Data!K323&lt;=50,"H",IF(Data!K323&gt;0,"VH"))))))</f>
        <v>VL</v>
      </c>
      <c r="D323" s="3" t="str">
        <f>IF(ISBLANK(Data!J323)," ",IF(Data!J323&lt;=0.1,"VL",IF(Data!J323&lt;=10,"L",IF(Data!J323&lt;=25,"M",IF(Data!J323&lt;=50,"H",IF(Data!J323&gt;0,"VH"))))))</f>
        <v>VL</v>
      </c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</row>
    <row r="324" spans="1:20" x14ac:dyDescent="0.3">
      <c r="A324" s="60"/>
      <c r="B324" s="62">
        <v>43936</v>
      </c>
      <c r="C324" s="3" t="str">
        <f>IF(ISBLANK(Data!K324)," ",IF(Data!K324&lt;=0.1,"VL",IF(Data!K324&lt;=10,"L",IF(Data!K324&lt;=25,"M",IF(Data!K324&lt;=50,"H",IF(Data!K324&gt;0,"VH"))))))</f>
        <v>VL</v>
      </c>
      <c r="D324" s="3" t="str">
        <f>IF(ISBLANK(Data!J324)," ",IF(Data!J324&lt;=0.1,"VL",IF(Data!J324&lt;=10,"L",IF(Data!J324&lt;=25,"M",IF(Data!J324&lt;=50,"H",IF(Data!J324&gt;0,"VH"))))))</f>
        <v>VL</v>
      </c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</row>
    <row r="325" spans="1:20" x14ac:dyDescent="0.3">
      <c r="A325" s="60"/>
      <c r="B325" s="62">
        <v>43937</v>
      </c>
      <c r="C325" s="3" t="str">
        <f>IF(ISBLANK(Data!K325)," ",IF(Data!K325&lt;=0.1,"VL",IF(Data!K325&lt;=10,"L",IF(Data!K325&lt;=25,"M",IF(Data!K325&lt;=50,"H",IF(Data!K325&gt;0,"VH"))))))</f>
        <v>VL</v>
      </c>
      <c r="D325" s="3" t="str">
        <f>IF(ISBLANK(Data!J325)," ",IF(Data!J325&lt;=0.1,"VL",IF(Data!J325&lt;=10,"L",IF(Data!J325&lt;=25,"M",IF(Data!J325&lt;=50,"H",IF(Data!J325&gt;0,"VH"))))))</f>
        <v>VL</v>
      </c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</row>
    <row r="326" spans="1:20" x14ac:dyDescent="0.3">
      <c r="A326" s="60"/>
      <c r="B326" s="62">
        <v>43938</v>
      </c>
      <c r="C326" s="3" t="str">
        <f>IF(ISBLANK(Data!K326)," ",IF(Data!K326&lt;=0.1,"VL",IF(Data!K326&lt;=10,"L",IF(Data!K326&lt;=25,"M",IF(Data!K326&lt;=50,"H",IF(Data!K326&gt;0,"VH"))))))</f>
        <v>L</v>
      </c>
      <c r="D326" s="3" t="str">
        <f>IF(ISBLANK(Data!J326)," ",IF(Data!J326&lt;=0.1,"VL",IF(Data!J326&lt;=10,"L",IF(Data!J326&lt;=25,"M",IF(Data!J326&lt;=50,"H",IF(Data!J326&gt;0,"VH"))))))</f>
        <v>VL</v>
      </c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</row>
    <row r="327" spans="1:20" x14ac:dyDescent="0.3">
      <c r="A327" s="60"/>
      <c r="B327" s="62">
        <v>43939</v>
      </c>
      <c r="C327" s="3" t="str">
        <f>IF(ISBLANK(Data!K327)," ",IF(Data!K327&lt;=0.1,"VL",IF(Data!K327&lt;=10,"L",IF(Data!K327&lt;=25,"M",IF(Data!K327&lt;=50,"H",IF(Data!K327&gt;0,"VH"))))))</f>
        <v>L</v>
      </c>
      <c r="D327" s="3" t="str">
        <f>IF(ISBLANK(Data!J327)," ",IF(Data!J327&lt;=0.1,"VL",IF(Data!J327&lt;=10,"L",IF(Data!J327&lt;=25,"M",IF(Data!J327&lt;=50,"H",IF(Data!J327&gt;0,"VH"))))))</f>
        <v>VL</v>
      </c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</row>
    <row r="328" spans="1:20" x14ac:dyDescent="0.3">
      <c r="A328" s="60"/>
      <c r="B328" s="62">
        <v>43940</v>
      </c>
      <c r="C328" s="3" t="str">
        <f>IF(ISBLANK(Data!K328)," ",IF(Data!K328&lt;=0.1,"VL",IF(Data!K328&lt;=10,"L",IF(Data!K328&lt;=25,"M",IF(Data!K328&lt;=50,"H",IF(Data!K328&gt;0,"VH"))))))</f>
        <v>L</v>
      </c>
      <c r="D328" s="3" t="str">
        <f>IF(ISBLANK(Data!J328)," ",IF(Data!J328&lt;=0.1,"VL",IF(Data!J328&lt;=10,"L",IF(Data!J328&lt;=25,"M",IF(Data!J328&lt;=50,"H",IF(Data!J328&gt;0,"VH"))))))</f>
        <v>VL</v>
      </c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</row>
    <row r="329" spans="1:20" x14ac:dyDescent="0.3">
      <c r="A329" s="60"/>
      <c r="B329" s="62">
        <v>43941</v>
      </c>
      <c r="C329" s="3" t="str">
        <f>IF(ISBLANK(Data!K329)," ",IF(Data!K329&lt;=0.1,"VL",IF(Data!K329&lt;=10,"L",IF(Data!K329&lt;=25,"M",IF(Data!K329&lt;=50,"H",IF(Data!K329&gt;0,"VH"))))))</f>
        <v>L</v>
      </c>
      <c r="D329" s="3" t="str">
        <f>IF(ISBLANK(Data!J329)," ",IF(Data!J329&lt;=0.1,"VL",IF(Data!J329&lt;=10,"L",IF(Data!J329&lt;=25,"M",IF(Data!J329&lt;=50,"H",IF(Data!J329&gt;0,"VH"))))))</f>
        <v>VL</v>
      </c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</row>
    <row r="330" spans="1:20" x14ac:dyDescent="0.3">
      <c r="A330" s="60"/>
      <c r="B330" s="62">
        <v>43942</v>
      </c>
      <c r="C330" s="3" t="str">
        <f>IF(ISBLANK(Data!K330)," ",IF(Data!K330&lt;=0.1,"VL",IF(Data!K330&lt;=10,"L",IF(Data!K330&lt;=25,"M",IF(Data!K330&lt;=50,"H",IF(Data!K330&gt;0,"VH"))))))</f>
        <v>L</v>
      </c>
      <c r="D330" s="3" t="str">
        <f>IF(ISBLANK(Data!J330)," ",IF(Data!J330&lt;=0.1,"VL",IF(Data!J330&lt;=10,"L",IF(Data!J330&lt;=25,"M",IF(Data!J330&lt;=50,"H",IF(Data!J330&gt;0,"VH"))))))</f>
        <v>VL</v>
      </c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</row>
    <row r="331" spans="1:20" x14ac:dyDescent="0.3">
      <c r="A331" s="60"/>
      <c r="B331" s="62">
        <v>43943</v>
      </c>
      <c r="C331" s="3" t="str">
        <f>IF(ISBLANK(Data!K331)," ",IF(Data!K331&lt;=0.1,"VL",IF(Data!K331&lt;=10,"L",IF(Data!K331&lt;=25,"M",IF(Data!K331&lt;=50,"H",IF(Data!K331&gt;0,"VH"))))))</f>
        <v>VL</v>
      </c>
      <c r="D331" s="3" t="str">
        <f>IF(ISBLANK(Data!J331)," ",IF(Data!J331&lt;=0.1,"VL",IF(Data!J331&lt;=10,"L",IF(Data!J331&lt;=25,"M",IF(Data!J331&lt;=50,"H",IF(Data!J331&gt;0,"VH"))))))</f>
        <v>VL</v>
      </c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</row>
    <row r="332" spans="1:20" x14ac:dyDescent="0.3">
      <c r="A332" s="60"/>
      <c r="B332" s="62">
        <v>43944</v>
      </c>
      <c r="C332" s="3" t="str">
        <f>IF(ISBLANK(Data!K332)," ",IF(Data!K332&lt;=0.1,"VL",IF(Data!K332&lt;=10,"L",IF(Data!K332&lt;=25,"M",IF(Data!K332&lt;=50,"H",IF(Data!K332&gt;0,"VH"))))))</f>
        <v>VL</v>
      </c>
      <c r="D332" s="3" t="str">
        <f>IF(ISBLANK(Data!J332)," ",IF(Data!J332&lt;=0.1,"VL",IF(Data!J332&lt;=10,"L",IF(Data!J332&lt;=25,"M",IF(Data!J332&lt;=50,"H",IF(Data!J332&gt;0,"VH"))))))</f>
        <v>VL</v>
      </c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</row>
    <row r="333" spans="1:20" x14ac:dyDescent="0.3">
      <c r="A333" s="60"/>
      <c r="B333" s="62">
        <v>43945</v>
      </c>
      <c r="C333" s="3" t="str">
        <f>IF(ISBLANK(Data!K333)," ",IF(Data!K333&lt;=0.1,"VL",IF(Data!K333&lt;=10,"L",IF(Data!K333&lt;=25,"M",IF(Data!K333&lt;=50,"H",IF(Data!K333&gt;0,"VH"))))))</f>
        <v>VL</v>
      </c>
      <c r="D333" s="3" t="str">
        <f>IF(ISBLANK(Data!J333)," ",IF(Data!J333&lt;=0.1,"VL",IF(Data!J333&lt;=10,"L",IF(Data!J333&lt;=25,"M",IF(Data!J333&lt;=50,"H",IF(Data!J333&gt;0,"VH"))))))</f>
        <v>VL</v>
      </c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</row>
    <row r="334" spans="1:20" x14ac:dyDescent="0.3">
      <c r="A334" s="60"/>
      <c r="B334" s="62">
        <v>43946</v>
      </c>
      <c r="C334" s="3" t="str">
        <f>IF(ISBLANK(Data!K334)," ",IF(Data!K334&lt;=0.1,"VL",IF(Data!K334&lt;=10,"L",IF(Data!K334&lt;=25,"M",IF(Data!K334&lt;=50,"H",IF(Data!K334&gt;0,"VH"))))))</f>
        <v>VL</v>
      </c>
      <c r="D334" s="3" t="str">
        <f>IF(ISBLANK(Data!J334)," ",IF(Data!J334&lt;=0.1,"VL",IF(Data!J334&lt;=10,"L",IF(Data!J334&lt;=25,"M",IF(Data!J334&lt;=50,"H",IF(Data!J334&gt;0,"VH"))))))</f>
        <v>VL</v>
      </c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</row>
    <row r="335" spans="1:20" x14ac:dyDescent="0.3">
      <c r="A335" s="60"/>
      <c r="B335" s="62">
        <v>43947</v>
      </c>
      <c r="C335" s="3" t="str">
        <f>IF(ISBLANK(Data!K335)," ",IF(Data!K335&lt;=0.1,"VL",IF(Data!K335&lt;=10,"L",IF(Data!K335&lt;=25,"M",IF(Data!K335&lt;=50,"H",IF(Data!K335&gt;0,"VH"))))))</f>
        <v>VL</v>
      </c>
      <c r="D335" s="3" t="str">
        <f>IF(ISBLANK(Data!J335)," ",IF(Data!J335&lt;=0.1,"VL",IF(Data!J335&lt;=10,"L",IF(Data!J335&lt;=25,"M",IF(Data!J335&lt;=50,"H",IF(Data!J335&gt;0,"VH"))))))</f>
        <v>VL</v>
      </c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</row>
    <row r="336" spans="1:20" x14ac:dyDescent="0.3">
      <c r="A336" s="60"/>
      <c r="B336" s="62">
        <v>43948</v>
      </c>
      <c r="C336" s="3" t="str">
        <f>IF(ISBLANK(Data!K336)," ",IF(Data!K336&lt;=0.1,"VL",IF(Data!K336&lt;=10,"L",IF(Data!K336&lt;=25,"M",IF(Data!K336&lt;=50,"H",IF(Data!K336&gt;0,"VH"))))))</f>
        <v>VL</v>
      </c>
      <c r="D336" s="3" t="str">
        <f>IF(ISBLANK(Data!J336)," ",IF(Data!J336&lt;=0.1,"VL",IF(Data!J336&lt;=10,"L",IF(Data!J336&lt;=25,"M",IF(Data!J336&lt;=50,"H",IF(Data!J336&gt;0,"VH"))))))</f>
        <v>VL</v>
      </c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</row>
    <row r="337" spans="1:20" x14ac:dyDescent="0.3">
      <c r="A337" s="60"/>
      <c r="B337" s="62">
        <v>43949</v>
      </c>
      <c r="C337" s="3" t="str">
        <f>IF(ISBLANK(Data!K337)," ",IF(Data!K337&lt;=0.1,"VL",IF(Data!K337&lt;=10,"L",IF(Data!K337&lt;=25,"M",IF(Data!K337&lt;=50,"H",IF(Data!K337&gt;0,"VH"))))))</f>
        <v>VL</v>
      </c>
      <c r="D337" s="3" t="str">
        <f>IF(ISBLANK(Data!J337)," ",IF(Data!J337&lt;=0.1,"VL",IF(Data!J337&lt;=10,"L",IF(Data!J337&lt;=25,"M",IF(Data!J337&lt;=50,"H",IF(Data!J337&gt;0,"VH"))))))</f>
        <v>VL</v>
      </c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</row>
    <row r="338" spans="1:20" x14ac:dyDescent="0.3">
      <c r="A338" s="60"/>
      <c r="B338" s="62">
        <v>43950</v>
      </c>
      <c r="C338" s="3" t="str">
        <f>IF(ISBLANK(Data!K338)," ",IF(Data!K338&lt;=0.1,"VL",IF(Data!K338&lt;=10,"L",IF(Data!K338&lt;=25,"M",IF(Data!K338&lt;=50,"H",IF(Data!K338&gt;0,"VH"))))))</f>
        <v>VL</v>
      </c>
      <c r="D338" s="3" t="str">
        <f>IF(ISBLANK(Data!J338)," ",IF(Data!J338&lt;=0.1,"VL",IF(Data!J338&lt;=10,"L",IF(Data!J338&lt;=25,"M",IF(Data!J338&lt;=50,"H",IF(Data!J338&gt;0,"VH"))))))</f>
        <v>L</v>
      </c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</row>
    <row r="339" spans="1:20" x14ac:dyDescent="0.3">
      <c r="A339" s="60"/>
      <c r="B339" s="62">
        <v>43951</v>
      </c>
      <c r="C339" s="3" t="str">
        <f>IF(ISBLANK(Data!K339)," ",IF(Data!K339&lt;=0.1,"VL",IF(Data!K339&lt;=10,"L",IF(Data!K339&lt;=25,"M",IF(Data!K339&lt;=50,"H",IF(Data!K339&gt;0,"VH"))))))</f>
        <v>VL</v>
      </c>
      <c r="D339" s="3" t="str">
        <f>IF(ISBLANK(Data!J339)," ",IF(Data!J339&lt;=0.1,"VL",IF(Data!J339&lt;=10,"L",IF(Data!J339&lt;=25,"M",IF(Data!J339&lt;=50,"H",IF(Data!J339&gt;0,"VH"))))))</f>
        <v>L</v>
      </c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</row>
    <row r="340" spans="1:20" x14ac:dyDescent="0.3">
      <c r="A340" s="60"/>
      <c r="B340" s="62">
        <v>43952</v>
      </c>
      <c r="C340" s="3" t="str">
        <f>IF(ISBLANK(Data!K340)," ",IF(Data!K340&lt;=0.1,"VL",IF(Data!K340&lt;=10,"L",IF(Data!K340&lt;=25,"M",IF(Data!K340&lt;=50,"H",IF(Data!K340&gt;0,"VH"))))))</f>
        <v>VL</v>
      </c>
      <c r="D340" s="3" t="str">
        <f>IF(ISBLANK(Data!J340)," ",IF(Data!J340&lt;=0.1,"VL",IF(Data!J340&lt;=10,"L",IF(Data!J340&lt;=25,"M",IF(Data!J340&lt;=50,"H",IF(Data!J340&gt;0,"VH"))))))</f>
        <v>VL</v>
      </c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</row>
    <row r="341" spans="1:20" x14ac:dyDescent="0.3">
      <c r="A341" s="60"/>
      <c r="B341" s="62">
        <v>43953</v>
      </c>
      <c r="C341" s="3" t="str">
        <f>IF(ISBLANK(Data!K341)," ",IF(Data!K341&lt;=0.1,"VL",IF(Data!K341&lt;=10,"L",IF(Data!K341&lt;=25,"M",IF(Data!K341&lt;=50,"H",IF(Data!K341&gt;0,"VH"))))))</f>
        <v>VL</v>
      </c>
      <c r="D341" s="3" t="str">
        <f>IF(ISBLANK(Data!J341)," ",IF(Data!J341&lt;=0.1,"VL",IF(Data!J341&lt;=10,"L",IF(Data!J341&lt;=25,"M",IF(Data!J341&lt;=50,"H",IF(Data!J341&gt;0,"VH"))))))</f>
        <v>VL</v>
      </c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</row>
    <row r="342" spans="1:20" x14ac:dyDescent="0.3">
      <c r="A342" s="60"/>
      <c r="B342" s="62">
        <v>43954</v>
      </c>
      <c r="C342" s="3" t="str">
        <f>IF(ISBLANK(Data!K342)," ",IF(Data!K342&lt;=0.1,"VL",IF(Data!K342&lt;=10,"L",IF(Data!K342&lt;=25,"M",IF(Data!K342&lt;=50,"H",IF(Data!K342&gt;0,"VH"))))))</f>
        <v>VL</v>
      </c>
      <c r="D342" s="3" t="str">
        <f>IF(ISBLANK(Data!J342)," ",IF(Data!J342&lt;=0.1,"VL",IF(Data!J342&lt;=10,"L",IF(Data!J342&lt;=25,"M",IF(Data!J342&lt;=50,"H",IF(Data!J342&gt;0,"VH"))))))</f>
        <v>VL</v>
      </c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</row>
    <row r="343" spans="1:20" x14ac:dyDescent="0.3">
      <c r="A343" s="60"/>
      <c r="B343" s="62">
        <v>43955</v>
      </c>
      <c r="C343" s="3" t="str">
        <f>IF(ISBLANK(Data!K343)," ",IF(Data!K343&lt;=0.1,"VL",IF(Data!K343&lt;=10,"L",IF(Data!K343&lt;=25,"M",IF(Data!K343&lt;=50,"H",IF(Data!K343&gt;0,"VH"))))))</f>
        <v>VL</v>
      </c>
      <c r="D343" s="3" t="str">
        <f>IF(ISBLANK(Data!J343)," ",IF(Data!J343&lt;=0.1,"VL",IF(Data!J343&lt;=10,"L",IF(Data!J343&lt;=25,"M",IF(Data!J343&lt;=50,"H",IF(Data!J343&gt;0,"VH"))))))</f>
        <v>VL</v>
      </c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</row>
    <row r="344" spans="1:20" x14ac:dyDescent="0.3">
      <c r="A344" s="60"/>
      <c r="B344" s="62">
        <v>43956</v>
      </c>
      <c r="C344" s="3" t="str">
        <f>IF(ISBLANK(Data!K344)," ",IF(Data!K344&lt;=0.1,"VL",IF(Data!K344&lt;=10,"L",IF(Data!K344&lt;=25,"M",IF(Data!K344&lt;=50,"H",IF(Data!K344&gt;0,"VH"))))))</f>
        <v>VL</v>
      </c>
      <c r="D344" s="3" t="str">
        <f>IF(ISBLANK(Data!J344)," ",IF(Data!J344&lt;=0.1,"VL",IF(Data!J344&lt;=10,"L",IF(Data!J344&lt;=25,"M",IF(Data!J344&lt;=50,"H",IF(Data!J344&gt;0,"VH"))))))</f>
        <v>VL</v>
      </c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</row>
    <row r="345" spans="1:20" x14ac:dyDescent="0.3">
      <c r="A345" s="60"/>
      <c r="B345" s="62">
        <v>43957</v>
      </c>
      <c r="C345" s="3" t="str">
        <f>IF(ISBLANK(Data!K345)," ",IF(Data!K345&lt;=0.1,"VL",IF(Data!K345&lt;=10,"L",IF(Data!K345&lt;=25,"M",IF(Data!K345&lt;=50,"H",IF(Data!K345&gt;0,"VH"))))))</f>
        <v>VL</v>
      </c>
      <c r="D345" s="3" t="str">
        <f>IF(ISBLANK(Data!J345)," ",IF(Data!J345&lt;=0.1,"VL",IF(Data!J345&lt;=10,"L",IF(Data!J345&lt;=25,"M",IF(Data!J345&lt;=50,"H",IF(Data!J345&gt;0,"VH"))))))</f>
        <v>L</v>
      </c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</row>
    <row r="346" spans="1:20" x14ac:dyDescent="0.3">
      <c r="A346" s="60"/>
      <c r="B346" s="62">
        <v>43958</v>
      </c>
      <c r="C346" s="3" t="str">
        <f>IF(ISBLANK(Data!K346)," ",IF(Data!K346&lt;=0.1,"VL",IF(Data!K346&lt;=10,"L",IF(Data!K346&lt;=25,"M",IF(Data!K346&lt;=50,"H",IF(Data!K346&gt;0,"VH"))))))</f>
        <v>VL</v>
      </c>
      <c r="D346" s="3" t="str">
        <f>IF(ISBLANK(Data!J346)," ",IF(Data!J346&lt;=0.1,"VL",IF(Data!J346&lt;=10,"L",IF(Data!J346&lt;=25,"M",IF(Data!J346&lt;=50,"H",IF(Data!J346&gt;0,"VH"))))))</f>
        <v>L</v>
      </c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</row>
    <row r="347" spans="1:20" x14ac:dyDescent="0.3">
      <c r="A347" s="60"/>
      <c r="B347" s="62">
        <v>43959</v>
      </c>
      <c r="C347" s="3" t="str">
        <f>IF(ISBLANK(Data!K347)," ",IF(Data!K347&lt;=0.1,"VL",IF(Data!K347&lt;=10,"L",IF(Data!K347&lt;=25,"M",IF(Data!K347&lt;=50,"H",IF(Data!K347&gt;0,"VH"))))))</f>
        <v>VL</v>
      </c>
      <c r="D347" s="3" t="str">
        <f>IF(ISBLANK(Data!J347)," ",IF(Data!J347&lt;=0.1,"VL",IF(Data!J347&lt;=10,"L",IF(Data!J347&lt;=25,"M",IF(Data!J347&lt;=50,"H",IF(Data!J347&gt;0,"VH"))))))</f>
        <v>L</v>
      </c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</row>
    <row r="348" spans="1:20" x14ac:dyDescent="0.3">
      <c r="A348" s="60"/>
      <c r="B348" s="62">
        <v>43960</v>
      </c>
      <c r="C348" s="3" t="str">
        <f>IF(ISBLANK(Data!K348)," ",IF(Data!K348&lt;=0.1,"VL",IF(Data!K348&lt;=10,"L",IF(Data!K348&lt;=25,"M",IF(Data!K348&lt;=50,"H",IF(Data!K348&gt;0,"VH"))))))</f>
        <v>VL</v>
      </c>
      <c r="D348" s="3" t="str">
        <f>IF(ISBLANK(Data!J348)," ",IF(Data!J348&lt;=0.1,"VL",IF(Data!J348&lt;=10,"L",IF(Data!J348&lt;=25,"M",IF(Data!J348&lt;=50,"H",IF(Data!J348&gt;0,"VH"))))))</f>
        <v>L</v>
      </c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</row>
    <row r="349" spans="1:20" x14ac:dyDescent="0.3">
      <c r="A349" s="60"/>
      <c r="B349" s="62">
        <v>43961</v>
      </c>
      <c r="C349" s="3" t="str">
        <f>IF(ISBLANK(Data!K349)," ",IF(Data!K349&lt;=0.1,"VL",IF(Data!K349&lt;=10,"L",IF(Data!K349&lt;=25,"M",IF(Data!K349&lt;=50,"H",IF(Data!K349&gt;0,"VH"))))))</f>
        <v>VL</v>
      </c>
      <c r="D349" s="3" t="str">
        <f>IF(ISBLANK(Data!J349)," ",IF(Data!J349&lt;=0.1,"VL",IF(Data!J349&lt;=10,"L",IF(Data!J349&lt;=25,"M",IF(Data!J349&lt;=50,"H",IF(Data!J349&gt;0,"VH"))))))</f>
        <v>VL</v>
      </c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</row>
    <row r="350" spans="1:20" x14ac:dyDescent="0.3">
      <c r="A350" s="60"/>
      <c r="B350" s="62">
        <v>43962</v>
      </c>
      <c r="C350" s="3" t="str">
        <f>IF(ISBLANK(Data!K350)," ",IF(Data!K350&lt;=0.1,"VL",IF(Data!K350&lt;=10,"L",IF(Data!K350&lt;=25,"M",IF(Data!K350&lt;=50,"H",IF(Data!K350&gt;0,"VH"))))))</f>
        <v>VL</v>
      </c>
      <c r="D350" s="3" t="str">
        <f>IF(ISBLANK(Data!J350)," ",IF(Data!J350&lt;=0.1,"VL",IF(Data!J350&lt;=10,"L",IF(Data!J350&lt;=25,"M",IF(Data!J350&lt;=50,"H",IF(Data!J350&gt;0,"VH"))))))</f>
        <v>L</v>
      </c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</row>
    <row r="351" spans="1:20" x14ac:dyDescent="0.3">
      <c r="A351" s="60"/>
      <c r="B351" s="62">
        <v>43963</v>
      </c>
      <c r="C351" s="3" t="str">
        <f>IF(ISBLANK(Data!K351)," ",IF(Data!K351&lt;=0.1,"VL",IF(Data!K351&lt;=10,"L",IF(Data!K351&lt;=25,"M",IF(Data!K351&lt;=50,"H",IF(Data!K351&gt;0,"VH"))))))</f>
        <v>VL</v>
      </c>
      <c r="D351" s="3" t="str">
        <f>IF(ISBLANK(Data!J351)," ",IF(Data!J351&lt;=0.1,"VL",IF(Data!J351&lt;=10,"L",IF(Data!J351&lt;=25,"M",IF(Data!J351&lt;=50,"H",IF(Data!J351&gt;0,"VH"))))))</f>
        <v>L</v>
      </c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</row>
    <row r="352" spans="1:20" x14ac:dyDescent="0.3">
      <c r="A352" s="60"/>
      <c r="B352" s="62">
        <v>43964</v>
      </c>
      <c r="C352" s="3" t="str">
        <f>IF(ISBLANK(Data!K352)," ",IF(Data!K352&lt;=0.1,"VL",IF(Data!K352&lt;=10,"L",IF(Data!K352&lt;=25,"M",IF(Data!K352&lt;=50,"H",IF(Data!K352&gt;0,"VH"))))))</f>
        <v>VL</v>
      </c>
      <c r="D352" s="3" t="str">
        <f>IF(ISBLANK(Data!J352)," ",IF(Data!J352&lt;=0.1,"VL",IF(Data!J352&lt;=10,"L",IF(Data!J352&lt;=25,"M",IF(Data!J352&lt;=50,"H",IF(Data!J352&gt;0,"VH"))))))</f>
        <v>VL</v>
      </c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</row>
    <row r="353" spans="1:20" x14ac:dyDescent="0.3">
      <c r="A353" s="60"/>
      <c r="B353" s="62">
        <v>43965</v>
      </c>
      <c r="C353" s="3" t="str">
        <f>IF(ISBLANK(Data!K353)," ",IF(Data!K353&lt;=0.1,"VL",IF(Data!K353&lt;=10,"L",IF(Data!K353&lt;=25,"M",IF(Data!K353&lt;=50,"H",IF(Data!K353&gt;0,"VH"))))))</f>
        <v>VL</v>
      </c>
      <c r="D353" s="3" t="str">
        <f>IF(ISBLANK(Data!J353)," ",IF(Data!J353&lt;=0.1,"VL",IF(Data!J353&lt;=10,"L",IF(Data!J353&lt;=25,"M",IF(Data!J353&lt;=50,"H",IF(Data!J353&gt;0,"VH"))))))</f>
        <v>VL</v>
      </c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</row>
    <row r="354" spans="1:20" x14ac:dyDescent="0.3">
      <c r="A354" s="60"/>
      <c r="B354" s="62">
        <v>43966</v>
      </c>
      <c r="C354" s="3" t="str">
        <f>IF(ISBLANK(Data!K354)," ",IF(Data!K354&lt;=0.1,"VL",IF(Data!K354&lt;=10,"L",IF(Data!K354&lt;=25,"M",IF(Data!K354&lt;=50,"H",IF(Data!K354&gt;0,"VH"))))))</f>
        <v>VL</v>
      </c>
      <c r="D354" s="3" t="str">
        <f>IF(ISBLANK(Data!J354)," ",IF(Data!J354&lt;=0.1,"VL",IF(Data!J354&lt;=10,"L",IF(Data!J354&lt;=25,"M",IF(Data!J354&lt;=50,"H",IF(Data!J354&gt;0,"VH"))))))</f>
        <v>VL</v>
      </c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</row>
    <row r="355" spans="1:20" x14ac:dyDescent="0.3">
      <c r="A355" s="60"/>
      <c r="B355" s="62">
        <v>43967</v>
      </c>
      <c r="C355" s="3" t="str">
        <f>IF(ISBLANK(Data!K355)," ",IF(Data!K355&lt;=0.1,"VL",IF(Data!K355&lt;=10,"L",IF(Data!K355&lt;=25,"M",IF(Data!K355&lt;=50,"H",IF(Data!K355&gt;0,"VH"))))))</f>
        <v>VL</v>
      </c>
      <c r="D355" s="3" t="str">
        <f>IF(ISBLANK(Data!J355)," ",IF(Data!J355&lt;=0.1,"VL",IF(Data!J355&lt;=10,"L",IF(Data!J355&lt;=25,"M",IF(Data!J355&lt;=50,"H",IF(Data!J355&gt;0,"VH"))))))</f>
        <v>L</v>
      </c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</row>
    <row r="356" spans="1:20" x14ac:dyDescent="0.3">
      <c r="A356" s="60"/>
      <c r="B356" s="62">
        <v>43968</v>
      </c>
      <c r="C356" s="3" t="str">
        <f>IF(ISBLANK(Data!K356)," ",IF(Data!K356&lt;=0.1,"VL",IF(Data!K356&lt;=10,"L",IF(Data!K356&lt;=25,"M",IF(Data!K356&lt;=50,"H",IF(Data!K356&gt;0,"VH"))))))</f>
        <v>VL</v>
      </c>
      <c r="D356" s="3" t="str">
        <f>IF(ISBLANK(Data!J356)," ",IF(Data!J356&lt;=0.1,"VL",IF(Data!J356&lt;=10,"L",IF(Data!J356&lt;=25,"M",IF(Data!J356&lt;=50,"H",IF(Data!J356&gt;0,"VH"))))))</f>
        <v>L</v>
      </c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</row>
    <row r="357" spans="1:20" x14ac:dyDescent="0.3">
      <c r="A357" s="60"/>
      <c r="B357" s="62">
        <v>43969</v>
      </c>
      <c r="C357" s="3" t="str">
        <f>IF(ISBLANK(Data!K357)," ",IF(Data!K357&lt;=0.1,"VL",IF(Data!K357&lt;=10,"L",IF(Data!K357&lt;=25,"M",IF(Data!K357&lt;=50,"H",IF(Data!K357&gt;0,"VH"))))))</f>
        <v>VL</v>
      </c>
      <c r="D357" s="3" t="str">
        <f>IF(ISBLANK(Data!J357)," ",IF(Data!J357&lt;=0.1,"VL",IF(Data!J357&lt;=10,"L",IF(Data!J357&lt;=25,"M",IF(Data!J357&lt;=50,"H",IF(Data!J357&gt;0,"VH"))))))</f>
        <v>VL</v>
      </c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</row>
    <row r="358" spans="1:20" x14ac:dyDescent="0.3">
      <c r="A358" s="60"/>
      <c r="B358" s="62">
        <v>43970</v>
      </c>
      <c r="C358" s="3" t="str">
        <f>IF(ISBLANK(Data!K358)," ",IF(Data!K358&lt;=0.1,"VL",IF(Data!K358&lt;=10,"L",IF(Data!K358&lt;=25,"M",IF(Data!K358&lt;=50,"H",IF(Data!K358&gt;0,"VH"))))))</f>
        <v>VL</v>
      </c>
      <c r="D358" s="3" t="str">
        <f>IF(ISBLANK(Data!J358)," ",IF(Data!J358&lt;=0.1,"VL",IF(Data!J358&lt;=10,"L",IF(Data!J358&lt;=25,"M",IF(Data!J358&lt;=50,"H",IF(Data!J358&gt;0,"VH"))))))</f>
        <v>VL</v>
      </c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</row>
    <row r="359" spans="1:20" x14ac:dyDescent="0.3">
      <c r="A359" s="60"/>
      <c r="B359" s="62">
        <v>43971</v>
      </c>
      <c r="C359" s="3" t="str">
        <f>IF(ISBLANK(Data!K359)," ",IF(Data!K359&lt;=0.1,"VL",IF(Data!K359&lt;=10,"L",IF(Data!K359&lt;=25,"M",IF(Data!K359&lt;=50,"H",IF(Data!K359&gt;0,"VH"))))))</f>
        <v>VL</v>
      </c>
      <c r="D359" s="3" t="str">
        <f>IF(ISBLANK(Data!J359)," ",IF(Data!J359&lt;=0.1,"VL",IF(Data!J359&lt;=10,"L",IF(Data!J359&lt;=25,"M",IF(Data!J359&lt;=50,"H",IF(Data!J359&gt;0,"VH"))))))</f>
        <v>VL</v>
      </c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</row>
    <row r="360" spans="1:20" x14ac:dyDescent="0.3">
      <c r="A360" s="60"/>
      <c r="B360" s="62">
        <v>43972</v>
      </c>
      <c r="C360" s="3" t="str">
        <f>IF(ISBLANK(Data!K360)," ",IF(Data!K360&lt;=0.1,"VL",IF(Data!K360&lt;=10,"L",IF(Data!K360&lt;=25,"M",IF(Data!K360&lt;=50,"H",IF(Data!K360&gt;0,"VH"))))))</f>
        <v>VL</v>
      </c>
      <c r="D360" s="3" t="str">
        <f>IF(ISBLANK(Data!J360)," ",IF(Data!J360&lt;=0.1,"VL",IF(Data!J360&lt;=10,"L",IF(Data!J360&lt;=25,"M",IF(Data!J360&lt;=50,"H",IF(Data!J360&gt;0,"VH"))))))</f>
        <v>VL</v>
      </c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</row>
    <row r="361" spans="1:20" x14ac:dyDescent="0.3">
      <c r="A361" s="60"/>
      <c r="B361" s="62">
        <v>43973</v>
      </c>
      <c r="C361" s="3" t="str">
        <f>IF(ISBLANK(Data!K361)," ",IF(Data!K361&lt;=0.1,"VL",IF(Data!K361&lt;=10,"L",IF(Data!K361&lt;=25,"M",IF(Data!K361&lt;=50,"H",IF(Data!K361&gt;0,"VH"))))))</f>
        <v>VL</v>
      </c>
      <c r="D361" s="3" t="str">
        <f>IF(ISBLANK(Data!J361)," ",IF(Data!J361&lt;=0.1,"VL",IF(Data!J361&lt;=10,"L",IF(Data!J361&lt;=25,"M",IF(Data!J361&lt;=50,"H",IF(Data!J361&gt;0,"VH"))))))</f>
        <v>VL</v>
      </c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</row>
    <row r="362" spans="1:20" x14ac:dyDescent="0.3">
      <c r="A362" s="60"/>
      <c r="B362" s="62">
        <v>43974</v>
      </c>
      <c r="C362" s="3" t="str">
        <f>IF(ISBLANK(Data!K362)," ",IF(Data!K362&lt;=0.1,"VL",IF(Data!K362&lt;=10,"L",IF(Data!K362&lt;=25,"M",IF(Data!K362&lt;=50,"H",IF(Data!K362&gt;0,"VH"))))))</f>
        <v>VL</v>
      </c>
      <c r="D362" s="3" t="str">
        <f>IF(ISBLANK(Data!J362)," ",IF(Data!J362&lt;=0.1,"VL",IF(Data!J362&lt;=10,"L",IF(Data!J362&lt;=25,"M",IF(Data!J362&lt;=50,"H",IF(Data!J362&gt;0,"VH"))))))</f>
        <v>VL</v>
      </c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</row>
    <row r="363" spans="1:20" x14ac:dyDescent="0.3">
      <c r="A363" s="60"/>
      <c r="B363" s="62">
        <v>43975</v>
      </c>
      <c r="C363" s="3" t="str">
        <f>IF(ISBLANK(Data!K363)," ",IF(Data!K363&lt;=0.1,"VL",IF(Data!K363&lt;=10,"L",IF(Data!K363&lt;=25,"M",IF(Data!K363&lt;=50,"H",IF(Data!K363&gt;0,"VH"))))))</f>
        <v>VL</v>
      </c>
      <c r="D363" s="3" t="str">
        <f>IF(ISBLANK(Data!J363)," ",IF(Data!J363&lt;=0.1,"VL",IF(Data!J363&lt;=10,"L",IF(Data!J363&lt;=25,"M",IF(Data!J363&lt;=50,"H",IF(Data!J363&gt;0,"VH"))))))</f>
        <v>VL</v>
      </c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</row>
    <row r="364" spans="1:20" x14ac:dyDescent="0.3">
      <c r="A364" s="60"/>
      <c r="B364" s="62">
        <v>43976</v>
      </c>
      <c r="C364" s="3" t="str">
        <f>IF(ISBLANK(Data!K364)," ",IF(Data!K364&lt;=0.1,"VL",IF(Data!K364&lt;=10,"L",IF(Data!K364&lt;=25,"M",IF(Data!K364&lt;=50,"H",IF(Data!K364&gt;0,"VH"))))))</f>
        <v>VL</v>
      </c>
      <c r="D364" s="3" t="str">
        <f>IF(ISBLANK(Data!J364)," ",IF(Data!J364&lt;=0.1,"VL",IF(Data!J364&lt;=10,"L",IF(Data!J364&lt;=25,"M",IF(Data!J364&lt;=50,"H",IF(Data!J364&gt;0,"VH"))))))</f>
        <v>VL</v>
      </c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</row>
    <row r="365" spans="1:20" x14ac:dyDescent="0.3">
      <c r="A365" s="60"/>
      <c r="B365" s="62">
        <v>43977</v>
      </c>
      <c r="C365" s="3" t="str">
        <f>IF(ISBLANK(Data!K365)," ",IF(Data!K365&lt;=0.1,"VL",IF(Data!K365&lt;=10,"L",IF(Data!K365&lt;=25,"M",IF(Data!K365&lt;=50,"H",IF(Data!K365&gt;0,"VH"))))))</f>
        <v>VL</v>
      </c>
      <c r="D365" s="3" t="str">
        <f>IF(ISBLANK(Data!J365)," ",IF(Data!J365&lt;=0.1,"VL",IF(Data!J365&lt;=10,"L",IF(Data!J365&lt;=25,"M",IF(Data!J365&lt;=50,"H",IF(Data!J365&gt;0,"VH"))))))</f>
        <v>VL</v>
      </c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</row>
    <row r="366" spans="1:20" x14ac:dyDescent="0.3">
      <c r="A366" s="60"/>
      <c r="B366" s="62">
        <v>43978</v>
      </c>
      <c r="C366" s="3" t="str">
        <f>IF(ISBLANK(Data!K366)," ",IF(Data!K366&lt;=0.1,"VL",IF(Data!K366&lt;=10,"L",IF(Data!K366&lt;=25,"M",IF(Data!K366&lt;=50,"H",IF(Data!K366&gt;0,"VH"))))))</f>
        <v>VL</v>
      </c>
      <c r="D366" s="3" t="str">
        <f>IF(ISBLANK(Data!J366)," ",IF(Data!J366&lt;=0.1,"VL",IF(Data!J366&lt;=10,"L",IF(Data!J366&lt;=25,"M",IF(Data!J366&lt;=50,"H",IF(Data!J366&gt;0,"VH"))))))</f>
        <v>VL</v>
      </c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</row>
    <row r="367" spans="1:20" x14ac:dyDescent="0.3">
      <c r="A367" s="60"/>
      <c r="B367" s="62">
        <v>43979</v>
      </c>
      <c r="C367" s="3" t="str">
        <f>IF(ISBLANK(Data!K367)," ",IF(Data!K367&lt;=0.1,"VL",IF(Data!K367&lt;=10,"L",IF(Data!K367&lt;=25,"M",IF(Data!K367&lt;=50,"H",IF(Data!K367&gt;0,"VH"))))))</f>
        <v>VL</v>
      </c>
      <c r="D367" s="3" t="str">
        <f>IF(ISBLANK(Data!J367)," ",IF(Data!J367&lt;=0.1,"VL",IF(Data!J367&lt;=10,"L",IF(Data!J367&lt;=25,"M",IF(Data!J367&lt;=50,"H",IF(Data!J367&gt;0,"VH"))))))</f>
        <v>VL</v>
      </c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</row>
    <row r="368" spans="1:20" x14ac:dyDescent="0.3">
      <c r="A368" s="60"/>
      <c r="B368" s="62">
        <v>43980</v>
      </c>
      <c r="C368" s="3" t="str">
        <f>IF(ISBLANK(Data!K368)," ",IF(Data!K368&lt;=0.1,"VL",IF(Data!K368&lt;=10,"L",IF(Data!K368&lt;=25,"M",IF(Data!K368&lt;=50,"H",IF(Data!K368&gt;0,"VH"))))))</f>
        <v>VL</v>
      </c>
      <c r="D368" s="3" t="str">
        <f>IF(ISBLANK(Data!J368)," ",IF(Data!J368&lt;=0.1,"VL",IF(Data!J368&lt;=10,"L",IF(Data!J368&lt;=25,"M",IF(Data!J368&lt;=50,"H",IF(Data!J368&gt;0,"VH"))))))</f>
        <v>VL</v>
      </c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</row>
    <row r="369" spans="1:20" x14ac:dyDescent="0.3">
      <c r="A369" s="60"/>
      <c r="B369" s="62">
        <v>43981</v>
      </c>
      <c r="C369" s="3" t="str">
        <f>IF(ISBLANK(Data!K369)," ",IF(Data!K369&lt;=0.1,"VL",IF(Data!K369&lt;=10,"L",IF(Data!K369&lt;=25,"M",IF(Data!K369&lt;=50,"H",IF(Data!K369&gt;0,"VH"))))))</f>
        <v>VL</v>
      </c>
      <c r="D369" s="3" t="str">
        <f>IF(ISBLANK(Data!J369)," ",IF(Data!J369&lt;=0.1,"VL",IF(Data!J369&lt;=10,"L",IF(Data!J369&lt;=25,"M",IF(Data!J369&lt;=50,"H",IF(Data!J369&gt;0,"VH"))))))</f>
        <v>L</v>
      </c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</row>
    <row r="370" spans="1:20" x14ac:dyDescent="0.3">
      <c r="A370" s="60"/>
      <c r="B370" s="62">
        <v>43982</v>
      </c>
      <c r="C370" s="3" t="str">
        <f>IF(ISBLANK(Data!K370)," ",IF(Data!K370&lt;=0.1,"VL",IF(Data!K370&lt;=10,"L",IF(Data!K370&lt;=25,"M",IF(Data!K370&lt;=50,"H",IF(Data!K370&gt;0,"VH"))))))</f>
        <v>VL</v>
      </c>
      <c r="D370" s="3" t="str">
        <f>IF(ISBLANK(Data!J370)," ",IF(Data!J370&lt;=0.1,"VL",IF(Data!J370&lt;=10,"L",IF(Data!J370&lt;=25,"M",IF(Data!J370&lt;=50,"H",IF(Data!J370&gt;0,"VH"))))))</f>
        <v>L</v>
      </c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</row>
  </sheetData>
  <mergeCells count="11">
    <mergeCell ref="H4:H9"/>
    <mergeCell ref="H15:J15"/>
    <mergeCell ref="K15:L15"/>
    <mergeCell ref="N15:T15"/>
    <mergeCell ref="H14:J14"/>
    <mergeCell ref="K14:L14"/>
    <mergeCell ref="N13:T13"/>
    <mergeCell ref="H12:L12"/>
    <mergeCell ref="H13:J13"/>
    <mergeCell ref="K13:L13"/>
    <mergeCell ref="N12:T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T435"/>
  <sheetViews>
    <sheetView topLeftCell="A2" workbookViewId="0">
      <selection activeCell="J17" sqref="J17:N22"/>
    </sheetView>
  </sheetViews>
  <sheetFormatPr defaultRowHeight="14.4" x14ac:dyDescent="0.3"/>
  <cols>
    <col min="2" max="2" width="11.5546875" customWidth="1"/>
  </cols>
  <sheetData>
    <row r="3" spans="2:20" x14ac:dyDescent="0.3">
      <c r="B3" s="3"/>
      <c r="C3" s="3"/>
      <c r="D3" s="3" t="s">
        <v>69</v>
      </c>
      <c r="H3" s="88" t="s">
        <v>71</v>
      </c>
      <c r="I3" s="88"/>
      <c r="J3" s="88" t="s">
        <v>41</v>
      </c>
      <c r="K3" s="88"/>
      <c r="L3" s="88"/>
      <c r="M3" s="88"/>
      <c r="N3" s="88"/>
      <c r="O3" s="60"/>
    </row>
    <row r="4" spans="2:20" ht="21" customHeight="1" thickBot="1" x14ac:dyDescent="0.35">
      <c r="B4" s="3" t="s">
        <v>0</v>
      </c>
      <c r="C4" s="3" t="s">
        <v>68</v>
      </c>
      <c r="D4" s="3" t="s">
        <v>67</v>
      </c>
      <c r="H4" s="140" t="s">
        <v>33</v>
      </c>
      <c r="I4" s="88"/>
      <c r="J4" s="88" t="s">
        <v>28</v>
      </c>
      <c r="K4" s="88" t="s">
        <v>29</v>
      </c>
      <c r="L4" s="88" t="s">
        <v>30</v>
      </c>
      <c r="M4" s="88" t="s">
        <v>31</v>
      </c>
      <c r="N4" s="88" t="s">
        <v>32</v>
      </c>
      <c r="O4" s="76" t="s">
        <v>20</v>
      </c>
    </row>
    <row r="5" spans="2:20" s="60" customFormat="1" ht="15.75" customHeight="1" x14ac:dyDescent="0.3">
      <c r="B5" s="62">
        <v>43617</v>
      </c>
      <c r="C5" s="3" t="str">
        <f>IF(ISBLANK(Data!P5)," ",IF(Data!P5&lt;=0.1,"VL",IF(Data!P5&lt;=10,"L",IF(Data!P5&lt;=25,"M",IF(Data!P5&lt;=50,"H",IF(Data!P5&gt;0,"VH"))))))</f>
        <v xml:space="preserve"> </v>
      </c>
      <c r="D5" s="3" t="str">
        <f>IF(ISBLANK(Data!O5)," ",IF(Data!O5&lt;=0.1,"VL",IF(Data!O5&lt;=10,"L",IF(Data!O5&lt;=25,"M",IF(Data!O5&lt;=50,"H",IF(Data!O5&gt;0,"VH"))))))</f>
        <v xml:space="preserve"> </v>
      </c>
      <c r="G5"/>
      <c r="H5" s="145"/>
      <c r="I5" s="88" t="s">
        <v>28</v>
      </c>
      <c r="J5" s="88">
        <f>COUNTIFS(C5:C370,"VL",D5:D370,"VL")</f>
        <v>203</v>
      </c>
      <c r="K5" s="88">
        <f>COUNTIFS(C5:C370,"L",D5:D370,"VL")</f>
        <v>10</v>
      </c>
      <c r="L5" s="88">
        <f>COUNTIFS(C5:C370,"M",D5:D370,"VL")</f>
        <v>0</v>
      </c>
      <c r="M5" s="88">
        <f>COUNTIFS(C5:C370,"H",D5:D370,"VL")</f>
        <v>0</v>
      </c>
      <c r="N5" s="90">
        <f>COUNTIFS(C5:C370,"VH",D5:D370,"VL")</f>
        <v>0</v>
      </c>
      <c r="O5" s="14">
        <f t="shared" ref="O5:O10" si="0">SUM(J5:N5)</f>
        <v>213</v>
      </c>
      <c r="P5"/>
      <c r="Q5"/>
      <c r="R5"/>
      <c r="S5"/>
      <c r="T5"/>
    </row>
    <row r="6" spans="2:20" s="60" customFormat="1" x14ac:dyDescent="0.3">
      <c r="B6" s="62">
        <v>43618</v>
      </c>
      <c r="C6" s="3" t="str">
        <f>IF(ISBLANK(Data!P6)," ",IF(Data!P6&lt;=0.1,"VL",IF(Data!P6&lt;=10,"L",IF(Data!P6&lt;=25,"M",IF(Data!P6&lt;=50,"H",IF(Data!P6&gt;0,"VH"))))))</f>
        <v xml:space="preserve"> </v>
      </c>
      <c r="D6" s="3" t="str">
        <f>IF(ISBLANK(Data!O6)," ",IF(Data!O6&lt;=0.1,"VL",IF(Data!O6&lt;=10,"L",IF(Data!O6&lt;=25,"M",IF(Data!O6&lt;=50,"H",IF(Data!O6&gt;0,"VH"))))))</f>
        <v xml:space="preserve"> </v>
      </c>
      <c r="G6"/>
      <c r="H6" s="145"/>
      <c r="I6" s="88" t="s">
        <v>29</v>
      </c>
      <c r="J6" s="88">
        <f>COUNTIFS(C5:C370,"VL",D5:D370,"L")</f>
        <v>59</v>
      </c>
      <c r="K6" s="88">
        <f>COUNTIFS(C5:C370,"L",D5:D370,"L")</f>
        <v>60</v>
      </c>
      <c r="L6" s="88">
        <f>COUNTIFS(C5:C370,"M",D5:D370,"L")</f>
        <v>18</v>
      </c>
      <c r="M6" s="88">
        <f>COUNTIFS(C5:C370,"H",D5:D370,"L")</f>
        <v>3</v>
      </c>
      <c r="N6" s="90">
        <f>COUNTIFS(C5:C370,"VH",D5:D370,"L")</f>
        <v>0</v>
      </c>
      <c r="O6" s="23">
        <f t="shared" si="0"/>
        <v>140</v>
      </c>
      <c r="P6"/>
      <c r="Q6"/>
      <c r="R6"/>
      <c r="S6"/>
      <c r="T6"/>
    </row>
    <row r="7" spans="2:20" s="60" customFormat="1" x14ac:dyDescent="0.3">
      <c r="B7" s="62">
        <v>43619</v>
      </c>
      <c r="C7" s="3" t="str">
        <f>IF(ISBLANK(Data!P7)," ",IF(Data!P7&lt;=0.1,"VL",IF(Data!P7&lt;=10,"L",IF(Data!P7&lt;=25,"M",IF(Data!P7&lt;=50,"H",IF(Data!P7&gt;0,"VH"))))))</f>
        <v xml:space="preserve"> </v>
      </c>
      <c r="D7" s="3" t="str">
        <f>IF(ISBLANK(Data!O7)," ",IF(Data!O7&lt;=0.1,"VL",IF(Data!O7&lt;=10,"L",IF(Data!O7&lt;=25,"M",IF(Data!O7&lt;=50,"H",IF(Data!O7&gt;0,"VH"))))))</f>
        <v xml:space="preserve"> </v>
      </c>
      <c r="G7"/>
      <c r="H7" s="145"/>
      <c r="I7" s="88" t="s">
        <v>30</v>
      </c>
      <c r="J7" s="88">
        <f>COUNTIFS(C5:C370,"VL",D5:D370,"M")</f>
        <v>0</v>
      </c>
      <c r="K7" s="88">
        <f>COUNTIFS(C5:C370,"L",D5:D370,"M")</f>
        <v>6</v>
      </c>
      <c r="L7" s="88">
        <f>COUNTIFS(C5:C370,"M",D5:D370,"M")</f>
        <v>0</v>
      </c>
      <c r="M7" s="88">
        <f>COUNTIFS(C5:C370,"H",D5:D370,"M")</f>
        <v>3</v>
      </c>
      <c r="N7" s="90">
        <f>COUNTIFS(C5:C370,"VH",D5:D370,"M")</f>
        <v>0</v>
      </c>
      <c r="O7" s="23">
        <f t="shared" si="0"/>
        <v>9</v>
      </c>
      <c r="P7"/>
      <c r="Q7"/>
      <c r="R7"/>
      <c r="S7"/>
      <c r="T7"/>
    </row>
    <row r="8" spans="2:20" s="60" customFormat="1" x14ac:dyDescent="0.3">
      <c r="B8" s="62">
        <v>43620</v>
      </c>
      <c r="C8" s="3" t="str">
        <f>IF(ISBLANK(Data!P8)," ",IF(Data!P8&lt;=0.1,"VL",IF(Data!P8&lt;=10,"L",IF(Data!P8&lt;=25,"M",IF(Data!P8&lt;=50,"H",IF(Data!P8&gt;0,"VH"))))))</f>
        <v>VL</v>
      </c>
      <c r="D8" s="3" t="str">
        <f>IF(ISBLANK(Data!O8)," ",IF(Data!O8&lt;=0.1,"VL",IF(Data!O8&lt;=10,"L",IF(Data!O8&lt;=25,"M",IF(Data!O8&lt;=50,"H",IF(Data!O8&gt;0,"VH"))))))</f>
        <v>VL</v>
      </c>
      <c r="G8"/>
      <c r="H8" s="145"/>
      <c r="I8" s="88" t="s">
        <v>31</v>
      </c>
      <c r="J8" s="88">
        <f>COUNTIFS(C5:C370,"VL",D5:D370,"H")</f>
        <v>0</v>
      </c>
      <c r="K8" s="88">
        <f>COUNTIFS(C5:C370,"L",D5:D370,"H")</f>
        <v>0</v>
      </c>
      <c r="L8" s="88">
        <f>COUNTIFS(C5:C370,"M",D5:D370,"H")</f>
        <v>1</v>
      </c>
      <c r="M8" s="88">
        <f>COUNTIFS(C5:C370,"H",D5:D370,"H")</f>
        <v>0</v>
      </c>
      <c r="N8" s="90">
        <f>COUNTIFS(C5:C370,"VH",D5:D370,"H")</f>
        <v>0</v>
      </c>
      <c r="O8" s="23">
        <f t="shared" si="0"/>
        <v>1</v>
      </c>
      <c r="P8"/>
      <c r="Q8"/>
      <c r="R8"/>
      <c r="S8"/>
      <c r="T8"/>
    </row>
    <row r="9" spans="2:20" s="60" customFormat="1" ht="15" thickBot="1" x14ac:dyDescent="0.35">
      <c r="B9" s="62">
        <v>43621</v>
      </c>
      <c r="C9" s="3" t="str">
        <f>IF(ISBLANK(Data!P9)," ",IF(Data!P9&lt;=0.1,"VL",IF(Data!P9&lt;=10,"L",IF(Data!P9&lt;=25,"M",IF(Data!P9&lt;=50,"H",IF(Data!P9&gt;0,"VH"))))))</f>
        <v>VL</v>
      </c>
      <c r="D9" s="3" t="str">
        <f>IF(ISBLANK(Data!O9)," ",IF(Data!O9&lt;=0.1,"VL",IF(Data!O9&lt;=10,"L",IF(Data!O9&lt;=25,"M",IF(Data!O9&lt;=50,"H",IF(Data!O9&gt;0,"VH"))))))</f>
        <v>VL</v>
      </c>
      <c r="G9"/>
      <c r="H9" s="128"/>
      <c r="I9" s="88" t="s">
        <v>32</v>
      </c>
      <c r="J9" s="76">
        <f>COUNTIFS(C5:C370,"VL",D5:D370,"VH")</f>
        <v>0</v>
      </c>
      <c r="K9" s="76">
        <f>COUNTIFS(C5:C370,"L",D5:D370,"VH")</f>
        <v>0</v>
      </c>
      <c r="L9" s="76">
        <f>COUNTIFS(C5:C370,"M",D5:D370,"VH")</f>
        <v>0</v>
      </c>
      <c r="M9" s="76">
        <f>COUNTIFS(C5:C370,"H",D5:D370,"VH")</f>
        <v>0</v>
      </c>
      <c r="N9" s="15">
        <f>COUNTIFS(C5:C370,"VH",D5:D370,"VH")</f>
        <v>0</v>
      </c>
      <c r="O9" s="16">
        <f t="shared" si="0"/>
        <v>0</v>
      </c>
      <c r="P9"/>
      <c r="Q9"/>
      <c r="R9"/>
      <c r="S9"/>
      <c r="T9"/>
    </row>
    <row r="10" spans="2:20" s="60" customFormat="1" ht="15" thickBot="1" x14ac:dyDescent="0.35">
      <c r="B10" s="62">
        <v>43622</v>
      </c>
      <c r="C10" s="3" t="str">
        <f>IF(ISBLANK(Data!P10)," ",IF(Data!P10&lt;=0.1,"VL",IF(Data!P10&lt;=10,"L",IF(Data!P10&lt;=25,"M",IF(Data!P10&lt;=50,"H",IF(Data!P10&gt;0,"VH"))))))</f>
        <v>VL</v>
      </c>
      <c r="D10" s="3" t="str">
        <f>IF(ISBLANK(Data!O10)," ",IF(Data!O10&lt;=0.1,"VL",IF(Data!O10&lt;=10,"L",IF(Data!O10&lt;=25,"M",IF(Data!O10&lt;=50,"H",IF(Data!O10&gt;0,"VH"))))))</f>
        <v>VL</v>
      </c>
      <c r="G10"/>
      <c r="H10"/>
      <c r="I10" s="32" t="s">
        <v>20</v>
      </c>
      <c r="J10" s="17">
        <f>SUM(J5:J9)</f>
        <v>262</v>
      </c>
      <c r="K10" s="24">
        <f>SUM(K5:K9)</f>
        <v>76</v>
      </c>
      <c r="L10" s="24">
        <f>SUM(L5:L9)</f>
        <v>19</v>
      </c>
      <c r="M10" s="24">
        <f>SUM(M5:M9)</f>
        <v>6</v>
      </c>
      <c r="N10" s="18">
        <f>SUM(N5:N9)</f>
        <v>0</v>
      </c>
      <c r="O10" s="19">
        <f t="shared" si="0"/>
        <v>363</v>
      </c>
      <c r="P10"/>
      <c r="Q10"/>
      <c r="R10"/>
      <c r="S10"/>
      <c r="T10"/>
    </row>
    <row r="11" spans="2:20" s="60" customFormat="1" x14ac:dyDescent="0.3">
      <c r="B11" s="62">
        <v>43623</v>
      </c>
      <c r="C11" s="3" t="str">
        <f>IF(ISBLANK(Data!P11)," ",IF(Data!P11&lt;=0.1,"VL",IF(Data!P11&lt;=10,"L",IF(Data!P11&lt;=25,"M",IF(Data!P11&lt;=50,"H",IF(Data!P11&gt;0,"VH"))))))</f>
        <v>VL</v>
      </c>
      <c r="D11" s="3" t="str">
        <f>IF(ISBLANK(Data!O11)," ",IF(Data!O11&lt;=0.1,"VL",IF(Data!O11&lt;=10,"L",IF(Data!O11&lt;=25,"M",IF(Data!O11&lt;=50,"H",IF(Data!O11&gt;0,"VH"))))))</f>
        <v>VL</v>
      </c>
      <c r="G11"/>
      <c r="P11"/>
      <c r="Q11"/>
      <c r="R11"/>
      <c r="S11"/>
      <c r="T11"/>
    </row>
    <row r="12" spans="2:20" s="60" customFormat="1" x14ac:dyDescent="0.3">
      <c r="B12" s="62">
        <v>43624</v>
      </c>
      <c r="C12" s="3" t="str">
        <f>IF(ISBLANK(Data!P12)," ",IF(Data!P12&lt;=0.1,"VL",IF(Data!P12&lt;=10,"L",IF(Data!P12&lt;=25,"M",IF(Data!P12&lt;=50,"H",IF(Data!P12&gt;0,"VH"))))))</f>
        <v>VL</v>
      </c>
      <c r="D12" s="3" t="str">
        <f>IF(ISBLANK(Data!O12)," ",IF(Data!O12&lt;=0.1,"VL",IF(Data!O12&lt;=10,"L",IF(Data!O12&lt;=25,"M",IF(Data!O12&lt;=50,"H",IF(Data!O12&gt;0,"VH"))))))</f>
        <v>VL</v>
      </c>
      <c r="G12"/>
      <c r="H12" s="119" t="s">
        <v>77</v>
      </c>
      <c r="I12" s="120"/>
      <c r="J12" s="120"/>
      <c r="K12" s="120"/>
      <c r="L12" s="112"/>
      <c r="M12" s="3" t="s">
        <v>36</v>
      </c>
      <c r="N12" s="119" t="s">
        <v>37</v>
      </c>
      <c r="O12" s="120"/>
      <c r="P12" s="120"/>
      <c r="Q12" s="120"/>
      <c r="R12" s="120"/>
      <c r="S12" s="120"/>
      <c r="T12" s="112"/>
    </row>
    <row r="13" spans="2:20" s="60" customFormat="1" x14ac:dyDescent="0.3">
      <c r="B13" s="62">
        <v>43625</v>
      </c>
      <c r="C13" s="3" t="str">
        <f>IF(ISBLANK(Data!P13)," ",IF(Data!P13&lt;=0.1,"VL",IF(Data!P13&lt;=10,"L",IF(Data!P13&lt;=25,"M",IF(Data!P13&lt;=50,"H",IF(Data!P13&gt;0,"VH"))))))</f>
        <v>VL</v>
      </c>
      <c r="D13" s="3" t="str">
        <f>IF(ISBLANK(Data!O13)," ",IF(Data!O13&lt;=0.1,"VL",IF(Data!O13&lt;=10,"L",IF(Data!O13&lt;=25,"M",IF(Data!O13&lt;=50,"H",IF(Data!O13&gt;0,"VH"))))))</f>
        <v>VL</v>
      </c>
      <c r="G13"/>
      <c r="H13" s="149" t="s">
        <v>21</v>
      </c>
      <c r="I13" s="150"/>
      <c r="J13" s="151"/>
      <c r="K13" s="142">
        <f>(J5+K6+L7+M8+N9)/O10</f>
        <v>0.72451790633608815</v>
      </c>
      <c r="L13" s="143"/>
      <c r="M13" s="99" t="s">
        <v>38</v>
      </c>
      <c r="N13" s="119" t="str">
        <f>CONCATENATE(ROUND($K$13*100,3)," ","% forecast correct")</f>
        <v>72.452 % forecast correct</v>
      </c>
      <c r="O13" s="120"/>
      <c r="P13" s="120"/>
      <c r="Q13" s="120"/>
      <c r="R13" s="120"/>
      <c r="S13" s="120"/>
      <c r="T13" s="112"/>
    </row>
    <row r="14" spans="2:20" s="60" customFormat="1" x14ac:dyDescent="0.3">
      <c r="B14" s="62">
        <v>43626</v>
      </c>
      <c r="C14" s="3" t="str">
        <f>IF(ISBLANK(Data!P14)," ",IF(Data!P14&lt;=0.1,"VL",IF(Data!P14&lt;=10,"L",IF(Data!P14&lt;=25,"M",IF(Data!P14&lt;=50,"H",IF(Data!P14&gt;0,"VH"))))))</f>
        <v>VL</v>
      </c>
      <c r="D14" s="3" t="str">
        <f>IF(ISBLANK(Data!O14)," ",IF(Data!O14&lt;=0.1,"VL",IF(Data!O14&lt;=10,"L",IF(Data!O14&lt;=25,"M",IF(Data!O14&lt;=50,"H",IF(Data!O14&gt;0,"VH"))))))</f>
        <v>VL</v>
      </c>
      <c r="G14"/>
      <c r="H14" s="146" t="s">
        <v>34</v>
      </c>
      <c r="I14" s="147"/>
      <c r="J14" s="148"/>
      <c r="K14" s="142">
        <f>(K13-(SUM((J10*O5),(K10*O6),(L10*O7),(M10*O8),(N10*O9))/(O10*O10)))/(1-SUM((J10*O5),(K10*O6),(L10*O7),(M10*O8),(N10*O9))/(O10*O10))</f>
        <v>0.44279004083136336</v>
      </c>
      <c r="L14" s="143"/>
      <c r="M14" s="25" t="s">
        <v>43</v>
      </c>
      <c r="N14" s="103" t="str">
        <f>CONCATENATE(ROUND($K$14*100,3)," ","% correct forcast without random chance correct forecast")</f>
        <v>44.279 % correct forcast without random chance correct forecast</v>
      </c>
      <c r="O14" s="104"/>
      <c r="P14" s="104"/>
      <c r="Q14" s="104"/>
      <c r="R14" s="104"/>
      <c r="S14" s="104"/>
      <c r="T14" s="105"/>
    </row>
    <row r="15" spans="2:20" s="60" customFormat="1" x14ac:dyDescent="0.3">
      <c r="B15" s="62">
        <v>43627</v>
      </c>
      <c r="C15" s="3" t="str">
        <f>IF(ISBLANK(Data!P15)," ",IF(Data!P15&lt;=0.1,"VL",IF(Data!P15&lt;=10,"L",IF(Data!P15&lt;=25,"M",IF(Data!P15&lt;=50,"H",IF(Data!P15&gt;0,"VH"))))))</f>
        <v>VL</v>
      </c>
      <c r="D15" s="3" t="str">
        <f>IF(ISBLANK(Data!O15)," ",IF(Data!O15&lt;=0.1,"VL",IF(Data!O15&lt;=10,"L",IF(Data!O15&lt;=25,"M",IF(Data!O15&lt;=50,"H",IF(Data!O15&gt;0,"VH"))))))</f>
        <v>VL</v>
      </c>
      <c r="G15"/>
      <c r="H15" s="111" t="s">
        <v>35</v>
      </c>
      <c r="I15" s="111"/>
      <c r="J15" s="111"/>
      <c r="K15" s="142">
        <f>(K13-(SUM((J10*O5),(K10*O6),(L10*O7),(M10*O8),(N10*O9))/(O10*O10)))/(1-SUM(J10^2,K10^2,L10^2,M10^2,N10^2)/(O10*O10))</f>
        <v>0.50649669897457505</v>
      </c>
      <c r="L15" s="143"/>
      <c r="M15" s="26" t="s">
        <v>42</v>
      </c>
      <c r="N15" s="121" t="str">
        <f>CONCATENATE(ROUND(K15*100,3)," ","% correct forecast with random chance correct forecast")</f>
        <v>50.65 % correct forecast with random chance correct forecast</v>
      </c>
      <c r="O15" s="121"/>
      <c r="P15" s="121"/>
      <c r="Q15" s="121"/>
      <c r="R15" s="121"/>
      <c r="S15" s="121"/>
      <c r="T15" s="121"/>
    </row>
    <row r="16" spans="2:20" s="60" customFormat="1" x14ac:dyDescent="0.3">
      <c r="B16" s="62">
        <v>43628</v>
      </c>
      <c r="C16" s="3" t="str">
        <f>IF(ISBLANK(Data!P16)," ",IF(Data!P16&lt;=0.1,"VL",IF(Data!P16&lt;=10,"L",IF(Data!P16&lt;=25,"M",IF(Data!P16&lt;=50,"H",IF(Data!P16&gt;0,"VH"))))))</f>
        <v>VL</v>
      </c>
      <c r="D16" s="3" t="str">
        <f>IF(ISBLANK(Data!O16)," ",IF(Data!O16&lt;=0.1,"VL",IF(Data!O16&lt;=10,"L",IF(Data!O16&lt;=25,"M",IF(Data!O16&lt;=50,"H",IF(Data!O16&gt;0,"VH"))))))</f>
        <v>VL</v>
      </c>
      <c r="G16"/>
    </row>
    <row r="17" spans="2:14" s="60" customFormat="1" x14ac:dyDescent="0.3">
      <c r="B17" s="62">
        <v>43629</v>
      </c>
      <c r="C17" s="3" t="str">
        <f>IF(ISBLANK(Data!P17)," ",IF(Data!P17&lt;=0.1,"VL",IF(Data!P17&lt;=10,"L",IF(Data!P17&lt;=25,"M",IF(Data!P17&lt;=50,"H",IF(Data!P17&gt;0,"VH"))))))</f>
        <v>VL</v>
      </c>
      <c r="D17" s="3" t="str">
        <f>IF(ISBLANK(Data!O17)," ",IF(Data!O17&lt;=0.1,"VL",IF(Data!O17&lt;=10,"L",IF(Data!O17&lt;=25,"M",IF(Data!O17&lt;=50,"H",IF(Data!O17&gt;0,"VH"))))))</f>
        <v>VL</v>
      </c>
      <c r="J17" s="99"/>
      <c r="K17" s="99" t="s">
        <v>112</v>
      </c>
      <c r="L17" s="99" t="s">
        <v>113</v>
      </c>
      <c r="M17" s="26" t="s">
        <v>114</v>
      </c>
      <c r="N17" s="99" t="s">
        <v>117</v>
      </c>
    </row>
    <row r="18" spans="2:14" s="60" customFormat="1" x14ac:dyDescent="0.3">
      <c r="B18" s="62">
        <v>43630</v>
      </c>
      <c r="C18" s="3" t="str">
        <f>IF(ISBLANK(Data!P18)," ",IF(Data!P18&lt;=0.1,"VL",IF(Data!P18&lt;=10,"L",IF(Data!P18&lt;=25,"M",IF(Data!P18&lt;=50,"H",IF(Data!P18&gt;0,"VH"))))))</f>
        <v>VL</v>
      </c>
      <c r="D18" s="3" t="str">
        <f>IF(ISBLANK(Data!O18)," ",IF(Data!O18&lt;=0.1,"VL",IF(Data!O18&lt;=10,"L",IF(Data!O18&lt;=25,"M",IF(Data!O18&lt;=50,"H",IF(Data!O18&gt;0,"VH"))))))</f>
        <v>VL</v>
      </c>
      <c r="J18" s="99" t="s">
        <v>28</v>
      </c>
      <c r="K18" s="99">
        <f>J5</f>
        <v>203</v>
      </c>
      <c r="L18" s="99">
        <f>SUM(K5:N5)</f>
        <v>10</v>
      </c>
      <c r="M18" s="99">
        <f>J6+J7+J8+J9</f>
        <v>59</v>
      </c>
      <c r="N18" s="99">
        <f>K18/SUM(K18:M18)</f>
        <v>0.74632352941176472</v>
      </c>
    </row>
    <row r="19" spans="2:14" s="60" customFormat="1" x14ac:dyDescent="0.3">
      <c r="B19" s="62">
        <v>43631</v>
      </c>
      <c r="C19" s="3" t="str">
        <f>IF(ISBLANK(Data!P19)," ",IF(Data!P19&lt;=0.1,"VL",IF(Data!P19&lt;=10,"L",IF(Data!P19&lt;=25,"M",IF(Data!P19&lt;=50,"H",IF(Data!P19&gt;0,"VH"))))))</f>
        <v>VL</v>
      </c>
      <c r="D19" s="3" t="str">
        <f>IF(ISBLANK(Data!O19)," ",IF(Data!O19&lt;=0.1,"VL",IF(Data!O19&lt;=10,"L",IF(Data!O19&lt;=25,"M",IF(Data!O19&lt;=50,"H",IF(Data!O19&gt;0,"VH"))))))</f>
        <v>VL</v>
      </c>
      <c r="J19" s="99" t="s">
        <v>29</v>
      </c>
      <c r="K19" s="99">
        <f>K6</f>
        <v>60</v>
      </c>
      <c r="L19" s="99">
        <f>J6+L6+M6+N6</f>
        <v>80</v>
      </c>
      <c r="M19" s="99">
        <f>K5+K7+K8+K9</f>
        <v>16</v>
      </c>
      <c r="N19" s="99">
        <f t="shared" ref="N19:N21" si="1">K19/SUM(K19:M19)</f>
        <v>0.38461538461538464</v>
      </c>
    </row>
    <row r="20" spans="2:14" s="60" customFormat="1" x14ac:dyDescent="0.3">
      <c r="B20" s="62">
        <v>43632</v>
      </c>
      <c r="C20" s="3" t="str">
        <f>IF(ISBLANK(Data!P20)," ",IF(Data!P20&lt;=0.1,"VL",IF(Data!P20&lt;=10,"L",IF(Data!P20&lt;=25,"M",IF(Data!P20&lt;=50,"H",IF(Data!P20&gt;0,"VH"))))))</f>
        <v>VL</v>
      </c>
      <c r="D20" s="3" t="str">
        <f>IF(ISBLANK(Data!O20)," ",IF(Data!O20&lt;=0.1,"VL",IF(Data!O20&lt;=10,"L",IF(Data!O20&lt;=25,"M",IF(Data!O20&lt;=50,"H",IF(Data!O20&gt;0,"VH"))))))</f>
        <v>VL</v>
      </c>
      <c r="J20" s="99" t="s">
        <v>30</v>
      </c>
      <c r="K20" s="99">
        <f>L7</f>
        <v>0</v>
      </c>
      <c r="L20" s="99">
        <f>J7+K7+M7+N7</f>
        <v>9</v>
      </c>
      <c r="M20" s="99">
        <f>L5+L6+L8+L9</f>
        <v>19</v>
      </c>
      <c r="N20" s="99">
        <f t="shared" si="1"/>
        <v>0</v>
      </c>
    </row>
    <row r="21" spans="2:14" s="60" customFormat="1" x14ac:dyDescent="0.3">
      <c r="B21" s="62">
        <v>43633</v>
      </c>
      <c r="C21" s="3" t="str">
        <f>IF(ISBLANK(Data!P21)," ",IF(Data!P21&lt;=0.1,"VL",IF(Data!P21&lt;=10,"L",IF(Data!P21&lt;=25,"M",IF(Data!P21&lt;=50,"H",IF(Data!P21&gt;0,"VH"))))))</f>
        <v>VL</v>
      </c>
      <c r="D21" s="3" t="str">
        <f>IF(ISBLANK(Data!O21)," ",IF(Data!O21&lt;=0.1,"VL",IF(Data!O21&lt;=10,"L",IF(Data!O21&lt;=25,"M",IF(Data!O21&lt;=50,"H",IF(Data!O21&gt;0,"VH"))))))</f>
        <v>VL</v>
      </c>
      <c r="J21" s="99" t="s">
        <v>31</v>
      </c>
      <c r="K21" s="99">
        <f>M8</f>
        <v>0</v>
      </c>
      <c r="L21" s="99">
        <f>J8+K8+L8+N8</f>
        <v>1</v>
      </c>
      <c r="M21" s="99">
        <f>M5+M6+M7+M9</f>
        <v>6</v>
      </c>
      <c r="N21" s="99">
        <f t="shared" si="1"/>
        <v>0</v>
      </c>
    </row>
    <row r="22" spans="2:14" s="60" customFormat="1" x14ac:dyDescent="0.3">
      <c r="B22" s="62">
        <v>43634</v>
      </c>
      <c r="C22" s="3" t="str">
        <f>IF(ISBLANK(Data!P22)," ",IF(Data!P22&lt;=0.1,"VL",IF(Data!P22&lt;=10,"L",IF(Data!P22&lt;=25,"M",IF(Data!P22&lt;=50,"H",IF(Data!P22&gt;0,"VH"))))))</f>
        <v>VL</v>
      </c>
      <c r="D22" s="3" t="str">
        <f>IF(ISBLANK(Data!O22)," ",IF(Data!O22&lt;=0.1,"VL",IF(Data!O22&lt;=10,"L",IF(Data!O22&lt;=25,"M",IF(Data!O22&lt;=50,"H",IF(Data!O22&gt;0,"VH"))))))</f>
        <v>VL</v>
      </c>
      <c r="J22" s="99" t="s">
        <v>32</v>
      </c>
      <c r="K22" s="99">
        <f>N9</f>
        <v>0</v>
      </c>
      <c r="L22" s="99">
        <f>J9:M9</f>
        <v>0</v>
      </c>
      <c r="M22" s="99">
        <f>N5+N6+N7+N8</f>
        <v>0</v>
      </c>
      <c r="N22" s="99">
        <v>0</v>
      </c>
    </row>
    <row r="23" spans="2:14" s="60" customFormat="1" x14ac:dyDescent="0.3">
      <c r="B23" s="62">
        <v>43635</v>
      </c>
      <c r="C23" s="3" t="str">
        <f>IF(ISBLANK(Data!P23)," ",IF(Data!P23&lt;=0.1,"VL",IF(Data!P23&lt;=10,"L",IF(Data!P23&lt;=25,"M",IF(Data!P23&lt;=50,"H",IF(Data!P23&gt;0,"VH"))))))</f>
        <v>VL</v>
      </c>
      <c r="D23" s="3" t="str">
        <f>IF(ISBLANK(Data!O23)," ",IF(Data!O23&lt;=0.1,"VL",IF(Data!O23&lt;=10,"L",IF(Data!O23&lt;=25,"M",IF(Data!O23&lt;=50,"H",IF(Data!O23&gt;0,"VH"))))))</f>
        <v>VL</v>
      </c>
    </row>
    <row r="24" spans="2:14" s="60" customFormat="1" x14ac:dyDescent="0.3">
      <c r="B24" s="62">
        <v>43636</v>
      </c>
      <c r="C24" s="3" t="str">
        <f>IF(ISBLANK(Data!P24)," ",IF(Data!P24&lt;=0.1,"VL",IF(Data!P24&lt;=10,"L",IF(Data!P24&lt;=25,"M",IF(Data!P24&lt;=50,"H",IF(Data!P24&gt;0,"VH"))))))</f>
        <v>VL</v>
      </c>
      <c r="D24" s="3" t="str">
        <f>IF(ISBLANK(Data!O24)," ",IF(Data!O24&lt;=0.1,"VL",IF(Data!O24&lt;=10,"L",IF(Data!O24&lt;=25,"M",IF(Data!O24&lt;=50,"H",IF(Data!O24&gt;0,"VH"))))))</f>
        <v>VL</v>
      </c>
    </row>
    <row r="25" spans="2:14" s="60" customFormat="1" x14ac:dyDescent="0.3">
      <c r="B25" s="62">
        <v>43637</v>
      </c>
      <c r="C25" s="3" t="str">
        <f>IF(ISBLANK(Data!P25)," ",IF(Data!P25&lt;=0.1,"VL",IF(Data!P25&lt;=10,"L",IF(Data!P25&lt;=25,"M",IF(Data!P25&lt;=50,"H",IF(Data!P25&gt;0,"VH"))))))</f>
        <v>VL</v>
      </c>
      <c r="D25" s="3" t="str">
        <f>IF(ISBLANK(Data!O25)," ",IF(Data!O25&lt;=0.1,"VL",IF(Data!O25&lt;=10,"L",IF(Data!O25&lt;=25,"M",IF(Data!O25&lt;=50,"H",IF(Data!O25&gt;0,"VH"))))))</f>
        <v>VL</v>
      </c>
    </row>
    <row r="26" spans="2:14" s="60" customFormat="1" x14ac:dyDescent="0.3">
      <c r="B26" s="62">
        <v>43638</v>
      </c>
      <c r="C26" s="3" t="str">
        <f>IF(ISBLANK(Data!P26)," ",IF(Data!P26&lt;=0.1,"VL",IF(Data!P26&lt;=10,"L",IF(Data!P26&lt;=25,"M",IF(Data!P26&lt;=50,"H",IF(Data!P26&gt;0,"VH"))))))</f>
        <v>VL</v>
      </c>
      <c r="D26" s="3" t="str">
        <f>IF(ISBLANK(Data!O26)," ",IF(Data!O26&lt;=0.1,"VL",IF(Data!O26&lt;=10,"L",IF(Data!O26&lt;=25,"M",IF(Data!O26&lt;=50,"H",IF(Data!O26&gt;0,"VH"))))))</f>
        <v>VL</v>
      </c>
    </row>
    <row r="27" spans="2:14" s="60" customFormat="1" x14ac:dyDescent="0.3">
      <c r="B27" s="62">
        <v>43639</v>
      </c>
      <c r="C27" s="3" t="str">
        <f>IF(ISBLANK(Data!P27)," ",IF(Data!P27&lt;=0.1,"VL",IF(Data!P27&lt;=10,"L",IF(Data!P27&lt;=25,"M",IF(Data!P27&lt;=50,"H",IF(Data!P27&gt;0,"VH"))))))</f>
        <v>VL</v>
      </c>
      <c r="D27" s="3" t="str">
        <f>IF(ISBLANK(Data!O27)," ",IF(Data!O27&lt;=0.1,"VL",IF(Data!O27&lt;=10,"L",IF(Data!O27&lt;=25,"M",IF(Data!O27&lt;=50,"H",IF(Data!O27&gt;0,"VH"))))))</f>
        <v>VL</v>
      </c>
    </row>
    <row r="28" spans="2:14" s="60" customFormat="1" x14ac:dyDescent="0.3">
      <c r="B28" s="62">
        <v>43640</v>
      </c>
      <c r="C28" s="3" t="str">
        <f>IF(ISBLANK(Data!P28)," ",IF(Data!P28&lt;=0.1,"VL",IF(Data!P28&lt;=10,"L",IF(Data!P28&lt;=25,"M",IF(Data!P28&lt;=50,"H",IF(Data!P28&gt;0,"VH"))))))</f>
        <v>VL</v>
      </c>
      <c r="D28" s="3" t="str">
        <f>IF(ISBLANK(Data!O28)," ",IF(Data!O28&lt;=0.1,"VL",IF(Data!O28&lt;=10,"L",IF(Data!O28&lt;=25,"M",IF(Data!O28&lt;=50,"H",IF(Data!O28&gt;0,"VH"))))))</f>
        <v>VL</v>
      </c>
    </row>
    <row r="29" spans="2:14" s="60" customFormat="1" x14ac:dyDescent="0.3">
      <c r="B29" s="62">
        <v>43641</v>
      </c>
      <c r="C29" s="3" t="str">
        <f>IF(ISBLANK(Data!P29)," ",IF(Data!P29&lt;=0.1,"VL",IF(Data!P29&lt;=10,"L",IF(Data!P29&lt;=25,"M",IF(Data!P29&lt;=50,"H",IF(Data!P29&gt;0,"VH"))))))</f>
        <v>VL</v>
      </c>
      <c r="D29" s="3" t="str">
        <f>IF(ISBLANK(Data!O29)," ",IF(Data!O29&lt;=0.1,"VL",IF(Data!O29&lt;=10,"L",IF(Data!O29&lt;=25,"M",IF(Data!O29&lt;=50,"H",IF(Data!O29&gt;0,"VH"))))))</f>
        <v>VL</v>
      </c>
    </row>
    <row r="30" spans="2:14" s="60" customFormat="1" x14ac:dyDescent="0.3">
      <c r="B30" s="62">
        <v>43642</v>
      </c>
      <c r="C30" s="3" t="str">
        <f>IF(ISBLANK(Data!P30)," ",IF(Data!P30&lt;=0.1,"VL",IF(Data!P30&lt;=10,"L",IF(Data!P30&lt;=25,"M",IF(Data!P30&lt;=50,"H",IF(Data!P30&gt;0,"VH"))))))</f>
        <v>VL</v>
      </c>
      <c r="D30" s="3" t="str">
        <f>IF(ISBLANK(Data!O30)," ",IF(Data!O30&lt;=0.1,"VL",IF(Data!O30&lt;=10,"L",IF(Data!O30&lt;=25,"M",IF(Data!O30&lt;=50,"H",IF(Data!O30&gt;0,"VH"))))))</f>
        <v>VL</v>
      </c>
    </row>
    <row r="31" spans="2:14" s="60" customFormat="1" x14ac:dyDescent="0.3">
      <c r="B31" s="62">
        <v>43643</v>
      </c>
      <c r="C31" s="3" t="str">
        <f>IF(ISBLANK(Data!P31)," ",IF(Data!P31&lt;=0.1,"VL",IF(Data!P31&lt;=10,"L",IF(Data!P31&lt;=25,"M",IF(Data!P31&lt;=50,"H",IF(Data!P31&gt;0,"VH"))))))</f>
        <v>VL</v>
      </c>
      <c r="D31" s="3" t="str">
        <f>IF(ISBLANK(Data!O31)," ",IF(Data!O31&lt;=0.1,"VL",IF(Data!O31&lt;=10,"L",IF(Data!O31&lt;=25,"M",IF(Data!O31&lt;=50,"H",IF(Data!O31&gt;0,"VH"))))))</f>
        <v>VL</v>
      </c>
    </row>
    <row r="32" spans="2:14" s="60" customFormat="1" x14ac:dyDescent="0.3">
      <c r="B32" s="62">
        <v>43644</v>
      </c>
      <c r="C32" s="3" t="str">
        <f>IF(ISBLANK(Data!P32)," ",IF(Data!P32&lt;=0.1,"VL",IF(Data!P32&lt;=10,"L",IF(Data!P32&lt;=25,"M",IF(Data!P32&lt;=50,"H",IF(Data!P32&gt;0,"VH"))))))</f>
        <v>VL</v>
      </c>
      <c r="D32" s="3" t="str">
        <f>IF(ISBLANK(Data!O32)," ",IF(Data!O32&lt;=0.1,"VL",IF(Data!O32&lt;=10,"L",IF(Data!O32&lt;=25,"M",IF(Data!O32&lt;=50,"H",IF(Data!O32&gt;0,"VH"))))))</f>
        <v>VL</v>
      </c>
    </row>
    <row r="33" spans="2:4" s="60" customFormat="1" x14ac:dyDescent="0.3">
      <c r="B33" s="62">
        <v>43645</v>
      </c>
      <c r="C33" s="3" t="str">
        <f>IF(ISBLANK(Data!P33)," ",IF(Data!P33&lt;=0.1,"VL",IF(Data!P33&lt;=10,"L",IF(Data!P33&lt;=25,"M",IF(Data!P33&lt;=50,"H",IF(Data!P33&gt;0,"VH"))))))</f>
        <v>VL</v>
      </c>
      <c r="D33" s="3" t="str">
        <f>IF(ISBLANK(Data!O33)," ",IF(Data!O33&lt;=0.1,"VL",IF(Data!O33&lt;=10,"L",IF(Data!O33&lt;=25,"M",IF(Data!O33&lt;=50,"H",IF(Data!O33&gt;0,"VH"))))))</f>
        <v>VL</v>
      </c>
    </row>
    <row r="34" spans="2:4" s="60" customFormat="1" x14ac:dyDescent="0.3">
      <c r="B34" s="62">
        <v>43646</v>
      </c>
      <c r="C34" s="3" t="str">
        <f>IF(ISBLANK(Data!P34)," ",IF(Data!P34&lt;=0.1,"VL",IF(Data!P34&lt;=10,"L",IF(Data!P34&lt;=25,"M",IF(Data!P34&lt;=50,"H",IF(Data!P34&gt;0,"VH"))))))</f>
        <v>VL</v>
      </c>
      <c r="D34" s="3" t="str">
        <f>IF(ISBLANK(Data!O34)," ",IF(Data!O34&lt;=0.1,"VL",IF(Data!O34&lt;=10,"L",IF(Data!O34&lt;=25,"M",IF(Data!O34&lt;=50,"H",IF(Data!O34&gt;0,"VH"))))))</f>
        <v>VL</v>
      </c>
    </row>
    <row r="35" spans="2:4" s="60" customFormat="1" x14ac:dyDescent="0.3">
      <c r="B35" s="62">
        <v>43647</v>
      </c>
      <c r="C35" s="3" t="str">
        <f>IF(ISBLANK(Data!P35)," ",IF(Data!P35&lt;=0.1,"VL",IF(Data!P35&lt;=10,"L",IF(Data!P35&lt;=25,"M",IF(Data!P35&lt;=50,"H",IF(Data!P35&gt;0,"VH"))))))</f>
        <v>VL</v>
      </c>
      <c r="D35" s="3" t="str">
        <f>IF(ISBLANK(Data!O35)," ",IF(Data!O35&lt;=0.1,"VL",IF(Data!O35&lt;=10,"L",IF(Data!O35&lt;=25,"M",IF(Data!O35&lt;=50,"H",IF(Data!O35&gt;0,"VH"))))))</f>
        <v>VL</v>
      </c>
    </row>
    <row r="36" spans="2:4" s="60" customFormat="1" x14ac:dyDescent="0.3">
      <c r="B36" s="62">
        <v>43648</v>
      </c>
      <c r="C36" s="3" t="str">
        <f>IF(ISBLANK(Data!P36)," ",IF(Data!P36&lt;=0.1,"VL",IF(Data!P36&lt;=10,"L",IF(Data!P36&lt;=25,"M",IF(Data!P36&lt;=50,"H",IF(Data!P36&gt;0,"VH"))))))</f>
        <v>VL</v>
      </c>
      <c r="D36" s="3" t="str">
        <f>IF(ISBLANK(Data!O36)," ",IF(Data!O36&lt;=0.1,"VL",IF(Data!O36&lt;=10,"L",IF(Data!O36&lt;=25,"M",IF(Data!O36&lt;=50,"H",IF(Data!O36&gt;0,"VH"))))))</f>
        <v>VL</v>
      </c>
    </row>
    <row r="37" spans="2:4" s="60" customFormat="1" x14ac:dyDescent="0.3">
      <c r="B37" s="62">
        <v>43649</v>
      </c>
      <c r="C37" s="3" t="str">
        <f>IF(ISBLANK(Data!P37)," ",IF(Data!P37&lt;=0.1,"VL",IF(Data!P37&lt;=10,"L",IF(Data!P37&lt;=25,"M",IF(Data!P37&lt;=50,"H",IF(Data!P37&gt;0,"VH"))))))</f>
        <v>VL</v>
      </c>
      <c r="D37" s="3" t="str">
        <f>IF(ISBLANK(Data!O37)," ",IF(Data!O37&lt;=0.1,"VL",IF(Data!O37&lt;=10,"L",IF(Data!O37&lt;=25,"M",IF(Data!O37&lt;=50,"H",IF(Data!O37&gt;0,"VH"))))))</f>
        <v>VL</v>
      </c>
    </row>
    <row r="38" spans="2:4" s="60" customFormat="1" x14ac:dyDescent="0.3">
      <c r="B38" s="62">
        <v>43650</v>
      </c>
      <c r="C38" s="3" t="str">
        <f>IF(ISBLANK(Data!P38)," ",IF(Data!P38&lt;=0.1,"VL",IF(Data!P38&lt;=10,"L",IF(Data!P38&lt;=25,"M",IF(Data!P38&lt;=50,"H",IF(Data!P38&gt;0,"VH"))))))</f>
        <v>L</v>
      </c>
      <c r="D38" s="3" t="str">
        <f>IF(ISBLANK(Data!O38)," ",IF(Data!O38&lt;=0.1,"VL",IF(Data!O38&lt;=10,"L",IF(Data!O38&lt;=25,"M",IF(Data!O38&lt;=50,"H",IF(Data!O38&gt;0,"VH"))))))</f>
        <v>VL</v>
      </c>
    </row>
    <row r="39" spans="2:4" s="60" customFormat="1" x14ac:dyDescent="0.3">
      <c r="B39" s="62">
        <v>43651</v>
      </c>
      <c r="C39" s="3" t="str">
        <f>IF(ISBLANK(Data!P39)," ",IF(Data!P39&lt;=0.1,"VL",IF(Data!P39&lt;=10,"L",IF(Data!P39&lt;=25,"M",IF(Data!P39&lt;=50,"H",IF(Data!P39&gt;0,"VH"))))))</f>
        <v>M</v>
      </c>
      <c r="D39" s="3" t="str">
        <f>IF(ISBLANK(Data!O39)," ",IF(Data!O39&lt;=0.1,"VL",IF(Data!O39&lt;=10,"L",IF(Data!O39&lt;=25,"M",IF(Data!O39&lt;=50,"H",IF(Data!O39&gt;0,"VH"))))))</f>
        <v>L</v>
      </c>
    </row>
    <row r="40" spans="2:4" s="60" customFormat="1" x14ac:dyDescent="0.3">
      <c r="B40" s="62">
        <v>43652</v>
      </c>
      <c r="C40" s="3" t="str">
        <f>IF(ISBLANK(Data!P40)," ",IF(Data!P40&lt;=0.1,"VL",IF(Data!P40&lt;=10,"L",IF(Data!P40&lt;=25,"M",IF(Data!P40&lt;=50,"H",IF(Data!P40&gt;0,"VH"))))))</f>
        <v>M</v>
      </c>
      <c r="D40" s="3" t="str">
        <f>IF(ISBLANK(Data!O40)," ",IF(Data!O40&lt;=0.1,"VL",IF(Data!O40&lt;=10,"L",IF(Data!O40&lt;=25,"M",IF(Data!O40&lt;=50,"H",IF(Data!O40&gt;0,"VH"))))))</f>
        <v>L</v>
      </c>
    </row>
    <row r="41" spans="2:4" s="60" customFormat="1" x14ac:dyDescent="0.3">
      <c r="B41" s="62">
        <v>43653</v>
      </c>
      <c r="C41" s="3" t="str">
        <f>IF(ISBLANK(Data!P41)," ",IF(Data!P41&lt;=0.1,"VL",IF(Data!P41&lt;=10,"L",IF(Data!P41&lt;=25,"M",IF(Data!P41&lt;=50,"H",IF(Data!P41&gt;0,"VH"))))))</f>
        <v>M</v>
      </c>
      <c r="D41" s="3" t="str">
        <f>IF(ISBLANK(Data!O41)," ",IF(Data!O41&lt;=0.1,"VL",IF(Data!O41&lt;=10,"L",IF(Data!O41&lt;=25,"M",IF(Data!O41&lt;=50,"H",IF(Data!O41&gt;0,"VH"))))))</f>
        <v>L</v>
      </c>
    </row>
    <row r="42" spans="2:4" s="60" customFormat="1" x14ac:dyDescent="0.3">
      <c r="B42" s="62">
        <v>43654</v>
      </c>
      <c r="C42" s="3" t="str">
        <f>IF(ISBLANK(Data!P42)," ",IF(Data!P42&lt;=0.1,"VL",IF(Data!P42&lt;=10,"L",IF(Data!P42&lt;=25,"M",IF(Data!P42&lt;=50,"H",IF(Data!P42&gt;0,"VH"))))))</f>
        <v>VL</v>
      </c>
      <c r="D42" s="3" t="str">
        <f>IF(ISBLANK(Data!O42)," ",IF(Data!O42&lt;=0.1,"VL",IF(Data!O42&lt;=10,"L",IF(Data!O42&lt;=25,"M",IF(Data!O42&lt;=50,"H",IF(Data!O42&gt;0,"VH"))))))</f>
        <v>VL</v>
      </c>
    </row>
    <row r="43" spans="2:4" s="60" customFormat="1" x14ac:dyDescent="0.3">
      <c r="B43" s="62">
        <v>43655</v>
      </c>
      <c r="C43" s="3" t="str">
        <f>IF(ISBLANK(Data!P43)," ",IF(Data!P43&lt;=0.1,"VL",IF(Data!P43&lt;=10,"L",IF(Data!P43&lt;=25,"M",IF(Data!P43&lt;=50,"H",IF(Data!P43&gt;0,"VH"))))))</f>
        <v>VL</v>
      </c>
      <c r="D43" s="3" t="str">
        <f>IF(ISBLANK(Data!O43)," ",IF(Data!O43&lt;=0.1,"VL",IF(Data!O43&lt;=10,"L",IF(Data!O43&lt;=25,"M",IF(Data!O43&lt;=50,"H",IF(Data!O43&gt;0,"VH"))))))</f>
        <v>VL</v>
      </c>
    </row>
    <row r="44" spans="2:4" s="60" customFormat="1" x14ac:dyDescent="0.3">
      <c r="B44" s="62">
        <v>43656</v>
      </c>
      <c r="C44" s="3" t="str">
        <f>IF(ISBLANK(Data!P44)," ",IF(Data!P44&lt;=0.1,"VL",IF(Data!P44&lt;=10,"L",IF(Data!P44&lt;=25,"M",IF(Data!P44&lt;=50,"H",IF(Data!P44&gt;0,"VH"))))))</f>
        <v>VL</v>
      </c>
      <c r="D44" s="3" t="str">
        <f>IF(ISBLANK(Data!O44)," ",IF(Data!O44&lt;=0.1,"VL",IF(Data!O44&lt;=10,"L",IF(Data!O44&lt;=25,"M",IF(Data!O44&lt;=50,"H",IF(Data!O44&gt;0,"VH"))))))</f>
        <v>VL</v>
      </c>
    </row>
    <row r="45" spans="2:4" s="60" customFormat="1" x14ac:dyDescent="0.3">
      <c r="B45" s="62">
        <v>43657</v>
      </c>
      <c r="C45" s="3" t="str">
        <f>IF(ISBLANK(Data!P45)," ",IF(Data!P45&lt;=0.1,"VL",IF(Data!P45&lt;=10,"L",IF(Data!P45&lt;=25,"M",IF(Data!P45&lt;=50,"H",IF(Data!P45&gt;0,"VH"))))))</f>
        <v>VL</v>
      </c>
      <c r="D45" s="3" t="str">
        <f>IF(ISBLANK(Data!O45)," ",IF(Data!O45&lt;=0.1,"VL",IF(Data!O45&lt;=10,"L",IF(Data!O45&lt;=25,"M",IF(Data!O45&lt;=50,"H",IF(Data!O45&gt;0,"VH"))))))</f>
        <v>VL</v>
      </c>
    </row>
    <row r="46" spans="2:4" s="60" customFormat="1" x14ac:dyDescent="0.3">
      <c r="B46" s="62">
        <v>43658</v>
      </c>
      <c r="C46" s="3" t="str">
        <f>IF(ISBLANK(Data!P46)," ",IF(Data!P46&lt;=0.1,"VL",IF(Data!P46&lt;=10,"L",IF(Data!P46&lt;=25,"M",IF(Data!P46&lt;=50,"H",IF(Data!P46&gt;0,"VH"))))))</f>
        <v>VL</v>
      </c>
      <c r="D46" s="3" t="str">
        <f>IF(ISBLANK(Data!O46)," ",IF(Data!O46&lt;=0.1,"VL",IF(Data!O46&lt;=10,"L",IF(Data!O46&lt;=25,"M",IF(Data!O46&lt;=50,"H",IF(Data!O46&gt;0,"VH"))))))</f>
        <v>VL</v>
      </c>
    </row>
    <row r="47" spans="2:4" s="60" customFormat="1" x14ac:dyDescent="0.3">
      <c r="B47" s="62">
        <v>43659</v>
      </c>
      <c r="C47" s="3" t="str">
        <f>IF(ISBLANK(Data!P47)," ",IF(Data!P47&lt;=0.1,"VL",IF(Data!P47&lt;=10,"L",IF(Data!P47&lt;=25,"M",IF(Data!P47&lt;=50,"H",IF(Data!P47&gt;0,"VH"))))))</f>
        <v>VL</v>
      </c>
      <c r="D47" s="3" t="str">
        <f>IF(ISBLANK(Data!O47)," ",IF(Data!O47&lt;=0.1,"VL",IF(Data!O47&lt;=10,"L",IF(Data!O47&lt;=25,"M",IF(Data!O47&lt;=50,"H",IF(Data!O47&gt;0,"VH"))))))</f>
        <v>VL</v>
      </c>
    </row>
    <row r="48" spans="2:4" s="60" customFormat="1" x14ac:dyDescent="0.3">
      <c r="B48" s="62">
        <v>43660</v>
      </c>
      <c r="C48" s="3" t="str">
        <f>IF(ISBLANK(Data!P48)," ",IF(Data!P48&lt;=0.1,"VL",IF(Data!P48&lt;=10,"L",IF(Data!P48&lt;=25,"M",IF(Data!P48&lt;=50,"H",IF(Data!P48&gt;0,"VH"))))))</f>
        <v>VL</v>
      </c>
      <c r="D48" s="3" t="str">
        <f>IF(ISBLANK(Data!O48)," ",IF(Data!O48&lt;=0.1,"VL",IF(Data!O48&lt;=10,"L",IF(Data!O48&lt;=25,"M",IF(Data!O48&lt;=50,"H",IF(Data!O48&gt;0,"VH"))))))</f>
        <v>VL</v>
      </c>
    </row>
    <row r="49" spans="2:4" s="60" customFormat="1" x14ac:dyDescent="0.3">
      <c r="B49" s="62">
        <v>43661</v>
      </c>
      <c r="C49" s="3" t="str">
        <f>IF(ISBLANK(Data!P49)," ",IF(Data!P49&lt;=0.1,"VL",IF(Data!P49&lt;=10,"L",IF(Data!P49&lt;=25,"M",IF(Data!P49&lt;=50,"H",IF(Data!P49&gt;0,"VH"))))))</f>
        <v>VL</v>
      </c>
      <c r="D49" s="3" t="str">
        <f>IF(ISBLANK(Data!O49)," ",IF(Data!O49&lt;=0.1,"VL",IF(Data!O49&lt;=10,"L",IF(Data!O49&lt;=25,"M",IF(Data!O49&lt;=50,"H",IF(Data!O49&gt;0,"VH"))))))</f>
        <v>VL</v>
      </c>
    </row>
    <row r="50" spans="2:4" s="60" customFormat="1" x14ac:dyDescent="0.3">
      <c r="B50" s="62">
        <v>43662</v>
      </c>
      <c r="C50" s="3" t="str">
        <f>IF(ISBLANK(Data!P50)," ",IF(Data!P50&lt;=0.1,"VL",IF(Data!P50&lt;=10,"L",IF(Data!P50&lt;=25,"M",IF(Data!P50&lt;=50,"H",IF(Data!P50&gt;0,"VH"))))))</f>
        <v>VL</v>
      </c>
      <c r="D50" s="3" t="str">
        <f>IF(ISBLANK(Data!O50)," ",IF(Data!O50&lt;=0.1,"VL",IF(Data!O50&lt;=10,"L",IF(Data!O50&lt;=25,"M",IF(Data!O50&lt;=50,"H",IF(Data!O50&gt;0,"VH"))))))</f>
        <v>VL</v>
      </c>
    </row>
    <row r="51" spans="2:4" s="60" customFormat="1" x14ac:dyDescent="0.3">
      <c r="B51" s="62">
        <v>43663</v>
      </c>
      <c r="C51" s="3" t="str">
        <f>IF(ISBLANK(Data!P51)," ",IF(Data!P51&lt;=0.1,"VL",IF(Data!P51&lt;=10,"L",IF(Data!P51&lt;=25,"M",IF(Data!P51&lt;=50,"H",IF(Data!P51&gt;0,"VH"))))))</f>
        <v>VL</v>
      </c>
      <c r="D51" s="3" t="str">
        <f>IF(ISBLANK(Data!O51)," ",IF(Data!O51&lt;=0.1,"VL",IF(Data!O51&lt;=10,"L",IF(Data!O51&lt;=25,"M",IF(Data!O51&lt;=50,"H",IF(Data!O51&gt;0,"VH"))))))</f>
        <v>VL</v>
      </c>
    </row>
    <row r="52" spans="2:4" s="60" customFormat="1" x14ac:dyDescent="0.3">
      <c r="B52" s="62">
        <v>43664</v>
      </c>
      <c r="C52" s="3" t="str">
        <f>IF(ISBLANK(Data!P52)," ",IF(Data!P52&lt;=0.1,"VL",IF(Data!P52&lt;=10,"L",IF(Data!P52&lt;=25,"M",IF(Data!P52&lt;=50,"H",IF(Data!P52&gt;0,"VH"))))))</f>
        <v>VL</v>
      </c>
      <c r="D52" s="3" t="str">
        <f>IF(ISBLANK(Data!O52)," ",IF(Data!O52&lt;=0.1,"VL",IF(Data!O52&lt;=10,"L",IF(Data!O52&lt;=25,"M",IF(Data!O52&lt;=50,"H",IF(Data!O52&gt;0,"VH"))))))</f>
        <v>VL</v>
      </c>
    </row>
    <row r="53" spans="2:4" s="60" customFormat="1" x14ac:dyDescent="0.3">
      <c r="B53" s="62">
        <v>43665</v>
      </c>
      <c r="C53" s="3" t="str">
        <f>IF(ISBLANK(Data!P53)," ",IF(Data!P53&lt;=0.1,"VL",IF(Data!P53&lt;=10,"L",IF(Data!P53&lt;=25,"M",IF(Data!P53&lt;=50,"H",IF(Data!P53&gt;0,"VH"))))))</f>
        <v>VL</v>
      </c>
      <c r="D53" s="3" t="str">
        <f>IF(ISBLANK(Data!O53)," ",IF(Data!O53&lt;=0.1,"VL",IF(Data!O53&lt;=10,"L",IF(Data!O53&lt;=25,"M",IF(Data!O53&lt;=50,"H",IF(Data!O53&gt;0,"VH"))))))</f>
        <v>VL</v>
      </c>
    </row>
    <row r="54" spans="2:4" s="60" customFormat="1" x14ac:dyDescent="0.3">
      <c r="B54" s="62">
        <v>43666</v>
      </c>
      <c r="C54" s="3" t="str">
        <f>IF(ISBLANK(Data!P54)," ",IF(Data!P54&lt;=0.1,"VL",IF(Data!P54&lt;=10,"L",IF(Data!P54&lt;=25,"M",IF(Data!P54&lt;=50,"H",IF(Data!P54&gt;0,"VH"))))))</f>
        <v>L</v>
      </c>
      <c r="D54" s="3" t="str">
        <f>IF(ISBLANK(Data!O54)," ",IF(Data!O54&lt;=0.1,"VL",IF(Data!O54&lt;=10,"L",IF(Data!O54&lt;=25,"M",IF(Data!O54&lt;=50,"H",IF(Data!O54&gt;0,"VH"))))))</f>
        <v>VL</v>
      </c>
    </row>
    <row r="55" spans="2:4" s="60" customFormat="1" x14ac:dyDescent="0.3">
      <c r="B55" s="62">
        <v>43667</v>
      </c>
      <c r="C55" s="3" t="str">
        <f>IF(ISBLANK(Data!P55)," ",IF(Data!P55&lt;=0.1,"VL",IF(Data!P55&lt;=10,"L",IF(Data!P55&lt;=25,"M",IF(Data!P55&lt;=50,"H",IF(Data!P55&gt;0,"VH"))))))</f>
        <v>L</v>
      </c>
      <c r="D55" s="3" t="str">
        <f>IF(ISBLANK(Data!O55)," ",IF(Data!O55&lt;=0.1,"VL",IF(Data!O55&lt;=10,"L",IF(Data!O55&lt;=25,"M",IF(Data!O55&lt;=50,"H",IF(Data!O55&gt;0,"VH"))))))</f>
        <v>L</v>
      </c>
    </row>
    <row r="56" spans="2:4" s="60" customFormat="1" x14ac:dyDescent="0.3">
      <c r="B56" s="62">
        <v>43668</v>
      </c>
      <c r="C56" s="3" t="str">
        <f>IF(ISBLANK(Data!P56)," ",IF(Data!P56&lt;=0.1,"VL",IF(Data!P56&lt;=10,"L",IF(Data!P56&lt;=25,"M",IF(Data!P56&lt;=50,"H",IF(Data!P56&gt;0,"VH"))))))</f>
        <v>L</v>
      </c>
      <c r="D56" s="3" t="str">
        <f>IF(ISBLANK(Data!O56)," ",IF(Data!O56&lt;=0.1,"VL",IF(Data!O56&lt;=10,"L",IF(Data!O56&lt;=25,"M",IF(Data!O56&lt;=50,"H",IF(Data!O56&gt;0,"VH"))))))</f>
        <v>L</v>
      </c>
    </row>
    <row r="57" spans="2:4" s="60" customFormat="1" x14ac:dyDescent="0.3">
      <c r="B57" s="62">
        <v>43669</v>
      </c>
      <c r="C57" s="3" t="str">
        <f>IF(ISBLANK(Data!P57)," ",IF(Data!P57&lt;=0.1,"VL",IF(Data!P57&lt;=10,"L",IF(Data!P57&lt;=25,"M",IF(Data!P57&lt;=50,"H",IF(Data!P57&gt;0,"VH"))))))</f>
        <v>L</v>
      </c>
      <c r="D57" s="3" t="str">
        <f>IF(ISBLANK(Data!O57)," ",IF(Data!O57&lt;=0.1,"VL",IF(Data!O57&lt;=10,"L",IF(Data!O57&lt;=25,"M",IF(Data!O57&lt;=50,"H",IF(Data!O57&gt;0,"VH"))))))</f>
        <v>L</v>
      </c>
    </row>
    <row r="58" spans="2:4" s="60" customFormat="1" x14ac:dyDescent="0.3">
      <c r="B58" s="62">
        <v>43670</v>
      </c>
      <c r="C58" s="3" t="str">
        <f>IF(ISBLANK(Data!P58)," ",IF(Data!P58&lt;=0.1,"VL",IF(Data!P58&lt;=10,"L",IF(Data!P58&lt;=25,"M",IF(Data!P58&lt;=50,"H",IF(Data!P58&gt;0,"VH"))))))</f>
        <v>L</v>
      </c>
      <c r="D58" s="3" t="str">
        <f>IF(ISBLANK(Data!O58)," ",IF(Data!O58&lt;=0.1,"VL",IF(Data!O58&lt;=10,"L",IF(Data!O58&lt;=25,"M",IF(Data!O58&lt;=50,"H",IF(Data!O58&gt;0,"VH"))))))</f>
        <v>L</v>
      </c>
    </row>
    <row r="59" spans="2:4" s="60" customFormat="1" x14ac:dyDescent="0.3">
      <c r="B59" s="62">
        <v>43671</v>
      </c>
      <c r="C59" s="3" t="str">
        <f>IF(ISBLANK(Data!P59)," ",IF(Data!P59&lt;=0.1,"VL",IF(Data!P59&lt;=10,"L",IF(Data!P59&lt;=25,"M",IF(Data!P59&lt;=50,"H",IF(Data!P59&gt;0,"VH"))))))</f>
        <v>L</v>
      </c>
      <c r="D59" s="3" t="str">
        <f>IF(ISBLANK(Data!O59)," ",IF(Data!O59&lt;=0.1,"VL",IF(Data!O59&lt;=10,"L",IF(Data!O59&lt;=25,"M",IF(Data!O59&lt;=50,"H",IF(Data!O59&gt;0,"VH"))))))</f>
        <v>L</v>
      </c>
    </row>
    <row r="60" spans="2:4" s="60" customFormat="1" x14ac:dyDescent="0.3">
      <c r="B60" s="62">
        <v>43672</v>
      </c>
      <c r="C60" s="3" t="str">
        <f>IF(ISBLANK(Data!P60)," ",IF(Data!P60&lt;=0.1,"VL",IF(Data!P60&lt;=10,"L",IF(Data!P60&lt;=25,"M",IF(Data!P60&lt;=50,"H",IF(Data!P60&gt;0,"VH"))))))</f>
        <v>L</v>
      </c>
      <c r="D60" s="3" t="str">
        <f>IF(ISBLANK(Data!O60)," ",IF(Data!O60&lt;=0.1,"VL",IF(Data!O60&lt;=10,"L",IF(Data!O60&lt;=25,"M",IF(Data!O60&lt;=50,"H",IF(Data!O60&gt;0,"VH"))))))</f>
        <v>L</v>
      </c>
    </row>
    <row r="61" spans="2:4" s="60" customFormat="1" x14ac:dyDescent="0.3">
      <c r="B61" s="62">
        <v>43673</v>
      </c>
      <c r="C61" s="3" t="str">
        <f>IF(ISBLANK(Data!P61)," ",IF(Data!P61&lt;=0.1,"VL",IF(Data!P61&lt;=10,"L",IF(Data!P61&lt;=25,"M",IF(Data!P61&lt;=50,"H",IF(Data!P61&gt;0,"VH"))))))</f>
        <v>L</v>
      </c>
      <c r="D61" s="3" t="str">
        <f>IF(ISBLANK(Data!O61)," ",IF(Data!O61&lt;=0.1,"VL",IF(Data!O61&lt;=10,"L",IF(Data!O61&lt;=25,"M",IF(Data!O61&lt;=50,"H",IF(Data!O61&gt;0,"VH"))))))</f>
        <v>L</v>
      </c>
    </row>
    <row r="62" spans="2:4" s="60" customFormat="1" x14ac:dyDescent="0.3">
      <c r="B62" s="62">
        <v>43674</v>
      </c>
      <c r="C62" s="3" t="str">
        <f>IF(ISBLANK(Data!P62)," ",IF(Data!P62&lt;=0.1,"VL",IF(Data!P62&lt;=10,"L",IF(Data!P62&lt;=25,"M",IF(Data!P62&lt;=50,"H",IF(Data!P62&gt;0,"VH"))))))</f>
        <v>L</v>
      </c>
      <c r="D62" s="3" t="str">
        <f>IF(ISBLANK(Data!O62)," ",IF(Data!O62&lt;=0.1,"VL",IF(Data!O62&lt;=10,"L",IF(Data!O62&lt;=25,"M",IF(Data!O62&lt;=50,"H",IF(Data!O62&gt;0,"VH"))))))</f>
        <v>L</v>
      </c>
    </row>
    <row r="63" spans="2:4" s="60" customFormat="1" x14ac:dyDescent="0.3">
      <c r="B63" s="62">
        <v>43675</v>
      </c>
      <c r="C63" s="3" t="str">
        <f>IF(ISBLANK(Data!P63)," ",IF(Data!P63&lt;=0.1,"VL",IF(Data!P63&lt;=10,"L",IF(Data!P63&lt;=25,"M",IF(Data!P63&lt;=50,"H",IF(Data!P63&gt;0,"VH"))))))</f>
        <v>L</v>
      </c>
      <c r="D63" s="3" t="str">
        <f>IF(ISBLANK(Data!O63)," ",IF(Data!O63&lt;=0.1,"VL",IF(Data!O63&lt;=10,"L",IF(Data!O63&lt;=25,"M",IF(Data!O63&lt;=50,"H",IF(Data!O63&gt;0,"VH"))))))</f>
        <v>M</v>
      </c>
    </row>
    <row r="64" spans="2:4" s="60" customFormat="1" x14ac:dyDescent="0.3">
      <c r="B64" s="62">
        <v>43676</v>
      </c>
      <c r="C64" s="3" t="str">
        <f>IF(ISBLANK(Data!P64)," ",IF(Data!P64&lt;=0.1,"VL",IF(Data!P64&lt;=10,"L",IF(Data!P64&lt;=25,"M",IF(Data!P64&lt;=50,"H",IF(Data!P64&gt;0,"VH"))))))</f>
        <v>L</v>
      </c>
      <c r="D64" s="3" t="str">
        <f>IF(ISBLANK(Data!O64)," ",IF(Data!O64&lt;=0.1,"VL",IF(Data!O64&lt;=10,"L",IF(Data!O64&lt;=25,"M",IF(Data!O64&lt;=50,"H",IF(Data!O64&gt;0,"VH"))))))</f>
        <v>M</v>
      </c>
    </row>
    <row r="65" spans="2:4" s="60" customFormat="1" x14ac:dyDescent="0.3">
      <c r="B65" s="62">
        <v>43677</v>
      </c>
      <c r="C65" s="3" t="str">
        <f>IF(ISBLANK(Data!P65)," ",IF(Data!P65&lt;=0.1,"VL",IF(Data!P65&lt;=10,"L",IF(Data!P65&lt;=25,"M",IF(Data!P65&lt;=50,"H",IF(Data!P65&gt;0,"VH"))))))</f>
        <v>M</v>
      </c>
      <c r="D65" s="3" t="str">
        <f>IF(ISBLANK(Data!O65)," ",IF(Data!O65&lt;=0.1,"VL",IF(Data!O65&lt;=10,"L",IF(Data!O65&lt;=25,"M",IF(Data!O65&lt;=50,"H",IF(Data!O65&gt;0,"VH"))))))</f>
        <v>H</v>
      </c>
    </row>
    <row r="66" spans="2:4" s="60" customFormat="1" x14ac:dyDescent="0.3">
      <c r="B66" s="62">
        <v>43678</v>
      </c>
      <c r="C66" s="3" t="str">
        <f>IF(ISBLANK(Data!P66)," ",IF(Data!P66&lt;=0.1,"VL",IF(Data!P66&lt;=10,"L",IF(Data!P66&lt;=25,"M",IF(Data!P66&lt;=50,"H",IF(Data!P66&gt;0,"VH"))))))</f>
        <v>L</v>
      </c>
      <c r="D66" s="3" t="str">
        <f>IF(ISBLANK(Data!O66)," ",IF(Data!O66&lt;=0.1,"VL",IF(Data!O66&lt;=10,"L",IF(Data!O66&lt;=25,"M",IF(Data!O66&lt;=50,"H",IF(Data!O66&gt;0,"VH"))))))</f>
        <v>M</v>
      </c>
    </row>
    <row r="67" spans="2:4" s="60" customFormat="1" x14ac:dyDescent="0.3">
      <c r="B67" s="62">
        <v>43679</v>
      </c>
      <c r="C67" s="3" t="str">
        <f>IF(ISBLANK(Data!P67)," ",IF(Data!P67&lt;=0.1,"VL",IF(Data!P67&lt;=10,"L",IF(Data!P67&lt;=25,"M",IF(Data!P67&lt;=50,"H",IF(Data!P67&gt;0,"VH"))))))</f>
        <v>L</v>
      </c>
      <c r="D67" s="3" t="str">
        <f>IF(ISBLANK(Data!O67)," ",IF(Data!O67&lt;=0.1,"VL",IF(Data!O67&lt;=10,"L",IF(Data!O67&lt;=25,"M",IF(Data!O67&lt;=50,"H",IF(Data!O67&gt;0,"VH"))))))</f>
        <v>L</v>
      </c>
    </row>
    <row r="68" spans="2:4" s="60" customFormat="1" x14ac:dyDescent="0.3">
      <c r="B68" s="62">
        <v>43680</v>
      </c>
      <c r="C68" s="3" t="str">
        <f>IF(ISBLANK(Data!P68)," ",IF(Data!P68&lt;=0.1,"VL",IF(Data!P68&lt;=10,"L",IF(Data!P68&lt;=25,"M",IF(Data!P68&lt;=50,"H",IF(Data!P68&gt;0,"VH"))))))</f>
        <v>L</v>
      </c>
      <c r="D68" s="3" t="str">
        <f>IF(ISBLANK(Data!O68)," ",IF(Data!O68&lt;=0.1,"VL",IF(Data!O68&lt;=10,"L",IF(Data!O68&lt;=25,"M",IF(Data!O68&lt;=50,"H",IF(Data!O68&gt;0,"VH"))))))</f>
        <v>L</v>
      </c>
    </row>
    <row r="69" spans="2:4" s="60" customFormat="1" x14ac:dyDescent="0.3">
      <c r="B69" s="62">
        <v>43681</v>
      </c>
      <c r="C69" s="3" t="str">
        <f>IF(ISBLANK(Data!P69)," ",IF(Data!P69&lt;=0.1,"VL",IF(Data!P69&lt;=10,"L",IF(Data!P69&lt;=25,"M",IF(Data!P69&lt;=50,"H",IF(Data!P69&gt;0,"VH"))))))</f>
        <v>L</v>
      </c>
      <c r="D69" s="3" t="str">
        <f>IF(ISBLANK(Data!O69)," ",IF(Data!O69&lt;=0.1,"VL",IF(Data!O69&lt;=10,"L",IF(Data!O69&lt;=25,"M",IF(Data!O69&lt;=50,"H",IF(Data!O69&gt;0,"VH"))))))</f>
        <v>L</v>
      </c>
    </row>
    <row r="70" spans="2:4" s="60" customFormat="1" x14ac:dyDescent="0.3">
      <c r="B70" s="62">
        <v>43682</v>
      </c>
      <c r="C70" s="3" t="str">
        <f>IF(ISBLANK(Data!P70)," ",IF(Data!P70&lt;=0.1,"VL",IF(Data!P70&lt;=10,"L",IF(Data!P70&lt;=25,"M",IF(Data!P70&lt;=50,"H",IF(Data!P70&gt;0,"VH"))))))</f>
        <v>L</v>
      </c>
      <c r="D70" s="3" t="str">
        <f>IF(ISBLANK(Data!O70)," ",IF(Data!O70&lt;=0.1,"VL",IF(Data!O70&lt;=10,"L",IF(Data!O70&lt;=25,"M",IF(Data!O70&lt;=50,"H",IF(Data!O70&gt;0,"VH"))))))</f>
        <v>L</v>
      </c>
    </row>
    <row r="71" spans="2:4" s="60" customFormat="1" x14ac:dyDescent="0.3">
      <c r="B71" s="62">
        <v>43683</v>
      </c>
      <c r="C71" s="3" t="str">
        <f>IF(ISBLANK(Data!P71)," ",IF(Data!P71&lt;=0.1,"VL",IF(Data!P71&lt;=10,"L",IF(Data!P71&lt;=25,"M",IF(Data!P71&lt;=50,"H",IF(Data!P71&gt;0,"VH"))))))</f>
        <v>L</v>
      </c>
      <c r="D71" s="3" t="str">
        <f>IF(ISBLANK(Data!O71)," ",IF(Data!O71&lt;=0.1,"VL",IF(Data!O71&lt;=10,"L",IF(Data!O71&lt;=25,"M",IF(Data!O71&lt;=50,"H",IF(Data!O71&gt;0,"VH"))))))</f>
        <v>L</v>
      </c>
    </row>
    <row r="72" spans="2:4" s="60" customFormat="1" x14ac:dyDescent="0.3">
      <c r="B72" s="62">
        <v>43684</v>
      </c>
      <c r="C72" s="3" t="str">
        <f>IF(ISBLANK(Data!P72)," ",IF(Data!P72&lt;=0.1,"VL",IF(Data!P72&lt;=10,"L",IF(Data!P72&lt;=25,"M",IF(Data!P72&lt;=50,"H",IF(Data!P72&gt;0,"VH"))))))</f>
        <v>L</v>
      </c>
      <c r="D72" s="3" t="str">
        <f>IF(ISBLANK(Data!O72)," ",IF(Data!O72&lt;=0.1,"VL",IF(Data!O72&lt;=10,"L",IF(Data!O72&lt;=25,"M",IF(Data!O72&lt;=50,"H",IF(Data!O72&gt;0,"VH"))))))</f>
        <v>L</v>
      </c>
    </row>
    <row r="73" spans="2:4" s="60" customFormat="1" x14ac:dyDescent="0.3">
      <c r="B73" s="62">
        <v>43685</v>
      </c>
      <c r="C73" s="3" t="str">
        <f>IF(ISBLANK(Data!P73)," ",IF(Data!P73&lt;=0.1,"VL",IF(Data!P73&lt;=10,"L",IF(Data!P73&lt;=25,"M",IF(Data!P73&lt;=50,"H",IF(Data!P73&gt;0,"VH"))))))</f>
        <v>L</v>
      </c>
      <c r="D73" s="3" t="str">
        <f>IF(ISBLANK(Data!O73)," ",IF(Data!O73&lt;=0.1,"VL",IF(Data!O73&lt;=10,"L",IF(Data!O73&lt;=25,"M",IF(Data!O73&lt;=50,"H",IF(Data!O73&gt;0,"VH"))))))</f>
        <v>L</v>
      </c>
    </row>
    <row r="74" spans="2:4" s="60" customFormat="1" x14ac:dyDescent="0.3">
      <c r="B74" s="62">
        <v>43686</v>
      </c>
      <c r="C74" s="3" t="str">
        <f>IF(ISBLANK(Data!P74)," ",IF(Data!P74&lt;=0.1,"VL",IF(Data!P74&lt;=10,"L",IF(Data!P74&lt;=25,"M",IF(Data!P74&lt;=50,"H",IF(Data!P74&gt;0,"VH"))))))</f>
        <v>L</v>
      </c>
      <c r="D74" s="3" t="str">
        <f>IF(ISBLANK(Data!O74)," ",IF(Data!O74&lt;=0.1,"VL",IF(Data!O74&lt;=10,"L",IF(Data!O74&lt;=25,"M",IF(Data!O74&lt;=50,"H",IF(Data!O74&gt;0,"VH"))))))</f>
        <v>L</v>
      </c>
    </row>
    <row r="75" spans="2:4" s="60" customFormat="1" x14ac:dyDescent="0.3">
      <c r="B75" s="62">
        <v>43687</v>
      </c>
      <c r="C75" s="3" t="str">
        <f>IF(ISBLANK(Data!P75)," ",IF(Data!P75&lt;=0.1,"VL",IF(Data!P75&lt;=10,"L",IF(Data!P75&lt;=25,"M",IF(Data!P75&lt;=50,"H",IF(Data!P75&gt;0,"VH"))))))</f>
        <v>VL</v>
      </c>
      <c r="D75" s="3" t="str">
        <f>IF(ISBLANK(Data!O75)," ",IF(Data!O75&lt;=0.1,"VL",IF(Data!O75&lt;=10,"L",IF(Data!O75&lt;=25,"M",IF(Data!O75&lt;=50,"H",IF(Data!O75&gt;0,"VH"))))))</f>
        <v>L</v>
      </c>
    </row>
    <row r="76" spans="2:4" s="60" customFormat="1" x14ac:dyDescent="0.3">
      <c r="B76" s="62">
        <v>43688</v>
      </c>
      <c r="C76" s="3" t="str">
        <f>IF(ISBLANK(Data!P76)," ",IF(Data!P76&lt;=0.1,"VL",IF(Data!P76&lt;=10,"L",IF(Data!P76&lt;=25,"M",IF(Data!P76&lt;=50,"H",IF(Data!P76&gt;0,"VH"))))))</f>
        <v>VL</v>
      </c>
      <c r="D76" s="3" t="str">
        <f>IF(ISBLANK(Data!O76)," ",IF(Data!O76&lt;=0.1,"VL",IF(Data!O76&lt;=10,"L",IF(Data!O76&lt;=25,"M",IF(Data!O76&lt;=50,"H",IF(Data!O76&gt;0,"VH"))))))</f>
        <v>L</v>
      </c>
    </row>
    <row r="77" spans="2:4" s="60" customFormat="1" x14ac:dyDescent="0.3">
      <c r="B77" s="62">
        <v>43689</v>
      </c>
      <c r="C77" s="3" t="str">
        <f>IF(ISBLANK(Data!P77)," ",IF(Data!P77&lt;=0.1,"VL",IF(Data!P77&lt;=10,"L",IF(Data!P77&lt;=25,"M",IF(Data!P77&lt;=50,"H",IF(Data!P77&gt;0,"VH"))))))</f>
        <v>L</v>
      </c>
      <c r="D77" s="3" t="str">
        <f>IF(ISBLANK(Data!O77)," ",IF(Data!O77&lt;=0.1,"VL",IF(Data!O77&lt;=10,"L",IF(Data!O77&lt;=25,"M",IF(Data!O77&lt;=50,"H",IF(Data!O77&gt;0,"VH"))))))</f>
        <v>L</v>
      </c>
    </row>
    <row r="78" spans="2:4" s="60" customFormat="1" x14ac:dyDescent="0.3">
      <c r="B78" s="62">
        <v>43690</v>
      </c>
      <c r="C78" s="3" t="str">
        <f>IF(ISBLANK(Data!P78)," ",IF(Data!P78&lt;=0.1,"VL",IF(Data!P78&lt;=10,"L",IF(Data!P78&lt;=25,"M",IF(Data!P78&lt;=50,"H",IF(Data!P78&gt;0,"VH"))))))</f>
        <v>L</v>
      </c>
      <c r="D78" s="3" t="str">
        <f>IF(ISBLANK(Data!O78)," ",IF(Data!O78&lt;=0.1,"VL",IF(Data!O78&lt;=10,"L",IF(Data!O78&lt;=25,"M",IF(Data!O78&lt;=50,"H",IF(Data!O78&gt;0,"VH"))))))</f>
        <v>L</v>
      </c>
    </row>
    <row r="79" spans="2:4" s="60" customFormat="1" x14ac:dyDescent="0.3">
      <c r="B79" s="62">
        <v>43691</v>
      </c>
      <c r="C79" s="3" t="str">
        <f>IF(ISBLANK(Data!P79)," ",IF(Data!P79&lt;=0.1,"VL",IF(Data!P79&lt;=10,"L",IF(Data!P79&lt;=25,"M",IF(Data!P79&lt;=50,"H",IF(Data!P79&gt;0,"VH"))))))</f>
        <v>L</v>
      </c>
      <c r="D79" s="3" t="str">
        <f>IF(ISBLANK(Data!O79)," ",IF(Data!O79&lt;=0.1,"VL",IF(Data!O79&lt;=10,"L",IF(Data!O79&lt;=25,"M",IF(Data!O79&lt;=50,"H",IF(Data!O79&gt;0,"VH"))))))</f>
        <v>L</v>
      </c>
    </row>
    <row r="80" spans="2:4" s="60" customFormat="1" x14ac:dyDescent="0.3">
      <c r="B80" s="62">
        <v>43692</v>
      </c>
      <c r="C80" s="3" t="str">
        <f>IF(ISBLANK(Data!P80)," ",IF(Data!P80&lt;=0.1,"VL",IF(Data!P80&lt;=10,"L",IF(Data!P80&lt;=25,"M",IF(Data!P80&lt;=50,"H",IF(Data!P80&gt;0,"VH"))))))</f>
        <v>L</v>
      </c>
      <c r="D80" s="3" t="str">
        <f>IF(ISBLANK(Data!O80)," ",IF(Data!O80&lt;=0.1,"VL",IF(Data!O80&lt;=10,"L",IF(Data!O80&lt;=25,"M",IF(Data!O80&lt;=50,"H",IF(Data!O80&gt;0,"VH"))))))</f>
        <v>L</v>
      </c>
    </row>
    <row r="81" spans="2:4" s="60" customFormat="1" x14ac:dyDescent="0.3">
      <c r="B81" s="62">
        <v>43693</v>
      </c>
      <c r="C81" s="3" t="str">
        <f>IF(ISBLANK(Data!P81)," ",IF(Data!P81&lt;=0.1,"VL",IF(Data!P81&lt;=10,"L",IF(Data!P81&lt;=25,"M",IF(Data!P81&lt;=50,"H",IF(Data!P81&gt;0,"VH"))))))</f>
        <v>L</v>
      </c>
      <c r="D81" s="3" t="str">
        <f>IF(ISBLANK(Data!O81)," ",IF(Data!O81&lt;=0.1,"VL",IF(Data!O81&lt;=10,"L",IF(Data!O81&lt;=25,"M",IF(Data!O81&lt;=50,"H",IF(Data!O81&gt;0,"VH"))))))</f>
        <v>L</v>
      </c>
    </row>
    <row r="82" spans="2:4" s="60" customFormat="1" x14ac:dyDescent="0.3">
      <c r="B82" s="62">
        <v>43694</v>
      </c>
      <c r="C82" s="3" t="str">
        <f>IF(ISBLANK(Data!P82)," ",IF(Data!P82&lt;=0.1,"VL",IF(Data!P82&lt;=10,"L",IF(Data!P82&lt;=25,"M",IF(Data!P82&lt;=50,"H",IF(Data!P82&gt;0,"VH"))))))</f>
        <v>L</v>
      </c>
      <c r="D82" s="3" t="str">
        <f>IF(ISBLANK(Data!O82)," ",IF(Data!O82&lt;=0.1,"VL",IF(Data!O82&lt;=10,"L",IF(Data!O82&lt;=25,"M",IF(Data!O82&lt;=50,"H",IF(Data!O82&gt;0,"VH"))))))</f>
        <v>VL</v>
      </c>
    </row>
    <row r="83" spans="2:4" s="60" customFormat="1" x14ac:dyDescent="0.3">
      <c r="B83" s="62">
        <v>43695</v>
      </c>
      <c r="C83" s="3" t="str">
        <f>IF(ISBLANK(Data!P83)," ",IF(Data!P83&lt;=0.1,"VL",IF(Data!P83&lt;=10,"L",IF(Data!P83&lt;=25,"M",IF(Data!P83&lt;=50,"H",IF(Data!P83&gt;0,"VH"))))))</f>
        <v>VL</v>
      </c>
      <c r="D83" s="3" t="str">
        <f>IF(ISBLANK(Data!O83)," ",IF(Data!O83&lt;=0.1,"VL",IF(Data!O83&lt;=10,"L",IF(Data!O83&lt;=25,"M",IF(Data!O83&lt;=50,"H",IF(Data!O83&gt;0,"VH"))))))</f>
        <v>VL</v>
      </c>
    </row>
    <row r="84" spans="2:4" s="60" customFormat="1" x14ac:dyDescent="0.3">
      <c r="B84" s="62">
        <v>43696</v>
      </c>
      <c r="C84" s="3" t="str">
        <f>IF(ISBLANK(Data!P84)," ",IF(Data!P84&lt;=0.1,"VL",IF(Data!P84&lt;=10,"L",IF(Data!P84&lt;=25,"M",IF(Data!P84&lt;=50,"H",IF(Data!P84&gt;0,"VH"))))))</f>
        <v>VL</v>
      </c>
      <c r="D84" s="3" t="str">
        <f>IF(ISBLANK(Data!O84)," ",IF(Data!O84&lt;=0.1,"VL",IF(Data!O84&lt;=10,"L",IF(Data!O84&lt;=25,"M",IF(Data!O84&lt;=50,"H",IF(Data!O84&gt;0,"VH"))))))</f>
        <v>VL</v>
      </c>
    </row>
    <row r="85" spans="2:4" s="60" customFormat="1" x14ac:dyDescent="0.3">
      <c r="B85" s="62">
        <v>43697</v>
      </c>
      <c r="C85" s="3" t="str">
        <f>IF(ISBLANK(Data!P85)," ",IF(Data!P85&lt;=0.1,"VL",IF(Data!P85&lt;=10,"L",IF(Data!P85&lt;=25,"M",IF(Data!P85&lt;=50,"H",IF(Data!P85&gt;0,"VH"))))))</f>
        <v>VL</v>
      </c>
      <c r="D85" s="3" t="str">
        <f>IF(ISBLANK(Data!O85)," ",IF(Data!O85&lt;=0.1,"VL",IF(Data!O85&lt;=10,"L",IF(Data!O85&lt;=25,"M",IF(Data!O85&lt;=50,"H",IF(Data!O85&gt;0,"VH"))))))</f>
        <v>VL</v>
      </c>
    </row>
    <row r="86" spans="2:4" s="60" customFormat="1" x14ac:dyDescent="0.3">
      <c r="B86" s="62">
        <v>43698</v>
      </c>
      <c r="C86" s="3" t="str">
        <f>IF(ISBLANK(Data!P86)," ",IF(Data!P86&lt;=0.1,"VL",IF(Data!P86&lt;=10,"L",IF(Data!P86&lt;=25,"M",IF(Data!P86&lt;=50,"H",IF(Data!P86&gt;0,"VH"))))))</f>
        <v>VL</v>
      </c>
      <c r="D86" s="3" t="str">
        <f>IF(ISBLANK(Data!O86)," ",IF(Data!O86&lt;=0.1,"VL",IF(Data!O86&lt;=10,"L",IF(Data!O86&lt;=25,"M",IF(Data!O86&lt;=50,"H",IF(Data!O86&gt;0,"VH"))))))</f>
        <v>VL</v>
      </c>
    </row>
    <row r="87" spans="2:4" s="60" customFormat="1" x14ac:dyDescent="0.3">
      <c r="B87" s="62">
        <v>43699</v>
      </c>
      <c r="C87" s="3" t="str">
        <f>IF(ISBLANK(Data!P87)," ",IF(Data!P87&lt;=0.1,"VL",IF(Data!P87&lt;=10,"L",IF(Data!P87&lt;=25,"M",IF(Data!P87&lt;=50,"H",IF(Data!P87&gt;0,"VH"))))))</f>
        <v>VL</v>
      </c>
      <c r="D87" s="3" t="str">
        <f>IF(ISBLANK(Data!O87)," ",IF(Data!O87&lt;=0.1,"VL",IF(Data!O87&lt;=10,"L",IF(Data!O87&lt;=25,"M",IF(Data!O87&lt;=50,"H",IF(Data!O87&gt;0,"VH"))))))</f>
        <v>VL</v>
      </c>
    </row>
    <row r="88" spans="2:4" s="60" customFormat="1" x14ac:dyDescent="0.3">
      <c r="B88" s="62">
        <v>43700</v>
      </c>
      <c r="C88" s="3" t="str">
        <f>IF(ISBLANK(Data!P88)," ",IF(Data!P88&lt;=0.1,"VL",IF(Data!P88&lt;=10,"L",IF(Data!P88&lt;=25,"M",IF(Data!P88&lt;=50,"H",IF(Data!P88&gt;0,"VH"))))))</f>
        <v>VL</v>
      </c>
      <c r="D88" s="3" t="str">
        <f>IF(ISBLANK(Data!O88)," ",IF(Data!O88&lt;=0.1,"VL",IF(Data!O88&lt;=10,"L",IF(Data!O88&lt;=25,"M",IF(Data!O88&lt;=50,"H",IF(Data!O88&gt;0,"VH"))))))</f>
        <v>VL</v>
      </c>
    </row>
    <row r="89" spans="2:4" s="60" customFormat="1" x14ac:dyDescent="0.3">
      <c r="B89" s="62">
        <v>43701</v>
      </c>
      <c r="C89" s="3" t="str">
        <f>IF(ISBLANK(Data!P89)," ",IF(Data!P89&lt;=0.1,"VL",IF(Data!P89&lt;=10,"L",IF(Data!P89&lt;=25,"M",IF(Data!P89&lt;=50,"H",IF(Data!P89&gt;0,"VH"))))))</f>
        <v>VL</v>
      </c>
      <c r="D89" s="3" t="str">
        <f>IF(ISBLANK(Data!O89)," ",IF(Data!O89&lt;=0.1,"VL",IF(Data!O89&lt;=10,"L",IF(Data!O89&lt;=25,"M",IF(Data!O89&lt;=50,"H",IF(Data!O89&gt;0,"VH"))))))</f>
        <v>VL</v>
      </c>
    </row>
    <row r="90" spans="2:4" s="60" customFormat="1" x14ac:dyDescent="0.3">
      <c r="B90" s="62">
        <v>43702</v>
      </c>
      <c r="C90" s="3" t="str">
        <f>IF(ISBLANK(Data!P90)," ",IF(Data!P90&lt;=0.1,"VL",IF(Data!P90&lt;=10,"L",IF(Data!P90&lt;=25,"M",IF(Data!P90&lt;=50,"H",IF(Data!P90&gt;0,"VH"))))))</f>
        <v>VL</v>
      </c>
      <c r="D90" s="3" t="str">
        <f>IF(ISBLANK(Data!O90)," ",IF(Data!O90&lt;=0.1,"VL",IF(Data!O90&lt;=10,"L",IF(Data!O90&lt;=25,"M",IF(Data!O90&lt;=50,"H",IF(Data!O90&gt;0,"VH"))))))</f>
        <v>VL</v>
      </c>
    </row>
    <row r="91" spans="2:4" s="60" customFormat="1" x14ac:dyDescent="0.3">
      <c r="B91" s="62">
        <v>43703</v>
      </c>
      <c r="C91" s="3" t="str">
        <f>IF(ISBLANK(Data!P91)," ",IF(Data!P91&lt;=0.1,"VL",IF(Data!P91&lt;=10,"L",IF(Data!P91&lt;=25,"M",IF(Data!P91&lt;=50,"H",IF(Data!P91&gt;0,"VH"))))))</f>
        <v>VL</v>
      </c>
      <c r="D91" s="3" t="str">
        <f>IF(ISBLANK(Data!O91)," ",IF(Data!O91&lt;=0.1,"VL",IF(Data!O91&lt;=10,"L",IF(Data!O91&lt;=25,"M",IF(Data!O91&lt;=50,"H",IF(Data!O91&gt;0,"VH"))))))</f>
        <v>VL</v>
      </c>
    </row>
    <row r="92" spans="2:4" s="60" customFormat="1" x14ac:dyDescent="0.3">
      <c r="B92" s="62">
        <v>43704</v>
      </c>
      <c r="C92" s="3" t="str">
        <f>IF(ISBLANK(Data!P92)," ",IF(Data!P92&lt;=0.1,"VL",IF(Data!P92&lt;=10,"L",IF(Data!P92&lt;=25,"M",IF(Data!P92&lt;=50,"H",IF(Data!P92&gt;0,"VH"))))))</f>
        <v>VL</v>
      </c>
      <c r="D92" s="3" t="str">
        <f>IF(ISBLANK(Data!O92)," ",IF(Data!O92&lt;=0.1,"VL",IF(Data!O92&lt;=10,"L",IF(Data!O92&lt;=25,"M",IF(Data!O92&lt;=50,"H",IF(Data!O92&gt;0,"VH"))))))</f>
        <v>VL</v>
      </c>
    </row>
    <row r="93" spans="2:4" s="60" customFormat="1" x14ac:dyDescent="0.3">
      <c r="B93" s="62">
        <v>43705</v>
      </c>
      <c r="C93" s="3" t="str">
        <f>IF(ISBLANK(Data!P93)," ",IF(Data!P93&lt;=0.1,"VL",IF(Data!P93&lt;=10,"L",IF(Data!P93&lt;=25,"M",IF(Data!P93&lt;=50,"H",IF(Data!P93&gt;0,"VH"))))))</f>
        <v>VL</v>
      </c>
      <c r="D93" s="3" t="str">
        <f>IF(ISBLANK(Data!O93)," ",IF(Data!O93&lt;=0.1,"VL",IF(Data!O93&lt;=10,"L",IF(Data!O93&lt;=25,"M",IF(Data!O93&lt;=50,"H",IF(Data!O93&gt;0,"VH"))))))</f>
        <v>VL</v>
      </c>
    </row>
    <row r="94" spans="2:4" s="60" customFormat="1" x14ac:dyDescent="0.3">
      <c r="B94" s="62">
        <v>43706</v>
      </c>
      <c r="C94" s="3" t="str">
        <f>IF(ISBLANK(Data!P94)," ",IF(Data!P94&lt;=0.1,"VL",IF(Data!P94&lt;=10,"L",IF(Data!P94&lt;=25,"M",IF(Data!P94&lt;=50,"H",IF(Data!P94&gt;0,"VH"))))))</f>
        <v>VL</v>
      </c>
      <c r="D94" s="3" t="str">
        <f>IF(ISBLANK(Data!O94)," ",IF(Data!O94&lt;=0.1,"VL",IF(Data!O94&lt;=10,"L",IF(Data!O94&lt;=25,"M",IF(Data!O94&lt;=50,"H",IF(Data!O94&gt;0,"VH"))))))</f>
        <v>VL</v>
      </c>
    </row>
    <row r="95" spans="2:4" s="60" customFormat="1" x14ac:dyDescent="0.3">
      <c r="B95" s="62">
        <v>43707</v>
      </c>
      <c r="C95" s="3" t="str">
        <f>IF(ISBLANK(Data!P95)," ",IF(Data!P95&lt;=0.1,"VL",IF(Data!P95&lt;=10,"L",IF(Data!P95&lt;=25,"M",IF(Data!P95&lt;=50,"H",IF(Data!P95&gt;0,"VH"))))))</f>
        <v>VL</v>
      </c>
      <c r="D95" s="3" t="str">
        <f>IF(ISBLANK(Data!O95)," ",IF(Data!O95&lt;=0.1,"VL",IF(Data!O95&lt;=10,"L",IF(Data!O95&lt;=25,"M",IF(Data!O95&lt;=50,"H",IF(Data!O95&gt;0,"VH"))))))</f>
        <v>VL</v>
      </c>
    </row>
    <row r="96" spans="2:4" s="60" customFormat="1" x14ac:dyDescent="0.3">
      <c r="B96" s="62">
        <v>43708</v>
      </c>
      <c r="C96" s="3" t="str">
        <f>IF(ISBLANK(Data!P96)," ",IF(Data!P96&lt;=0.1,"VL",IF(Data!P96&lt;=10,"L",IF(Data!P96&lt;=25,"M",IF(Data!P96&lt;=50,"H",IF(Data!P96&gt;0,"VH"))))))</f>
        <v>VL</v>
      </c>
      <c r="D96" s="3" t="str">
        <f>IF(ISBLANK(Data!O96)," ",IF(Data!O96&lt;=0.1,"VL",IF(Data!O96&lt;=10,"L",IF(Data!O96&lt;=25,"M",IF(Data!O96&lt;=50,"H",IF(Data!O96&gt;0,"VH"))))))</f>
        <v>VL</v>
      </c>
    </row>
    <row r="97" spans="2:4" s="60" customFormat="1" x14ac:dyDescent="0.3">
      <c r="B97" s="62">
        <v>43709</v>
      </c>
      <c r="C97" s="3" t="str">
        <f>IF(ISBLANK(Data!P97)," ",IF(Data!P97&lt;=0.1,"VL",IF(Data!P97&lt;=10,"L",IF(Data!P97&lt;=25,"M",IF(Data!P97&lt;=50,"H",IF(Data!P97&gt;0,"VH"))))))</f>
        <v>VL</v>
      </c>
      <c r="D97" s="3" t="str">
        <f>IF(ISBLANK(Data!O97)," ",IF(Data!O97&lt;=0.1,"VL",IF(Data!O97&lt;=10,"L",IF(Data!O97&lt;=25,"M",IF(Data!O97&lt;=50,"H",IF(Data!O97&gt;0,"VH"))))))</f>
        <v>VL</v>
      </c>
    </row>
    <row r="98" spans="2:4" s="60" customFormat="1" x14ac:dyDescent="0.3">
      <c r="B98" s="62">
        <v>43710</v>
      </c>
      <c r="C98" s="3" t="str">
        <f>IF(ISBLANK(Data!P98)," ",IF(Data!P98&lt;=0.1,"VL",IF(Data!P98&lt;=10,"L",IF(Data!P98&lt;=25,"M",IF(Data!P98&lt;=50,"H",IF(Data!P98&gt;0,"VH"))))))</f>
        <v>VL</v>
      </c>
      <c r="D98" s="3" t="str">
        <f>IF(ISBLANK(Data!O98)," ",IF(Data!O98&lt;=0.1,"VL",IF(Data!O98&lt;=10,"L",IF(Data!O98&lt;=25,"M",IF(Data!O98&lt;=50,"H",IF(Data!O98&gt;0,"VH"))))))</f>
        <v>VL</v>
      </c>
    </row>
    <row r="99" spans="2:4" s="60" customFormat="1" x14ac:dyDescent="0.3">
      <c r="B99" s="62">
        <v>43711</v>
      </c>
      <c r="C99" s="3" t="str">
        <f>IF(ISBLANK(Data!P99)," ",IF(Data!P99&lt;=0.1,"VL",IF(Data!P99&lt;=10,"L",IF(Data!P99&lt;=25,"M",IF(Data!P99&lt;=50,"H",IF(Data!P99&gt;0,"VH"))))))</f>
        <v>VL</v>
      </c>
      <c r="D99" s="3" t="str">
        <f>IF(ISBLANK(Data!O99)," ",IF(Data!O99&lt;=0.1,"VL",IF(Data!O99&lt;=10,"L",IF(Data!O99&lt;=25,"M",IF(Data!O99&lt;=50,"H",IF(Data!O99&gt;0,"VH"))))))</f>
        <v>VL</v>
      </c>
    </row>
    <row r="100" spans="2:4" s="60" customFormat="1" x14ac:dyDescent="0.3">
      <c r="B100" s="62">
        <v>43712</v>
      </c>
      <c r="C100" s="3" t="str">
        <f>IF(ISBLANK(Data!P100)," ",IF(Data!P100&lt;=0.1,"VL",IF(Data!P100&lt;=10,"L",IF(Data!P100&lt;=25,"M",IF(Data!P100&lt;=50,"H",IF(Data!P100&gt;0,"VH"))))))</f>
        <v>VL</v>
      </c>
      <c r="D100" s="3" t="str">
        <f>IF(ISBLANK(Data!O100)," ",IF(Data!O100&lt;=0.1,"VL",IF(Data!O100&lt;=10,"L",IF(Data!O100&lt;=25,"M",IF(Data!O100&lt;=50,"H",IF(Data!O100&gt;0,"VH"))))))</f>
        <v>VL</v>
      </c>
    </row>
    <row r="101" spans="2:4" s="60" customFormat="1" x14ac:dyDescent="0.3">
      <c r="B101" s="62">
        <v>43713</v>
      </c>
      <c r="C101" s="3" t="str">
        <f>IF(ISBLANK(Data!P101)," ",IF(Data!P101&lt;=0.1,"VL",IF(Data!P101&lt;=10,"L",IF(Data!P101&lt;=25,"M",IF(Data!P101&lt;=50,"H",IF(Data!P101&gt;0,"VH"))))))</f>
        <v>VL</v>
      </c>
      <c r="D101" s="3" t="str">
        <f>IF(ISBLANK(Data!O101)," ",IF(Data!O101&lt;=0.1,"VL",IF(Data!O101&lt;=10,"L",IF(Data!O101&lt;=25,"M",IF(Data!O101&lt;=50,"H",IF(Data!O101&gt;0,"VH"))))))</f>
        <v>VL</v>
      </c>
    </row>
    <row r="102" spans="2:4" s="60" customFormat="1" x14ac:dyDescent="0.3">
      <c r="B102" s="62">
        <v>43714</v>
      </c>
      <c r="C102" s="3" t="str">
        <f>IF(ISBLANK(Data!P102)," ",IF(Data!P102&lt;=0.1,"VL",IF(Data!P102&lt;=10,"L",IF(Data!P102&lt;=25,"M",IF(Data!P102&lt;=50,"H",IF(Data!P102&gt;0,"VH"))))))</f>
        <v>VL</v>
      </c>
      <c r="D102" s="3" t="str">
        <f>IF(ISBLANK(Data!O102)," ",IF(Data!O102&lt;=0.1,"VL",IF(Data!O102&lt;=10,"L",IF(Data!O102&lt;=25,"M",IF(Data!O102&lt;=50,"H",IF(Data!O102&gt;0,"VH"))))))</f>
        <v>VL</v>
      </c>
    </row>
    <row r="103" spans="2:4" s="60" customFormat="1" x14ac:dyDescent="0.3">
      <c r="B103" s="62">
        <v>43715</v>
      </c>
      <c r="C103" s="3" t="str">
        <f>IF(ISBLANK(Data!P103)," ",IF(Data!P103&lt;=0.1,"VL",IF(Data!P103&lt;=10,"L",IF(Data!P103&lt;=25,"M",IF(Data!P103&lt;=50,"H",IF(Data!P103&gt;0,"VH"))))))</f>
        <v>L</v>
      </c>
      <c r="D103" s="3" t="str">
        <f>IF(ISBLANK(Data!O103)," ",IF(Data!O103&lt;=0.1,"VL",IF(Data!O103&lt;=10,"L",IF(Data!O103&lt;=25,"M",IF(Data!O103&lt;=50,"H",IF(Data!O103&gt;0,"VH"))))))</f>
        <v>L</v>
      </c>
    </row>
    <row r="104" spans="2:4" s="60" customFormat="1" x14ac:dyDescent="0.3">
      <c r="B104" s="62">
        <v>43716</v>
      </c>
      <c r="C104" s="3" t="str">
        <f>IF(ISBLANK(Data!P104)," ",IF(Data!P104&lt;=0.1,"VL",IF(Data!P104&lt;=10,"L",IF(Data!P104&lt;=25,"M",IF(Data!P104&lt;=50,"H",IF(Data!P104&gt;0,"VH"))))))</f>
        <v>L</v>
      </c>
      <c r="D104" s="3" t="str">
        <f>IF(ISBLANK(Data!O104)," ",IF(Data!O104&lt;=0.1,"VL",IF(Data!O104&lt;=10,"L",IF(Data!O104&lt;=25,"M",IF(Data!O104&lt;=50,"H",IF(Data!O104&gt;0,"VH"))))))</f>
        <v>L</v>
      </c>
    </row>
    <row r="105" spans="2:4" s="60" customFormat="1" x14ac:dyDescent="0.3">
      <c r="B105" s="62">
        <v>43717</v>
      </c>
      <c r="C105" s="3" t="str">
        <f>IF(ISBLANK(Data!P105)," ",IF(Data!P105&lt;=0.1,"VL",IF(Data!P105&lt;=10,"L",IF(Data!P105&lt;=25,"M",IF(Data!P105&lt;=50,"H",IF(Data!P105&gt;0,"VH"))))))</f>
        <v>L</v>
      </c>
      <c r="D105" s="3" t="str">
        <f>IF(ISBLANK(Data!O105)," ",IF(Data!O105&lt;=0.1,"VL",IF(Data!O105&lt;=10,"L",IF(Data!O105&lt;=25,"M",IF(Data!O105&lt;=50,"H",IF(Data!O105&gt;0,"VH"))))))</f>
        <v>L</v>
      </c>
    </row>
    <row r="106" spans="2:4" s="60" customFormat="1" x14ac:dyDescent="0.3">
      <c r="B106" s="62">
        <v>43718</v>
      </c>
      <c r="C106" s="3" t="str">
        <f>IF(ISBLANK(Data!P106)," ",IF(Data!P106&lt;=0.1,"VL",IF(Data!P106&lt;=10,"L",IF(Data!P106&lt;=25,"M",IF(Data!P106&lt;=50,"H",IF(Data!P106&gt;0,"VH"))))))</f>
        <v>L</v>
      </c>
      <c r="D106" s="3" t="str">
        <f>IF(ISBLANK(Data!O106)," ",IF(Data!O106&lt;=0.1,"VL",IF(Data!O106&lt;=10,"L",IF(Data!O106&lt;=25,"M",IF(Data!O106&lt;=50,"H",IF(Data!O106&gt;0,"VH"))))))</f>
        <v>L</v>
      </c>
    </row>
    <row r="107" spans="2:4" s="60" customFormat="1" x14ac:dyDescent="0.3">
      <c r="B107" s="62">
        <v>43719</v>
      </c>
      <c r="C107" s="3" t="str">
        <f>IF(ISBLANK(Data!P107)," ",IF(Data!P107&lt;=0.1,"VL",IF(Data!P107&lt;=10,"L",IF(Data!P107&lt;=25,"M",IF(Data!P107&lt;=50,"H",IF(Data!P107&gt;0,"VH"))))))</f>
        <v>L</v>
      </c>
      <c r="D107" s="3" t="str">
        <f>IF(ISBLANK(Data!O107)," ",IF(Data!O107&lt;=0.1,"VL",IF(Data!O107&lt;=10,"L",IF(Data!O107&lt;=25,"M",IF(Data!O107&lt;=50,"H",IF(Data!O107&gt;0,"VH"))))))</f>
        <v>L</v>
      </c>
    </row>
    <row r="108" spans="2:4" s="60" customFormat="1" x14ac:dyDescent="0.3">
      <c r="B108" s="62">
        <v>43720</v>
      </c>
      <c r="C108" s="3" t="str">
        <f>IF(ISBLANK(Data!P108)," ",IF(Data!P108&lt;=0.1,"VL",IF(Data!P108&lt;=10,"L",IF(Data!P108&lt;=25,"M",IF(Data!P108&lt;=50,"H",IF(Data!P108&gt;0,"VH"))))))</f>
        <v>M</v>
      </c>
      <c r="D108" s="3" t="str">
        <f>IF(ISBLANK(Data!O108)," ",IF(Data!O108&lt;=0.1,"VL",IF(Data!O108&lt;=10,"L",IF(Data!O108&lt;=25,"M",IF(Data!O108&lt;=50,"H",IF(Data!O108&gt;0,"VH"))))))</f>
        <v>L</v>
      </c>
    </row>
    <row r="109" spans="2:4" s="60" customFormat="1" x14ac:dyDescent="0.3">
      <c r="B109" s="62">
        <v>43721</v>
      </c>
      <c r="C109" s="3" t="str">
        <f>IF(ISBLANK(Data!P109)," ",IF(Data!P109&lt;=0.1,"VL",IF(Data!P109&lt;=10,"L",IF(Data!P109&lt;=25,"M",IF(Data!P109&lt;=50,"H",IF(Data!P109&gt;0,"VH"))))))</f>
        <v>M</v>
      </c>
      <c r="D109" s="3" t="str">
        <f>IF(ISBLANK(Data!O109)," ",IF(Data!O109&lt;=0.1,"VL",IF(Data!O109&lt;=10,"L",IF(Data!O109&lt;=25,"M",IF(Data!O109&lt;=50,"H",IF(Data!O109&gt;0,"VH"))))))</f>
        <v>L</v>
      </c>
    </row>
    <row r="110" spans="2:4" s="60" customFormat="1" x14ac:dyDescent="0.3">
      <c r="B110" s="62">
        <v>43722</v>
      </c>
      <c r="C110" s="3" t="str">
        <f>IF(ISBLANK(Data!P110)," ",IF(Data!P110&lt;=0.1,"VL",IF(Data!P110&lt;=10,"L",IF(Data!P110&lt;=25,"M",IF(Data!P110&lt;=50,"H",IF(Data!P110&gt;0,"VH"))))))</f>
        <v>M</v>
      </c>
      <c r="D110" s="3" t="str">
        <f>IF(ISBLANK(Data!O110)," ",IF(Data!O110&lt;=0.1,"VL",IF(Data!O110&lt;=10,"L",IF(Data!O110&lt;=25,"M",IF(Data!O110&lt;=50,"H",IF(Data!O110&gt;0,"VH"))))))</f>
        <v>L</v>
      </c>
    </row>
    <row r="111" spans="2:4" s="60" customFormat="1" x14ac:dyDescent="0.3">
      <c r="B111" s="62">
        <v>43723</v>
      </c>
      <c r="C111" s="3" t="str">
        <f>IF(ISBLANK(Data!P111)," ",IF(Data!P111&lt;=0.1,"VL",IF(Data!P111&lt;=10,"L",IF(Data!P111&lt;=25,"M",IF(Data!P111&lt;=50,"H",IF(Data!P111&gt;0,"VH"))))))</f>
        <v>M</v>
      </c>
      <c r="D111" s="3" t="str">
        <f>IF(ISBLANK(Data!O111)," ",IF(Data!O111&lt;=0.1,"VL",IF(Data!O111&lt;=10,"L",IF(Data!O111&lt;=25,"M",IF(Data!O111&lt;=50,"H",IF(Data!O111&gt;0,"VH"))))))</f>
        <v>L</v>
      </c>
    </row>
    <row r="112" spans="2:4" s="60" customFormat="1" x14ac:dyDescent="0.3">
      <c r="B112" s="62">
        <v>43724</v>
      </c>
      <c r="C112" s="3" t="str">
        <f>IF(ISBLANK(Data!P112)," ",IF(Data!P112&lt;=0.1,"VL",IF(Data!P112&lt;=10,"L",IF(Data!P112&lt;=25,"M",IF(Data!P112&lt;=50,"H",IF(Data!P112&gt;0,"VH"))))))</f>
        <v>M</v>
      </c>
      <c r="D112" s="3" t="str">
        <f>IF(ISBLANK(Data!O112)," ",IF(Data!O112&lt;=0.1,"VL",IF(Data!O112&lt;=10,"L",IF(Data!O112&lt;=25,"M",IF(Data!O112&lt;=50,"H",IF(Data!O112&gt;0,"VH"))))))</f>
        <v>L</v>
      </c>
    </row>
    <row r="113" spans="2:4" s="60" customFormat="1" x14ac:dyDescent="0.3">
      <c r="B113" s="62">
        <v>43725</v>
      </c>
      <c r="C113" s="3" t="str">
        <f>IF(ISBLANK(Data!P113)," ",IF(Data!P113&lt;=0.1,"VL",IF(Data!P113&lt;=10,"L",IF(Data!P113&lt;=25,"M",IF(Data!P113&lt;=50,"H",IF(Data!P113&gt;0,"VH"))))))</f>
        <v>M</v>
      </c>
      <c r="D113" s="3" t="str">
        <f>IF(ISBLANK(Data!O113)," ",IF(Data!O113&lt;=0.1,"VL",IF(Data!O113&lt;=10,"L",IF(Data!O113&lt;=25,"M",IF(Data!O113&lt;=50,"H",IF(Data!O113&gt;0,"VH"))))))</f>
        <v>L</v>
      </c>
    </row>
    <row r="114" spans="2:4" s="60" customFormat="1" x14ac:dyDescent="0.3">
      <c r="B114" s="62">
        <v>43726</v>
      </c>
      <c r="C114" s="3" t="str">
        <f>IF(ISBLANK(Data!P114)," ",IF(Data!P114&lt;=0.1,"VL",IF(Data!P114&lt;=10,"L",IF(Data!P114&lt;=25,"M",IF(Data!P114&lt;=50,"H",IF(Data!P114&gt;0,"VH"))))))</f>
        <v>H</v>
      </c>
      <c r="D114" s="3" t="str">
        <f>IF(ISBLANK(Data!O114)," ",IF(Data!O114&lt;=0.1,"VL",IF(Data!O114&lt;=10,"L",IF(Data!O114&lt;=25,"M",IF(Data!O114&lt;=50,"H",IF(Data!O114&gt;0,"VH"))))))</f>
        <v>M</v>
      </c>
    </row>
    <row r="115" spans="2:4" s="60" customFormat="1" x14ac:dyDescent="0.3">
      <c r="B115" s="62">
        <v>43727</v>
      </c>
      <c r="C115" s="3" t="str">
        <f>IF(ISBLANK(Data!P115)," ",IF(Data!P115&lt;=0.1,"VL",IF(Data!P115&lt;=10,"L",IF(Data!P115&lt;=25,"M",IF(Data!P115&lt;=50,"H",IF(Data!P115&gt;0,"VH"))))))</f>
        <v>H</v>
      </c>
      <c r="D115" s="3" t="str">
        <f>IF(ISBLANK(Data!O115)," ",IF(Data!O115&lt;=0.1,"VL",IF(Data!O115&lt;=10,"L",IF(Data!O115&lt;=25,"M",IF(Data!O115&lt;=50,"H",IF(Data!O115&gt;0,"VH"))))))</f>
        <v>M</v>
      </c>
    </row>
    <row r="116" spans="2:4" s="60" customFormat="1" x14ac:dyDescent="0.3">
      <c r="B116" s="62">
        <v>43728</v>
      </c>
      <c r="C116" s="3" t="str">
        <f>IF(ISBLANK(Data!P116)," ",IF(Data!P116&lt;=0.1,"VL",IF(Data!P116&lt;=10,"L",IF(Data!P116&lt;=25,"M",IF(Data!P116&lt;=50,"H",IF(Data!P116&gt;0,"VH"))))))</f>
        <v>H</v>
      </c>
      <c r="D116" s="3" t="str">
        <f>IF(ISBLANK(Data!O116)," ",IF(Data!O116&lt;=0.1,"VL",IF(Data!O116&lt;=10,"L",IF(Data!O116&lt;=25,"M",IF(Data!O116&lt;=50,"H",IF(Data!O116&gt;0,"VH"))))))</f>
        <v>M</v>
      </c>
    </row>
    <row r="117" spans="2:4" s="60" customFormat="1" x14ac:dyDescent="0.3">
      <c r="B117" s="62">
        <v>43729</v>
      </c>
      <c r="C117" s="3" t="str">
        <f>IF(ISBLANK(Data!P117)," ",IF(Data!P117&lt;=0.1,"VL",IF(Data!P117&lt;=10,"L",IF(Data!P117&lt;=25,"M",IF(Data!P117&lt;=50,"H",IF(Data!P117&gt;0,"VH"))))))</f>
        <v>L</v>
      </c>
      <c r="D117" s="3" t="str">
        <f>IF(ISBLANK(Data!O117)," ",IF(Data!O117&lt;=0.1,"VL",IF(Data!O117&lt;=10,"L",IF(Data!O117&lt;=25,"M",IF(Data!O117&lt;=50,"H",IF(Data!O117&gt;0,"VH"))))))</f>
        <v>L</v>
      </c>
    </row>
    <row r="118" spans="2:4" s="60" customFormat="1" x14ac:dyDescent="0.3">
      <c r="B118" s="62">
        <v>43730</v>
      </c>
      <c r="C118" s="3" t="str">
        <f>IF(ISBLANK(Data!P118)," ",IF(Data!P118&lt;=0.1,"VL",IF(Data!P118&lt;=10,"L",IF(Data!P118&lt;=25,"M",IF(Data!P118&lt;=50,"H",IF(Data!P118&gt;0,"VH"))))))</f>
        <v>L</v>
      </c>
      <c r="D118" s="3" t="str">
        <f>IF(ISBLANK(Data!O118)," ",IF(Data!O118&lt;=0.1,"VL",IF(Data!O118&lt;=10,"L",IF(Data!O118&lt;=25,"M",IF(Data!O118&lt;=50,"H",IF(Data!O118&gt;0,"VH"))))))</f>
        <v>L</v>
      </c>
    </row>
    <row r="119" spans="2:4" s="60" customFormat="1" x14ac:dyDescent="0.3">
      <c r="B119" s="62">
        <v>43731</v>
      </c>
      <c r="C119" s="3" t="str">
        <f>IF(ISBLANK(Data!P119)," ",IF(Data!P119&lt;=0.1,"VL",IF(Data!P119&lt;=10,"L",IF(Data!P119&lt;=25,"M",IF(Data!P119&lt;=50,"H",IF(Data!P119&gt;0,"VH"))))))</f>
        <v>L</v>
      </c>
      <c r="D119" s="3" t="str">
        <f>IF(ISBLANK(Data!O119)," ",IF(Data!O119&lt;=0.1,"VL",IF(Data!O119&lt;=10,"L",IF(Data!O119&lt;=25,"M",IF(Data!O119&lt;=50,"H",IF(Data!O119&gt;0,"VH"))))))</f>
        <v>L</v>
      </c>
    </row>
    <row r="120" spans="2:4" s="60" customFormat="1" x14ac:dyDescent="0.3">
      <c r="B120" s="62">
        <v>43732</v>
      </c>
      <c r="C120" s="3" t="str">
        <f>IF(ISBLANK(Data!P120)," ",IF(Data!P120&lt;=0.1,"VL",IF(Data!P120&lt;=10,"L",IF(Data!P120&lt;=25,"M",IF(Data!P120&lt;=50,"H",IF(Data!P120&gt;0,"VH"))))))</f>
        <v>M</v>
      </c>
      <c r="D120" s="3" t="str">
        <f>IF(ISBLANK(Data!O120)," ",IF(Data!O120&lt;=0.1,"VL",IF(Data!O120&lt;=10,"L",IF(Data!O120&lt;=25,"M",IF(Data!O120&lt;=50,"H",IF(Data!O120&gt;0,"VH"))))))</f>
        <v>L</v>
      </c>
    </row>
    <row r="121" spans="2:4" s="60" customFormat="1" x14ac:dyDescent="0.3">
      <c r="B121" s="62">
        <v>43733</v>
      </c>
      <c r="C121" s="3" t="str">
        <f>IF(ISBLANK(Data!P121)," ",IF(Data!P121&lt;=0.1,"VL",IF(Data!P121&lt;=10,"L",IF(Data!P121&lt;=25,"M",IF(Data!P121&lt;=50,"H",IF(Data!P121&gt;0,"VH"))))))</f>
        <v>H</v>
      </c>
      <c r="D121" s="3" t="str">
        <f>IF(ISBLANK(Data!O121)," ",IF(Data!O121&lt;=0.1,"VL",IF(Data!O121&lt;=10,"L",IF(Data!O121&lt;=25,"M",IF(Data!O121&lt;=50,"H",IF(Data!O121&gt;0,"VH"))))))</f>
        <v>L</v>
      </c>
    </row>
    <row r="122" spans="2:4" s="60" customFormat="1" x14ac:dyDescent="0.3">
      <c r="B122" s="62">
        <v>43734</v>
      </c>
      <c r="C122" s="3" t="str">
        <f>IF(ISBLANK(Data!P122)," ",IF(Data!P122&lt;=0.1,"VL",IF(Data!P122&lt;=10,"L",IF(Data!P122&lt;=25,"M",IF(Data!P122&lt;=50,"H",IF(Data!P122&gt;0,"VH"))))))</f>
        <v>H</v>
      </c>
      <c r="D122" s="3" t="str">
        <f>IF(ISBLANK(Data!O122)," ",IF(Data!O122&lt;=0.1,"VL",IF(Data!O122&lt;=10,"L",IF(Data!O122&lt;=25,"M",IF(Data!O122&lt;=50,"H",IF(Data!O122&gt;0,"VH"))))))</f>
        <v>L</v>
      </c>
    </row>
    <row r="123" spans="2:4" s="60" customFormat="1" x14ac:dyDescent="0.3">
      <c r="B123" s="62">
        <v>43735</v>
      </c>
      <c r="C123" s="3" t="str">
        <f>IF(ISBLANK(Data!P123)," ",IF(Data!P123&lt;=0.1,"VL",IF(Data!P123&lt;=10,"L",IF(Data!P123&lt;=25,"M",IF(Data!P123&lt;=50,"H",IF(Data!P123&gt;0,"VH"))))))</f>
        <v>H</v>
      </c>
      <c r="D123" s="3" t="str">
        <f>IF(ISBLANK(Data!O123)," ",IF(Data!O123&lt;=0.1,"VL",IF(Data!O123&lt;=10,"L",IF(Data!O123&lt;=25,"M",IF(Data!O123&lt;=50,"H",IF(Data!O123&gt;0,"VH"))))))</f>
        <v>L</v>
      </c>
    </row>
    <row r="124" spans="2:4" s="60" customFormat="1" x14ac:dyDescent="0.3">
      <c r="B124" s="62">
        <v>43736</v>
      </c>
      <c r="C124" s="3" t="str">
        <f>IF(ISBLANK(Data!P124)," ",IF(Data!P124&lt;=0.1,"VL",IF(Data!P124&lt;=10,"L",IF(Data!P124&lt;=25,"M",IF(Data!P124&lt;=50,"H",IF(Data!P124&gt;0,"VH"))))))</f>
        <v>M</v>
      </c>
      <c r="D124" s="3" t="str">
        <f>IF(ISBLANK(Data!O124)," ",IF(Data!O124&lt;=0.1,"VL",IF(Data!O124&lt;=10,"L",IF(Data!O124&lt;=25,"M",IF(Data!O124&lt;=50,"H",IF(Data!O124&gt;0,"VH"))))))</f>
        <v>L</v>
      </c>
    </row>
    <row r="125" spans="2:4" s="60" customFormat="1" x14ac:dyDescent="0.3">
      <c r="B125" s="62">
        <v>43737</v>
      </c>
      <c r="C125" s="3" t="str">
        <f>IF(ISBLANK(Data!P125)," ",IF(Data!P125&lt;=0.1,"VL",IF(Data!P125&lt;=10,"L",IF(Data!P125&lt;=25,"M",IF(Data!P125&lt;=50,"H",IF(Data!P125&gt;0,"VH"))))))</f>
        <v>M</v>
      </c>
      <c r="D125" s="3" t="str">
        <f>IF(ISBLANK(Data!O125)," ",IF(Data!O125&lt;=0.1,"VL",IF(Data!O125&lt;=10,"L",IF(Data!O125&lt;=25,"M",IF(Data!O125&lt;=50,"H",IF(Data!O125&gt;0,"VH"))))))</f>
        <v>L</v>
      </c>
    </row>
    <row r="126" spans="2:4" s="60" customFormat="1" x14ac:dyDescent="0.3">
      <c r="B126" s="62">
        <v>43738</v>
      </c>
      <c r="C126" s="3" t="str">
        <f>IF(ISBLANK(Data!P126)," ",IF(Data!P126&lt;=0.1,"VL",IF(Data!P126&lt;=10,"L",IF(Data!P126&lt;=25,"M",IF(Data!P126&lt;=50,"H",IF(Data!P126&gt;0,"VH"))))))</f>
        <v>L</v>
      </c>
      <c r="D126" s="3" t="str">
        <f>IF(ISBLANK(Data!O126)," ",IF(Data!O126&lt;=0.1,"VL",IF(Data!O126&lt;=10,"L",IF(Data!O126&lt;=25,"M",IF(Data!O126&lt;=50,"H",IF(Data!O126&gt;0,"VH"))))))</f>
        <v>L</v>
      </c>
    </row>
    <row r="127" spans="2:4" s="60" customFormat="1" x14ac:dyDescent="0.3">
      <c r="B127" s="62">
        <v>43739</v>
      </c>
      <c r="C127" s="3" t="str">
        <f>IF(ISBLANK(Data!P127)," ",IF(Data!P127&lt;=0.1,"VL",IF(Data!P127&lt;=10,"L",IF(Data!P127&lt;=25,"M",IF(Data!P127&lt;=50,"H",IF(Data!P127&gt;0,"VH"))))))</f>
        <v>L</v>
      </c>
      <c r="D127" s="3" t="str">
        <f>IF(ISBLANK(Data!O127)," ",IF(Data!O127&lt;=0.1,"VL",IF(Data!O127&lt;=10,"L",IF(Data!O127&lt;=25,"M",IF(Data!O127&lt;=50,"H",IF(Data!O127&gt;0,"VH"))))))</f>
        <v>L</v>
      </c>
    </row>
    <row r="128" spans="2:4" s="60" customFormat="1" x14ac:dyDescent="0.3">
      <c r="B128" s="62">
        <v>43740</v>
      </c>
      <c r="C128" s="3" t="str">
        <f>IF(ISBLANK(Data!P128)," ",IF(Data!P128&lt;=0.1,"VL",IF(Data!P128&lt;=10,"L",IF(Data!P128&lt;=25,"M",IF(Data!P128&lt;=50,"H",IF(Data!P128&gt;0,"VH"))))))</f>
        <v>L</v>
      </c>
      <c r="D128" s="3" t="str">
        <f>IF(ISBLANK(Data!O128)," ",IF(Data!O128&lt;=0.1,"VL",IF(Data!O128&lt;=10,"L",IF(Data!O128&lt;=25,"M",IF(Data!O128&lt;=50,"H",IF(Data!O128&gt;0,"VH"))))))</f>
        <v>L</v>
      </c>
    </row>
    <row r="129" spans="2:4" s="60" customFormat="1" x14ac:dyDescent="0.3">
      <c r="B129" s="62">
        <v>43741</v>
      </c>
      <c r="C129" s="3" t="str">
        <f>IF(ISBLANK(Data!P129)," ",IF(Data!P129&lt;=0.1,"VL",IF(Data!P129&lt;=10,"L",IF(Data!P129&lt;=25,"M",IF(Data!P129&lt;=50,"H",IF(Data!P129&gt;0,"VH"))))))</f>
        <v>VL</v>
      </c>
      <c r="D129" s="3" t="str">
        <f>IF(ISBLANK(Data!O129)," ",IF(Data!O129&lt;=0.1,"VL",IF(Data!O129&lt;=10,"L",IF(Data!O129&lt;=25,"M",IF(Data!O129&lt;=50,"H",IF(Data!O129&gt;0,"VH"))))))</f>
        <v>L</v>
      </c>
    </row>
    <row r="130" spans="2:4" s="60" customFormat="1" x14ac:dyDescent="0.3">
      <c r="B130" s="62">
        <v>43742</v>
      </c>
      <c r="C130" s="3" t="str">
        <f>IF(ISBLANK(Data!P130)," ",IF(Data!P130&lt;=0.1,"VL",IF(Data!P130&lt;=10,"L",IF(Data!P130&lt;=25,"M",IF(Data!P130&lt;=50,"H",IF(Data!P130&gt;0,"VH"))))))</f>
        <v>L</v>
      </c>
      <c r="D130" s="3" t="str">
        <f>IF(ISBLANK(Data!O130)," ",IF(Data!O130&lt;=0.1,"VL",IF(Data!O130&lt;=10,"L",IF(Data!O130&lt;=25,"M",IF(Data!O130&lt;=50,"H",IF(Data!O130&gt;0,"VH"))))))</f>
        <v>L</v>
      </c>
    </row>
    <row r="131" spans="2:4" s="60" customFormat="1" x14ac:dyDescent="0.3">
      <c r="B131" s="62">
        <v>43743</v>
      </c>
      <c r="C131" s="3" t="str">
        <f>IF(ISBLANK(Data!P131)," ",IF(Data!P131&lt;=0.1,"VL",IF(Data!P131&lt;=10,"L",IF(Data!P131&lt;=25,"M",IF(Data!P131&lt;=50,"H",IF(Data!P131&gt;0,"VH"))))))</f>
        <v>L</v>
      </c>
      <c r="D131" s="3" t="str">
        <f>IF(ISBLANK(Data!O131)," ",IF(Data!O131&lt;=0.1,"VL",IF(Data!O131&lt;=10,"L",IF(Data!O131&lt;=25,"M",IF(Data!O131&lt;=50,"H",IF(Data!O131&gt;0,"VH"))))))</f>
        <v>L</v>
      </c>
    </row>
    <row r="132" spans="2:4" s="60" customFormat="1" x14ac:dyDescent="0.3">
      <c r="B132" s="62">
        <v>43744</v>
      </c>
      <c r="C132" s="3" t="str">
        <f>IF(ISBLANK(Data!P132)," ",IF(Data!P132&lt;=0.1,"VL",IF(Data!P132&lt;=10,"L",IF(Data!P132&lt;=25,"M",IF(Data!P132&lt;=50,"H",IF(Data!P132&gt;0,"VH"))))))</f>
        <v>L</v>
      </c>
      <c r="D132" s="3" t="str">
        <f>IF(ISBLANK(Data!O132)," ",IF(Data!O132&lt;=0.1,"VL",IF(Data!O132&lt;=10,"L",IF(Data!O132&lt;=25,"M",IF(Data!O132&lt;=50,"H",IF(Data!O132&gt;0,"VH"))))))</f>
        <v>L</v>
      </c>
    </row>
    <row r="133" spans="2:4" s="60" customFormat="1" x14ac:dyDescent="0.3">
      <c r="B133" s="62">
        <v>43745</v>
      </c>
      <c r="C133" s="3" t="str">
        <f>IF(ISBLANK(Data!P133)," ",IF(Data!P133&lt;=0.1,"VL",IF(Data!P133&lt;=10,"L",IF(Data!P133&lt;=25,"M",IF(Data!P133&lt;=50,"H",IF(Data!P133&gt;0,"VH"))))))</f>
        <v>L</v>
      </c>
      <c r="D133" s="3" t="str">
        <f>IF(ISBLANK(Data!O133)," ",IF(Data!O133&lt;=0.1,"VL",IF(Data!O133&lt;=10,"L",IF(Data!O133&lt;=25,"M",IF(Data!O133&lt;=50,"H",IF(Data!O133&gt;0,"VH"))))))</f>
        <v>L</v>
      </c>
    </row>
    <row r="134" spans="2:4" s="60" customFormat="1" x14ac:dyDescent="0.3">
      <c r="B134" s="62">
        <v>43746</v>
      </c>
      <c r="C134" s="3" t="str">
        <f>IF(ISBLANK(Data!P134)," ",IF(Data!P134&lt;=0.1,"VL",IF(Data!P134&lt;=10,"L",IF(Data!P134&lt;=25,"M",IF(Data!P134&lt;=50,"H",IF(Data!P134&gt;0,"VH"))))))</f>
        <v>L</v>
      </c>
      <c r="D134" s="3" t="str">
        <f>IF(ISBLANK(Data!O134)," ",IF(Data!O134&lt;=0.1,"VL",IF(Data!O134&lt;=10,"L",IF(Data!O134&lt;=25,"M",IF(Data!O134&lt;=50,"H",IF(Data!O134&gt;0,"VH"))))))</f>
        <v>L</v>
      </c>
    </row>
    <row r="135" spans="2:4" s="60" customFormat="1" x14ac:dyDescent="0.3">
      <c r="B135" s="62">
        <v>43747</v>
      </c>
      <c r="C135" s="3" t="str">
        <f>IF(ISBLANK(Data!P135)," ",IF(Data!P135&lt;=0.1,"VL",IF(Data!P135&lt;=10,"L",IF(Data!P135&lt;=25,"M",IF(Data!P135&lt;=50,"H",IF(Data!P135&gt;0,"VH"))))))</f>
        <v>L</v>
      </c>
      <c r="D135" s="3" t="str">
        <f>IF(ISBLANK(Data!O135)," ",IF(Data!O135&lt;=0.1,"VL",IF(Data!O135&lt;=10,"L",IF(Data!O135&lt;=25,"M",IF(Data!O135&lt;=50,"H",IF(Data!O135&gt;0,"VH"))))))</f>
        <v>L</v>
      </c>
    </row>
    <row r="136" spans="2:4" s="60" customFormat="1" x14ac:dyDescent="0.3">
      <c r="B136" s="62">
        <v>43748</v>
      </c>
      <c r="C136" s="3" t="str">
        <f>IF(ISBLANK(Data!P136)," ",IF(Data!P136&lt;=0.1,"VL",IF(Data!P136&lt;=10,"L",IF(Data!P136&lt;=25,"M",IF(Data!P136&lt;=50,"H",IF(Data!P136&gt;0,"VH"))))))</f>
        <v>M</v>
      </c>
      <c r="D136" s="3" t="str">
        <f>IF(ISBLANK(Data!O136)," ",IF(Data!O136&lt;=0.1,"VL",IF(Data!O136&lt;=10,"L",IF(Data!O136&lt;=25,"M",IF(Data!O136&lt;=50,"H",IF(Data!O136&gt;0,"VH"))))))</f>
        <v>L</v>
      </c>
    </row>
    <row r="137" spans="2:4" s="60" customFormat="1" x14ac:dyDescent="0.3">
      <c r="B137" s="62">
        <v>43749</v>
      </c>
      <c r="C137" s="3" t="str">
        <f>IF(ISBLANK(Data!P137)," ",IF(Data!P137&lt;=0.1,"VL",IF(Data!P137&lt;=10,"L",IF(Data!P137&lt;=25,"M",IF(Data!P137&lt;=50,"H",IF(Data!P137&gt;0,"VH"))))))</f>
        <v>M</v>
      </c>
      <c r="D137" s="3" t="str">
        <f>IF(ISBLANK(Data!O137)," ",IF(Data!O137&lt;=0.1,"VL",IF(Data!O137&lt;=10,"L",IF(Data!O137&lt;=25,"M",IF(Data!O137&lt;=50,"H",IF(Data!O137&gt;0,"VH"))))))</f>
        <v>L</v>
      </c>
    </row>
    <row r="138" spans="2:4" s="60" customFormat="1" x14ac:dyDescent="0.3">
      <c r="B138" s="62">
        <v>43750</v>
      </c>
      <c r="C138" s="3" t="str">
        <f>IF(ISBLANK(Data!P138)," ",IF(Data!P138&lt;=0.1,"VL",IF(Data!P138&lt;=10,"L",IF(Data!P138&lt;=25,"M",IF(Data!P138&lt;=50,"H",IF(Data!P138&gt;0,"VH"))))))</f>
        <v>M</v>
      </c>
      <c r="D138" s="3" t="str">
        <f>IF(ISBLANK(Data!O138)," ",IF(Data!O138&lt;=0.1,"VL",IF(Data!O138&lt;=10,"L",IF(Data!O138&lt;=25,"M",IF(Data!O138&lt;=50,"H",IF(Data!O138&gt;0,"VH"))))))</f>
        <v>L</v>
      </c>
    </row>
    <row r="139" spans="2:4" s="60" customFormat="1" x14ac:dyDescent="0.3">
      <c r="B139" s="62">
        <v>43751</v>
      </c>
      <c r="C139" s="3" t="str">
        <f>IF(ISBLANK(Data!P139)," ",IF(Data!P139&lt;=0.1,"VL",IF(Data!P139&lt;=10,"L",IF(Data!P139&lt;=25,"M",IF(Data!P139&lt;=50,"H",IF(Data!P139&gt;0,"VH"))))))</f>
        <v>L</v>
      </c>
      <c r="D139" s="3" t="str">
        <f>IF(ISBLANK(Data!O139)," ",IF(Data!O139&lt;=0.1,"VL",IF(Data!O139&lt;=10,"L",IF(Data!O139&lt;=25,"M",IF(Data!O139&lt;=50,"H",IF(Data!O139&gt;0,"VH"))))))</f>
        <v>L</v>
      </c>
    </row>
    <row r="140" spans="2:4" s="60" customFormat="1" x14ac:dyDescent="0.3">
      <c r="B140" s="62">
        <v>43752</v>
      </c>
      <c r="C140" s="3" t="str">
        <f>IF(ISBLANK(Data!P140)," ",IF(Data!P140&lt;=0.1,"VL",IF(Data!P140&lt;=10,"L",IF(Data!P140&lt;=25,"M",IF(Data!P140&lt;=50,"H",IF(Data!P140&gt;0,"VH"))))))</f>
        <v>VL</v>
      </c>
      <c r="D140" s="3" t="str">
        <f>IF(ISBLANK(Data!O140)," ",IF(Data!O140&lt;=0.1,"VL",IF(Data!O140&lt;=10,"L",IF(Data!O140&lt;=25,"M",IF(Data!O140&lt;=50,"H",IF(Data!O140&gt;0,"VH"))))))</f>
        <v>L</v>
      </c>
    </row>
    <row r="141" spans="2:4" s="60" customFormat="1" x14ac:dyDescent="0.3">
      <c r="B141" s="62">
        <v>43753</v>
      </c>
      <c r="C141" s="3" t="str">
        <f>IF(ISBLANK(Data!P141)," ",IF(Data!P141&lt;=0.1,"VL",IF(Data!P141&lt;=10,"L",IF(Data!P141&lt;=25,"M",IF(Data!P141&lt;=50,"H",IF(Data!P141&gt;0,"VH"))))))</f>
        <v>VL</v>
      </c>
      <c r="D141" s="3" t="str">
        <f>IF(ISBLANK(Data!O141)," ",IF(Data!O141&lt;=0.1,"VL",IF(Data!O141&lt;=10,"L",IF(Data!O141&lt;=25,"M",IF(Data!O141&lt;=50,"H",IF(Data!O141&gt;0,"VH"))))))</f>
        <v>L</v>
      </c>
    </row>
    <row r="142" spans="2:4" s="60" customFormat="1" x14ac:dyDescent="0.3">
      <c r="B142" s="62">
        <v>43754</v>
      </c>
      <c r="C142" s="3" t="str">
        <f>IF(ISBLANK(Data!P142)," ",IF(Data!P142&lt;=0.1,"VL",IF(Data!P142&lt;=10,"L",IF(Data!P142&lt;=25,"M",IF(Data!P142&lt;=50,"H",IF(Data!P142&gt;0,"VH"))))))</f>
        <v>VL</v>
      </c>
      <c r="D142" s="3" t="str">
        <f>IF(ISBLANK(Data!O142)," ",IF(Data!O142&lt;=0.1,"VL",IF(Data!O142&lt;=10,"L",IF(Data!O142&lt;=25,"M",IF(Data!O142&lt;=50,"H",IF(Data!O142&gt;0,"VH"))))))</f>
        <v>VL</v>
      </c>
    </row>
    <row r="143" spans="2:4" s="60" customFormat="1" x14ac:dyDescent="0.3">
      <c r="B143" s="62">
        <v>43755</v>
      </c>
      <c r="C143" s="3" t="str">
        <f>IF(ISBLANK(Data!P143)," ",IF(Data!P143&lt;=0.1,"VL",IF(Data!P143&lt;=10,"L",IF(Data!P143&lt;=25,"M",IF(Data!P143&lt;=50,"H",IF(Data!P143&gt;0,"VH"))))))</f>
        <v>VL</v>
      </c>
      <c r="D143" s="3" t="str">
        <f>IF(ISBLANK(Data!O143)," ",IF(Data!O143&lt;=0.1,"VL",IF(Data!O143&lt;=10,"L",IF(Data!O143&lt;=25,"M",IF(Data!O143&lt;=50,"H",IF(Data!O143&gt;0,"VH"))))))</f>
        <v>VL</v>
      </c>
    </row>
    <row r="144" spans="2:4" s="60" customFormat="1" x14ac:dyDescent="0.3">
      <c r="B144" s="62">
        <v>43756</v>
      </c>
      <c r="C144" s="3" t="str">
        <f>IF(ISBLANK(Data!P144)," ",IF(Data!P144&lt;=0.1,"VL",IF(Data!P144&lt;=10,"L",IF(Data!P144&lt;=25,"M",IF(Data!P144&lt;=50,"H",IF(Data!P144&gt;0,"VH"))))))</f>
        <v>VL</v>
      </c>
      <c r="D144" s="3" t="str">
        <f>IF(ISBLANK(Data!O144)," ",IF(Data!O144&lt;=0.1,"VL",IF(Data!O144&lt;=10,"L",IF(Data!O144&lt;=25,"M",IF(Data!O144&lt;=50,"H",IF(Data!O144&gt;0,"VH"))))))</f>
        <v>VL</v>
      </c>
    </row>
    <row r="145" spans="2:4" s="60" customFormat="1" x14ac:dyDescent="0.3">
      <c r="B145" s="62">
        <v>43757</v>
      </c>
      <c r="C145" s="3" t="str">
        <f>IF(ISBLANK(Data!P145)," ",IF(Data!P145&lt;=0.1,"VL",IF(Data!P145&lt;=10,"L",IF(Data!P145&lt;=25,"M",IF(Data!P145&lt;=50,"H",IF(Data!P145&gt;0,"VH"))))))</f>
        <v>VL</v>
      </c>
      <c r="D145" s="3" t="str">
        <f>IF(ISBLANK(Data!O145)," ",IF(Data!O145&lt;=0.1,"VL",IF(Data!O145&lt;=10,"L",IF(Data!O145&lt;=25,"M",IF(Data!O145&lt;=50,"H",IF(Data!O145&gt;0,"VH"))))))</f>
        <v>L</v>
      </c>
    </row>
    <row r="146" spans="2:4" s="60" customFormat="1" x14ac:dyDescent="0.3">
      <c r="B146" s="62">
        <v>43758</v>
      </c>
      <c r="C146" s="3" t="str">
        <f>IF(ISBLANK(Data!P146)," ",IF(Data!P146&lt;=0.1,"VL",IF(Data!P146&lt;=10,"L",IF(Data!P146&lt;=25,"M",IF(Data!P146&lt;=50,"H",IF(Data!P146&gt;0,"VH"))))))</f>
        <v>L</v>
      </c>
      <c r="D146" s="3" t="str">
        <f>IF(ISBLANK(Data!O146)," ",IF(Data!O146&lt;=0.1,"VL",IF(Data!O146&lt;=10,"L",IF(Data!O146&lt;=25,"M",IF(Data!O146&lt;=50,"H",IF(Data!O146&gt;0,"VH"))))))</f>
        <v>L</v>
      </c>
    </row>
    <row r="147" spans="2:4" s="60" customFormat="1" x14ac:dyDescent="0.3">
      <c r="B147" s="62">
        <v>43759</v>
      </c>
      <c r="C147" s="3" t="str">
        <f>IF(ISBLANK(Data!P147)," ",IF(Data!P147&lt;=0.1,"VL",IF(Data!P147&lt;=10,"L",IF(Data!P147&lt;=25,"M",IF(Data!P147&lt;=50,"H",IF(Data!P147&gt;0,"VH"))))))</f>
        <v>L</v>
      </c>
      <c r="D147" s="3" t="str">
        <f>IF(ISBLANK(Data!O147)," ",IF(Data!O147&lt;=0.1,"VL",IF(Data!O147&lt;=10,"L",IF(Data!O147&lt;=25,"M",IF(Data!O147&lt;=50,"H",IF(Data!O147&gt;0,"VH"))))))</f>
        <v>L</v>
      </c>
    </row>
    <row r="148" spans="2:4" s="60" customFormat="1" x14ac:dyDescent="0.3">
      <c r="B148" s="62">
        <v>43760</v>
      </c>
      <c r="C148" s="3" t="str">
        <f>IF(ISBLANK(Data!P148)," ",IF(Data!P148&lt;=0.1,"VL",IF(Data!P148&lt;=10,"L",IF(Data!P148&lt;=25,"M",IF(Data!P148&lt;=50,"H",IF(Data!P148&gt;0,"VH"))))))</f>
        <v>L</v>
      </c>
      <c r="D148" s="3" t="str">
        <f>IF(ISBLANK(Data!O148)," ",IF(Data!O148&lt;=0.1,"VL",IF(Data!O148&lt;=10,"L",IF(Data!O148&lt;=25,"M",IF(Data!O148&lt;=50,"H",IF(Data!O148&gt;0,"VH"))))))</f>
        <v>L</v>
      </c>
    </row>
    <row r="149" spans="2:4" s="60" customFormat="1" x14ac:dyDescent="0.3">
      <c r="B149" s="62">
        <v>43761</v>
      </c>
      <c r="C149" s="3" t="str">
        <f>IF(ISBLANK(Data!P149)," ",IF(Data!P149&lt;=0.1,"VL",IF(Data!P149&lt;=10,"L",IF(Data!P149&lt;=25,"M",IF(Data!P149&lt;=50,"H",IF(Data!P149&gt;0,"VH"))))))</f>
        <v>L</v>
      </c>
      <c r="D149" s="3" t="str">
        <f>IF(ISBLANK(Data!O149)," ",IF(Data!O149&lt;=0.1,"VL",IF(Data!O149&lt;=10,"L",IF(Data!O149&lt;=25,"M",IF(Data!O149&lt;=50,"H",IF(Data!O149&gt;0,"VH"))))))</f>
        <v>L</v>
      </c>
    </row>
    <row r="150" spans="2:4" s="60" customFormat="1" x14ac:dyDescent="0.3">
      <c r="B150" s="62">
        <v>43762</v>
      </c>
      <c r="C150" s="3" t="str">
        <f>IF(ISBLANK(Data!P150)," ",IF(Data!P150&lt;=0.1,"VL",IF(Data!P150&lt;=10,"L",IF(Data!P150&lt;=25,"M",IF(Data!P150&lt;=50,"H",IF(Data!P150&gt;0,"VH"))))))</f>
        <v>L</v>
      </c>
      <c r="D150" s="3" t="str">
        <f>IF(ISBLANK(Data!O150)," ",IF(Data!O150&lt;=0.1,"VL",IF(Data!O150&lt;=10,"L",IF(Data!O150&lt;=25,"M",IF(Data!O150&lt;=50,"H",IF(Data!O150&gt;0,"VH"))))))</f>
        <v>M</v>
      </c>
    </row>
    <row r="151" spans="2:4" s="60" customFormat="1" x14ac:dyDescent="0.3">
      <c r="B151" s="62">
        <v>43763</v>
      </c>
      <c r="C151" s="3" t="str">
        <f>IF(ISBLANK(Data!P151)," ",IF(Data!P151&lt;=0.1,"VL",IF(Data!P151&lt;=10,"L",IF(Data!P151&lt;=25,"M",IF(Data!P151&lt;=50,"H",IF(Data!P151&gt;0,"VH"))))))</f>
        <v>L</v>
      </c>
      <c r="D151" s="3" t="str">
        <f>IF(ISBLANK(Data!O151)," ",IF(Data!O151&lt;=0.1,"VL",IF(Data!O151&lt;=10,"L",IF(Data!O151&lt;=25,"M",IF(Data!O151&lt;=50,"H",IF(Data!O151&gt;0,"VH"))))))</f>
        <v>M</v>
      </c>
    </row>
    <row r="152" spans="2:4" s="60" customFormat="1" x14ac:dyDescent="0.3">
      <c r="B152" s="62">
        <v>43764</v>
      </c>
      <c r="C152" s="3" t="str">
        <f>IF(ISBLANK(Data!P152)," ",IF(Data!P152&lt;=0.1,"VL",IF(Data!P152&lt;=10,"L",IF(Data!P152&lt;=25,"M",IF(Data!P152&lt;=50,"H",IF(Data!P152&gt;0,"VH"))))))</f>
        <v>L</v>
      </c>
      <c r="D152" s="3" t="str">
        <f>IF(ISBLANK(Data!O152)," ",IF(Data!O152&lt;=0.1,"VL",IF(Data!O152&lt;=10,"L",IF(Data!O152&lt;=25,"M",IF(Data!O152&lt;=50,"H",IF(Data!O152&gt;0,"VH"))))))</f>
        <v>M</v>
      </c>
    </row>
    <row r="153" spans="2:4" s="60" customFormat="1" x14ac:dyDescent="0.3">
      <c r="B153" s="62">
        <v>43765</v>
      </c>
      <c r="C153" s="3" t="str">
        <f>IF(ISBLANK(Data!P153)," ",IF(Data!P153&lt;=0.1,"VL",IF(Data!P153&lt;=10,"L",IF(Data!P153&lt;=25,"M",IF(Data!P153&lt;=50,"H",IF(Data!P153&gt;0,"VH"))))))</f>
        <v>L</v>
      </c>
      <c r="D153" s="3" t="str">
        <f>IF(ISBLANK(Data!O153)," ",IF(Data!O153&lt;=0.1,"VL",IF(Data!O153&lt;=10,"L",IF(Data!O153&lt;=25,"M",IF(Data!O153&lt;=50,"H",IF(Data!O153&gt;0,"VH"))))))</f>
        <v>L</v>
      </c>
    </row>
    <row r="154" spans="2:4" s="60" customFormat="1" x14ac:dyDescent="0.3">
      <c r="B154" s="62">
        <v>43766</v>
      </c>
      <c r="C154" s="3" t="str">
        <f>IF(ISBLANK(Data!P154)," ",IF(Data!P154&lt;=0.1,"VL",IF(Data!P154&lt;=10,"L",IF(Data!P154&lt;=25,"M",IF(Data!P154&lt;=50,"H",IF(Data!P154&gt;0,"VH"))))))</f>
        <v>L</v>
      </c>
      <c r="D154" s="3" t="str">
        <f>IF(ISBLANK(Data!O154)," ",IF(Data!O154&lt;=0.1,"VL",IF(Data!O154&lt;=10,"L",IF(Data!O154&lt;=25,"M",IF(Data!O154&lt;=50,"H",IF(Data!O154&gt;0,"VH"))))))</f>
        <v>L</v>
      </c>
    </row>
    <row r="155" spans="2:4" s="60" customFormat="1" x14ac:dyDescent="0.3">
      <c r="B155" s="62">
        <v>43767</v>
      </c>
      <c r="C155" s="3" t="str">
        <f>IF(ISBLANK(Data!P155)," ",IF(Data!P155&lt;=0.1,"VL",IF(Data!P155&lt;=10,"L",IF(Data!P155&lt;=25,"M",IF(Data!P155&lt;=50,"H",IF(Data!P155&gt;0,"VH"))))))</f>
        <v>L</v>
      </c>
      <c r="D155" s="3" t="str">
        <f>IF(ISBLANK(Data!O155)," ",IF(Data!O155&lt;=0.1,"VL",IF(Data!O155&lt;=10,"L",IF(Data!O155&lt;=25,"M",IF(Data!O155&lt;=50,"H",IF(Data!O155&gt;0,"VH"))))))</f>
        <v>L</v>
      </c>
    </row>
    <row r="156" spans="2:4" s="60" customFormat="1" x14ac:dyDescent="0.3">
      <c r="B156" s="62">
        <v>43768</v>
      </c>
      <c r="C156" s="3" t="str">
        <f>IF(ISBLANK(Data!P156)," ",IF(Data!P156&lt;=0.1,"VL",IF(Data!P156&lt;=10,"L",IF(Data!P156&lt;=25,"M",IF(Data!P156&lt;=50,"H",IF(Data!P156&gt;0,"VH"))))))</f>
        <v>L</v>
      </c>
      <c r="D156" s="3" t="str">
        <f>IF(ISBLANK(Data!O156)," ",IF(Data!O156&lt;=0.1,"VL",IF(Data!O156&lt;=10,"L",IF(Data!O156&lt;=25,"M",IF(Data!O156&lt;=50,"H",IF(Data!O156&gt;0,"VH"))))))</f>
        <v>L</v>
      </c>
    </row>
    <row r="157" spans="2:4" s="60" customFormat="1" x14ac:dyDescent="0.3">
      <c r="B157" s="62">
        <v>43769</v>
      </c>
      <c r="C157" s="3" t="str">
        <f>IF(ISBLANK(Data!P157)," ",IF(Data!P157&lt;=0.1,"VL",IF(Data!P157&lt;=10,"L",IF(Data!P157&lt;=25,"M",IF(Data!P157&lt;=50,"H",IF(Data!P157&gt;0,"VH"))))))</f>
        <v>L</v>
      </c>
      <c r="D157" s="3" t="str">
        <f>IF(ISBLANK(Data!O157)," ",IF(Data!O157&lt;=0.1,"VL",IF(Data!O157&lt;=10,"L",IF(Data!O157&lt;=25,"M",IF(Data!O157&lt;=50,"H",IF(Data!O157&gt;0,"VH"))))))</f>
        <v>L</v>
      </c>
    </row>
    <row r="158" spans="2:4" s="60" customFormat="1" x14ac:dyDescent="0.3">
      <c r="B158" s="62">
        <v>43770</v>
      </c>
      <c r="C158" s="3" t="str">
        <f>IF(ISBLANK(Data!P158)," ",IF(Data!P158&lt;=0.1,"VL",IF(Data!P158&lt;=10,"L",IF(Data!P158&lt;=25,"M",IF(Data!P158&lt;=50,"H",IF(Data!P158&gt;0,"VH"))))))</f>
        <v>L</v>
      </c>
      <c r="D158" s="3" t="str">
        <f>IF(ISBLANK(Data!O158)," ",IF(Data!O158&lt;=0.1,"VL",IF(Data!O158&lt;=10,"L",IF(Data!O158&lt;=25,"M",IF(Data!O158&lt;=50,"H",IF(Data!O158&gt;0,"VH"))))))</f>
        <v>L</v>
      </c>
    </row>
    <row r="159" spans="2:4" s="60" customFormat="1" x14ac:dyDescent="0.3">
      <c r="B159" s="62">
        <v>43771</v>
      </c>
      <c r="C159" s="3" t="str">
        <f>IF(ISBLANK(Data!P159)," ",IF(Data!P159&lt;=0.1,"VL",IF(Data!P159&lt;=10,"L",IF(Data!P159&lt;=25,"M",IF(Data!P159&lt;=50,"H",IF(Data!P159&gt;0,"VH"))))))</f>
        <v>VL</v>
      </c>
      <c r="D159" s="3" t="str">
        <f>IF(ISBLANK(Data!O159)," ",IF(Data!O159&lt;=0.1,"VL",IF(Data!O159&lt;=10,"L",IF(Data!O159&lt;=25,"M",IF(Data!O159&lt;=50,"H",IF(Data!O159&gt;0,"VH"))))))</f>
        <v>L</v>
      </c>
    </row>
    <row r="160" spans="2:4" s="60" customFormat="1" x14ac:dyDescent="0.3">
      <c r="B160" s="62">
        <v>43772</v>
      </c>
      <c r="C160" s="3" t="str">
        <f>IF(ISBLANK(Data!P160)," ",IF(Data!P160&lt;=0.1,"VL",IF(Data!P160&lt;=10,"L",IF(Data!P160&lt;=25,"M",IF(Data!P160&lt;=50,"H",IF(Data!P160&gt;0,"VH"))))))</f>
        <v>VL</v>
      </c>
      <c r="D160" s="3" t="str">
        <f>IF(ISBLANK(Data!O160)," ",IF(Data!O160&lt;=0.1,"VL",IF(Data!O160&lt;=10,"L",IF(Data!O160&lt;=25,"M",IF(Data!O160&lt;=50,"H",IF(Data!O160&gt;0,"VH"))))))</f>
        <v>L</v>
      </c>
    </row>
    <row r="161" spans="2:4" s="60" customFormat="1" x14ac:dyDescent="0.3">
      <c r="B161" s="62">
        <v>43773</v>
      </c>
      <c r="C161" s="3" t="str">
        <f>IF(ISBLANK(Data!P161)," ",IF(Data!P161&lt;=0.1,"VL",IF(Data!P161&lt;=10,"L",IF(Data!P161&lt;=25,"M",IF(Data!P161&lt;=50,"H",IF(Data!P161&gt;0,"VH"))))))</f>
        <v>VL</v>
      </c>
      <c r="D161" s="3" t="str">
        <f>IF(ISBLANK(Data!O161)," ",IF(Data!O161&lt;=0.1,"VL",IF(Data!O161&lt;=10,"L",IF(Data!O161&lt;=25,"M",IF(Data!O161&lt;=50,"H",IF(Data!O161&gt;0,"VH"))))))</f>
        <v>VL</v>
      </c>
    </row>
    <row r="162" spans="2:4" s="60" customFormat="1" x14ac:dyDescent="0.3">
      <c r="B162" s="62">
        <v>43774</v>
      </c>
      <c r="C162" s="3" t="str">
        <f>IF(ISBLANK(Data!P162)," ",IF(Data!P162&lt;=0.1,"VL",IF(Data!P162&lt;=10,"L",IF(Data!P162&lt;=25,"M",IF(Data!P162&lt;=50,"H",IF(Data!P162&gt;0,"VH"))))))</f>
        <v>VL</v>
      </c>
      <c r="D162" s="3" t="str">
        <f>IF(ISBLANK(Data!O162)," ",IF(Data!O162&lt;=0.1,"VL",IF(Data!O162&lt;=10,"L",IF(Data!O162&lt;=25,"M",IF(Data!O162&lt;=50,"H",IF(Data!O162&gt;0,"VH"))))))</f>
        <v>VL</v>
      </c>
    </row>
    <row r="163" spans="2:4" s="60" customFormat="1" x14ac:dyDescent="0.3">
      <c r="B163" s="62">
        <v>43775</v>
      </c>
      <c r="C163" s="3" t="str">
        <f>IF(ISBLANK(Data!P163)," ",IF(Data!P163&lt;=0.1,"VL",IF(Data!P163&lt;=10,"L",IF(Data!P163&lt;=25,"M",IF(Data!P163&lt;=50,"H",IF(Data!P163&gt;0,"VH"))))))</f>
        <v>VL</v>
      </c>
      <c r="D163" s="3" t="str">
        <f>IF(ISBLANK(Data!O163)," ",IF(Data!O163&lt;=0.1,"VL",IF(Data!O163&lt;=10,"L",IF(Data!O163&lt;=25,"M",IF(Data!O163&lt;=50,"H",IF(Data!O163&gt;0,"VH"))))))</f>
        <v>VL</v>
      </c>
    </row>
    <row r="164" spans="2:4" s="60" customFormat="1" x14ac:dyDescent="0.3">
      <c r="B164" s="62">
        <v>43776</v>
      </c>
      <c r="C164" s="3" t="str">
        <f>IF(ISBLANK(Data!P164)," ",IF(Data!P164&lt;=0.1,"VL",IF(Data!P164&lt;=10,"L",IF(Data!P164&lt;=25,"M",IF(Data!P164&lt;=50,"H",IF(Data!P164&gt;0,"VH"))))))</f>
        <v>VL</v>
      </c>
      <c r="D164" s="3" t="str">
        <f>IF(ISBLANK(Data!O164)," ",IF(Data!O164&lt;=0.1,"VL",IF(Data!O164&lt;=10,"L",IF(Data!O164&lt;=25,"M",IF(Data!O164&lt;=50,"H",IF(Data!O164&gt;0,"VH"))))))</f>
        <v>VL</v>
      </c>
    </row>
    <row r="165" spans="2:4" s="60" customFormat="1" x14ac:dyDescent="0.3">
      <c r="B165" s="62">
        <v>43777</v>
      </c>
      <c r="C165" s="3" t="str">
        <f>IF(ISBLANK(Data!P165)," ",IF(Data!P165&lt;=0.1,"VL",IF(Data!P165&lt;=10,"L",IF(Data!P165&lt;=25,"M",IF(Data!P165&lt;=50,"H",IF(Data!P165&gt;0,"VH"))))))</f>
        <v>VL</v>
      </c>
      <c r="D165" s="3" t="str">
        <f>IF(ISBLANK(Data!O165)," ",IF(Data!O165&lt;=0.1,"VL",IF(Data!O165&lt;=10,"L",IF(Data!O165&lt;=25,"M",IF(Data!O165&lt;=50,"H",IF(Data!O165&gt;0,"VH"))))))</f>
        <v>VL</v>
      </c>
    </row>
    <row r="166" spans="2:4" s="60" customFormat="1" x14ac:dyDescent="0.3">
      <c r="B166" s="62">
        <v>43778</v>
      </c>
      <c r="C166" s="3" t="str">
        <f>IF(ISBLANK(Data!P166)," ",IF(Data!P166&lt;=0.1,"VL",IF(Data!P166&lt;=10,"L",IF(Data!P166&lt;=25,"M",IF(Data!P166&lt;=50,"H",IF(Data!P166&gt;0,"VH"))))))</f>
        <v>VL</v>
      </c>
      <c r="D166" s="3" t="str">
        <f>IF(ISBLANK(Data!O166)," ",IF(Data!O166&lt;=0.1,"VL",IF(Data!O166&lt;=10,"L",IF(Data!O166&lt;=25,"M",IF(Data!O166&lt;=50,"H",IF(Data!O166&gt;0,"VH"))))))</f>
        <v>VL</v>
      </c>
    </row>
    <row r="167" spans="2:4" s="60" customFormat="1" x14ac:dyDescent="0.3">
      <c r="B167" s="62">
        <v>43779</v>
      </c>
      <c r="C167" s="3" t="str">
        <f>IF(ISBLANK(Data!P167)," ",IF(Data!P167&lt;=0.1,"VL",IF(Data!P167&lt;=10,"L",IF(Data!P167&lt;=25,"M",IF(Data!P167&lt;=50,"H",IF(Data!P167&gt;0,"VH"))))))</f>
        <v>VL</v>
      </c>
      <c r="D167" s="3" t="str">
        <f>IF(ISBLANK(Data!O167)," ",IF(Data!O167&lt;=0.1,"VL",IF(Data!O167&lt;=10,"L",IF(Data!O167&lt;=25,"M",IF(Data!O167&lt;=50,"H",IF(Data!O167&gt;0,"VH"))))))</f>
        <v>VL</v>
      </c>
    </row>
    <row r="168" spans="2:4" s="60" customFormat="1" x14ac:dyDescent="0.3">
      <c r="B168" s="62">
        <v>43780</v>
      </c>
      <c r="C168" s="3" t="str">
        <f>IF(ISBLANK(Data!P168)," ",IF(Data!P168&lt;=0.1,"VL",IF(Data!P168&lt;=10,"L",IF(Data!P168&lt;=25,"M",IF(Data!P168&lt;=50,"H",IF(Data!P168&gt;0,"VH"))))))</f>
        <v>VL</v>
      </c>
      <c r="D168" s="3" t="str">
        <f>IF(ISBLANK(Data!O168)," ",IF(Data!O168&lt;=0.1,"VL",IF(Data!O168&lt;=10,"L",IF(Data!O168&lt;=25,"M",IF(Data!O168&lt;=50,"H",IF(Data!O168&gt;0,"VH"))))))</f>
        <v>VL</v>
      </c>
    </row>
    <row r="169" spans="2:4" s="60" customFormat="1" x14ac:dyDescent="0.3">
      <c r="B169" s="62">
        <v>43781</v>
      </c>
      <c r="C169" s="3" t="str">
        <f>IF(ISBLANK(Data!P169)," ",IF(Data!P169&lt;=0.1,"VL",IF(Data!P169&lt;=10,"L",IF(Data!P169&lt;=25,"M",IF(Data!P169&lt;=50,"H",IF(Data!P169&gt;0,"VH"))))))</f>
        <v>VL</v>
      </c>
      <c r="D169" s="3" t="str">
        <f>IF(ISBLANK(Data!O169)," ",IF(Data!O169&lt;=0.1,"VL",IF(Data!O169&lt;=10,"L",IF(Data!O169&lt;=25,"M",IF(Data!O169&lt;=50,"H",IF(Data!O169&gt;0,"VH"))))))</f>
        <v>VL</v>
      </c>
    </row>
    <row r="170" spans="2:4" s="60" customFormat="1" x14ac:dyDescent="0.3">
      <c r="B170" s="62">
        <v>43782</v>
      </c>
      <c r="C170" s="3" t="str">
        <f>IF(ISBLANK(Data!P170)," ",IF(Data!P170&lt;=0.1,"VL",IF(Data!P170&lt;=10,"L",IF(Data!P170&lt;=25,"M",IF(Data!P170&lt;=50,"H",IF(Data!P170&gt;0,"VH"))))))</f>
        <v>VL</v>
      </c>
      <c r="D170" s="3" t="str">
        <f>IF(ISBLANK(Data!O170)," ",IF(Data!O170&lt;=0.1,"VL",IF(Data!O170&lt;=10,"L",IF(Data!O170&lt;=25,"M",IF(Data!O170&lt;=50,"H",IF(Data!O170&gt;0,"VH"))))))</f>
        <v>VL</v>
      </c>
    </row>
    <row r="171" spans="2:4" s="60" customFormat="1" x14ac:dyDescent="0.3">
      <c r="B171" s="62">
        <v>43783</v>
      </c>
      <c r="C171" s="3" t="str">
        <f>IF(ISBLANK(Data!P171)," ",IF(Data!P171&lt;=0.1,"VL",IF(Data!P171&lt;=10,"L",IF(Data!P171&lt;=25,"M",IF(Data!P171&lt;=50,"H",IF(Data!P171&gt;0,"VH"))))))</f>
        <v>VL</v>
      </c>
      <c r="D171" s="3" t="str">
        <f>IF(ISBLANK(Data!O171)," ",IF(Data!O171&lt;=0.1,"VL",IF(Data!O171&lt;=10,"L",IF(Data!O171&lt;=25,"M",IF(Data!O171&lt;=50,"H",IF(Data!O171&gt;0,"VH"))))))</f>
        <v>VL</v>
      </c>
    </row>
    <row r="172" spans="2:4" s="60" customFormat="1" x14ac:dyDescent="0.3">
      <c r="B172" s="62">
        <v>43784</v>
      </c>
      <c r="C172" s="3" t="str">
        <f>IF(ISBLANK(Data!P172)," ",IF(Data!P172&lt;=0.1,"VL",IF(Data!P172&lt;=10,"L",IF(Data!P172&lt;=25,"M",IF(Data!P172&lt;=50,"H",IF(Data!P172&gt;0,"VH"))))))</f>
        <v>VL</v>
      </c>
      <c r="D172" s="3" t="str">
        <f>IF(ISBLANK(Data!O172)," ",IF(Data!O172&lt;=0.1,"VL",IF(Data!O172&lt;=10,"L",IF(Data!O172&lt;=25,"M",IF(Data!O172&lt;=50,"H",IF(Data!O172&gt;0,"VH"))))))</f>
        <v>VL</v>
      </c>
    </row>
    <row r="173" spans="2:4" s="60" customFormat="1" x14ac:dyDescent="0.3">
      <c r="B173" s="62">
        <v>43785</v>
      </c>
      <c r="C173" s="3" t="str">
        <f>IF(ISBLANK(Data!P173)," ",IF(Data!P173&lt;=0.1,"VL",IF(Data!P173&lt;=10,"L",IF(Data!P173&lt;=25,"M",IF(Data!P173&lt;=50,"H",IF(Data!P173&gt;0,"VH"))))))</f>
        <v>VL</v>
      </c>
      <c r="D173" s="3" t="str">
        <f>IF(ISBLANK(Data!O173)," ",IF(Data!O173&lt;=0.1,"VL",IF(Data!O173&lt;=10,"L",IF(Data!O173&lt;=25,"M",IF(Data!O173&lt;=50,"H",IF(Data!O173&gt;0,"VH"))))))</f>
        <v>VL</v>
      </c>
    </row>
    <row r="174" spans="2:4" s="60" customFormat="1" x14ac:dyDescent="0.3">
      <c r="B174" s="62">
        <v>43786</v>
      </c>
      <c r="C174" s="3" t="str">
        <f>IF(ISBLANK(Data!P174)," ",IF(Data!P174&lt;=0.1,"VL",IF(Data!P174&lt;=10,"L",IF(Data!P174&lt;=25,"M",IF(Data!P174&lt;=50,"H",IF(Data!P174&gt;0,"VH"))))))</f>
        <v>VL</v>
      </c>
      <c r="D174" s="3" t="str">
        <f>IF(ISBLANK(Data!O174)," ",IF(Data!O174&lt;=0.1,"VL",IF(Data!O174&lt;=10,"L",IF(Data!O174&lt;=25,"M",IF(Data!O174&lt;=50,"H",IF(Data!O174&gt;0,"VH"))))))</f>
        <v>VL</v>
      </c>
    </row>
    <row r="175" spans="2:4" s="60" customFormat="1" x14ac:dyDescent="0.3">
      <c r="B175" s="62">
        <v>43787</v>
      </c>
      <c r="C175" s="3" t="str">
        <f>IF(ISBLANK(Data!P175)," ",IF(Data!P175&lt;=0.1,"VL",IF(Data!P175&lt;=10,"L",IF(Data!P175&lt;=25,"M",IF(Data!P175&lt;=50,"H",IF(Data!P175&gt;0,"VH"))))))</f>
        <v>VL</v>
      </c>
      <c r="D175" s="3" t="str">
        <f>IF(ISBLANK(Data!O175)," ",IF(Data!O175&lt;=0.1,"VL",IF(Data!O175&lt;=10,"L",IF(Data!O175&lt;=25,"M",IF(Data!O175&lt;=50,"H",IF(Data!O175&gt;0,"VH"))))))</f>
        <v>VL</v>
      </c>
    </row>
    <row r="176" spans="2:4" s="60" customFormat="1" x14ac:dyDescent="0.3">
      <c r="B176" s="62">
        <v>43788</v>
      </c>
      <c r="C176" s="3" t="str">
        <f>IF(ISBLANK(Data!P176)," ",IF(Data!P176&lt;=0.1,"VL",IF(Data!P176&lt;=10,"L",IF(Data!P176&lt;=25,"M",IF(Data!P176&lt;=50,"H",IF(Data!P176&gt;0,"VH"))))))</f>
        <v>VL</v>
      </c>
      <c r="D176" s="3" t="str">
        <f>IF(ISBLANK(Data!O176)," ",IF(Data!O176&lt;=0.1,"VL",IF(Data!O176&lt;=10,"L",IF(Data!O176&lt;=25,"M",IF(Data!O176&lt;=50,"H",IF(Data!O176&gt;0,"VH"))))))</f>
        <v>VL</v>
      </c>
    </row>
    <row r="177" spans="2:4" s="60" customFormat="1" x14ac:dyDescent="0.3">
      <c r="B177" s="62">
        <v>43789</v>
      </c>
      <c r="C177" s="3" t="str">
        <f>IF(ISBLANK(Data!P177)," ",IF(Data!P177&lt;=0.1,"VL",IF(Data!P177&lt;=10,"L",IF(Data!P177&lt;=25,"M",IF(Data!P177&lt;=50,"H",IF(Data!P177&gt;0,"VH"))))))</f>
        <v>VL</v>
      </c>
      <c r="D177" s="3" t="str">
        <f>IF(ISBLANK(Data!O177)," ",IF(Data!O177&lt;=0.1,"VL",IF(Data!O177&lt;=10,"L",IF(Data!O177&lt;=25,"M",IF(Data!O177&lt;=50,"H",IF(Data!O177&gt;0,"VH"))))))</f>
        <v>VL</v>
      </c>
    </row>
    <row r="178" spans="2:4" s="60" customFormat="1" x14ac:dyDescent="0.3">
      <c r="B178" s="62">
        <v>43790</v>
      </c>
      <c r="C178" s="3" t="str">
        <f>IF(ISBLANK(Data!P178)," ",IF(Data!P178&lt;=0.1,"VL",IF(Data!P178&lt;=10,"L",IF(Data!P178&lt;=25,"M",IF(Data!P178&lt;=50,"H",IF(Data!P178&gt;0,"VH"))))))</f>
        <v>VL</v>
      </c>
      <c r="D178" s="3" t="str">
        <f>IF(ISBLANK(Data!O178)," ",IF(Data!O178&lt;=0.1,"VL",IF(Data!O178&lt;=10,"L",IF(Data!O178&lt;=25,"M",IF(Data!O178&lt;=50,"H",IF(Data!O178&gt;0,"VH"))))))</f>
        <v>VL</v>
      </c>
    </row>
    <row r="179" spans="2:4" s="60" customFormat="1" x14ac:dyDescent="0.3">
      <c r="B179" s="62">
        <v>43791</v>
      </c>
      <c r="C179" s="3" t="str">
        <f>IF(ISBLANK(Data!P179)," ",IF(Data!P179&lt;=0.1,"VL",IF(Data!P179&lt;=10,"L",IF(Data!P179&lt;=25,"M",IF(Data!P179&lt;=50,"H",IF(Data!P179&gt;0,"VH"))))))</f>
        <v>VL</v>
      </c>
      <c r="D179" s="3" t="str">
        <f>IF(ISBLANK(Data!O179)," ",IF(Data!O179&lt;=0.1,"VL",IF(Data!O179&lt;=10,"L",IF(Data!O179&lt;=25,"M",IF(Data!O179&lt;=50,"H",IF(Data!O179&gt;0,"VH"))))))</f>
        <v>VL</v>
      </c>
    </row>
    <row r="180" spans="2:4" s="60" customFormat="1" x14ac:dyDescent="0.3">
      <c r="B180" s="62">
        <v>43792</v>
      </c>
      <c r="C180" s="3" t="str">
        <f>IF(ISBLANK(Data!P180)," ",IF(Data!P180&lt;=0.1,"VL",IF(Data!P180&lt;=10,"L",IF(Data!P180&lt;=25,"M",IF(Data!P180&lt;=50,"H",IF(Data!P180&gt;0,"VH"))))))</f>
        <v>VL</v>
      </c>
      <c r="D180" s="3" t="str">
        <f>IF(ISBLANK(Data!O180)," ",IF(Data!O180&lt;=0.1,"VL",IF(Data!O180&lt;=10,"L",IF(Data!O180&lt;=25,"M",IF(Data!O180&lt;=50,"H",IF(Data!O180&gt;0,"VH"))))))</f>
        <v>VL</v>
      </c>
    </row>
    <row r="181" spans="2:4" s="60" customFormat="1" x14ac:dyDescent="0.3">
      <c r="B181" s="62">
        <v>43793</v>
      </c>
      <c r="C181" s="3" t="str">
        <f>IF(ISBLANK(Data!P181)," ",IF(Data!P181&lt;=0.1,"VL",IF(Data!P181&lt;=10,"L",IF(Data!P181&lt;=25,"M",IF(Data!P181&lt;=50,"H",IF(Data!P181&gt;0,"VH"))))))</f>
        <v>VL</v>
      </c>
      <c r="D181" s="3" t="str">
        <f>IF(ISBLANK(Data!O181)," ",IF(Data!O181&lt;=0.1,"VL",IF(Data!O181&lt;=10,"L",IF(Data!O181&lt;=25,"M",IF(Data!O181&lt;=50,"H",IF(Data!O181&gt;0,"VH"))))))</f>
        <v>VL</v>
      </c>
    </row>
    <row r="182" spans="2:4" s="60" customFormat="1" x14ac:dyDescent="0.3">
      <c r="B182" s="62">
        <v>43794</v>
      </c>
      <c r="C182" s="3" t="str">
        <f>IF(ISBLANK(Data!P182)," ",IF(Data!P182&lt;=0.1,"VL",IF(Data!P182&lt;=10,"L",IF(Data!P182&lt;=25,"M",IF(Data!P182&lt;=50,"H",IF(Data!P182&gt;0,"VH"))))))</f>
        <v>VL</v>
      </c>
      <c r="D182" s="3" t="str">
        <f>IF(ISBLANK(Data!O182)," ",IF(Data!O182&lt;=0.1,"VL",IF(Data!O182&lt;=10,"L",IF(Data!O182&lt;=25,"M",IF(Data!O182&lt;=50,"H",IF(Data!O182&gt;0,"VH"))))))</f>
        <v>VL</v>
      </c>
    </row>
    <row r="183" spans="2:4" s="60" customFormat="1" x14ac:dyDescent="0.3">
      <c r="B183" s="62">
        <v>43795</v>
      </c>
      <c r="C183" s="3" t="str">
        <f>IF(ISBLANK(Data!P183)," ",IF(Data!P183&lt;=0.1,"VL",IF(Data!P183&lt;=10,"L",IF(Data!P183&lt;=25,"M",IF(Data!P183&lt;=50,"H",IF(Data!P183&gt;0,"VH"))))))</f>
        <v>VL</v>
      </c>
      <c r="D183" s="3" t="str">
        <f>IF(ISBLANK(Data!O183)," ",IF(Data!O183&lt;=0.1,"VL",IF(Data!O183&lt;=10,"L",IF(Data!O183&lt;=25,"M",IF(Data!O183&lt;=50,"H",IF(Data!O183&gt;0,"VH"))))))</f>
        <v>VL</v>
      </c>
    </row>
    <row r="184" spans="2:4" s="60" customFormat="1" x14ac:dyDescent="0.3">
      <c r="B184" s="62">
        <v>43796</v>
      </c>
      <c r="C184" s="3" t="str">
        <f>IF(ISBLANK(Data!P184)," ",IF(Data!P184&lt;=0.1,"VL",IF(Data!P184&lt;=10,"L",IF(Data!P184&lt;=25,"M",IF(Data!P184&lt;=50,"H",IF(Data!P184&gt;0,"VH"))))))</f>
        <v>VL</v>
      </c>
      <c r="D184" s="3" t="str">
        <f>IF(ISBLANK(Data!O184)," ",IF(Data!O184&lt;=0.1,"VL",IF(Data!O184&lt;=10,"L",IF(Data!O184&lt;=25,"M",IF(Data!O184&lt;=50,"H",IF(Data!O184&gt;0,"VH"))))))</f>
        <v>VL</v>
      </c>
    </row>
    <row r="185" spans="2:4" s="60" customFormat="1" x14ac:dyDescent="0.3">
      <c r="B185" s="62">
        <v>43797</v>
      </c>
      <c r="C185" s="3" t="str">
        <f>IF(ISBLANK(Data!P185)," ",IF(Data!P185&lt;=0.1,"VL",IF(Data!P185&lt;=10,"L",IF(Data!P185&lt;=25,"M",IF(Data!P185&lt;=50,"H",IF(Data!P185&gt;0,"VH"))))))</f>
        <v>VL</v>
      </c>
      <c r="D185" s="3" t="str">
        <f>IF(ISBLANK(Data!O185)," ",IF(Data!O185&lt;=0.1,"VL",IF(Data!O185&lt;=10,"L",IF(Data!O185&lt;=25,"M",IF(Data!O185&lt;=50,"H",IF(Data!O185&gt;0,"VH"))))))</f>
        <v>VL</v>
      </c>
    </row>
    <row r="186" spans="2:4" s="60" customFormat="1" x14ac:dyDescent="0.3">
      <c r="B186" s="62">
        <v>43798</v>
      </c>
      <c r="C186" s="3" t="str">
        <f>IF(ISBLANK(Data!P186)," ",IF(Data!P186&lt;=0.1,"VL",IF(Data!P186&lt;=10,"L",IF(Data!P186&lt;=25,"M",IF(Data!P186&lt;=50,"H",IF(Data!P186&gt;0,"VH"))))))</f>
        <v>VL</v>
      </c>
      <c r="D186" s="3" t="str">
        <f>IF(ISBLANK(Data!O186)," ",IF(Data!O186&lt;=0.1,"VL",IF(Data!O186&lt;=10,"L",IF(Data!O186&lt;=25,"M",IF(Data!O186&lt;=50,"H",IF(Data!O186&gt;0,"VH"))))))</f>
        <v>VL</v>
      </c>
    </row>
    <row r="187" spans="2:4" s="60" customFormat="1" x14ac:dyDescent="0.3">
      <c r="B187" s="62">
        <v>43799</v>
      </c>
      <c r="C187" s="3" t="str">
        <f>IF(ISBLANK(Data!P187)," ",IF(Data!P187&lt;=0.1,"VL",IF(Data!P187&lt;=10,"L",IF(Data!P187&lt;=25,"M",IF(Data!P187&lt;=50,"H",IF(Data!P187&gt;0,"VH"))))))</f>
        <v>VL</v>
      </c>
      <c r="D187" s="3" t="str">
        <f>IF(ISBLANK(Data!O187)," ",IF(Data!O187&lt;=0.1,"VL",IF(Data!O187&lt;=10,"L",IF(Data!O187&lt;=25,"M",IF(Data!O187&lt;=50,"H",IF(Data!O187&gt;0,"VH"))))))</f>
        <v>VL</v>
      </c>
    </row>
    <row r="188" spans="2:4" s="60" customFormat="1" x14ac:dyDescent="0.3">
      <c r="B188" s="62">
        <v>43800</v>
      </c>
      <c r="C188" s="3" t="str">
        <f>IF(ISBLANK(Data!P188)," ",IF(Data!P188&lt;=0.1,"VL",IF(Data!P188&lt;=10,"L",IF(Data!P188&lt;=25,"M",IF(Data!P188&lt;=50,"H",IF(Data!P188&gt;0,"VH"))))))</f>
        <v>VL</v>
      </c>
      <c r="D188" s="3" t="str">
        <f>IF(ISBLANK(Data!O188)," ",IF(Data!O188&lt;=0.1,"VL",IF(Data!O188&lt;=10,"L",IF(Data!O188&lt;=25,"M",IF(Data!O188&lt;=50,"H",IF(Data!O188&gt;0,"VH"))))))</f>
        <v>VL</v>
      </c>
    </row>
    <row r="189" spans="2:4" s="60" customFormat="1" x14ac:dyDescent="0.3">
      <c r="B189" s="62">
        <v>43801</v>
      </c>
      <c r="C189" s="3" t="str">
        <f>IF(ISBLANK(Data!P189)," ",IF(Data!P189&lt;=0.1,"VL",IF(Data!P189&lt;=10,"L",IF(Data!P189&lt;=25,"M",IF(Data!P189&lt;=50,"H",IF(Data!P189&gt;0,"VH"))))))</f>
        <v>L</v>
      </c>
      <c r="D189" s="3" t="str">
        <f>IF(ISBLANK(Data!O189)," ",IF(Data!O189&lt;=0.1,"VL",IF(Data!O189&lt;=10,"L",IF(Data!O189&lt;=25,"M",IF(Data!O189&lt;=50,"H",IF(Data!O189&gt;0,"VH"))))))</f>
        <v>L</v>
      </c>
    </row>
    <row r="190" spans="2:4" s="60" customFormat="1" x14ac:dyDescent="0.3">
      <c r="B190" s="62">
        <v>43802</v>
      </c>
      <c r="C190" s="3" t="str">
        <f>IF(ISBLANK(Data!P190)," ",IF(Data!P190&lt;=0.1,"VL",IF(Data!P190&lt;=10,"L",IF(Data!P190&lt;=25,"M",IF(Data!P190&lt;=50,"H",IF(Data!P190&gt;0,"VH"))))))</f>
        <v>L</v>
      </c>
      <c r="D190" s="3" t="str">
        <f>IF(ISBLANK(Data!O190)," ",IF(Data!O190&lt;=0.1,"VL",IF(Data!O190&lt;=10,"L",IF(Data!O190&lt;=25,"M",IF(Data!O190&lt;=50,"H",IF(Data!O190&gt;0,"VH"))))))</f>
        <v>L</v>
      </c>
    </row>
    <row r="191" spans="2:4" s="60" customFormat="1" x14ac:dyDescent="0.3">
      <c r="B191" s="62">
        <v>43803</v>
      </c>
      <c r="C191" s="3" t="str">
        <f>IF(ISBLANK(Data!P191)," ",IF(Data!P191&lt;=0.1,"VL",IF(Data!P191&lt;=10,"L",IF(Data!P191&lt;=25,"M",IF(Data!P191&lt;=50,"H",IF(Data!P191&gt;0,"VH"))))))</f>
        <v>L</v>
      </c>
      <c r="D191" s="3" t="str">
        <f>IF(ISBLANK(Data!O191)," ",IF(Data!O191&lt;=0.1,"VL",IF(Data!O191&lt;=10,"L",IF(Data!O191&lt;=25,"M",IF(Data!O191&lt;=50,"H",IF(Data!O191&gt;0,"VH"))))))</f>
        <v>L</v>
      </c>
    </row>
    <row r="192" spans="2:4" s="60" customFormat="1" x14ac:dyDescent="0.3">
      <c r="B192" s="62">
        <v>43804</v>
      </c>
      <c r="C192" s="3" t="str">
        <f>IF(ISBLANK(Data!P192)," ",IF(Data!P192&lt;=0.1,"VL",IF(Data!P192&lt;=10,"L",IF(Data!P192&lt;=25,"M",IF(Data!P192&lt;=50,"H",IF(Data!P192&gt;0,"VH"))))))</f>
        <v>L</v>
      </c>
      <c r="D192" s="3" t="str">
        <f>IF(ISBLANK(Data!O192)," ",IF(Data!O192&lt;=0.1,"VL",IF(Data!O192&lt;=10,"L",IF(Data!O192&lt;=25,"M",IF(Data!O192&lt;=50,"H",IF(Data!O192&gt;0,"VH"))))))</f>
        <v>L</v>
      </c>
    </row>
    <row r="193" spans="2:4" s="60" customFormat="1" x14ac:dyDescent="0.3">
      <c r="B193" s="62">
        <v>43805</v>
      </c>
      <c r="C193" s="3" t="str">
        <f>IF(ISBLANK(Data!P193)," ",IF(Data!P193&lt;=0.1,"VL",IF(Data!P193&lt;=10,"L",IF(Data!P193&lt;=25,"M",IF(Data!P193&lt;=50,"H",IF(Data!P193&gt;0,"VH"))))))</f>
        <v>VL</v>
      </c>
      <c r="D193" s="3" t="str">
        <f>IF(ISBLANK(Data!O193)," ",IF(Data!O193&lt;=0.1,"VL",IF(Data!O193&lt;=10,"L",IF(Data!O193&lt;=25,"M",IF(Data!O193&lt;=50,"H",IF(Data!O193&gt;0,"VH"))))))</f>
        <v>L</v>
      </c>
    </row>
    <row r="194" spans="2:4" s="60" customFormat="1" x14ac:dyDescent="0.3">
      <c r="B194" s="62">
        <v>43806</v>
      </c>
      <c r="C194" s="3" t="str">
        <f>IF(ISBLANK(Data!P194)," ",IF(Data!P194&lt;=0.1,"VL",IF(Data!P194&lt;=10,"L",IF(Data!P194&lt;=25,"M",IF(Data!P194&lt;=50,"H",IF(Data!P194&gt;0,"VH"))))))</f>
        <v>VL</v>
      </c>
      <c r="D194" s="3" t="str">
        <f>IF(ISBLANK(Data!O194)," ",IF(Data!O194&lt;=0.1,"VL",IF(Data!O194&lt;=10,"L",IF(Data!O194&lt;=25,"M",IF(Data!O194&lt;=50,"H",IF(Data!O194&gt;0,"VH"))))))</f>
        <v>L</v>
      </c>
    </row>
    <row r="195" spans="2:4" s="60" customFormat="1" x14ac:dyDescent="0.3">
      <c r="B195" s="62">
        <v>43807</v>
      </c>
      <c r="C195" s="3" t="str">
        <f>IF(ISBLANK(Data!P195)," ",IF(Data!P195&lt;=0.1,"VL",IF(Data!P195&lt;=10,"L",IF(Data!P195&lt;=25,"M",IF(Data!P195&lt;=50,"H",IF(Data!P195&gt;0,"VH"))))))</f>
        <v>VL</v>
      </c>
      <c r="D195" s="3" t="str">
        <f>IF(ISBLANK(Data!O195)," ",IF(Data!O195&lt;=0.1,"VL",IF(Data!O195&lt;=10,"L",IF(Data!O195&lt;=25,"M",IF(Data!O195&lt;=50,"H",IF(Data!O195&gt;0,"VH"))))))</f>
        <v>VL</v>
      </c>
    </row>
    <row r="196" spans="2:4" s="60" customFormat="1" x14ac:dyDescent="0.3">
      <c r="B196" s="62">
        <v>43808</v>
      </c>
      <c r="C196" s="3" t="str">
        <f>IF(ISBLANK(Data!P196)," ",IF(Data!P196&lt;=0.1,"VL",IF(Data!P196&lt;=10,"L",IF(Data!P196&lt;=25,"M",IF(Data!P196&lt;=50,"H",IF(Data!P196&gt;0,"VH"))))))</f>
        <v>VL</v>
      </c>
      <c r="D196" s="3" t="str">
        <f>IF(ISBLANK(Data!O196)," ",IF(Data!O196&lt;=0.1,"VL",IF(Data!O196&lt;=10,"L",IF(Data!O196&lt;=25,"M",IF(Data!O196&lt;=50,"H",IF(Data!O196&gt;0,"VH"))))))</f>
        <v>VL</v>
      </c>
    </row>
    <row r="197" spans="2:4" s="60" customFormat="1" x14ac:dyDescent="0.3">
      <c r="B197" s="62">
        <v>43809</v>
      </c>
      <c r="C197" s="3" t="str">
        <f>IF(ISBLANK(Data!P197)," ",IF(Data!P197&lt;=0.1,"VL",IF(Data!P197&lt;=10,"L",IF(Data!P197&lt;=25,"M",IF(Data!P197&lt;=50,"H",IF(Data!P197&gt;0,"VH"))))))</f>
        <v>VL</v>
      </c>
      <c r="D197" s="3" t="str">
        <f>IF(ISBLANK(Data!O197)," ",IF(Data!O197&lt;=0.1,"VL",IF(Data!O197&lt;=10,"L",IF(Data!O197&lt;=25,"M",IF(Data!O197&lt;=50,"H",IF(Data!O197&gt;0,"VH"))))))</f>
        <v>VL</v>
      </c>
    </row>
    <row r="198" spans="2:4" s="60" customFormat="1" x14ac:dyDescent="0.3">
      <c r="B198" s="62">
        <v>43810</v>
      </c>
      <c r="C198" s="3" t="str">
        <f>IF(ISBLANK(Data!P198)," ",IF(Data!P198&lt;=0.1,"VL",IF(Data!P198&lt;=10,"L",IF(Data!P198&lt;=25,"M",IF(Data!P198&lt;=50,"H",IF(Data!P198&gt;0,"VH"))))))</f>
        <v>VL</v>
      </c>
      <c r="D198" s="3" t="str">
        <f>IF(ISBLANK(Data!O198)," ",IF(Data!O198&lt;=0.1,"VL",IF(Data!O198&lt;=10,"L",IF(Data!O198&lt;=25,"M",IF(Data!O198&lt;=50,"H",IF(Data!O198&gt;0,"VH"))))))</f>
        <v>VL</v>
      </c>
    </row>
    <row r="199" spans="2:4" s="60" customFormat="1" x14ac:dyDescent="0.3">
      <c r="B199" s="62">
        <v>43811</v>
      </c>
      <c r="C199" s="3" t="str">
        <f>IF(ISBLANK(Data!P199)," ",IF(Data!P199&lt;=0.1,"VL",IF(Data!P199&lt;=10,"L",IF(Data!P199&lt;=25,"M",IF(Data!P199&lt;=50,"H",IF(Data!P199&gt;0,"VH"))))))</f>
        <v>VL</v>
      </c>
      <c r="D199" s="3" t="str">
        <f>IF(ISBLANK(Data!O199)," ",IF(Data!O199&lt;=0.1,"VL",IF(Data!O199&lt;=10,"L",IF(Data!O199&lt;=25,"M",IF(Data!O199&lt;=50,"H",IF(Data!O199&gt;0,"VH"))))))</f>
        <v>VL</v>
      </c>
    </row>
    <row r="200" spans="2:4" s="60" customFormat="1" x14ac:dyDescent="0.3">
      <c r="B200" s="62">
        <v>43812</v>
      </c>
      <c r="C200" s="3" t="str">
        <f>IF(ISBLANK(Data!P200)," ",IF(Data!P200&lt;=0.1,"VL",IF(Data!P200&lt;=10,"L",IF(Data!P200&lt;=25,"M",IF(Data!P200&lt;=50,"H",IF(Data!P200&gt;0,"VH"))))))</f>
        <v>VL</v>
      </c>
      <c r="D200" s="3" t="str">
        <f>IF(ISBLANK(Data!O200)," ",IF(Data!O200&lt;=0.1,"VL",IF(Data!O200&lt;=10,"L",IF(Data!O200&lt;=25,"M",IF(Data!O200&lt;=50,"H",IF(Data!O200&gt;0,"VH"))))))</f>
        <v>VL</v>
      </c>
    </row>
    <row r="201" spans="2:4" s="60" customFormat="1" x14ac:dyDescent="0.3">
      <c r="B201" s="62">
        <v>43813</v>
      </c>
      <c r="C201" s="3" t="str">
        <f>IF(ISBLANK(Data!P201)," ",IF(Data!P201&lt;=0.1,"VL",IF(Data!P201&lt;=10,"L",IF(Data!P201&lt;=25,"M",IF(Data!P201&lt;=50,"H",IF(Data!P201&gt;0,"VH"))))))</f>
        <v>VL</v>
      </c>
      <c r="D201" s="3" t="str">
        <f>IF(ISBLANK(Data!O201)," ",IF(Data!O201&lt;=0.1,"VL",IF(Data!O201&lt;=10,"L",IF(Data!O201&lt;=25,"M",IF(Data!O201&lt;=50,"H",IF(Data!O201&gt;0,"VH"))))))</f>
        <v>VL</v>
      </c>
    </row>
    <row r="202" spans="2:4" s="60" customFormat="1" x14ac:dyDescent="0.3">
      <c r="B202" s="62">
        <v>43814</v>
      </c>
      <c r="C202" s="3" t="str">
        <f>IF(ISBLANK(Data!P202)," ",IF(Data!P202&lt;=0.1,"VL",IF(Data!P202&lt;=10,"L",IF(Data!P202&lt;=25,"M",IF(Data!P202&lt;=50,"H",IF(Data!P202&gt;0,"VH"))))))</f>
        <v>VL</v>
      </c>
      <c r="D202" s="3" t="str">
        <f>IF(ISBLANK(Data!O202)," ",IF(Data!O202&lt;=0.1,"VL",IF(Data!O202&lt;=10,"L",IF(Data!O202&lt;=25,"M",IF(Data!O202&lt;=50,"H",IF(Data!O202&gt;0,"VH"))))))</f>
        <v>VL</v>
      </c>
    </row>
    <row r="203" spans="2:4" s="60" customFormat="1" x14ac:dyDescent="0.3">
      <c r="B203" s="62">
        <v>43815</v>
      </c>
      <c r="C203" s="3" t="str">
        <f>IF(ISBLANK(Data!P203)," ",IF(Data!P203&lt;=0.1,"VL",IF(Data!P203&lt;=10,"L",IF(Data!P203&lt;=25,"M",IF(Data!P203&lt;=50,"H",IF(Data!P203&gt;0,"VH"))))))</f>
        <v>VL</v>
      </c>
      <c r="D203" s="3" t="str">
        <f>IF(ISBLANK(Data!O203)," ",IF(Data!O203&lt;=0.1,"VL",IF(Data!O203&lt;=10,"L",IF(Data!O203&lt;=25,"M",IF(Data!O203&lt;=50,"H",IF(Data!O203&gt;0,"VH"))))))</f>
        <v>VL</v>
      </c>
    </row>
    <row r="204" spans="2:4" s="60" customFormat="1" x14ac:dyDescent="0.3">
      <c r="B204" s="62">
        <v>43816</v>
      </c>
      <c r="C204" s="3" t="str">
        <f>IF(ISBLANK(Data!P204)," ",IF(Data!P204&lt;=0.1,"VL",IF(Data!P204&lt;=10,"L",IF(Data!P204&lt;=25,"M",IF(Data!P204&lt;=50,"H",IF(Data!P204&gt;0,"VH"))))))</f>
        <v>VL</v>
      </c>
      <c r="D204" s="3" t="str">
        <f>IF(ISBLANK(Data!O204)," ",IF(Data!O204&lt;=0.1,"VL",IF(Data!O204&lt;=10,"L",IF(Data!O204&lt;=25,"M",IF(Data!O204&lt;=50,"H",IF(Data!O204&gt;0,"VH"))))))</f>
        <v>VL</v>
      </c>
    </row>
    <row r="205" spans="2:4" s="60" customFormat="1" x14ac:dyDescent="0.3">
      <c r="B205" s="62">
        <v>43817</v>
      </c>
      <c r="C205" s="3" t="str">
        <f>IF(ISBLANK(Data!P205)," ",IF(Data!P205&lt;=0.1,"VL",IF(Data!P205&lt;=10,"L",IF(Data!P205&lt;=25,"M",IF(Data!P205&lt;=50,"H",IF(Data!P205&gt;0,"VH"))))))</f>
        <v>VL</v>
      </c>
      <c r="D205" s="3" t="str">
        <f>IF(ISBLANK(Data!O205)," ",IF(Data!O205&lt;=0.1,"VL",IF(Data!O205&lt;=10,"L",IF(Data!O205&lt;=25,"M",IF(Data!O205&lt;=50,"H",IF(Data!O205&gt;0,"VH"))))))</f>
        <v>VL</v>
      </c>
    </row>
    <row r="206" spans="2:4" s="60" customFormat="1" x14ac:dyDescent="0.3">
      <c r="B206" s="62">
        <v>43818</v>
      </c>
      <c r="C206" s="3" t="str">
        <f>IF(ISBLANK(Data!P206)," ",IF(Data!P206&lt;=0.1,"VL",IF(Data!P206&lt;=10,"L",IF(Data!P206&lt;=25,"M",IF(Data!P206&lt;=50,"H",IF(Data!P206&gt;0,"VH"))))))</f>
        <v>VL</v>
      </c>
      <c r="D206" s="3" t="str">
        <f>IF(ISBLANK(Data!O206)," ",IF(Data!O206&lt;=0.1,"VL",IF(Data!O206&lt;=10,"L",IF(Data!O206&lt;=25,"M",IF(Data!O206&lt;=50,"H",IF(Data!O206&gt;0,"VH"))))))</f>
        <v>VL</v>
      </c>
    </row>
    <row r="207" spans="2:4" s="60" customFormat="1" x14ac:dyDescent="0.3">
      <c r="B207" s="62">
        <v>43819</v>
      </c>
      <c r="C207" s="3" t="str">
        <f>IF(ISBLANK(Data!P207)," ",IF(Data!P207&lt;=0.1,"VL",IF(Data!P207&lt;=10,"L",IF(Data!P207&lt;=25,"M",IF(Data!P207&lt;=50,"H",IF(Data!P207&gt;0,"VH"))))))</f>
        <v>VL</v>
      </c>
      <c r="D207" s="3" t="str">
        <f>IF(ISBLANK(Data!O207)," ",IF(Data!O207&lt;=0.1,"VL",IF(Data!O207&lt;=10,"L",IF(Data!O207&lt;=25,"M",IF(Data!O207&lt;=50,"H",IF(Data!O207&gt;0,"VH"))))))</f>
        <v>VL</v>
      </c>
    </row>
    <row r="208" spans="2:4" s="60" customFormat="1" x14ac:dyDescent="0.3">
      <c r="B208" s="62">
        <v>43820</v>
      </c>
      <c r="C208" s="3" t="str">
        <f>IF(ISBLANK(Data!P208)," ",IF(Data!P208&lt;=0.1,"VL",IF(Data!P208&lt;=10,"L",IF(Data!P208&lt;=25,"M",IF(Data!P208&lt;=50,"H",IF(Data!P208&gt;0,"VH"))))))</f>
        <v>VL</v>
      </c>
      <c r="D208" s="3" t="str">
        <f>IF(ISBLANK(Data!O208)," ",IF(Data!O208&lt;=0.1,"VL",IF(Data!O208&lt;=10,"L",IF(Data!O208&lt;=25,"M",IF(Data!O208&lt;=50,"H",IF(Data!O208&gt;0,"VH"))))))</f>
        <v>VL</v>
      </c>
    </row>
    <row r="209" spans="2:4" s="60" customFormat="1" x14ac:dyDescent="0.3">
      <c r="B209" s="62">
        <v>43821</v>
      </c>
      <c r="C209" s="3" t="str">
        <f>IF(ISBLANK(Data!P209)," ",IF(Data!P209&lt;=0.1,"VL",IF(Data!P209&lt;=10,"L",IF(Data!P209&lt;=25,"M",IF(Data!P209&lt;=50,"H",IF(Data!P209&gt;0,"VH"))))))</f>
        <v>VL</v>
      </c>
      <c r="D209" s="3" t="str">
        <f>IF(ISBLANK(Data!O209)," ",IF(Data!O209&lt;=0.1,"VL",IF(Data!O209&lt;=10,"L",IF(Data!O209&lt;=25,"M",IF(Data!O209&lt;=50,"H",IF(Data!O209&gt;0,"VH"))))))</f>
        <v>VL</v>
      </c>
    </row>
    <row r="210" spans="2:4" s="60" customFormat="1" x14ac:dyDescent="0.3">
      <c r="B210" s="62">
        <v>43822</v>
      </c>
      <c r="C210" s="3" t="str">
        <f>IF(ISBLANK(Data!P210)," ",IF(Data!P210&lt;=0.1,"VL",IF(Data!P210&lt;=10,"L",IF(Data!P210&lt;=25,"M",IF(Data!P210&lt;=50,"H",IF(Data!P210&gt;0,"VH"))))))</f>
        <v>VL</v>
      </c>
      <c r="D210" s="3" t="str">
        <f>IF(ISBLANK(Data!O210)," ",IF(Data!O210&lt;=0.1,"VL",IF(Data!O210&lt;=10,"L",IF(Data!O210&lt;=25,"M",IF(Data!O210&lt;=50,"H",IF(Data!O210&gt;0,"VH"))))))</f>
        <v>VL</v>
      </c>
    </row>
    <row r="211" spans="2:4" s="60" customFormat="1" x14ac:dyDescent="0.3">
      <c r="B211" s="62">
        <v>43823</v>
      </c>
      <c r="C211" s="3" t="str">
        <f>IF(ISBLANK(Data!P211)," ",IF(Data!P211&lt;=0.1,"VL",IF(Data!P211&lt;=10,"L",IF(Data!P211&lt;=25,"M",IF(Data!P211&lt;=50,"H",IF(Data!P211&gt;0,"VH"))))))</f>
        <v>VL</v>
      </c>
      <c r="D211" s="3" t="str">
        <f>IF(ISBLANK(Data!O211)," ",IF(Data!O211&lt;=0.1,"VL",IF(Data!O211&lt;=10,"L",IF(Data!O211&lt;=25,"M",IF(Data!O211&lt;=50,"H",IF(Data!O211&gt;0,"VH"))))))</f>
        <v>VL</v>
      </c>
    </row>
    <row r="212" spans="2:4" s="60" customFormat="1" x14ac:dyDescent="0.3">
      <c r="B212" s="62">
        <v>43824</v>
      </c>
      <c r="C212" s="3" t="str">
        <f>IF(ISBLANK(Data!P212)," ",IF(Data!P212&lt;=0.1,"VL",IF(Data!P212&lt;=10,"L",IF(Data!P212&lt;=25,"M",IF(Data!P212&lt;=50,"H",IF(Data!P212&gt;0,"VH"))))))</f>
        <v>VL</v>
      </c>
      <c r="D212" s="3" t="str">
        <f>IF(ISBLANK(Data!O212)," ",IF(Data!O212&lt;=0.1,"VL",IF(Data!O212&lt;=10,"L",IF(Data!O212&lt;=25,"M",IF(Data!O212&lt;=50,"H",IF(Data!O212&gt;0,"VH"))))))</f>
        <v>VL</v>
      </c>
    </row>
    <row r="213" spans="2:4" s="60" customFormat="1" x14ac:dyDescent="0.3">
      <c r="B213" s="62">
        <v>43825</v>
      </c>
      <c r="C213" s="3" t="str">
        <f>IF(ISBLANK(Data!P213)," ",IF(Data!P213&lt;=0.1,"VL",IF(Data!P213&lt;=10,"L",IF(Data!P213&lt;=25,"M",IF(Data!P213&lt;=50,"H",IF(Data!P213&gt;0,"VH"))))))</f>
        <v>VL</v>
      </c>
      <c r="D213" s="3" t="str">
        <f>IF(ISBLANK(Data!O213)," ",IF(Data!O213&lt;=0.1,"VL",IF(Data!O213&lt;=10,"L",IF(Data!O213&lt;=25,"M",IF(Data!O213&lt;=50,"H",IF(Data!O213&gt;0,"VH"))))))</f>
        <v>VL</v>
      </c>
    </row>
    <row r="214" spans="2:4" s="60" customFormat="1" x14ac:dyDescent="0.3">
      <c r="B214" s="62">
        <v>43826</v>
      </c>
      <c r="C214" s="3" t="str">
        <f>IF(ISBLANK(Data!P214)," ",IF(Data!P214&lt;=0.1,"VL",IF(Data!P214&lt;=10,"L",IF(Data!P214&lt;=25,"M",IF(Data!P214&lt;=50,"H",IF(Data!P214&gt;0,"VH"))))))</f>
        <v>VL</v>
      </c>
      <c r="D214" s="3" t="str">
        <f>IF(ISBLANK(Data!O214)," ",IF(Data!O214&lt;=0.1,"VL",IF(Data!O214&lt;=10,"L",IF(Data!O214&lt;=25,"M",IF(Data!O214&lt;=50,"H",IF(Data!O214&gt;0,"VH"))))))</f>
        <v>VL</v>
      </c>
    </row>
    <row r="215" spans="2:4" s="60" customFormat="1" x14ac:dyDescent="0.3">
      <c r="B215" s="62">
        <v>43827</v>
      </c>
      <c r="C215" s="3" t="str">
        <f>IF(ISBLANK(Data!P215)," ",IF(Data!P215&lt;=0.1,"VL",IF(Data!P215&lt;=10,"L",IF(Data!P215&lt;=25,"M",IF(Data!P215&lt;=50,"H",IF(Data!P215&gt;0,"VH"))))))</f>
        <v>VL</v>
      </c>
      <c r="D215" s="3" t="str">
        <f>IF(ISBLANK(Data!O215)," ",IF(Data!O215&lt;=0.1,"VL",IF(Data!O215&lt;=10,"L",IF(Data!O215&lt;=25,"M",IF(Data!O215&lt;=50,"H",IF(Data!O215&gt;0,"VH"))))))</f>
        <v>VL</v>
      </c>
    </row>
    <row r="216" spans="2:4" s="60" customFormat="1" x14ac:dyDescent="0.3">
      <c r="B216" s="62">
        <v>43828</v>
      </c>
      <c r="C216" s="3" t="str">
        <f>IF(ISBLANK(Data!P216)," ",IF(Data!P216&lt;=0.1,"VL",IF(Data!P216&lt;=10,"L",IF(Data!P216&lt;=25,"M",IF(Data!P216&lt;=50,"H",IF(Data!P216&gt;0,"VH"))))))</f>
        <v>VL</v>
      </c>
      <c r="D216" s="3" t="str">
        <f>IF(ISBLANK(Data!O216)," ",IF(Data!O216&lt;=0.1,"VL",IF(Data!O216&lt;=10,"L",IF(Data!O216&lt;=25,"M",IF(Data!O216&lt;=50,"H",IF(Data!O216&gt;0,"VH"))))))</f>
        <v>VL</v>
      </c>
    </row>
    <row r="217" spans="2:4" s="60" customFormat="1" x14ac:dyDescent="0.3">
      <c r="B217" s="62">
        <v>43829</v>
      </c>
      <c r="C217" s="3" t="str">
        <f>IF(ISBLANK(Data!P217)," ",IF(Data!P217&lt;=0.1,"VL",IF(Data!P217&lt;=10,"L",IF(Data!P217&lt;=25,"M",IF(Data!P217&lt;=50,"H",IF(Data!P217&gt;0,"VH"))))))</f>
        <v>VL</v>
      </c>
      <c r="D217" s="3" t="str">
        <f>IF(ISBLANK(Data!O217)," ",IF(Data!O217&lt;=0.1,"VL",IF(Data!O217&lt;=10,"L",IF(Data!O217&lt;=25,"M",IF(Data!O217&lt;=50,"H",IF(Data!O217&gt;0,"VH"))))))</f>
        <v>VL</v>
      </c>
    </row>
    <row r="218" spans="2:4" s="60" customFormat="1" x14ac:dyDescent="0.3">
      <c r="B218" s="62">
        <v>43830</v>
      </c>
      <c r="C218" s="3" t="str">
        <f>IF(ISBLANK(Data!P218)," ",IF(Data!P218&lt;=0.1,"VL",IF(Data!P218&lt;=10,"L",IF(Data!P218&lt;=25,"M",IF(Data!P218&lt;=50,"H",IF(Data!P218&gt;0,"VH"))))))</f>
        <v>VL</v>
      </c>
      <c r="D218" s="3" t="str">
        <f>IF(ISBLANK(Data!O218)," ",IF(Data!O218&lt;=0.1,"VL",IF(Data!O218&lt;=10,"L",IF(Data!O218&lt;=25,"M",IF(Data!O218&lt;=50,"H",IF(Data!O218&gt;0,"VH"))))))</f>
        <v>VL</v>
      </c>
    </row>
    <row r="219" spans="2:4" x14ac:dyDescent="0.3">
      <c r="B219" s="5">
        <v>43831</v>
      </c>
      <c r="C219" s="3" t="str">
        <f>IF(ISBLANK(Data!P219)," ",IF(Data!P219&lt;=0.1,"VL",IF(Data!P219&lt;=10,"L",IF(Data!P219&lt;=25,"M",IF(Data!P219&lt;=50,"H",IF(Data!P219&gt;0,"VH"))))))</f>
        <v>VL</v>
      </c>
      <c r="D219" s="3" t="str">
        <f>IF(ISBLANK(Data!O219)," ",IF(Data!O219&lt;=0.1,"VL",IF(Data!O219&lt;=10,"L",IF(Data!O219&lt;=25,"M",IF(Data!O219&lt;=50,"H",IF(Data!O219&gt;0,"VH"))))))</f>
        <v>L</v>
      </c>
    </row>
    <row r="220" spans="2:4" x14ac:dyDescent="0.3">
      <c r="B220" s="5">
        <v>43832</v>
      </c>
      <c r="C220" s="3" t="str">
        <f>IF(ISBLANK(Data!P220)," ",IF(Data!P220&lt;=0.1,"VL",IF(Data!P220&lt;=10,"L",IF(Data!P220&lt;=25,"M",IF(Data!P220&lt;=50,"H",IF(Data!P220&gt;0,"VH"))))))</f>
        <v>VL</v>
      </c>
      <c r="D220" s="3" t="str">
        <f>IF(ISBLANK(Data!O220)," ",IF(Data!O220&lt;=0.1,"VL",IF(Data!O220&lt;=10,"L",IF(Data!O220&lt;=25,"M",IF(Data!O220&lt;=50,"H",IF(Data!O220&gt;0,"VH"))))))</f>
        <v>L</v>
      </c>
    </row>
    <row r="221" spans="2:4" x14ac:dyDescent="0.3">
      <c r="B221" s="5">
        <v>43833</v>
      </c>
      <c r="C221" s="3" t="str">
        <f>IF(ISBLANK(Data!P221)," ",IF(Data!P221&lt;=0.1,"VL",IF(Data!P221&lt;=10,"L",IF(Data!P221&lt;=25,"M",IF(Data!P221&lt;=50,"H",IF(Data!P221&gt;0,"VH"))))))</f>
        <v>L</v>
      </c>
      <c r="D221" s="3" t="str">
        <f>IF(ISBLANK(Data!O221)," ",IF(Data!O221&lt;=0.1,"VL",IF(Data!O221&lt;=10,"L",IF(Data!O221&lt;=25,"M",IF(Data!O221&lt;=50,"H",IF(Data!O221&gt;0,"VH"))))))</f>
        <v>L</v>
      </c>
    </row>
    <row r="222" spans="2:4" x14ac:dyDescent="0.3">
      <c r="B222" s="5">
        <v>43834</v>
      </c>
      <c r="C222" s="3" t="str">
        <f>IF(ISBLANK(Data!P222)," ",IF(Data!P222&lt;=0.1,"VL",IF(Data!P222&lt;=10,"L",IF(Data!P222&lt;=25,"M",IF(Data!P222&lt;=50,"H",IF(Data!P222&gt;0,"VH"))))))</f>
        <v>L</v>
      </c>
      <c r="D222" s="3" t="str">
        <f>IF(ISBLANK(Data!O222)," ",IF(Data!O222&lt;=0.1,"VL",IF(Data!O222&lt;=10,"L",IF(Data!O222&lt;=25,"M",IF(Data!O222&lt;=50,"H",IF(Data!O222&gt;0,"VH"))))))</f>
        <v>L</v>
      </c>
    </row>
    <row r="223" spans="2:4" x14ac:dyDescent="0.3">
      <c r="B223" s="5">
        <v>43835</v>
      </c>
      <c r="C223" s="3" t="str">
        <f>IF(ISBLANK(Data!P223)," ",IF(Data!P223&lt;=0.1,"VL",IF(Data!P223&lt;=10,"L",IF(Data!P223&lt;=25,"M",IF(Data!P223&lt;=50,"H",IF(Data!P223&gt;0,"VH"))))))</f>
        <v>L</v>
      </c>
      <c r="D223" s="3" t="str">
        <f>IF(ISBLANK(Data!O223)," ",IF(Data!O223&lt;=0.1,"VL",IF(Data!O223&lt;=10,"L",IF(Data!O223&lt;=25,"M",IF(Data!O223&lt;=50,"H",IF(Data!O223&gt;0,"VH"))))))</f>
        <v>L</v>
      </c>
    </row>
    <row r="224" spans="2:4" x14ac:dyDescent="0.3">
      <c r="B224" s="5">
        <v>43836</v>
      </c>
      <c r="C224" s="3" t="str">
        <f>IF(ISBLANK(Data!P224)," ",IF(Data!P224&lt;=0.1,"VL",IF(Data!P224&lt;=10,"L",IF(Data!P224&lt;=25,"M",IF(Data!P224&lt;=50,"H",IF(Data!P224&gt;0,"VH"))))))</f>
        <v>VL</v>
      </c>
      <c r="D224" s="3" t="str">
        <f>IF(ISBLANK(Data!O224)," ",IF(Data!O224&lt;=0.1,"VL",IF(Data!O224&lt;=10,"L",IF(Data!O224&lt;=25,"M",IF(Data!O224&lt;=50,"H",IF(Data!O224&gt;0,"VH"))))))</f>
        <v>L</v>
      </c>
    </row>
    <row r="225" spans="2:4" x14ac:dyDescent="0.3">
      <c r="B225" s="5">
        <v>43837</v>
      </c>
      <c r="C225" s="3" t="str">
        <f>IF(ISBLANK(Data!P225)," ",IF(Data!P225&lt;=0.1,"VL",IF(Data!P225&lt;=10,"L",IF(Data!P225&lt;=25,"M",IF(Data!P225&lt;=50,"H",IF(Data!P225&gt;0,"VH"))))))</f>
        <v>VL</v>
      </c>
      <c r="D225" s="3" t="str">
        <f>IF(ISBLANK(Data!O225)," ",IF(Data!O225&lt;=0.1,"VL",IF(Data!O225&lt;=10,"L",IF(Data!O225&lt;=25,"M",IF(Data!O225&lt;=50,"H",IF(Data!O225&gt;0,"VH"))))))</f>
        <v>VL</v>
      </c>
    </row>
    <row r="226" spans="2:4" x14ac:dyDescent="0.3">
      <c r="B226" s="5">
        <v>43838</v>
      </c>
      <c r="C226" s="3" t="str">
        <f>IF(ISBLANK(Data!P226)," ",IF(Data!P226&lt;=0.1,"VL",IF(Data!P226&lt;=10,"L",IF(Data!P226&lt;=25,"M",IF(Data!P226&lt;=50,"H",IF(Data!P226&gt;0,"VH"))))))</f>
        <v>VL</v>
      </c>
      <c r="D226" s="3" t="str">
        <f>IF(ISBLANK(Data!O226)," ",IF(Data!O226&lt;=0.1,"VL",IF(Data!O226&lt;=10,"L",IF(Data!O226&lt;=25,"M",IF(Data!O226&lt;=50,"H",IF(Data!O226&gt;0,"VH"))))))</f>
        <v>VL</v>
      </c>
    </row>
    <row r="227" spans="2:4" x14ac:dyDescent="0.3">
      <c r="B227" s="5">
        <v>43839</v>
      </c>
      <c r="C227" s="3" t="str">
        <f>IF(ISBLANK(Data!P227)," ",IF(Data!P227&lt;=0.1,"VL",IF(Data!P227&lt;=10,"L",IF(Data!P227&lt;=25,"M",IF(Data!P227&lt;=50,"H",IF(Data!P227&gt;0,"VH"))))))</f>
        <v>VL</v>
      </c>
      <c r="D227" s="3" t="str">
        <f>IF(ISBLANK(Data!O227)," ",IF(Data!O227&lt;=0.1,"VL",IF(Data!O227&lt;=10,"L",IF(Data!O227&lt;=25,"M",IF(Data!O227&lt;=50,"H",IF(Data!O227&gt;0,"VH"))))))</f>
        <v>VL</v>
      </c>
    </row>
    <row r="228" spans="2:4" x14ac:dyDescent="0.3">
      <c r="B228" s="5">
        <v>43840</v>
      </c>
      <c r="C228" s="3" t="str">
        <f>IF(ISBLANK(Data!P228)," ",IF(Data!P228&lt;=0.1,"VL",IF(Data!P228&lt;=10,"L",IF(Data!P228&lt;=25,"M",IF(Data!P228&lt;=50,"H",IF(Data!P228&gt;0,"VH"))))))</f>
        <v>VL</v>
      </c>
      <c r="D228" s="3" t="str">
        <f>IF(ISBLANK(Data!O228)," ",IF(Data!O228&lt;=0.1,"VL",IF(Data!O228&lt;=10,"L",IF(Data!O228&lt;=25,"M",IF(Data!O228&lt;=50,"H",IF(Data!O228&gt;0,"VH"))))))</f>
        <v>L</v>
      </c>
    </row>
    <row r="229" spans="2:4" x14ac:dyDescent="0.3">
      <c r="B229" s="5">
        <v>43841</v>
      </c>
      <c r="C229" s="3" t="str">
        <f>IF(ISBLANK(Data!P229)," ",IF(Data!P229&lt;=0.1,"VL",IF(Data!P229&lt;=10,"L",IF(Data!P229&lt;=25,"M",IF(Data!P229&lt;=50,"H",IF(Data!P229&gt;0,"VH"))))))</f>
        <v>VL</v>
      </c>
      <c r="D229" s="3" t="str">
        <f>IF(ISBLANK(Data!O229)," ",IF(Data!O229&lt;=0.1,"VL",IF(Data!O229&lt;=10,"L",IF(Data!O229&lt;=25,"M",IF(Data!O229&lt;=50,"H",IF(Data!O229&gt;0,"VH"))))))</f>
        <v>L</v>
      </c>
    </row>
    <row r="230" spans="2:4" x14ac:dyDescent="0.3">
      <c r="B230" s="5">
        <v>43842</v>
      </c>
      <c r="C230" s="3" t="str">
        <f>IF(ISBLANK(Data!P230)," ",IF(Data!P230&lt;=0.1,"VL",IF(Data!P230&lt;=10,"L",IF(Data!P230&lt;=25,"M",IF(Data!P230&lt;=50,"H",IF(Data!P230&gt;0,"VH"))))))</f>
        <v>VL</v>
      </c>
      <c r="D230" s="3" t="str">
        <f>IF(ISBLANK(Data!O230)," ",IF(Data!O230&lt;=0.1,"VL",IF(Data!O230&lt;=10,"L",IF(Data!O230&lt;=25,"M",IF(Data!O230&lt;=50,"H",IF(Data!O230&gt;0,"VH"))))))</f>
        <v>L</v>
      </c>
    </row>
    <row r="231" spans="2:4" x14ac:dyDescent="0.3">
      <c r="B231" s="5">
        <v>43843</v>
      </c>
      <c r="C231" s="3" t="str">
        <f>IF(ISBLANK(Data!P231)," ",IF(Data!P231&lt;=0.1,"VL",IF(Data!P231&lt;=10,"L",IF(Data!P231&lt;=25,"M",IF(Data!P231&lt;=50,"H",IF(Data!P231&gt;0,"VH"))))))</f>
        <v>VL</v>
      </c>
      <c r="D231" s="3" t="str">
        <f>IF(ISBLANK(Data!O231)," ",IF(Data!O231&lt;=0.1,"VL",IF(Data!O231&lt;=10,"L",IF(Data!O231&lt;=25,"M",IF(Data!O231&lt;=50,"H",IF(Data!O231&gt;0,"VH"))))))</f>
        <v>VL</v>
      </c>
    </row>
    <row r="232" spans="2:4" x14ac:dyDescent="0.3">
      <c r="B232" s="5">
        <v>43844</v>
      </c>
      <c r="C232" s="3" t="str">
        <f>IF(ISBLANK(Data!P232)," ",IF(Data!P232&lt;=0.1,"VL",IF(Data!P232&lt;=10,"L",IF(Data!P232&lt;=25,"M",IF(Data!P232&lt;=50,"H",IF(Data!P232&gt;0,"VH"))))))</f>
        <v>VL</v>
      </c>
      <c r="D232" s="3" t="str">
        <f>IF(ISBLANK(Data!O232)," ",IF(Data!O232&lt;=0.1,"VL",IF(Data!O232&lt;=10,"L",IF(Data!O232&lt;=25,"M",IF(Data!O232&lt;=50,"H",IF(Data!O232&gt;0,"VH"))))))</f>
        <v>VL</v>
      </c>
    </row>
    <row r="233" spans="2:4" x14ac:dyDescent="0.3">
      <c r="B233" s="5">
        <v>43845</v>
      </c>
      <c r="C233" s="3" t="str">
        <f>IF(ISBLANK(Data!P233)," ",IF(Data!P233&lt;=0.1,"VL",IF(Data!P233&lt;=10,"L",IF(Data!P233&lt;=25,"M",IF(Data!P233&lt;=50,"H",IF(Data!P233&gt;0,"VH"))))))</f>
        <v>VL</v>
      </c>
      <c r="D233" s="3" t="str">
        <f>IF(ISBLANK(Data!O233)," ",IF(Data!O233&lt;=0.1,"VL",IF(Data!O233&lt;=10,"L",IF(Data!O233&lt;=25,"M",IF(Data!O233&lt;=50,"H",IF(Data!O233&gt;0,"VH"))))))</f>
        <v>VL</v>
      </c>
    </row>
    <row r="234" spans="2:4" x14ac:dyDescent="0.3">
      <c r="B234" s="5">
        <v>43846</v>
      </c>
      <c r="C234" s="3" t="str">
        <f>IF(ISBLANK(Data!P234)," ",IF(Data!P234&lt;=0.1,"VL",IF(Data!P234&lt;=10,"L",IF(Data!P234&lt;=25,"M",IF(Data!P234&lt;=50,"H",IF(Data!P234&gt;0,"VH"))))))</f>
        <v>VL</v>
      </c>
      <c r="D234" s="3" t="str">
        <f>IF(ISBLANK(Data!O234)," ",IF(Data!O234&lt;=0.1,"VL",IF(Data!O234&lt;=10,"L",IF(Data!O234&lt;=25,"M",IF(Data!O234&lt;=50,"H",IF(Data!O234&gt;0,"VH"))))))</f>
        <v>VL</v>
      </c>
    </row>
    <row r="235" spans="2:4" x14ac:dyDescent="0.3">
      <c r="B235" s="5">
        <v>43847</v>
      </c>
      <c r="C235" s="3" t="str">
        <f>IF(ISBLANK(Data!P235)," ",IF(Data!P235&lt;=0.1,"VL",IF(Data!P235&lt;=10,"L",IF(Data!P235&lt;=25,"M",IF(Data!P235&lt;=50,"H",IF(Data!P235&gt;0,"VH"))))))</f>
        <v>VL</v>
      </c>
      <c r="D235" s="3" t="str">
        <f>IF(ISBLANK(Data!O235)," ",IF(Data!O235&lt;=0.1,"VL",IF(Data!O235&lt;=10,"L",IF(Data!O235&lt;=25,"M",IF(Data!O235&lt;=50,"H",IF(Data!O235&gt;0,"VH"))))))</f>
        <v>VL</v>
      </c>
    </row>
    <row r="236" spans="2:4" x14ac:dyDescent="0.3">
      <c r="B236" s="5">
        <v>43848</v>
      </c>
      <c r="C236" s="3" t="str">
        <f>IF(ISBLANK(Data!P236)," ",IF(Data!P236&lt;=0.1,"VL",IF(Data!P236&lt;=10,"L",IF(Data!P236&lt;=25,"M",IF(Data!P236&lt;=50,"H",IF(Data!P236&gt;0,"VH"))))))</f>
        <v>VL</v>
      </c>
      <c r="D236" s="3" t="str">
        <f>IF(ISBLANK(Data!O236)," ",IF(Data!O236&lt;=0.1,"VL",IF(Data!O236&lt;=10,"L",IF(Data!O236&lt;=25,"M",IF(Data!O236&lt;=50,"H",IF(Data!O236&gt;0,"VH"))))))</f>
        <v>VL</v>
      </c>
    </row>
    <row r="237" spans="2:4" x14ac:dyDescent="0.3">
      <c r="B237" s="5">
        <v>43849</v>
      </c>
      <c r="C237" s="3" t="str">
        <f>IF(ISBLANK(Data!P237)," ",IF(Data!P237&lt;=0.1,"VL",IF(Data!P237&lt;=10,"L",IF(Data!P237&lt;=25,"M",IF(Data!P237&lt;=50,"H",IF(Data!P237&gt;0,"VH"))))))</f>
        <v>VL</v>
      </c>
      <c r="D237" s="3" t="str">
        <f>IF(ISBLANK(Data!O237)," ",IF(Data!O237&lt;=0.1,"VL",IF(Data!O237&lt;=10,"L",IF(Data!O237&lt;=25,"M",IF(Data!O237&lt;=50,"H",IF(Data!O237&gt;0,"VH"))))))</f>
        <v>VL</v>
      </c>
    </row>
    <row r="238" spans="2:4" x14ac:dyDescent="0.3">
      <c r="B238" s="5">
        <v>43850</v>
      </c>
      <c r="C238" s="3" t="str">
        <f>IF(ISBLANK(Data!P238)," ",IF(Data!P238&lt;=0.1,"VL",IF(Data!P238&lt;=10,"L",IF(Data!P238&lt;=25,"M",IF(Data!P238&lt;=50,"H",IF(Data!P238&gt;0,"VH"))))))</f>
        <v>VL</v>
      </c>
      <c r="D238" s="3" t="str">
        <f>IF(ISBLANK(Data!O238)," ",IF(Data!O238&lt;=0.1,"VL",IF(Data!O238&lt;=10,"L",IF(Data!O238&lt;=25,"M",IF(Data!O238&lt;=50,"H",IF(Data!O238&gt;0,"VH"))))))</f>
        <v>VL</v>
      </c>
    </row>
    <row r="239" spans="2:4" x14ac:dyDescent="0.3">
      <c r="B239" s="5">
        <v>43851</v>
      </c>
      <c r="C239" s="3" t="str">
        <f>IF(ISBLANK(Data!P239)," ",IF(Data!P239&lt;=0.1,"VL",IF(Data!P239&lt;=10,"L",IF(Data!P239&lt;=25,"M",IF(Data!P239&lt;=50,"H",IF(Data!P239&gt;0,"VH"))))))</f>
        <v>VL</v>
      </c>
      <c r="D239" s="3" t="str">
        <f>IF(ISBLANK(Data!O239)," ",IF(Data!O239&lt;=0.1,"VL",IF(Data!O239&lt;=10,"L",IF(Data!O239&lt;=25,"M",IF(Data!O239&lt;=50,"H",IF(Data!O239&gt;0,"VH"))))))</f>
        <v>VL</v>
      </c>
    </row>
    <row r="240" spans="2:4" x14ac:dyDescent="0.3">
      <c r="B240" s="5">
        <v>43852</v>
      </c>
      <c r="C240" s="3" t="str">
        <f>IF(ISBLANK(Data!P240)," ",IF(Data!P240&lt;=0.1,"VL",IF(Data!P240&lt;=10,"L",IF(Data!P240&lt;=25,"M",IF(Data!P240&lt;=50,"H",IF(Data!P240&gt;0,"VH"))))))</f>
        <v>VL</v>
      </c>
      <c r="D240" s="3" t="str">
        <f>IF(ISBLANK(Data!O240)," ",IF(Data!O240&lt;=0.1,"VL",IF(Data!O240&lt;=10,"L",IF(Data!O240&lt;=25,"M",IF(Data!O240&lt;=50,"H",IF(Data!O240&gt;0,"VH"))))))</f>
        <v>VL</v>
      </c>
    </row>
    <row r="241" spans="2:4" x14ac:dyDescent="0.3">
      <c r="B241" s="5">
        <v>43853</v>
      </c>
      <c r="C241" s="3" t="str">
        <f>IF(ISBLANK(Data!P241)," ",IF(Data!P241&lt;=0.1,"VL",IF(Data!P241&lt;=10,"L",IF(Data!P241&lt;=25,"M",IF(Data!P241&lt;=50,"H",IF(Data!P241&gt;0,"VH"))))))</f>
        <v>VL</v>
      </c>
      <c r="D241" s="3" t="str">
        <f>IF(ISBLANK(Data!O241)," ",IF(Data!O241&lt;=0.1,"VL",IF(Data!O241&lt;=10,"L",IF(Data!O241&lt;=25,"M",IF(Data!O241&lt;=50,"H",IF(Data!O241&gt;0,"VH"))))))</f>
        <v>VL</v>
      </c>
    </row>
    <row r="242" spans="2:4" x14ac:dyDescent="0.3">
      <c r="B242" s="5">
        <v>43854</v>
      </c>
      <c r="C242" s="3" t="str">
        <f>IF(ISBLANK(Data!P242)," ",IF(Data!P242&lt;=0.1,"VL",IF(Data!P242&lt;=10,"L",IF(Data!P242&lt;=25,"M",IF(Data!P242&lt;=50,"H",IF(Data!P242&gt;0,"VH"))))))</f>
        <v>VL</v>
      </c>
      <c r="D242" s="3" t="str">
        <f>IF(ISBLANK(Data!O242)," ",IF(Data!O242&lt;=0.1,"VL",IF(Data!O242&lt;=10,"L",IF(Data!O242&lt;=25,"M",IF(Data!O242&lt;=50,"H",IF(Data!O242&gt;0,"VH"))))))</f>
        <v>VL</v>
      </c>
    </row>
    <row r="243" spans="2:4" x14ac:dyDescent="0.3">
      <c r="B243" s="5">
        <v>43855</v>
      </c>
      <c r="C243" s="3" t="str">
        <f>IF(ISBLANK(Data!P243)," ",IF(Data!P243&lt;=0.1,"VL",IF(Data!P243&lt;=10,"L",IF(Data!P243&lt;=25,"M",IF(Data!P243&lt;=50,"H",IF(Data!P243&gt;0,"VH"))))))</f>
        <v>VL</v>
      </c>
      <c r="D243" s="3" t="str">
        <f>IF(ISBLANK(Data!O243)," ",IF(Data!O243&lt;=0.1,"VL",IF(Data!O243&lt;=10,"L",IF(Data!O243&lt;=25,"M",IF(Data!O243&lt;=50,"H",IF(Data!O243&gt;0,"VH"))))))</f>
        <v>VL</v>
      </c>
    </row>
    <row r="244" spans="2:4" x14ac:dyDescent="0.3">
      <c r="B244" s="5">
        <v>43856</v>
      </c>
      <c r="C244" s="3" t="str">
        <f>IF(ISBLANK(Data!P244)," ",IF(Data!P244&lt;=0.1,"VL",IF(Data!P244&lt;=10,"L",IF(Data!P244&lt;=25,"M",IF(Data!P244&lt;=50,"H",IF(Data!P244&gt;0,"VH"))))))</f>
        <v>VL</v>
      </c>
      <c r="D244" s="3" t="str">
        <f>IF(ISBLANK(Data!O244)," ",IF(Data!O244&lt;=0.1,"VL",IF(Data!O244&lt;=10,"L",IF(Data!O244&lt;=25,"M",IF(Data!O244&lt;=50,"H",IF(Data!O244&gt;0,"VH"))))))</f>
        <v>VL</v>
      </c>
    </row>
    <row r="245" spans="2:4" x14ac:dyDescent="0.3">
      <c r="B245" s="5">
        <v>43857</v>
      </c>
      <c r="C245" s="3" t="str">
        <f>IF(ISBLANK(Data!P245)," ",IF(Data!P245&lt;=0.1,"VL",IF(Data!P245&lt;=10,"L",IF(Data!P245&lt;=25,"M",IF(Data!P245&lt;=50,"H",IF(Data!P245&gt;0,"VH"))))))</f>
        <v>VL</v>
      </c>
      <c r="D245" s="3" t="str">
        <f>IF(ISBLANK(Data!O245)," ",IF(Data!O245&lt;=0.1,"VL",IF(Data!O245&lt;=10,"L",IF(Data!O245&lt;=25,"M",IF(Data!O245&lt;=50,"H",IF(Data!O245&gt;0,"VH"))))))</f>
        <v>VL</v>
      </c>
    </row>
    <row r="246" spans="2:4" x14ac:dyDescent="0.3">
      <c r="B246" s="5">
        <v>43858</v>
      </c>
      <c r="C246" s="3" t="str">
        <f>IF(ISBLANK(Data!P246)," ",IF(Data!P246&lt;=0.1,"VL",IF(Data!P246&lt;=10,"L",IF(Data!P246&lt;=25,"M",IF(Data!P246&lt;=50,"H",IF(Data!P246&gt;0,"VH"))))))</f>
        <v>VL</v>
      </c>
      <c r="D246" s="3" t="str">
        <f>IF(ISBLANK(Data!O246)," ",IF(Data!O246&lt;=0.1,"VL",IF(Data!O246&lt;=10,"L",IF(Data!O246&lt;=25,"M",IF(Data!O246&lt;=50,"H",IF(Data!O246&gt;0,"VH"))))))</f>
        <v>VL</v>
      </c>
    </row>
    <row r="247" spans="2:4" x14ac:dyDescent="0.3">
      <c r="B247" s="5">
        <v>43859</v>
      </c>
      <c r="C247" s="3" t="str">
        <f>IF(ISBLANK(Data!P247)," ",IF(Data!P247&lt;=0.1,"VL",IF(Data!P247&lt;=10,"L",IF(Data!P247&lt;=25,"M",IF(Data!P247&lt;=50,"H",IF(Data!P247&gt;0,"VH"))))))</f>
        <v>VL</v>
      </c>
      <c r="D247" s="3" t="str">
        <f>IF(ISBLANK(Data!O247)," ",IF(Data!O247&lt;=0.1,"VL",IF(Data!O247&lt;=10,"L",IF(Data!O247&lt;=25,"M",IF(Data!O247&lt;=50,"H",IF(Data!O247&gt;0,"VH"))))))</f>
        <v>VL</v>
      </c>
    </row>
    <row r="248" spans="2:4" x14ac:dyDescent="0.3">
      <c r="B248" s="5">
        <v>43860</v>
      </c>
      <c r="C248" s="3" t="str">
        <f>IF(ISBLANK(Data!P248)," ",IF(Data!P248&lt;=0.1,"VL",IF(Data!P248&lt;=10,"L",IF(Data!P248&lt;=25,"M",IF(Data!P248&lt;=50,"H",IF(Data!P248&gt;0,"VH"))))))</f>
        <v>VL</v>
      </c>
      <c r="D248" s="3" t="str">
        <f>IF(ISBLANK(Data!O248)," ",IF(Data!O248&lt;=0.1,"VL",IF(Data!O248&lt;=10,"L",IF(Data!O248&lt;=25,"M",IF(Data!O248&lt;=50,"H",IF(Data!O248&gt;0,"VH"))))))</f>
        <v>VL</v>
      </c>
    </row>
    <row r="249" spans="2:4" x14ac:dyDescent="0.3">
      <c r="B249" s="5">
        <v>43861</v>
      </c>
      <c r="C249" s="3" t="str">
        <f>IF(ISBLANK(Data!P249)," ",IF(Data!P249&lt;=0.1,"VL",IF(Data!P249&lt;=10,"L",IF(Data!P249&lt;=25,"M",IF(Data!P249&lt;=50,"H",IF(Data!P249&gt;0,"VH"))))))</f>
        <v>VL</v>
      </c>
      <c r="D249" s="3" t="str">
        <f>IF(ISBLANK(Data!O249)," ",IF(Data!O249&lt;=0.1,"VL",IF(Data!O249&lt;=10,"L",IF(Data!O249&lt;=25,"M",IF(Data!O249&lt;=50,"H",IF(Data!O249&gt;0,"VH"))))))</f>
        <v>VL</v>
      </c>
    </row>
    <row r="250" spans="2:4" x14ac:dyDescent="0.3">
      <c r="B250" s="5">
        <v>43862</v>
      </c>
      <c r="C250" s="3" t="str">
        <f>IF(ISBLANK(Data!P250)," ",IF(Data!P250&lt;=0.1,"VL",IF(Data!P250&lt;=10,"L",IF(Data!P250&lt;=25,"M",IF(Data!P250&lt;=50,"H",IF(Data!P250&gt;0,"VH"))))))</f>
        <v>VL</v>
      </c>
      <c r="D250" s="3" t="str">
        <f>IF(ISBLANK(Data!O250)," ",IF(Data!O250&lt;=0.1,"VL",IF(Data!O250&lt;=10,"L",IF(Data!O250&lt;=25,"M",IF(Data!O250&lt;=50,"H",IF(Data!O250&gt;0,"VH"))))))</f>
        <v>VL</v>
      </c>
    </row>
    <row r="251" spans="2:4" x14ac:dyDescent="0.3">
      <c r="B251" s="5">
        <v>43863</v>
      </c>
      <c r="C251" s="3" t="str">
        <f>IF(ISBLANK(Data!P251)," ",IF(Data!P251&lt;=0.1,"VL",IF(Data!P251&lt;=10,"L",IF(Data!P251&lt;=25,"M",IF(Data!P251&lt;=50,"H",IF(Data!P251&gt;0,"VH"))))))</f>
        <v>VL</v>
      </c>
      <c r="D251" s="3" t="str">
        <f>IF(ISBLANK(Data!O251)," ",IF(Data!O251&lt;=0.1,"VL",IF(Data!O251&lt;=10,"L",IF(Data!O251&lt;=25,"M",IF(Data!O251&lt;=50,"H",IF(Data!O251&gt;0,"VH"))))))</f>
        <v>VL</v>
      </c>
    </row>
    <row r="252" spans="2:4" x14ac:dyDescent="0.3">
      <c r="B252" s="5">
        <v>43864</v>
      </c>
      <c r="C252" s="3" t="str">
        <f>IF(ISBLANK(Data!P252)," ",IF(Data!P252&lt;=0.1,"VL",IF(Data!P252&lt;=10,"L",IF(Data!P252&lt;=25,"M",IF(Data!P252&lt;=50,"H",IF(Data!P252&gt;0,"VH"))))))</f>
        <v>VL</v>
      </c>
      <c r="D252" s="3" t="str">
        <f>IF(ISBLANK(Data!O252)," ",IF(Data!O252&lt;=0.1,"VL",IF(Data!O252&lt;=10,"L",IF(Data!O252&lt;=25,"M",IF(Data!O252&lt;=50,"H",IF(Data!O252&gt;0,"VH"))))))</f>
        <v>VL</v>
      </c>
    </row>
    <row r="253" spans="2:4" x14ac:dyDescent="0.3">
      <c r="B253" s="5">
        <v>43865</v>
      </c>
      <c r="C253" s="3" t="str">
        <f>IF(ISBLANK(Data!P253)," ",IF(Data!P253&lt;=0.1,"VL",IF(Data!P253&lt;=10,"L",IF(Data!P253&lt;=25,"M",IF(Data!P253&lt;=50,"H",IF(Data!P253&gt;0,"VH"))))))</f>
        <v>VL</v>
      </c>
      <c r="D253" s="3" t="str">
        <f>IF(ISBLANK(Data!O253)," ",IF(Data!O253&lt;=0.1,"VL",IF(Data!O253&lt;=10,"L",IF(Data!O253&lt;=25,"M",IF(Data!O253&lt;=50,"H",IF(Data!O253&gt;0,"VH"))))))</f>
        <v>VL</v>
      </c>
    </row>
    <row r="254" spans="2:4" x14ac:dyDescent="0.3">
      <c r="B254" s="5">
        <v>43866</v>
      </c>
      <c r="C254" s="3" t="str">
        <f>IF(ISBLANK(Data!P254)," ",IF(Data!P254&lt;=0.1,"VL",IF(Data!P254&lt;=10,"L",IF(Data!P254&lt;=25,"M",IF(Data!P254&lt;=50,"H",IF(Data!P254&gt;0,"VH"))))))</f>
        <v>VL</v>
      </c>
      <c r="D254" s="3" t="str">
        <f>IF(ISBLANK(Data!O254)," ",IF(Data!O254&lt;=0.1,"VL",IF(Data!O254&lt;=10,"L",IF(Data!O254&lt;=25,"M",IF(Data!O254&lt;=50,"H",IF(Data!O254&gt;0,"VH"))))))</f>
        <v>L</v>
      </c>
    </row>
    <row r="255" spans="2:4" x14ac:dyDescent="0.3">
      <c r="B255" s="5">
        <v>43867</v>
      </c>
      <c r="C255" s="3" t="str">
        <f>IF(ISBLANK(Data!P255)," ",IF(Data!P255&lt;=0.1,"VL",IF(Data!P255&lt;=10,"L",IF(Data!P255&lt;=25,"M",IF(Data!P255&lt;=50,"H",IF(Data!P255&gt;0,"VH"))))))</f>
        <v>VL</v>
      </c>
      <c r="D255" s="3" t="str">
        <f>IF(ISBLANK(Data!O255)," ",IF(Data!O255&lt;=0.1,"VL",IF(Data!O255&lt;=10,"L",IF(Data!O255&lt;=25,"M",IF(Data!O255&lt;=50,"H",IF(Data!O255&gt;0,"VH"))))))</f>
        <v>L</v>
      </c>
    </row>
    <row r="256" spans="2:4" x14ac:dyDescent="0.3">
      <c r="B256" s="5">
        <v>43868</v>
      </c>
      <c r="C256" s="3" t="str">
        <f>IF(ISBLANK(Data!P256)," ",IF(Data!P256&lt;=0.1,"VL",IF(Data!P256&lt;=10,"L",IF(Data!P256&lt;=25,"M",IF(Data!P256&lt;=50,"H",IF(Data!P256&gt;0,"VH"))))))</f>
        <v>VL</v>
      </c>
      <c r="D256" s="3" t="str">
        <f>IF(ISBLANK(Data!O256)," ",IF(Data!O256&lt;=0.1,"VL",IF(Data!O256&lt;=10,"L",IF(Data!O256&lt;=25,"M",IF(Data!O256&lt;=50,"H",IF(Data!O256&gt;0,"VH"))))))</f>
        <v>L</v>
      </c>
    </row>
    <row r="257" spans="2:4" x14ac:dyDescent="0.3">
      <c r="B257" s="5">
        <v>43869</v>
      </c>
      <c r="C257" s="3" t="str">
        <f>IF(ISBLANK(Data!P257)," ",IF(Data!P257&lt;=0.1,"VL",IF(Data!P257&lt;=10,"L",IF(Data!P257&lt;=25,"M",IF(Data!P257&lt;=50,"H",IF(Data!P257&gt;0,"VH"))))))</f>
        <v>VL</v>
      </c>
      <c r="D257" s="3" t="str">
        <f>IF(ISBLANK(Data!O257)," ",IF(Data!O257&lt;=0.1,"VL",IF(Data!O257&lt;=10,"L",IF(Data!O257&lt;=25,"M",IF(Data!O257&lt;=50,"H",IF(Data!O257&gt;0,"VH"))))))</f>
        <v>VL</v>
      </c>
    </row>
    <row r="258" spans="2:4" x14ac:dyDescent="0.3">
      <c r="B258" s="5">
        <v>43870</v>
      </c>
      <c r="C258" s="3" t="str">
        <f>IF(ISBLANK(Data!P258)," ",IF(Data!P258&lt;=0.1,"VL",IF(Data!P258&lt;=10,"L",IF(Data!P258&lt;=25,"M",IF(Data!P258&lt;=50,"H",IF(Data!P258&gt;0,"VH"))))))</f>
        <v>VL</v>
      </c>
      <c r="D258" s="3" t="str">
        <f>IF(ISBLANK(Data!O258)," ",IF(Data!O258&lt;=0.1,"VL",IF(Data!O258&lt;=10,"L",IF(Data!O258&lt;=25,"M",IF(Data!O258&lt;=50,"H",IF(Data!O258&gt;0,"VH"))))))</f>
        <v>L</v>
      </c>
    </row>
    <row r="259" spans="2:4" x14ac:dyDescent="0.3">
      <c r="B259" s="5">
        <v>43871</v>
      </c>
      <c r="C259" s="3" t="str">
        <f>IF(ISBLANK(Data!P259)," ",IF(Data!P259&lt;=0.1,"VL",IF(Data!P259&lt;=10,"L",IF(Data!P259&lt;=25,"M",IF(Data!P259&lt;=50,"H",IF(Data!P259&gt;0,"VH"))))))</f>
        <v>VL</v>
      </c>
      <c r="D259" s="3" t="str">
        <f>IF(ISBLANK(Data!O259)," ",IF(Data!O259&lt;=0.1,"VL",IF(Data!O259&lt;=10,"L",IF(Data!O259&lt;=25,"M",IF(Data!O259&lt;=50,"H",IF(Data!O259&gt;0,"VH"))))))</f>
        <v>L</v>
      </c>
    </row>
    <row r="260" spans="2:4" x14ac:dyDescent="0.3">
      <c r="B260" s="5">
        <v>43872</v>
      </c>
      <c r="C260" s="3" t="str">
        <f>IF(ISBLANK(Data!P260)," ",IF(Data!P260&lt;=0.1,"VL",IF(Data!P260&lt;=10,"L",IF(Data!P260&lt;=25,"M",IF(Data!P260&lt;=50,"H",IF(Data!P260&gt;0,"VH"))))))</f>
        <v>VL</v>
      </c>
      <c r="D260" s="3" t="str">
        <f>IF(ISBLANK(Data!O260)," ",IF(Data!O260&lt;=0.1,"VL",IF(Data!O260&lt;=10,"L",IF(Data!O260&lt;=25,"M",IF(Data!O260&lt;=50,"H",IF(Data!O260&gt;0,"VH"))))))</f>
        <v>L</v>
      </c>
    </row>
    <row r="261" spans="2:4" x14ac:dyDescent="0.3">
      <c r="B261" s="5">
        <v>43873</v>
      </c>
      <c r="C261" s="3" t="str">
        <f>IF(ISBLANK(Data!P261)," ",IF(Data!P261&lt;=0.1,"VL",IF(Data!P261&lt;=10,"L",IF(Data!P261&lt;=25,"M",IF(Data!P261&lt;=50,"H",IF(Data!P261&gt;0,"VH"))))))</f>
        <v>VL</v>
      </c>
      <c r="D261" s="3" t="str">
        <f>IF(ISBLANK(Data!O261)," ",IF(Data!O261&lt;=0.1,"VL",IF(Data!O261&lt;=10,"L",IF(Data!O261&lt;=25,"M",IF(Data!O261&lt;=50,"H",IF(Data!O261&gt;0,"VH"))))))</f>
        <v>L</v>
      </c>
    </row>
    <row r="262" spans="2:4" x14ac:dyDescent="0.3">
      <c r="B262" s="5">
        <v>43874</v>
      </c>
      <c r="C262" s="3" t="str">
        <f>IF(ISBLANK(Data!P262)," ",IF(Data!P262&lt;=0.1,"VL",IF(Data!P262&lt;=10,"L",IF(Data!P262&lt;=25,"M",IF(Data!P262&lt;=50,"H",IF(Data!P262&gt;0,"VH"))))))</f>
        <v>VL</v>
      </c>
      <c r="D262" s="3" t="str">
        <f>IF(ISBLANK(Data!O262)," ",IF(Data!O262&lt;=0.1,"VL",IF(Data!O262&lt;=10,"L",IF(Data!O262&lt;=25,"M",IF(Data!O262&lt;=50,"H",IF(Data!O262&gt;0,"VH"))))))</f>
        <v>L</v>
      </c>
    </row>
    <row r="263" spans="2:4" x14ac:dyDescent="0.3">
      <c r="B263" s="5">
        <v>43875</v>
      </c>
      <c r="C263" s="3" t="str">
        <f>IF(ISBLANK(Data!P263)," ",IF(Data!P263&lt;=0.1,"VL",IF(Data!P263&lt;=10,"L",IF(Data!P263&lt;=25,"M",IF(Data!P263&lt;=50,"H",IF(Data!P263&gt;0,"VH"))))))</f>
        <v>VL</v>
      </c>
      <c r="D263" s="3" t="str">
        <f>IF(ISBLANK(Data!O263)," ",IF(Data!O263&lt;=0.1,"VL",IF(Data!O263&lt;=10,"L",IF(Data!O263&lt;=25,"M",IF(Data!O263&lt;=50,"H",IF(Data!O263&gt;0,"VH"))))))</f>
        <v>L</v>
      </c>
    </row>
    <row r="264" spans="2:4" x14ac:dyDescent="0.3">
      <c r="B264" s="5">
        <v>43876</v>
      </c>
      <c r="C264" s="3" t="str">
        <f>IF(ISBLANK(Data!P264)," ",IF(Data!P264&lt;=0.1,"VL",IF(Data!P264&lt;=10,"L",IF(Data!P264&lt;=25,"M",IF(Data!P264&lt;=50,"H",IF(Data!P264&gt;0,"VH"))))))</f>
        <v>VL</v>
      </c>
      <c r="D264" s="3" t="str">
        <f>IF(ISBLANK(Data!O264)," ",IF(Data!O264&lt;=0.1,"VL",IF(Data!O264&lt;=10,"L",IF(Data!O264&lt;=25,"M",IF(Data!O264&lt;=50,"H",IF(Data!O264&gt;0,"VH"))))))</f>
        <v>L</v>
      </c>
    </row>
    <row r="265" spans="2:4" x14ac:dyDescent="0.3">
      <c r="B265" s="5">
        <v>43877</v>
      </c>
      <c r="C265" s="3" t="str">
        <f>IF(ISBLANK(Data!P265)," ",IF(Data!P265&lt;=0.1,"VL",IF(Data!P265&lt;=10,"L",IF(Data!P265&lt;=25,"M",IF(Data!P265&lt;=50,"H",IF(Data!P265&gt;0,"VH"))))))</f>
        <v>VL</v>
      </c>
      <c r="D265" s="3" t="str">
        <f>IF(ISBLANK(Data!O265)," ",IF(Data!O265&lt;=0.1,"VL",IF(Data!O265&lt;=10,"L",IF(Data!O265&lt;=25,"M",IF(Data!O265&lt;=50,"H",IF(Data!O265&gt;0,"VH"))))))</f>
        <v>VL</v>
      </c>
    </row>
    <row r="266" spans="2:4" x14ac:dyDescent="0.3">
      <c r="B266" s="5">
        <v>43878</v>
      </c>
      <c r="C266" s="3" t="str">
        <f>IF(ISBLANK(Data!P266)," ",IF(Data!P266&lt;=0.1,"VL",IF(Data!P266&lt;=10,"L",IF(Data!P266&lt;=25,"M",IF(Data!P266&lt;=50,"H",IF(Data!P266&gt;0,"VH"))))))</f>
        <v>VL</v>
      </c>
      <c r="D266" s="3" t="str">
        <f>IF(ISBLANK(Data!O266)," ",IF(Data!O266&lt;=0.1,"VL",IF(Data!O266&lt;=10,"L",IF(Data!O266&lt;=25,"M",IF(Data!O266&lt;=50,"H",IF(Data!O266&gt;0,"VH"))))))</f>
        <v>VL</v>
      </c>
    </row>
    <row r="267" spans="2:4" x14ac:dyDescent="0.3">
      <c r="B267" s="5">
        <v>43879</v>
      </c>
      <c r="C267" s="3" t="str">
        <f>IF(ISBLANK(Data!P267)," ",IF(Data!P267&lt;=0.1,"VL",IF(Data!P267&lt;=10,"L",IF(Data!P267&lt;=25,"M",IF(Data!P267&lt;=50,"H",IF(Data!P267&gt;0,"VH"))))))</f>
        <v>VL</v>
      </c>
      <c r="D267" s="3" t="str">
        <f>IF(ISBLANK(Data!O267)," ",IF(Data!O267&lt;=0.1,"VL",IF(Data!O267&lt;=10,"L",IF(Data!O267&lt;=25,"M",IF(Data!O267&lt;=50,"H",IF(Data!O267&gt;0,"VH"))))))</f>
        <v>VL</v>
      </c>
    </row>
    <row r="268" spans="2:4" x14ac:dyDescent="0.3">
      <c r="B268" s="5">
        <v>43880</v>
      </c>
      <c r="C268" s="3" t="str">
        <f>IF(ISBLANK(Data!P268)," ",IF(Data!P268&lt;=0.1,"VL",IF(Data!P268&lt;=10,"L",IF(Data!P268&lt;=25,"M",IF(Data!P268&lt;=50,"H",IF(Data!P268&gt;0,"VH"))))))</f>
        <v>VL</v>
      </c>
      <c r="D268" s="3" t="str">
        <f>IF(ISBLANK(Data!O268)," ",IF(Data!O268&lt;=0.1,"VL",IF(Data!O268&lt;=10,"L",IF(Data!O268&lt;=25,"M",IF(Data!O268&lt;=50,"H",IF(Data!O268&gt;0,"VH"))))))</f>
        <v>VL</v>
      </c>
    </row>
    <row r="269" spans="2:4" x14ac:dyDescent="0.3">
      <c r="B269" s="5">
        <v>43881</v>
      </c>
      <c r="C269" s="3" t="str">
        <f>IF(ISBLANK(Data!P269)," ",IF(Data!P269&lt;=0.1,"VL",IF(Data!P269&lt;=10,"L",IF(Data!P269&lt;=25,"M",IF(Data!P269&lt;=50,"H",IF(Data!P269&gt;0,"VH"))))))</f>
        <v>VL</v>
      </c>
      <c r="D269" s="3" t="str">
        <f>IF(ISBLANK(Data!O269)," ",IF(Data!O269&lt;=0.1,"VL",IF(Data!O269&lt;=10,"L",IF(Data!O269&lt;=25,"M",IF(Data!O269&lt;=50,"H",IF(Data!O269&gt;0,"VH"))))))</f>
        <v>VL</v>
      </c>
    </row>
    <row r="270" spans="2:4" x14ac:dyDescent="0.3">
      <c r="B270" s="5">
        <v>43882</v>
      </c>
      <c r="C270" s="3" t="str">
        <f>IF(ISBLANK(Data!P270)," ",IF(Data!P270&lt;=0.1,"VL",IF(Data!P270&lt;=10,"L",IF(Data!P270&lt;=25,"M",IF(Data!P270&lt;=50,"H",IF(Data!P270&gt;0,"VH"))))))</f>
        <v>VL</v>
      </c>
      <c r="D270" s="3" t="str">
        <f>IF(ISBLANK(Data!O270)," ",IF(Data!O270&lt;=0.1,"VL",IF(Data!O270&lt;=10,"L",IF(Data!O270&lt;=25,"M",IF(Data!O270&lt;=50,"H",IF(Data!O270&gt;0,"VH"))))))</f>
        <v>VL</v>
      </c>
    </row>
    <row r="271" spans="2:4" x14ac:dyDescent="0.3">
      <c r="B271" s="5">
        <v>43883</v>
      </c>
      <c r="C271" s="3" t="str">
        <f>IF(ISBLANK(Data!P271)," ",IF(Data!P271&lt;=0.1,"VL",IF(Data!P271&lt;=10,"L",IF(Data!P271&lt;=25,"M",IF(Data!P271&lt;=50,"H",IF(Data!P271&gt;0,"VH"))))))</f>
        <v>VL</v>
      </c>
      <c r="D271" s="3" t="str">
        <f>IF(ISBLANK(Data!O271)," ",IF(Data!O271&lt;=0.1,"VL",IF(Data!O271&lt;=10,"L",IF(Data!O271&lt;=25,"M",IF(Data!O271&lt;=50,"H",IF(Data!O271&gt;0,"VH"))))))</f>
        <v>VL</v>
      </c>
    </row>
    <row r="272" spans="2:4" x14ac:dyDescent="0.3">
      <c r="B272" s="5">
        <v>43884</v>
      </c>
      <c r="C272" s="3" t="str">
        <f>IF(ISBLANK(Data!P272)," ",IF(Data!P272&lt;=0.1,"VL",IF(Data!P272&lt;=10,"L",IF(Data!P272&lt;=25,"M",IF(Data!P272&lt;=50,"H",IF(Data!P272&gt;0,"VH"))))))</f>
        <v>VL</v>
      </c>
      <c r="D272" s="3" t="str">
        <f>IF(ISBLANK(Data!O272)," ",IF(Data!O272&lt;=0.1,"VL",IF(Data!O272&lt;=10,"L",IF(Data!O272&lt;=25,"M",IF(Data!O272&lt;=50,"H",IF(Data!O272&gt;0,"VH"))))))</f>
        <v>VL</v>
      </c>
    </row>
    <row r="273" spans="2:4" x14ac:dyDescent="0.3">
      <c r="B273" s="5">
        <v>43885</v>
      </c>
      <c r="C273" s="3" t="str">
        <f>IF(ISBLANK(Data!P273)," ",IF(Data!P273&lt;=0.1,"VL",IF(Data!P273&lt;=10,"L",IF(Data!P273&lt;=25,"M",IF(Data!P273&lt;=50,"H",IF(Data!P273&gt;0,"VH"))))))</f>
        <v>VL</v>
      </c>
      <c r="D273" s="3" t="str">
        <f>IF(ISBLANK(Data!O273)," ",IF(Data!O273&lt;=0.1,"VL",IF(Data!O273&lt;=10,"L",IF(Data!O273&lt;=25,"M",IF(Data!O273&lt;=50,"H",IF(Data!O273&gt;0,"VH"))))))</f>
        <v>VL</v>
      </c>
    </row>
    <row r="274" spans="2:4" x14ac:dyDescent="0.3">
      <c r="B274" s="5">
        <v>43886</v>
      </c>
      <c r="C274" s="3" t="str">
        <f>IF(ISBLANK(Data!P274)," ",IF(Data!P274&lt;=0.1,"VL",IF(Data!P274&lt;=10,"L",IF(Data!P274&lt;=25,"M",IF(Data!P274&lt;=50,"H",IF(Data!P274&gt;0,"VH"))))))</f>
        <v>VL</v>
      </c>
      <c r="D274" s="3" t="str">
        <f>IF(ISBLANK(Data!O274)," ",IF(Data!O274&lt;=0.1,"VL",IF(Data!O274&lt;=10,"L",IF(Data!O274&lt;=25,"M",IF(Data!O274&lt;=50,"H",IF(Data!O274&gt;0,"VH"))))))</f>
        <v>VL</v>
      </c>
    </row>
    <row r="275" spans="2:4" x14ac:dyDescent="0.3">
      <c r="B275" s="5">
        <v>43887</v>
      </c>
      <c r="C275" s="3" t="str">
        <f>IF(ISBLANK(Data!P275)," ",IF(Data!P275&lt;=0.1,"VL",IF(Data!P275&lt;=10,"L",IF(Data!P275&lt;=25,"M",IF(Data!P275&lt;=50,"H",IF(Data!P275&gt;0,"VH"))))))</f>
        <v>VL</v>
      </c>
      <c r="D275" s="3" t="str">
        <f>IF(ISBLANK(Data!O275)," ",IF(Data!O275&lt;=0.1,"VL",IF(Data!O275&lt;=10,"L",IF(Data!O275&lt;=25,"M",IF(Data!O275&lt;=50,"H",IF(Data!O275&gt;0,"VH"))))))</f>
        <v>VL</v>
      </c>
    </row>
    <row r="276" spans="2:4" x14ac:dyDescent="0.3">
      <c r="B276" s="5">
        <v>43888</v>
      </c>
      <c r="C276" s="3" t="str">
        <f>IF(ISBLANK(Data!P276)," ",IF(Data!P276&lt;=0.1,"VL",IF(Data!P276&lt;=10,"L",IF(Data!P276&lt;=25,"M",IF(Data!P276&lt;=50,"H",IF(Data!P276&gt;0,"VH"))))))</f>
        <v>VL</v>
      </c>
      <c r="D276" s="3" t="str">
        <f>IF(ISBLANK(Data!O276)," ",IF(Data!O276&lt;=0.1,"VL",IF(Data!O276&lt;=10,"L",IF(Data!O276&lt;=25,"M",IF(Data!O276&lt;=50,"H",IF(Data!O276&gt;0,"VH"))))))</f>
        <v>VL</v>
      </c>
    </row>
    <row r="277" spans="2:4" x14ac:dyDescent="0.3">
      <c r="B277" s="5">
        <v>43889</v>
      </c>
      <c r="C277" s="3" t="str">
        <f>IF(ISBLANK(Data!P277)," ",IF(Data!P277&lt;=0.1,"VL",IF(Data!P277&lt;=10,"L",IF(Data!P277&lt;=25,"M",IF(Data!P277&lt;=50,"H",IF(Data!P277&gt;0,"VH"))))))</f>
        <v>VL</v>
      </c>
      <c r="D277" s="3" t="str">
        <f>IF(ISBLANK(Data!O277)," ",IF(Data!O277&lt;=0.1,"VL",IF(Data!O277&lt;=10,"L",IF(Data!O277&lt;=25,"M",IF(Data!O277&lt;=50,"H",IF(Data!O277&gt;0,"VH"))))))</f>
        <v>VL</v>
      </c>
    </row>
    <row r="278" spans="2:4" x14ac:dyDescent="0.3">
      <c r="B278" s="5">
        <v>43890</v>
      </c>
      <c r="C278" s="3" t="str">
        <f>IF(ISBLANK(Data!P278)," ",IF(Data!P278&lt;=0.1,"VL",IF(Data!P278&lt;=10,"L",IF(Data!P278&lt;=25,"M",IF(Data!P278&lt;=50,"H",IF(Data!P278&gt;0,"VH"))))))</f>
        <v>VL</v>
      </c>
      <c r="D278" s="3" t="str">
        <f>IF(ISBLANK(Data!O278)," ",IF(Data!O278&lt;=0.1,"VL",IF(Data!O278&lt;=10,"L",IF(Data!O278&lt;=25,"M",IF(Data!O278&lt;=50,"H",IF(Data!O278&gt;0,"VH"))))))</f>
        <v>VL</v>
      </c>
    </row>
    <row r="279" spans="2:4" x14ac:dyDescent="0.3">
      <c r="B279" s="5">
        <v>43891</v>
      </c>
      <c r="C279" s="3" t="str">
        <f>IF(ISBLANK(Data!P279)," ",IF(Data!P279&lt;=0.1,"VL",IF(Data!P279&lt;=10,"L",IF(Data!P279&lt;=25,"M",IF(Data!P279&lt;=50,"H",IF(Data!P279&gt;0,"VH"))))))</f>
        <v>VL</v>
      </c>
      <c r="D279" s="3" t="str">
        <f>IF(ISBLANK(Data!O279)," ",IF(Data!O279&lt;=0.1,"VL",IF(Data!O279&lt;=10,"L",IF(Data!O279&lt;=25,"M",IF(Data!O279&lt;=50,"H",IF(Data!O279&gt;0,"VH"))))))</f>
        <v>VL</v>
      </c>
    </row>
    <row r="280" spans="2:4" x14ac:dyDescent="0.3">
      <c r="B280" s="5">
        <v>43892</v>
      </c>
      <c r="C280" s="3" t="str">
        <f>IF(ISBLANK(Data!P280)," ",IF(Data!P280&lt;=0.1,"VL",IF(Data!P280&lt;=10,"L",IF(Data!P280&lt;=25,"M",IF(Data!P280&lt;=50,"H",IF(Data!P280&gt;0,"VH"))))))</f>
        <v>VL</v>
      </c>
      <c r="D280" s="3" t="str">
        <f>IF(ISBLANK(Data!O280)," ",IF(Data!O280&lt;=0.1,"VL",IF(Data!O280&lt;=10,"L",IF(Data!O280&lt;=25,"M",IF(Data!O280&lt;=50,"H",IF(Data!O280&gt;0,"VH"))))))</f>
        <v>L</v>
      </c>
    </row>
    <row r="281" spans="2:4" x14ac:dyDescent="0.3">
      <c r="B281" s="5">
        <v>43893</v>
      </c>
      <c r="C281" s="3" t="str">
        <f>IF(ISBLANK(Data!P281)," ",IF(Data!P281&lt;=0.1,"VL",IF(Data!P281&lt;=10,"L",IF(Data!P281&lt;=25,"M",IF(Data!P281&lt;=50,"H",IF(Data!P281&gt;0,"VH"))))))</f>
        <v>VL</v>
      </c>
      <c r="D281" s="3" t="str">
        <f>IF(ISBLANK(Data!O281)," ",IF(Data!O281&lt;=0.1,"VL",IF(Data!O281&lt;=10,"L",IF(Data!O281&lt;=25,"M",IF(Data!O281&lt;=50,"H",IF(Data!O281&gt;0,"VH"))))))</f>
        <v>L</v>
      </c>
    </row>
    <row r="282" spans="2:4" x14ac:dyDescent="0.3">
      <c r="B282" s="5">
        <v>43894</v>
      </c>
      <c r="C282" s="3" t="str">
        <f>IF(ISBLANK(Data!P282)," ",IF(Data!P282&lt;=0.1,"VL",IF(Data!P282&lt;=10,"L",IF(Data!P282&lt;=25,"M",IF(Data!P282&lt;=50,"H",IF(Data!P282&gt;0,"VH"))))))</f>
        <v>VL</v>
      </c>
      <c r="D282" s="3" t="str">
        <f>IF(ISBLANK(Data!O282)," ",IF(Data!O282&lt;=0.1,"VL",IF(Data!O282&lt;=10,"L",IF(Data!O282&lt;=25,"M",IF(Data!O282&lt;=50,"H",IF(Data!O282&gt;0,"VH"))))))</f>
        <v>L</v>
      </c>
    </row>
    <row r="283" spans="2:4" x14ac:dyDescent="0.3">
      <c r="B283" s="5">
        <v>43895</v>
      </c>
      <c r="C283" s="3" t="str">
        <f>IF(ISBLANK(Data!P283)," ",IF(Data!P283&lt;=0.1,"VL",IF(Data!P283&lt;=10,"L",IF(Data!P283&lt;=25,"M",IF(Data!P283&lt;=50,"H",IF(Data!P283&gt;0,"VH"))))))</f>
        <v>VL</v>
      </c>
      <c r="D283" s="3" t="str">
        <f>IF(ISBLANK(Data!O283)," ",IF(Data!O283&lt;=0.1,"VL",IF(Data!O283&lt;=10,"L",IF(Data!O283&lt;=25,"M",IF(Data!O283&lt;=50,"H",IF(Data!O283&gt;0,"VH"))))))</f>
        <v>VL</v>
      </c>
    </row>
    <row r="284" spans="2:4" x14ac:dyDescent="0.3">
      <c r="B284" s="5">
        <v>43896</v>
      </c>
      <c r="C284" s="3" t="str">
        <f>IF(ISBLANK(Data!P284)," ",IF(Data!P284&lt;=0.1,"VL",IF(Data!P284&lt;=10,"L",IF(Data!P284&lt;=25,"M",IF(Data!P284&lt;=50,"H",IF(Data!P284&gt;0,"VH"))))))</f>
        <v>VL</v>
      </c>
      <c r="D284" s="3" t="str">
        <f>IF(ISBLANK(Data!O284)," ",IF(Data!O284&lt;=0.1,"VL",IF(Data!O284&lt;=10,"L",IF(Data!O284&lt;=25,"M",IF(Data!O284&lt;=50,"H",IF(Data!O284&gt;0,"VH"))))))</f>
        <v>VL</v>
      </c>
    </row>
    <row r="285" spans="2:4" x14ac:dyDescent="0.3">
      <c r="B285" s="5">
        <v>43897</v>
      </c>
      <c r="C285" s="3" t="str">
        <f>IF(ISBLANK(Data!P285)," ",IF(Data!P285&lt;=0.1,"VL",IF(Data!P285&lt;=10,"L",IF(Data!P285&lt;=25,"M",IF(Data!P285&lt;=50,"H",IF(Data!P285&gt;0,"VH"))))))</f>
        <v>VL</v>
      </c>
      <c r="D285" s="3" t="str">
        <f>IF(ISBLANK(Data!O285)," ",IF(Data!O285&lt;=0.1,"VL",IF(Data!O285&lt;=10,"L",IF(Data!O285&lt;=25,"M",IF(Data!O285&lt;=50,"H",IF(Data!O285&gt;0,"VH"))))))</f>
        <v>VL</v>
      </c>
    </row>
    <row r="286" spans="2:4" x14ac:dyDescent="0.3">
      <c r="B286" s="5">
        <v>43898</v>
      </c>
      <c r="C286" s="3" t="str">
        <f>IF(ISBLANK(Data!P286)," ",IF(Data!P286&lt;=0.1,"VL",IF(Data!P286&lt;=10,"L",IF(Data!P286&lt;=25,"M",IF(Data!P286&lt;=50,"H",IF(Data!P286&gt;0,"VH"))))))</f>
        <v>VL</v>
      </c>
      <c r="D286" s="3" t="str">
        <f>IF(ISBLANK(Data!O286)," ",IF(Data!O286&lt;=0.1,"VL",IF(Data!O286&lt;=10,"L",IF(Data!O286&lt;=25,"M",IF(Data!O286&lt;=50,"H",IF(Data!O286&gt;0,"VH"))))))</f>
        <v>VL</v>
      </c>
    </row>
    <row r="287" spans="2:4" x14ac:dyDescent="0.3">
      <c r="B287" s="5">
        <v>43899</v>
      </c>
      <c r="C287" s="3" t="str">
        <f>IF(ISBLANK(Data!P287)," ",IF(Data!P287&lt;=0.1,"VL",IF(Data!P287&lt;=10,"L",IF(Data!P287&lt;=25,"M",IF(Data!P287&lt;=50,"H",IF(Data!P287&gt;0,"VH"))))))</f>
        <v>VL</v>
      </c>
      <c r="D287" s="3" t="str">
        <f>IF(ISBLANK(Data!O287)," ",IF(Data!O287&lt;=0.1,"VL",IF(Data!O287&lt;=10,"L",IF(Data!O287&lt;=25,"M",IF(Data!O287&lt;=50,"H",IF(Data!O287&gt;0,"VH"))))))</f>
        <v>VL</v>
      </c>
    </row>
    <row r="288" spans="2:4" x14ac:dyDescent="0.3">
      <c r="B288" s="5">
        <v>43900</v>
      </c>
      <c r="C288" s="3" t="str">
        <f>IF(ISBLANK(Data!P288)," ",IF(Data!P288&lt;=0.1,"VL",IF(Data!P288&lt;=10,"L",IF(Data!P288&lt;=25,"M",IF(Data!P288&lt;=50,"H",IF(Data!P288&gt;0,"VH"))))))</f>
        <v>VL</v>
      </c>
      <c r="D288" s="3" t="str">
        <f>IF(ISBLANK(Data!O288)," ",IF(Data!O288&lt;=0.1,"VL",IF(Data!O288&lt;=10,"L",IF(Data!O288&lt;=25,"M",IF(Data!O288&lt;=50,"H",IF(Data!O288&gt;0,"VH"))))))</f>
        <v>L</v>
      </c>
    </row>
    <row r="289" spans="2:4" x14ac:dyDescent="0.3">
      <c r="B289" s="5">
        <v>43901</v>
      </c>
      <c r="C289" s="3" t="str">
        <f>IF(ISBLANK(Data!P289)," ",IF(Data!P289&lt;=0.1,"VL",IF(Data!P289&lt;=10,"L",IF(Data!P289&lt;=25,"M",IF(Data!P289&lt;=50,"H",IF(Data!P289&gt;0,"VH"))))))</f>
        <v>VL</v>
      </c>
      <c r="D289" s="3" t="str">
        <f>IF(ISBLANK(Data!O289)," ",IF(Data!O289&lt;=0.1,"VL",IF(Data!O289&lt;=10,"L",IF(Data!O289&lt;=25,"M",IF(Data!O289&lt;=50,"H",IF(Data!O289&gt;0,"VH"))))))</f>
        <v>L</v>
      </c>
    </row>
    <row r="290" spans="2:4" x14ac:dyDescent="0.3">
      <c r="B290" s="5">
        <v>43902</v>
      </c>
      <c r="C290" s="3" t="str">
        <f>IF(ISBLANK(Data!P290)," ",IF(Data!P290&lt;=0.1,"VL",IF(Data!P290&lt;=10,"L",IF(Data!P290&lt;=25,"M",IF(Data!P290&lt;=50,"H",IF(Data!P290&gt;0,"VH"))))))</f>
        <v>VL</v>
      </c>
      <c r="D290" s="3" t="str">
        <f>IF(ISBLANK(Data!O290)," ",IF(Data!O290&lt;=0.1,"VL",IF(Data!O290&lt;=10,"L",IF(Data!O290&lt;=25,"M",IF(Data!O290&lt;=50,"H",IF(Data!O290&gt;0,"VH"))))))</f>
        <v>L</v>
      </c>
    </row>
    <row r="291" spans="2:4" x14ac:dyDescent="0.3">
      <c r="B291" s="5">
        <v>43903</v>
      </c>
      <c r="C291" s="3" t="str">
        <f>IF(ISBLANK(Data!P291)," ",IF(Data!P291&lt;=0.1,"VL",IF(Data!P291&lt;=10,"L",IF(Data!P291&lt;=25,"M",IF(Data!P291&lt;=50,"H",IF(Data!P291&gt;0,"VH"))))))</f>
        <v>VL</v>
      </c>
      <c r="D291" s="3" t="str">
        <f>IF(ISBLANK(Data!O291)," ",IF(Data!O291&lt;=0.1,"VL",IF(Data!O291&lt;=10,"L",IF(Data!O291&lt;=25,"M",IF(Data!O291&lt;=50,"H",IF(Data!O291&gt;0,"VH"))))))</f>
        <v>L</v>
      </c>
    </row>
    <row r="292" spans="2:4" x14ac:dyDescent="0.3">
      <c r="B292" s="5">
        <v>43904</v>
      </c>
      <c r="C292" s="3" t="str">
        <f>IF(ISBLANK(Data!P292)," ",IF(Data!P292&lt;=0.1,"VL",IF(Data!P292&lt;=10,"L",IF(Data!P292&lt;=25,"M",IF(Data!P292&lt;=50,"H",IF(Data!P292&gt;0,"VH"))))))</f>
        <v>VL</v>
      </c>
      <c r="D292" s="3" t="str">
        <f>IF(ISBLANK(Data!O292)," ",IF(Data!O292&lt;=0.1,"VL",IF(Data!O292&lt;=10,"L",IF(Data!O292&lt;=25,"M",IF(Data!O292&lt;=50,"H",IF(Data!O292&gt;0,"VH"))))))</f>
        <v>L</v>
      </c>
    </row>
    <row r="293" spans="2:4" x14ac:dyDescent="0.3">
      <c r="B293" s="5">
        <v>43905</v>
      </c>
      <c r="C293" s="3" t="str">
        <f>IF(ISBLANK(Data!P293)," ",IF(Data!P293&lt;=0.1,"VL",IF(Data!P293&lt;=10,"L",IF(Data!P293&lt;=25,"M",IF(Data!P293&lt;=50,"H",IF(Data!P293&gt;0,"VH"))))))</f>
        <v>VL</v>
      </c>
      <c r="D293" s="3" t="str">
        <f>IF(ISBLANK(Data!O293)," ",IF(Data!O293&lt;=0.1,"VL",IF(Data!O293&lt;=10,"L",IF(Data!O293&lt;=25,"M",IF(Data!O293&lt;=50,"H",IF(Data!O293&gt;0,"VH"))))))</f>
        <v>VL</v>
      </c>
    </row>
    <row r="294" spans="2:4" x14ac:dyDescent="0.3">
      <c r="B294" s="5">
        <v>43906</v>
      </c>
      <c r="C294" s="3" t="str">
        <f>IF(ISBLANK(Data!P294)," ",IF(Data!P294&lt;=0.1,"VL",IF(Data!P294&lt;=10,"L",IF(Data!P294&lt;=25,"M",IF(Data!P294&lt;=50,"H",IF(Data!P294&gt;0,"VH"))))))</f>
        <v>VL</v>
      </c>
      <c r="D294" s="3" t="str">
        <f>IF(ISBLANK(Data!O294)," ",IF(Data!O294&lt;=0.1,"VL",IF(Data!O294&lt;=10,"L",IF(Data!O294&lt;=25,"M",IF(Data!O294&lt;=50,"H",IF(Data!O294&gt;0,"VH"))))))</f>
        <v>VL</v>
      </c>
    </row>
    <row r="295" spans="2:4" x14ac:dyDescent="0.3">
      <c r="B295" s="5">
        <v>43907</v>
      </c>
      <c r="C295" s="3" t="str">
        <f>IF(ISBLANK(Data!P295)," ",IF(Data!P295&lt;=0.1,"VL",IF(Data!P295&lt;=10,"L",IF(Data!P295&lt;=25,"M",IF(Data!P295&lt;=50,"H",IF(Data!P295&gt;0,"VH"))))))</f>
        <v>VL</v>
      </c>
      <c r="D295" s="3" t="str">
        <f>IF(ISBLANK(Data!O295)," ",IF(Data!O295&lt;=0.1,"VL",IF(Data!O295&lt;=10,"L",IF(Data!O295&lt;=25,"M",IF(Data!O295&lt;=50,"H",IF(Data!O295&gt;0,"VH"))))))</f>
        <v>VL</v>
      </c>
    </row>
    <row r="296" spans="2:4" x14ac:dyDescent="0.3">
      <c r="B296" s="5">
        <v>43908</v>
      </c>
      <c r="C296" s="3" t="str">
        <f>IF(ISBLANK(Data!P296)," ",IF(Data!P296&lt;=0.1,"VL",IF(Data!P296&lt;=10,"L",IF(Data!P296&lt;=25,"M",IF(Data!P296&lt;=50,"H",IF(Data!P296&gt;0,"VH"))))))</f>
        <v>VL</v>
      </c>
      <c r="D296" s="3" t="str">
        <f>IF(ISBLANK(Data!O296)," ",IF(Data!O296&lt;=0.1,"VL",IF(Data!O296&lt;=10,"L",IF(Data!O296&lt;=25,"M",IF(Data!O296&lt;=50,"H",IF(Data!O296&gt;0,"VH"))))))</f>
        <v>VL</v>
      </c>
    </row>
    <row r="297" spans="2:4" x14ac:dyDescent="0.3">
      <c r="B297" s="5">
        <v>43909</v>
      </c>
      <c r="C297" s="3" t="str">
        <f>IF(ISBLANK(Data!P297)," ",IF(Data!P297&lt;=0.1,"VL",IF(Data!P297&lt;=10,"L",IF(Data!P297&lt;=25,"M",IF(Data!P297&lt;=50,"H",IF(Data!P297&gt;0,"VH"))))))</f>
        <v>L</v>
      </c>
      <c r="D297" s="3" t="str">
        <f>IF(ISBLANK(Data!O297)," ",IF(Data!O297&lt;=0.1,"VL",IF(Data!O297&lt;=10,"L",IF(Data!O297&lt;=25,"M",IF(Data!O297&lt;=50,"H",IF(Data!O297&gt;0,"VH"))))))</f>
        <v>VL</v>
      </c>
    </row>
    <row r="298" spans="2:4" x14ac:dyDescent="0.3">
      <c r="B298" s="5">
        <v>43910</v>
      </c>
      <c r="C298" s="3" t="str">
        <f>IF(ISBLANK(Data!P298)," ",IF(Data!P298&lt;=0.1,"VL",IF(Data!P298&lt;=10,"L",IF(Data!P298&lt;=25,"M",IF(Data!P298&lt;=50,"H",IF(Data!P298&gt;0,"VH"))))))</f>
        <v>L</v>
      </c>
      <c r="D298" s="3" t="str">
        <f>IF(ISBLANK(Data!O298)," ",IF(Data!O298&lt;=0.1,"VL",IF(Data!O298&lt;=10,"L",IF(Data!O298&lt;=25,"M",IF(Data!O298&lt;=50,"H",IF(Data!O298&gt;0,"VH"))))))</f>
        <v>L</v>
      </c>
    </row>
    <row r="299" spans="2:4" x14ac:dyDescent="0.3">
      <c r="B299" s="5">
        <v>43911</v>
      </c>
      <c r="C299" s="3" t="str">
        <f>IF(ISBLANK(Data!P299)," ",IF(Data!P299&lt;=0.1,"VL",IF(Data!P299&lt;=10,"L",IF(Data!P299&lt;=25,"M",IF(Data!P299&lt;=50,"H",IF(Data!P299&gt;0,"VH"))))))</f>
        <v>L</v>
      </c>
      <c r="D299" s="3" t="str">
        <f>IF(ISBLANK(Data!O299)," ",IF(Data!O299&lt;=0.1,"VL",IF(Data!O299&lt;=10,"L",IF(Data!O299&lt;=25,"M",IF(Data!O299&lt;=50,"H",IF(Data!O299&gt;0,"VH"))))))</f>
        <v>L</v>
      </c>
    </row>
    <row r="300" spans="2:4" x14ac:dyDescent="0.3">
      <c r="B300" s="5">
        <v>43912</v>
      </c>
      <c r="C300" s="3" t="str">
        <f>IF(ISBLANK(Data!P300)," ",IF(Data!P300&lt;=0.1,"VL",IF(Data!P300&lt;=10,"L",IF(Data!P300&lt;=25,"M",IF(Data!P300&lt;=50,"H",IF(Data!P300&gt;0,"VH"))))))</f>
        <v>VL</v>
      </c>
      <c r="D300" s="3" t="str">
        <f>IF(ISBLANK(Data!O300)," ",IF(Data!O300&lt;=0.1,"VL",IF(Data!O300&lt;=10,"L",IF(Data!O300&lt;=25,"M",IF(Data!O300&lt;=50,"H",IF(Data!O300&gt;0,"VH"))))))</f>
        <v>L</v>
      </c>
    </row>
    <row r="301" spans="2:4" x14ac:dyDescent="0.3">
      <c r="B301" s="5">
        <v>43913</v>
      </c>
      <c r="C301" s="3" t="str">
        <f>IF(ISBLANK(Data!P301)," ",IF(Data!P301&lt;=0.1,"VL",IF(Data!P301&lt;=10,"L",IF(Data!P301&lt;=25,"M",IF(Data!P301&lt;=50,"H",IF(Data!P301&gt;0,"VH"))))))</f>
        <v>VL</v>
      </c>
      <c r="D301" s="3" t="str">
        <f>IF(ISBLANK(Data!O301)," ",IF(Data!O301&lt;=0.1,"VL",IF(Data!O301&lt;=10,"L",IF(Data!O301&lt;=25,"M",IF(Data!O301&lt;=50,"H",IF(Data!O301&gt;0,"VH"))))))</f>
        <v>VL</v>
      </c>
    </row>
    <row r="302" spans="2:4" x14ac:dyDescent="0.3">
      <c r="B302" s="5">
        <v>43914</v>
      </c>
      <c r="C302" s="3" t="str">
        <f>IF(ISBLANK(Data!P302)," ",IF(Data!P302&lt;=0.1,"VL",IF(Data!P302&lt;=10,"L",IF(Data!P302&lt;=25,"M",IF(Data!P302&lt;=50,"H",IF(Data!P302&gt;0,"VH"))))))</f>
        <v>VL</v>
      </c>
      <c r="D302" s="3" t="str">
        <f>IF(ISBLANK(Data!O302)," ",IF(Data!O302&lt;=0.1,"VL",IF(Data!O302&lt;=10,"L",IF(Data!O302&lt;=25,"M",IF(Data!O302&lt;=50,"H",IF(Data!O302&gt;0,"VH"))))))</f>
        <v>VL</v>
      </c>
    </row>
    <row r="303" spans="2:4" x14ac:dyDescent="0.3">
      <c r="B303" s="5">
        <v>43915</v>
      </c>
      <c r="C303" s="3" t="str">
        <f>IF(ISBLANK(Data!P303)," ",IF(Data!P303&lt;=0.1,"VL",IF(Data!P303&lt;=10,"L",IF(Data!P303&lt;=25,"M",IF(Data!P303&lt;=50,"H",IF(Data!P303&gt;0,"VH"))))))</f>
        <v>VL</v>
      </c>
      <c r="D303" s="3" t="str">
        <f>IF(ISBLANK(Data!O303)," ",IF(Data!O303&lt;=0.1,"VL",IF(Data!O303&lt;=10,"L",IF(Data!O303&lt;=25,"M",IF(Data!O303&lt;=50,"H",IF(Data!O303&gt;0,"VH"))))))</f>
        <v>VL</v>
      </c>
    </row>
    <row r="304" spans="2:4" x14ac:dyDescent="0.3">
      <c r="B304" s="5">
        <v>43916</v>
      </c>
      <c r="C304" s="3" t="str">
        <f>IF(ISBLANK(Data!P304)," ",IF(Data!P304&lt;=0.1,"VL",IF(Data!P304&lt;=10,"L",IF(Data!P304&lt;=25,"M",IF(Data!P304&lt;=50,"H",IF(Data!P304&gt;0,"VH"))))))</f>
        <v>VL</v>
      </c>
      <c r="D304" s="3" t="str">
        <f>IF(ISBLANK(Data!O304)," ",IF(Data!O304&lt;=0.1,"VL",IF(Data!O304&lt;=10,"L",IF(Data!O304&lt;=25,"M",IF(Data!O304&lt;=50,"H",IF(Data!O304&gt;0,"VH"))))))</f>
        <v>VL</v>
      </c>
    </row>
    <row r="305" spans="2:4" x14ac:dyDescent="0.3">
      <c r="B305" s="5">
        <v>43917</v>
      </c>
      <c r="C305" s="3" t="str">
        <f>IF(ISBLANK(Data!P305)," ",IF(Data!P305&lt;=0.1,"VL",IF(Data!P305&lt;=10,"L",IF(Data!P305&lt;=25,"M",IF(Data!P305&lt;=50,"H",IF(Data!P305&gt;0,"VH"))))))</f>
        <v>VL</v>
      </c>
      <c r="D305" s="3" t="str">
        <f>IF(ISBLANK(Data!O305)," ",IF(Data!O305&lt;=0.1,"VL",IF(Data!O305&lt;=10,"L",IF(Data!O305&lt;=25,"M",IF(Data!O305&lt;=50,"H",IF(Data!O305&gt;0,"VH"))))))</f>
        <v>VL</v>
      </c>
    </row>
    <row r="306" spans="2:4" x14ac:dyDescent="0.3">
      <c r="B306" s="5">
        <v>43918</v>
      </c>
      <c r="C306" s="3" t="str">
        <f>IF(ISBLANK(Data!P306)," ",IF(Data!P306&lt;=0.1,"VL",IF(Data!P306&lt;=10,"L",IF(Data!P306&lt;=25,"M",IF(Data!P306&lt;=50,"H",IF(Data!P306&gt;0,"VH"))))))</f>
        <v>VL</v>
      </c>
      <c r="D306" s="3" t="str">
        <f>IF(ISBLANK(Data!O306)," ",IF(Data!O306&lt;=0.1,"VL",IF(Data!O306&lt;=10,"L",IF(Data!O306&lt;=25,"M",IF(Data!O306&lt;=50,"H",IF(Data!O306&gt;0,"VH"))))))</f>
        <v>VL</v>
      </c>
    </row>
    <row r="307" spans="2:4" x14ac:dyDescent="0.3">
      <c r="B307" s="5">
        <v>43919</v>
      </c>
      <c r="C307" s="3" t="str">
        <f>IF(ISBLANK(Data!P307)," ",IF(Data!P307&lt;=0.1,"VL",IF(Data!P307&lt;=10,"L",IF(Data!P307&lt;=25,"M",IF(Data!P307&lt;=50,"H",IF(Data!P307&gt;0,"VH"))))))</f>
        <v>VL</v>
      </c>
      <c r="D307" s="3" t="str">
        <f>IF(ISBLANK(Data!O307)," ",IF(Data!O307&lt;=0.1,"VL",IF(Data!O307&lt;=10,"L",IF(Data!O307&lt;=25,"M",IF(Data!O307&lt;=50,"H",IF(Data!O307&gt;0,"VH"))))))</f>
        <v>VL</v>
      </c>
    </row>
    <row r="308" spans="2:4" x14ac:dyDescent="0.3">
      <c r="B308" s="5">
        <v>43920</v>
      </c>
      <c r="C308" s="3" t="str">
        <f>IF(ISBLANK(Data!P308)," ",IF(Data!P308&lt;=0.1,"VL",IF(Data!P308&lt;=10,"L",IF(Data!P308&lt;=25,"M",IF(Data!P308&lt;=50,"H",IF(Data!P308&gt;0,"VH"))))))</f>
        <v>VL</v>
      </c>
      <c r="D308" s="3" t="str">
        <f>IF(ISBLANK(Data!O308)," ",IF(Data!O308&lt;=0.1,"VL",IF(Data!O308&lt;=10,"L",IF(Data!O308&lt;=25,"M",IF(Data!O308&lt;=50,"H",IF(Data!O308&gt;0,"VH"))))))</f>
        <v>VL</v>
      </c>
    </row>
    <row r="309" spans="2:4" x14ac:dyDescent="0.3">
      <c r="B309" s="5">
        <v>43921</v>
      </c>
      <c r="C309" s="3" t="str">
        <f>IF(ISBLANK(Data!P309)," ",IF(Data!P309&lt;=0.1,"VL",IF(Data!P309&lt;=10,"L",IF(Data!P309&lt;=25,"M",IF(Data!P309&lt;=50,"H",IF(Data!P309&gt;0,"VH"))))))</f>
        <v>VL</v>
      </c>
      <c r="D309" s="3" t="str">
        <f>IF(ISBLANK(Data!O309)," ",IF(Data!O309&lt;=0.1,"VL",IF(Data!O309&lt;=10,"L",IF(Data!O309&lt;=25,"M",IF(Data!O309&lt;=50,"H",IF(Data!O309&gt;0,"VH"))))))</f>
        <v>L</v>
      </c>
    </row>
    <row r="310" spans="2:4" x14ac:dyDescent="0.3">
      <c r="B310" s="5">
        <v>43922</v>
      </c>
      <c r="C310" s="3" t="str">
        <f>IF(ISBLANK(Data!P310)," ",IF(Data!P310&lt;=0.1,"VL",IF(Data!P310&lt;=10,"L",IF(Data!P310&lt;=25,"M",IF(Data!P310&lt;=50,"H",IF(Data!P310&gt;0,"VH"))))))</f>
        <v>VL</v>
      </c>
      <c r="D310" s="3" t="str">
        <f>IF(ISBLANK(Data!O310)," ",IF(Data!O310&lt;=0.1,"VL",IF(Data!O310&lt;=10,"L",IF(Data!O310&lt;=25,"M",IF(Data!O310&lt;=50,"H",IF(Data!O310&gt;0,"VH"))))))</f>
        <v>L</v>
      </c>
    </row>
    <row r="311" spans="2:4" x14ac:dyDescent="0.3">
      <c r="B311" s="5">
        <v>43923</v>
      </c>
      <c r="C311" s="3" t="str">
        <f>IF(ISBLANK(Data!P311)," ",IF(Data!P311&lt;=0.1,"VL",IF(Data!P311&lt;=10,"L",IF(Data!P311&lt;=25,"M",IF(Data!P311&lt;=50,"H",IF(Data!P311&gt;0,"VH"))))))</f>
        <v>VL</v>
      </c>
      <c r="D311" s="3" t="str">
        <f>IF(ISBLANK(Data!O311)," ",IF(Data!O311&lt;=0.1,"VL",IF(Data!O311&lt;=10,"L",IF(Data!O311&lt;=25,"M",IF(Data!O311&lt;=50,"H",IF(Data!O311&gt;0,"VH"))))))</f>
        <v>L</v>
      </c>
    </row>
    <row r="312" spans="2:4" x14ac:dyDescent="0.3">
      <c r="B312" s="5">
        <v>43924</v>
      </c>
      <c r="C312" s="3" t="str">
        <f>IF(ISBLANK(Data!P312)," ",IF(Data!P312&lt;=0.1,"VL",IF(Data!P312&lt;=10,"L",IF(Data!P312&lt;=25,"M",IF(Data!P312&lt;=50,"H",IF(Data!P312&gt;0,"VH"))))))</f>
        <v>VL</v>
      </c>
      <c r="D312" s="3" t="str">
        <f>IF(ISBLANK(Data!O312)," ",IF(Data!O312&lt;=0.1,"VL",IF(Data!O312&lt;=10,"L",IF(Data!O312&lt;=25,"M",IF(Data!O312&lt;=50,"H",IF(Data!O312&gt;0,"VH"))))))</f>
        <v>VL</v>
      </c>
    </row>
    <row r="313" spans="2:4" x14ac:dyDescent="0.3">
      <c r="B313" s="5">
        <v>43925</v>
      </c>
      <c r="C313" s="3" t="str">
        <f>IF(ISBLANK(Data!P313)," ",IF(Data!P313&lt;=0.1,"VL",IF(Data!P313&lt;=10,"L",IF(Data!P313&lt;=25,"M",IF(Data!P313&lt;=50,"H",IF(Data!P313&gt;0,"VH"))))))</f>
        <v>VL</v>
      </c>
      <c r="D313" s="3" t="str">
        <f>IF(ISBLANK(Data!O313)," ",IF(Data!O313&lt;=0.1,"VL",IF(Data!O313&lt;=10,"L",IF(Data!O313&lt;=25,"M",IF(Data!O313&lt;=50,"H",IF(Data!O313&gt;0,"VH"))))))</f>
        <v>L</v>
      </c>
    </row>
    <row r="314" spans="2:4" x14ac:dyDescent="0.3">
      <c r="B314" s="5">
        <v>43926</v>
      </c>
      <c r="C314" s="3" t="str">
        <f>IF(ISBLANK(Data!P314)," ",IF(Data!P314&lt;=0.1,"VL",IF(Data!P314&lt;=10,"L",IF(Data!P314&lt;=25,"M",IF(Data!P314&lt;=50,"H",IF(Data!P314&gt;0,"VH"))))))</f>
        <v>VL</v>
      </c>
      <c r="D314" s="3" t="str">
        <f>IF(ISBLANK(Data!O314)," ",IF(Data!O314&lt;=0.1,"VL",IF(Data!O314&lt;=10,"L",IF(Data!O314&lt;=25,"M",IF(Data!O314&lt;=50,"H",IF(Data!O314&gt;0,"VH"))))))</f>
        <v>L</v>
      </c>
    </row>
    <row r="315" spans="2:4" x14ac:dyDescent="0.3">
      <c r="B315" s="5">
        <v>43927</v>
      </c>
      <c r="C315" s="3" t="str">
        <f>IF(ISBLANK(Data!P315)," ",IF(Data!P315&lt;=0.1,"VL",IF(Data!P315&lt;=10,"L",IF(Data!P315&lt;=25,"M",IF(Data!P315&lt;=50,"H",IF(Data!P315&gt;0,"VH"))))))</f>
        <v>L</v>
      </c>
      <c r="D315" s="3" t="str">
        <f>IF(ISBLANK(Data!O315)," ",IF(Data!O315&lt;=0.1,"VL",IF(Data!O315&lt;=10,"L",IF(Data!O315&lt;=25,"M",IF(Data!O315&lt;=50,"H",IF(Data!O315&gt;0,"VH"))))))</f>
        <v>L</v>
      </c>
    </row>
    <row r="316" spans="2:4" x14ac:dyDescent="0.3">
      <c r="B316" s="5">
        <v>43928</v>
      </c>
      <c r="C316" s="3" t="str">
        <f>IF(ISBLANK(Data!P316)," ",IF(Data!P316&lt;=0.1,"VL",IF(Data!P316&lt;=10,"L",IF(Data!P316&lt;=25,"M",IF(Data!P316&lt;=50,"H",IF(Data!P316&gt;0,"VH"))))))</f>
        <v>M</v>
      </c>
      <c r="D316" s="3" t="str">
        <f>IF(ISBLANK(Data!O316)," ",IF(Data!O316&lt;=0.1,"VL",IF(Data!O316&lt;=10,"L",IF(Data!O316&lt;=25,"M",IF(Data!O316&lt;=50,"H",IF(Data!O316&gt;0,"VH"))))))</f>
        <v>L</v>
      </c>
    </row>
    <row r="317" spans="2:4" x14ac:dyDescent="0.3">
      <c r="B317" s="5">
        <v>43929</v>
      </c>
      <c r="C317" s="3" t="str">
        <f>IF(ISBLANK(Data!P317)," ",IF(Data!P317&lt;=0.1,"VL",IF(Data!P317&lt;=10,"L",IF(Data!P317&lt;=25,"M",IF(Data!P317&lt;=50,"H",IF(Data!P317&gt;0,"VH"))))))</f>
        <v>M</v>
      </c>
      <c r="D317" s="3" t="str">
        <f>IF(ISBLANK(Data!O317)," ",IF(Data!O317&lt;=0.1,"VL",IF(Data!O317&lt;=10,"L",IF(Data!O317&lt;=25,"M",IF(Data!O317&lt;=50,"H",IF(Data!O317&gt;0,"VH"))))))</f>
        <v>L</v>
      </c>
    </row>
    <row r="318" spans="2:4" x14ac:dyDescent="0.3">
      <c r="B318" s="5">
        <v>43930</v>
      </c>
      <c r="C318" s="3" t="str">
        <f>IF(ISBLANK(Data!P318)," ",IF(Data!P318&lt;=0.1,"VL",IF(Data!P318&lt;=10,"L",IF(Data!P318&lt;=25,"M",IF(Data!P318&lt;=50,"H",IF(Data!P318&gt;0,"VH"))))))</f>
        <v>M</v>
      </c>
      <c r="D318" s="3" t="str">
        <f>IF(ISBLANK(Data!O318)," ",IF(Data!O318&lt;=0.1,"VL",IF(Data!O318&lt;=10,"L",IF(Data!O318&lt;=25,"M",IF(Data!O318&lt;=50,"H",IF(Data!O318&gt;0,"VH"))))))</f>
        <v>L</v>
      </c>
    </row>
    <row r="319" spans="2:4" x14ac:dyDescent="0.3">
      <c r="B319" s="5">
        <v>43931</v>
      </c>
      <c r="C319" s="3" t="str">
        <f>IF(ISBLANK(Data!P319)," ",IF(Data!P319&lt;=0.1,"VL",IF(Data!P319&lt;=10,"L",IF(Data!P319&lt;=25,"M",IF(Data!P319&lt;=50,"H",IF(Data!P319&gt;0,"VH"))))))</f>
        <v>L</v>
      </c>
      <c r="D319" s="3" t="str">
        <f>IF(ISBLANK(Data!O319)," ",IF(Data!O319&lt;=0.1,"VL",IF(Data!O319&lt;=10,"L",IF(Data!O319&lt;=25,"M",IF(Data!O319&lt;=50,"H",IF(Data!O319&gt;0,"VH"))))))</f>
        <v>L</v>
      </c>
    </row>
    <row r="320" spans="2:4" x14ac:dyDescent="0.3">
      <c r="B320" s="5">
        <v>43932</v>
      </c>
      <c r="C320" s="3" t="str">
        <f>IF(ISBLANK(Data!P320)," ",IF(Data!P320&lt;=0.1,"VL",IF(Data!P320&lt;=10,"L",IF(Data!P320&lt;=25,"M",IF(Data!P320&lt;=50,"H",IF(Data!P320&gt;0,"VH"))))))</f>
        <v>VL</v>
      </c>
      <c r="D320" s="3" t="str">
        <f>IF(ISBLANK(Data!O320)," ",IF(Data!O320&lt;=0.1,"VL",IF(Data!O320&lt;=10,"L",IF(Data!O320&lt;=25,"M",IF(Data!O320&lt;=50,"H",IF(Data!O320&gt;0,"VH"))))))</f>
        <v>VL</v>
      </c>
    </row>
    <row r="321" spans="2:4" x14ac:dyDescent="0.3">
      <c r="B321" s="5">
        <v>43933</v>
      </c>
      <c r="C321" s="3" t="str">
        <f>IF(ISBLANK(Data!P321)," ",IF(Data!P321&lt;=0.1,"VL",IF(Data!P321&lt;=10,"L",IF(Data!P321&lt;=25,"M",IF(Data!P321&lt;=50,"H",IF(Data!P321&gt;0,"VH"))))))</f>
        <v>VL</v>
      </c>
      <c r="D321" s="3" t="str">
        <f>IF(ISBLANK(Data!O321)," ",IF(Data!O321&lt;=0.1,"VL",IF(Data!O321&lt;=10,"L",IF(Data!O321&lt;=25,"M",IF(Data!O321&lt;=50,"H",IF(Data!O321&gt;0,"VH"))))))</f>
        <v>VL</v>
      </c>
    </row>
    <row r="322" spans="2:4" x14ac:dyDescent="0.3">
      <c r="B322" s="5">
        <v>43934</v>
      </c>
      <c r="C322" s="3" t="str">
        <f>IF(ISBLANK(Data!P322)," ",IF(Data!P322&lt;=0.1,"VL",IF(Data!P322&lt;=10,"L",IF(Data!P322&lt;=25,"M",IF(Data!P322&lt;=50,"H",IF(Data!P322&gt;0,"VH"))))))</f>
        <v>VL</v>
      </c>
      <c r="D322" s="3" t="str">
        <f>IF(ISBLANK(Data!O322)," ",IF(Data!O322&lt;=0.1,"VL",IF(Data!O322&lt;=10,"L",IF(Data!O322&lt;=25,"M",IF(Data!O322&lt;=50,"H",IF(Data!O322&gt;0,"VH"))))))</f>
        <v>VL</v>
      </c>
    </row>
    <row r="323" spans="2:4" x14ac:dyDescent="0.3">
      <c r="B323" s="5">
        <v>43935</v>
      </c>
      <c r="C323" s="3" t="str">
        <f>IF(ISBLANK(Data!P323)," ",IF(Data!P323&lt;=0.1,"VL",IF(Data!P323&lt;=10,"L",IF(Data!P323&lt;=25,"M",IF(Data!P323&lt;=50,"H",IF(Data!P323&gt;0,"VH"))))))</f>
        <v>VL</v>
      </c>
      <c r="D323" s="3" t="str">
        <f>IF(ISBLANK(Data!O323)," ",IF(Data!O323&lt;=0.1,"VL",IF(Data!O323&lt;=10,"L",IF(Data!O323&lt;=25,"M",IF(Data!O323&lt;=50,"H",IF(Data!O323&gt;0,"VH"))))))</f>
        <v>VL</v>
      </c>
    </row>
    <row r="324" spans="2:4" x14ac:dyDescent="0.3">
      <c r="B324" s="5">
        <v>43936</v>
      </c>
      <c r="C324" s="3" t="str">
        <f>IF(ISBLANK(Data!P324)," ",IF(Data!P324&lt;=0.1,"VL",IF(Data!P324&lt;=10,"L",IF(Data!P324&lt;=25,"M",IF(Data!P324&lt;=50,"H",IF(Data!P324&gt;0,"VH"))))))</f>
        <v>VL</v>
      </c>
      <c r="D324" s="3" t="str">
        <f>IF(ISBLANK(Data!O324)," ",IF(Data!O324&lt;=0.1,"VL",IF(Data!O324&lt;=10,"L",IF(Data!O324&lt;=25,"M",IF(Data!O324&lt;=50,"H",IF(Data!O324&gt;0,"VH"))))))</f>
        <v>VL</v>
      </c>
    </row>
    <row r="325" spans="2:4" x14ac:dyDescent="0.3">
      <c r="B325" s="5">
        <v>43937</v>
      </c>
      <c r="C325" s="3" t="str">
        <f>IF(ISBLANK(Data!P325)," ",IF(Data!P325&lt;=0.1,"VL",IF(Data!P325&lt;=10,"L",IF(Data!P325&lt;=25,"M",IF(Data!P325&lt;=50,"H",IF(Data!P325&gt;0,"VH"))))))</f>
        <v>VL</v>
      </c>
      <c r="D325" s="3" t="str">
        <f>IF(ISBLANK(Data!O325)," ",IF(Data!O325&lt;=0.1,"VL",IF(Data!O325&lt;=10,"L",IF(Data!O325&lt;=25,"M",IF(Data!O325&lt;=50,"H",IF(Data!O325&gt;0,"VH"))))))</f>
        <v>VL</v>
      </c>
    </row>
    <row r="326" spans="2:4" x14ac:dyDescent="0.3">
      <c r="B326" s="5">
        <v>43938</v>
      </c>
      <c r="C326" s="3" t="str">
        <f>IF(ISBLANK(Data!P326)," ",IF(Data!P326&lt;=0.1,"VL",IF(Data!P326&lt;=10,"L",IF(Data!P326&lt;=25,"M",IF(Data!P326&lt;=50,"H",IF(Data!P326&gt;0,"VH"))))))</f>
        <v>L</v>
      </c>
      <c r="D326" s="3" t="str">
        <f>IF(ISBLANK(Data!O326)," ",IF(Data!O326&lt;=0.1,"VL",IF(Data!O326&lt;=10,"L",IF(Data!O326&lt;=25,"M",IF(Data!O326&lt;=50,"H",IF(Data!O326&gt;0,"VH"))))))</f>
        <v>VL</v>
      </c>
    </row>
    <row r="327" spans="2:4" x14ac:dyDescent="0.3">
      <c r="B327" s="5">
        <v>43939</v>
      </c>
      <c r="C327" s="3" t="str">
        <f>IF(ISBLANK(Data!P327)," ",IF(Data!P327&lt;=0.1,"VL",IF(Data!P327&lt;=10,"L",IF(Data!P327&lt;=25,"M",IF(Data!P327&lt;=50,"H",IF(Data!P327&gt;0,"VH"))))))</f>
        <v>L</v>
      </c>
      <c r="D327" s="3" t="str">
        <f>IF(ISBLANK(Data!O327)," ",IF(Data!O327&lt;=0.1,"VL",IF(Data!O327&lt;=10,"L",IF(Data!O327&lt;=25,"M",IF(Data!O327&lt;=50,"H",IF(Data!O327&gt;0,"VH"))))))</f>
        <v>VL</v>
      </c>
    </row>
    <row r="328" spans="2:4" x14ac:dyDescent="0.3">
      <c r="B328" s="5">
        <v>43940</v>
      </c>
      <c r="C328" s="3" t="str">
        <f>IF(ISBLANK(Data!P328)," ",IF(Data!P328&lt;=0.1,"VL",IF(Data!P328&lt;=10,"L",IF(Data!P328&lt;=25,"M",IF(Data!P328&lt;=50,"H",IF(Data!P328&gt;0,"VH"))))))</f>
        <v>L</v>
      </c>
      <c r="D328" s="3" t="str">
        <f>IF(ISBLANK(Data!O328)," ",IF(Data!O328&lt;=0.1,"VL",IF(Data!O328&lt;=10,"L",IF(Data!O328&lt;=25,"M",IF(Data!O328&lt;=50,"H",IF(Data!O328&gt;0,"VH"))))))</f>
        <v>VL</v>
      </c>
    </row>
    <row r="329" spans="2:4" x14ac:dyDescent="0.3">
      <c r="B329" s="5">
        <v>43941</v>
      </c>
      <c r="C329" s="3" t="str">
        <f>IF(ISBLANK(Data!P329)," ",IF(Data!P329&lt;=0.1,"VL",IF(Data!P329&lt;=10,"L",IF(Data!P329&lt;=25,"M",IF(Data!P329&lt;=50,"H",IF(Data!P329&gt;0,"VH"))))))</f>
        <v>L</v>
      </c>
      <c r="D329" s="3" t="str">
        <f>IF(ISBLANK(Data!O329)," ",IF(Data!O329&lt;=0.1,"VL",IF(Data!O329&lt;=10,"L",IF(Data!O329&lt;=25,"M",IF(Data!O329&lt;=50,"H",IF(Data!O329&gt;0,"VH"))))))</f>
        <v>VL</v>
      </c>
    </row>
    <row r="330" spans="2:4" x14ac:dyDescent="0.3">
      <c r="B330" s="5">
        <v>43942</v>
      </c>
      <c r="C330" s="3" t="str">
        <f>IF(ISBLANK(Data!P330)," ",IF(Data!P330&lt;=0.1,"VL",IF(Data!P330&lt;=10,"L",IF(Data!P330&lt;=25,"M",IF(Data!P330&lt;=50,"H",IF(Data!P330&gt;0,"VH"))))))</f>
        <v>L</v>
      </c>
      <c r="D330" s="3" t="str">
        <f>IF(ISBLANK(Data!O330)," ",IF(Data!O330&lt;=0.1,"VL",IF(Data!O330&lt;=10,"L",IF(Data!O330&lt;=25,"M",IF(Data!O330&lt;=50,"H",IF(Data!O330&gt;0,"VH"))))))</f>
        <v>VL</v>
      </c>
    </row>
    <row r="331" spans="2:4" x14ac:dyDescent="0.3">
      <c r="B331" s="5">
        <v>43943</v>
      </c>
      <c r="C331" s="3" t="str">
        <f>IF(ISBLANK(Data!P331)," ",IF(Data!P331&lt;=0.1,"VL",IF(Data!P331&lt;=10,"L",IF(Data!P331&lt;=25,"M",IF(Data!P331&lt;=50,"H",IF(Data!P331&gt;0,"VH"))))))</f>
        <v>L</v>
      </c>
      <c r="D331" s="3" t="str">
        <f>IF(ISBLANK(Data!O331)," ",IF(Data!O331&lt;=0.1,"VL",IF(Data!O331&lt;=10,"L",IF(Data!O331&lt;=25,"M",IF(Data!O331&lt;=50,"H",IF(Data!O331&gt;0,"VH"))))))</f>
        <v>VL</v>
      </c>
    </row>
    <row r="332" spans="2:4" x14ac:dyDescent="0.3">
      <c r="B332" s="5">
        <v>43944</v>
      </c>
      <c r="C332" s="3" t="str">
        <f>IF(ISBLANK(Data!P332)," ",IF(Data!P332&lt;=0.1,"VL",IF(Data!P332&lt;=10,"L",IF(Data!P332&lt;=25,"M",IF(Data!P332&lt;=50,"H",IF(Data!P332&gt;0,"VH"))))))</f>
        <v>VL</v>
      </c>
      <c r="D332" s="3" t="str">
        <f>IF(ISBLANK(Data!O332)," ",IF(Data!O332&lt;=0.1,"VL",IF(Data!O332&lt;=10,"L",IF(Data!O332&lt;=25,"M",IF(Data!O332&lt;=50,"H",IF(Data!O332&gt;0,"VH"))))))</f>
        <v>VL</v>
      </c>
    </row>
    <row r="333" spans="2:4" x14ac:dyDescent="0.3">
      <c r="B333" s="5">
        <v>43945</v>
      </c>
      <c r="C333" s="3" t="str">
        <f>IF(ISBLANK(Data!P333)," ",IF(Data!P333&lt;=0.1,"VL",IF(Data!P333&lt;=10,"L",IF(Data!P333&lt;=25,"M",IF(Data!P333&lt;=50,"H",IF(Data!P333&gt;0,"VH"))))))</f>
        <v>VL</v>
      </c>
      <c r="D333" s="3" t="str">
        <f>IF(ISBLANK(Data!O333)," ",IF(Data!O333&lt;=0.1,"VL",IF(Data!O333&lt;=10,"L",IF(Data!O333&lt;=25,"M",IF(Data!O333&lt;=50,"H",IF(Data!O333&gt;0,"VH"))))))</f>
        <v>VL</v>
      </c>
    </row>
    <row r="334" spans="2:4" x14ac:dyDescent="0.3">
      <c r="B334" s="5">
        <v>43946</v>
      </c>
      <c r="C334" s="3" t="str">
        <f>IF(ISBLANK(Data!P334)," ",IF(Data!P334&lt;=0.1,"VL",IF(Data!P334&lt;=10,"L",IF(Data!P334&lt;=25,"M",IF(Data!P334&lt;=50,"H",IF(Data!P334&gt;0,"VH"))))))</f>
        <v>VL</v>
      </c>
      <c r="D334" s="3" t="str">
        <f>IF(ISBLANK(Data!O334)," ",IF(Data!O334&lt;=0.1,"VL",IF(Data!O334&lt;=10,"L",IF(Data!O334&lt;=25,"M",IF(Data!O334&lt;=50,"H",IF(Data!O334&gt;0,"VH"))))))</f>
        <v>VL</v>
      </c>
    </row>
    <row r="335" spans="2:4" x14ac:dyDescent="0.3">
      <c r="B335" s="5">
        <v>43947</v>
      </c>
      <c r="C335" s="3" t="str">
        <f>IF(ISBLANK(Data!P335)," ",IF(Data!P335&lt;=0.1,"VL",IF(Data!P335&lt;=10,"L",IF(Data!P335&lt;=25,"M",IF(Data!P335&lt;=50,"H",IF(Data!P335&gt;0,"VH"))))))</f>
        <v>VL</v>
      </c>
      <c r="D335" s="3" t="str">
        <f>IF(ISBLANK(Data!O335)," ",IF(Data!O335&lt;=0.1,"VL",IF(Data!O335&lt;=10,"L",IF(Data!O335&lt;=25,"M",IF(Data!O335&lt;=50,"H",IF(Data!O335&gt;0,"VH"))))))</f>
        <v>VL</v>
      </c>
    </row>
    <row r="336" spans="2:4" x14ac:dyDescent="0.3">
      <c r="B336" s="5">
        <v>43948</v>
      </c>
      <c r="C336" s="3" t="str">
        <f>IF(ISBLANK(Data!P336)," ",IF(Data!P336&lt;=0.1,"VL",IF(Data!P336&lt;=10,"L",IF(Data!P336&lt;=25,"M",IF(Data!P336&lt;=50,"H",IF(Data!P336&gt;0,"VH"))))))</f>
        <v>VL</v>
      </c>
      <c r="D336" s="3" t="str">
        <f>IF(ISBLANK(Data!O336)," ",IF(Data!O336&lt;=0.1,"VL",IF(Data!O336&lt;=10,"L",IF(Data!O336&lt;=25,"M",IF(Data!O336&lt;=50,"H",IF(Data!O336&gt;0,"VH"))))))</f>
        <v>VL</v>
      </c>
    </row>
    <row r="337" spans="2:4" x14ac:dyDescent="0.3">
      <c r="B337" s="5">
        <v>43949</v>
      </c>
      <c r="C337" s="3" t="str">
        <f>IF(ISBLANK(Data!P337)," ",IF(Data!P337&lt;=0.1,"VL",IF(Data!P337&lt;=10,"L",IF(Data!P337&lt;=25,"M",IF(Data!P337&lt;=50,"H",IF(Data!P337&gt;0,"VH"))))))</f>
        <v>VL</v>
      </c>
      <c r="D337" s="3" t="str">
        <f>IF(ISBLANK(Data!O337)," ",IF(Data!O337&lt;=0.1,"VL",IF(Data!O337&lt;=10,"L",IF(Data!O337&lt;=25,"M",IF(Data!O337&lt;=50,"H",IF(Data!O337&gt;0,"VH"))))))</f>
        <v>VL</v>
      </c>
    </row>
    <row r="338" spans="2:4" x14ac:dyDescent="0.3">
      <c r="B338" s="5">
        <v>43950</v>
      </c>
      <c r="C338" s="3" t="str">
        <f>IF(ISBLANK(Data!P338)," ",IF(Data!P338&lt;=0.1,"VL",IF(Data!P338&lt;=10,"L",IF(Data!P338&lt;=25,"M",IF(Data!P338&lt;=50,"H",IF(Data!P338&gt;0,"VH"))))))</f>
        <v>VL</v>
      </c>
      <c r="D338" s="3" t="str">
        <f>IF(ISBLANK(Data!O338)," ",IF(Data!O338&lt;=0.1,"VL",IF(Data!O338&lt;=10,"L",IF(Data!O338&lt;=25,"M",IF(Data!O338&lt;=50,"H",IF(Data!O338&gt;0,"VH"))))))</f>
        <v>L</v>
      </c>
    </row>
    <row r="339" spans="2:4" x14ac:dyDescent="0.3">
      <c r="B339" s="5">
        <v>43951</v>
      </c>
      <c r="C339" s="3" t="str">
        <f>IF(ISBLANK(Data!P339)," ",IF(Data!P339&lt;=0.1,"VL",IF(Data!P339&lt;=10,"L",IF(Data!P339&lt;=25,"M",IF(Data!P339&lt;=50,"H",IF(Data!P339&gt;0,"VH"))))))</f>
        <v>VL</v>
      </c>
      <c r="D339" s="3" t="str">
        <f>IF(ISBLANK(Data!O339)," ",IF(Data!O339&lt;=0.1,"VL",IF(Data!O339&lt;=10,"L",IF(Data!O339&lt;=25,"M",IF(Data!O339&lt;=50,"H",IF(Data!O339&gt;0,"VH"))))))</f>
        <v>L</v>
      </c>
    </row>
    <row r="340" spans="2:4" x14ac:dyDescent="0.3">
      <c r="B340" s="5">
        <v>43952</v>
      </c>
      <c r="C340" s="3" t="str">
        <f>IF(ISBLANK(Data!P340)," ",IF(Data!P340&lt;=0.1,"VL",IF(Data!P340&lt;=10,"L",IF(Data!P340&lt;=25,"M",IF(Data!P340&lt;=50,"H",IF(Data!P340&gt;0,"VH"))))))</f>
        <v>VL</v>
      </c>
      <c r="D340" s="3" t="str">
        <f>IF(ISBLANK(Data!O340)," ",IF(Data!O340&lt;=0.1,"VL",IF(Data!O340&lt;=10,"L",IF(Data!O340&lt;=25,"M",IF(Data!O340&lt;=50,"H",IF(Data!O340&gt;0,"VH"))))))</f>
        <v>L</v>
      </c>
    </row>
    <row r="341" spans="2:4" x14ac:dyDescent="0.3">
      <c r="B341" s="5">
        <v>43953</v>
      </c>
      <c r="C341" s="3" t="str">
        <f>IF(ISBLANK(Data!P341)," ",IF(Data!P341&lt;=0.1,"VL",IF(Data!P341&lt;=10,"L",IF(Data!P341&lt;=25,"M",IF(Data!P341&lt;=50,"H",IF(Data!P341&gt;0,"VH"))))))</f>
        <v>VL</v>
      </c>
      <c r="D341" s="3" t="str">
        <f>IF(ISBLANK(Data!O341)," ",IF(Data!O341&lt;=0.1,"VL",IF(Data!O341&lt;=10,"L",IF(Data!O341&lt;=25,"M",IF(Data!O341&lt;=50,"H",IF(Data!O341&gt;0,"VH"))))))</f>
        <v>L</v>
      </c>
    </row>
    <row r="342" spans="2:4" x14ac:dyDescent="0.3">
      <c r="B342" s="5">
        <v>43954</v>
      </c>
      <c r="C342" s="3" t="str">
        <f>IF(ISBLANK(Data!P342)," ",IF(Data!P342&lt;=0.1,"VL",IF(Data!P342&lt;=10,"L",IF(Data!P342&lt;=25,"M",IF(Data!P342&lt;=50,"H",IF(Data!P342&gt;0,"VH"))))))</f>
        <v>VL</v>
      </c>
      <c r="D342" s="3" t="str">
        <f>IF(ISBLANK(Data!O342)," ",IF(Data!O342&lt;=0.1,"VL",IF(Data!O342&lt;=10,"L",IF(Data!O342&lt;=25,"M",IF(Data!O342&lt;=50,"H",IF(Data!O342&gt;0,"VH"))))))</f>
        <v>L</v>
      </c>
    </row>
    <row r="343" spans="2:4" x14ac:dyDescent="0.3">
      <c r="B343" s="5">
        <v>43955</v>
      </c>
      <c r="C343" s="3" t="str">
        <f>IF(ISBLANK(Data!P343)," ",IF(Data!P343&lt;=0.1,"VL",IF(Data!P343&lt;=10,"L",IF(Data!P343&lt;=25,"M",IF(Data!P343&lt;=50,"H",IF(Data!P343&gt;0,"VH"))))))</f>
        <v>VL</v>
      </c>
      <c r="D343" s="3" t="str">
        <f>IF(ISBLANK(Data!O343)," ",IF(Data!O343&lt;=0.1,"VL",IF(Data!O343&lt;=10,"L",IF(Data!O343&lt;=25,"M",IF(Data!O343&lt;=50,"H",IF(Data!O343&gt;0,"VH"))))))</f>
        <v>L</v>
      </c>
    </row>
    <row r="344" spans="2:4" x14ac:dyDescent="0.3">
      <c r="B344" s="5">
        <v>43956</v>
      </c>
      <c r="C344" s="3" t="str">
        <f>IF(ISBLANK(Data!P344)," ",IF(Data!P344&lt;=0.1,"VL",IF(Data!P344&lt;=10,"L",IF(Data!P344&lt;=25,"M",IF(Data!P344&lt;=50,"H",IF(Data!P344&gt;0,"VH"))))))</f>
        <v>VL</v>
      </c>
      <c r="D344" s="3" t="str">
        <f>IF(ISBLANK(Data!O344)," ",IF(Data!O344&lt;=0.1,"VL",IF(Data!O344&lt;=10,"L",IF(Data!O344&lt;=25,"M",IF(Data!O344&lt;=50,"H",IF(Data!O344&gt;0,"VH"))))))</f>
        <v>VL</v>
      </c>
    </row>
    <row r="345" spans="2:4" x14ac:dyDescent="0.3">
      <c r="B345" s="5">
        <v>43957</v>
      </c>
      <c r="C345" s="3" t="str">
        <f>IF(ISBLANK(Data!P345)," ",IF(Data!P345&lt;=0.1,"VL",IF(Data!P345&lt;=10,"L",IF(Data!P345&lt;=25,"M",IF(Data!P345&lt;=50,"H",IF(Data!P345&gt;0,"VH"))))))</f>
        <v>VL</v>
      </c>
      <c r="D345" s="3" t="str">
        <f>IF(ISBLANK(Data!O345)," ",IF(Data!O345&lt;=0.1,"VL",IF(Data!O345&lt;=10,"L",IF(Data!O345&lt;=25,"M",IF(Data!O345&lt;=50,"H",IF(Data!O345&gt;0,"VH"))))))</f>
        <v>VL</v>
      </c>
    </row>
    <row r="346" spans="2:4" x14ac:dyDescent="0.3">
      <c r="B346" s="5">
        <v>43958</v>
      </c>
      <c r="C346" s="3" t="str">
        <f>IF(ISBLANK(Data!P346)," ",IF(Data!P346&lt;=0.1,"VL",IF(Data!P346&lt;=10,"L",IF(Data!P346&lt;=25,"M",IF(Data!P346&lt;=50,"H",IF(Data!P346&gt;0,"VH"))))))</f>
        <v>VL</v>
      </c>
      <c r="D346" s="3" t="str">
        <f>IF(ISBLANK(Data!O346)," ",IF(Data!O346&lt;=0.1,"VL",IF(Data!O346&lt;=10,"L",IF(Data!O346&lt;=25,"M",IF(Data!O346&lt;=50,"H",IF(Data!O346&gt;0,"VH"))))))</f>
        <v>VL</v>
      </c>
    </row>
    <row r="347" spans="2:4" x14ac:dyDescent="0.3">
      <c r="B347" s="5">
        <v>43959</v>
      </c>
      <c r="C347" s="3" t="str">
        <f>IF(ISBLANK(Data!P347)," ",IF(Data!P347&lt;=0.1,"VL",IF(Data!P347&lt;=10,"L",IF(Data!P347&lt;=25,"M",IF(Data!P347&lt;=50,"H",IF(Data!P347&gt;0,"VH"))))))</f>
        <v>VL</v>
      </c>
      <c r="D347" s="3" t="str">
        <f>IF(ISBLANK(Data!O347)," ",IF(Data!O347&lt;=0.1,"VL",IF(Data!O347&lt;=10,"L",IF(Data!O347&lt;=25,"M",IF(Data!O347&lt;=50,"H",IF(Data!O347&gt;0,"VH"))))))</f>
        <v>L</v>
      </c>
    </row>
    <row r="348" spans="2:4" x14ac:dyDescent="0.3">
      <c r="B348" s="5">
        <v>43960</v>
      </c>
      <c r="C348" s="3" t="str">
        <f>IF(ISBLANK(Data!P348)," ",IF(Data!P348&lt;=0.1,"VL",IF(Data!P348&lt;=10,"L",IF(Data!P348&lt;=25,"M",IF(Data!P348&lt;=50,"H",IF(Data!P348&gt;0,"VH"))))))</f>
        <v>VL</v>
      </c>
      <c r="D348" s="3" t="str">
        <f>IF(ISBLANK(Data!O348)," ",IF(Data!O348&lt;=0.1,"VL",IF(Data!O348&lt;=10,"L",IF(Data!O348&lt;=25,"M",IF(Data!O348&lt;=50,"H",IF(Data!O348&gt;0,"VH"))))))</f>
        <v>L</v>
      </c>
    </row>
    <row r="349" spans="2:4" x14ac:dyDescent="0.3">
      <c r="B349" s="5">
        <v>43961</v>
      </c>
      <c r="C349" s="3" t="str">
        <f>IF(ISBLANK(Data!P349)," ",IF(Data!P349&lt;=0.1,"VL",IF(Data!P349&lt;=10,"L",IF(Data!P349&lt;=25,"M",IF(Data!P349&lt;=50,"H",IF(Data!P349&gt;0,"VH"))))))</f>
        <v>VL</v>
      </c>
      <c r="D349" s="3" t="str">
        <f>IF(ISBLANK(Data!O349)," ",IF(Data!O349&lt;=0.1,"VL",IF(Data!O349&lt;=10,"L",IF(Data!O349&lt;=25,"M",IF(Data!O349&lt;=50,"H",IF(Data!O349&gt;0,"VH"))))))</f>
        <v>L</v>
      </c>
    </row>
    <row r="350" spans="2:4" x14ac:dyDescent="0.3">
      <c r="B350" s="5">
        <v>43962</v>
      </c>
      <c r="C350" s="3" t="str">
        <f>IF(ISBLANK(Data!P350)," ",IF(Data!P350&lt;=0.1,"VL",IF(Data!P350&lt;=10,"L",IF(Data!P350&lt;=25,"M",IF(Data!P350&lt;=50,"H",IF(Data!P350&gt;0,"VH"))))))</f>
        <v>VL</v>
      </c>
      <c r="D350" s="3" t="str">
        <f>IF(ISBLANK(Data!O350)," ",IF(Data!O350&lt;=0.1,"VL",IF(Data!O350&lt;=10,"L",IF(Data!O350&lt;=25,"M",IF(Data!O350&lt;=50,"H",IF(Data!O350&gt;0,"VH"))))))</f>
        <v>L</v>
      </c>
    </row>
    <row r="351" spans="2:4" x14ac:dyDescent="0.3">
      <c r="B351" s="5">
        <v>43963</v>
      </c>
      <c r="C351" s="3" t="str">
        <f>IF(ISBLANK(Data!P351)," ",IF(Data!P351&lt;=0.1,"VL",IF(Data!P351&lt;=10,"L",IF(Data!P351&lt;=25,"M",IF(Data!P351&lt;=50,"H",IF(Data!P351&gt;0,"VH"))))))</f>
        <v>VL</v>
      </c>
      <c r="D351" s="3" t="str">
        <f>IF(ISBLANK(Data!O351)," ",IF(Data!O351&lt;=0.1,"VL",IF(Data!O351&lt;=10,"L",IF(Data!O351&lt;=25,"M",IF(Data!O351&lt;=50,"H",IF(Data!O351&gt;0,"VH"))))))</f>
        <v>L</v>
      </c>
    </row>
    <row r="352" spans="2:4" x14ac:dyDescent="0.3">
      <c r="B352" s="5">
        <v>43964</v>
      </c>
      <c r="C352" s="3" t="str">
        <f>IF(ISBLANK(Data!P352)," ",IF(Data!P352&lt;=0.1,"VL",IF(Data!P352&lt;=10,"L",IF(Data!P352&lt;=25,"M",IF(Data!P352&lt;=50,"H",IF(Data!P352&gt;0,"VH"))))))</f>
        <v>VL</v>
      </c>
      <c r="D352" s="3" t="str">
        <f>IF(ISBLANK(Data!O352)," ",IF(Data!O352&lt;=0.1,"VL",IF(Data!O352&lt;=10,"L",IF(Data!O352&lt;=25,"M",IF(Data!O352&lt;=50,"H",IF(Data!O352&gt;0,"VH"))))))</f>
        <v>L</v>
      </c>
    </row>
    <row r="353" spans="2:4" x14ac:dyDescent="0.3">
      <c r="B353" s="5">
        <v>43965</v>
      </c>
      <c r="C353" s="3" t="str">
        <f>IF(ISBLANK(Data!P353)," ",IF(Data!P353&lt;=0.1,"VL",IF(Data!P353&lt;=10,"L",IF(Data!P353&lt;=25,"M",IF(Data!P353&lt;=50,"H",IF(Data!P353&gt;0,"VH"))))))</f>
        <v>VL</v>
      </c>
      <c r="D353" s="3" t="str">
        <f>IF(ISBLANK(Data!O353)," ",IF(Data!O353&lt;=0.1,"VL",IF(Data!O353&lt;=10,"L",IF(Data!O353&lt;=25,"M",IF(Data!O353&lt;=50,"H",IF(Data!O353&gt;0,"VH"))))))</f>
        <v>VL</v>
      </c>
    </row>
    <row r="354" spans="2:4" x14ac:dyDescent="0.3">
      <c r="B354" s="5">
        <v>43966</v>
      </c>
      <c r="C354" s="3" t="str">
        <f>IF(ISBLANK(Data!P354)," ",IF(Data!P354&lt;=0.1,"VL",IF(Data!P354&lt;=10,"L",IF(Data!P354&lt;=25,"M",IF(Data!P354&lt;=50,"H",IF(Data!P354&gt;0,"VH"))))))</f>
        <v>VL</v>
      </c>
      <c r="D354" s="3" t="str">
        <f>IF(ISBLANK(Data!O354)," ",IF(Data!O354&lt;=0.1,"VL",IF(Data!O354&lt;=10,"L",IF(Data!O354&lt;=25,"M",IF(Data!O354&lt;=50,"H",IF(Data!O354&gt;0,"VH"))))))</f>
        <v>L</v>
      </c>
    </row>
    <row r="355" spans="2:4" x14ac:dyDescent="0.3">
      <c r="B355" s="5">
        <v>43967</v>
      </c>
      <c r="C355" s="3" t="str">
        <f>IF(ISBLANK(Data!P355)," ",IF(Data!P355&lt;=0.1,"VL",IF(Data!P355&lt;=10,"L",IF(Data!P355&lt;=25,"M",IF(Data!P355&lt;=50,"H",IF(Data!P355&gt;0,"VH"))))))</f>
        <v>VL</v>
      </c>
      <c r="D355" s="3" t="str">
        <f>IF(ISBLANK(Data!O355)," ",IF(Data!O355&lt;=0.1,"VL",IF(Data!O355&lt;=10,"L",IF(Data!O355&lt;=25,"M",IF(Data!O355&lt;=50,"H",IF(Data!O355&gt;0,"VH"))))))</f>
        <v>L</v>
      </c>
    </row>
    <row r="356" spans="2:4" x14ac:dyDescent="0.3">
      <c r="B356" s="5">
        <v>43968</v>
      </c>
      <c r="C356" s="3" t="str">
        <f>IF(ISBLANK(Data!P356)," ",IF(Data!P356&lt;=0.1,"VL",IF(Data!P356&lt;=10,"L",IF(Data!P356&lt;=25,"M",IF(Data!P356&lt;=50,"H",IF(Data!P356&gt;0,"VH"))))))</f>
        <v>VL</v>
      </c>
      <c r="D356" s="3" t="str">
        <f>IF(ISBLANK(Data!O356)," ",IF(Data!O356&lt;=0.1,"VL",IF(Data!O356&lt;=10,"L",IF(Data!O356&lt;=25,"M",IF(Data!O356&lt;=50,"H",IF(Data!O356&gt;0,"VH"))))))</f>
        <v>L</v>
      </c>
    </row>
    <row r="357" spans="2:4" x14ac:dyDescent="0.3">
      <c r="B357" s="5">
        <v>43969</v>
      </c>
      <c r="C357" s="3" t="str">
        <f>IF(ISBLANK(Data!P357)," ",IF(Data!P357&lt;=0.1,"VL",IF(Data!P357&lt;=10,"L",IF(Data!P357&lt;=25,"M",IF(Data!P357&lt;=50,"H",IF(Data!P357&gt;0,"VH"))))))</f>
        <v>VL</v>
      </c>
      <c r="D357" s="3" t="str">
        <f>IF(ISBLANK(Data!O357)," ",IF(Data!O357&lt;=0.1,"VL",IF(Data!O357&lt;=10,"L",IF(Data!O357&lt;=25,"M",IF(Data!O357&lt;=50,"H",IF(Data!O357&gt;0,"VH"))))))</f>
        <v>L</v>
      </c>
    </row>
    <row r="358" spans="2:4" x14ac:dyDescent="0.3">
      <c r="B358" s="5">
        <v>43970</v>
      </c>
      <c r="C358" s="3" t="str">
        <f>IF(ISBLANK(Data!P358)," ",IF(Data!P358&lt;=0.1,"VL",IF(Data!P358&lt;=10,"L",IF(Data!P358&lt;=25,"M",IF(Data!P358&lt;=50,"H",IF(Data!P358&gt;0,"VH"))))))</f>
        <v>VL</v>
      </c>
      <c r="D358" s="3" t="str">
        <f>IF(ISBLANK(Data!O358)," ",IF(Data!O358&lt;=0.1,"VL",IF(Data!O358&lt;=10,"L",IF(Data!O358&lt;=25,"M",IF(Data!O358&lt;=50,"H",IF(Data!O358&gt;0,"VH"))))))</f>
        <v>L</v>
      </c>
    </row>
    <row r="359" spans="2:4" x14ac:dyDescent="0.3">
      <c r="B359" s="5">
        <v>43971</v>
      </c>
      <c r="C359" s="3" t="str">
        <f>IF(ISBLANK(Data!P359)," ",IF(Data!P359&lt;=0.1,"VL",IF(Data!P359&lt;=10,"L",IF(Data!P359&lt;=25,"M",IF(Data!P359&lt;=50,"H",IF(Data!P359&gt;0,"VH"))))))</f>
        <v>VL</v>
      </c>
      <c r="D359" s="3" t="str">
        <f>IF(ISBLANK(Data!O359)," ",IF(Data!O359&lt;=0.1,"VL",IF(Data!O359&lt;=10,"L",IF(Data!O359&lt;=25,"M",IF(Data!O359&lt;=50,"H",IF(Data!O359&gt;0,"VH"))))))</f>
        <v>L</v>
      </c>
    </row>
    <row r="360" spans="2:4" x14ac:dyDescent="0.3">
      <c r="B360" s="5">
        <v>43972</v>
      </c>
      <c r="C360" s="3" t="str">
        <f>IF(ISBLANK(Data!P360)," ",IF(Data!P360&lt;=0.1,"VL",IF(Data!P360&lt;=10,"L",IF(Data!P360&lt;=25,"M",IF(Data!P360&lt;=50,"H",IF(Data!P360&gt;0,"VH"))))))</f>
        <v>VL</v>
      </c>
      <c r="D360" s="3" t="str">
        <f>IF(ISBLANK(Data!O360)," ",IF(Data!O360&lt;=0.1,"VL",IF(Data!O360&lt;=10,"L",IF(Data!O360&lt;=25,"M",IF(Data!O360&lt;=50,"H",IF(Data!O360&gt;0,"VH"))))))</f>
        <v>L</v>
      </c>
    </row>
    <row r="361" spans="2:4" x14ac:dyDescent="0.3">
      <c r="B361" s="5">
        <v>43973</v>
      </c>
      <c r="C361" s="3" t="str">
        <f>IF(ISBLANK(Data!P361)," ",IF(Data!P361&lt;=0.1,"VL",IF(Data!P361&lt;=10,"L",IF(Data!P361&lt;=25,"M",IF(Data!P361&lt;=50,"H",IF(Data!P361&gt;0,"VH"))))))</f>
        <v>VL</v>
      </c>
      <c r="D361" s="3" t="str">
        <f>IF(ISBLANK(Data!O361)," ",IF(Data!O361&lt;=0.1,"VL",IF(Data!O361&lt;=10,"L",IF(Data!O361&lt;=25,"M",IF(Data!O361&lt;=50,"H",IF(Data!O361&gt;0,"VH"))))))</f>
        <v>VL</v>
      </c>
    </row>
    <row r="362" spans="2:4" x14ac:dyDescent="0.3">
      <c r="B362" s="5">
        <v>43974</v>
      </c>
      <c r="C362" s="3" t="str">
        <f>IF(ISBLANK(Data!P362)," ",IF(Data!P362&lt;=0.1,"VL",IF(Data!P362&lt;=10,"L",IF(Data!P362&lt;=25,"M",IF(Data!P362&lt;=50,"H",IF(Data!P362&gt;0,"VH"))))))</f>
        <v>VL</v>
      </c>
      <c r="D362" s="3" t="str">
        <f>IF(ISBLANK(Data!O362)," ",IF(Data!O362&lt;=0.1,"VL",IF(Data!O362&lt;=10,"L",IF(Data!O362&lt;=25,"M",IF(Data!O362&lt;=50,"H",IF(Data!O362&gt;0,"VH"))))))</f>
        <v>VL</v>
      </c>
    </row>
    <row r="363" spans="2:4" x14ac:dyDescent="0.3">
      <c r="B363" s="5">
        <v>43975</v>
      </c>
      <c r="C363" s="3" t="str">
        <f>IF(ISBLANK(Data!P363)," ",IF(Data!P363&lt;=0.1,"VL",IF(Data!P363&lt;=10,"L",IF(Data!P363&lt;=25,"M",IF(Data!P363&lt;=50,"H",IF(Data!P363&gt;0,"VH"))))))</f>
        <v>VL</v>
      </c>
      <c r="D363" s="3" t="str">
        <f>IF(ISBLANK(Data!O363)," ",IF(Data!O363&lt;=0.1,"VL",IF(Data!O363&lt;=10,"L",IF(Data!O363&lt;=25,"M",IF(Data!O363&lt;=50,"H",IF(Data!O363&gt;0,"VH"))))))</f>
        <v>VL</v>
      </c>
    </row>
    <row r="364" spans="2:4" x14ac:dyDescent="0.3">
      <c r="B364" s="5">
        <v>43976</v>
      </c>
      <c r="C364" s="3" t="str">
        <f>IF(ISBLANK(Data!P364)," ",IF(Data!P364&lt;=0.1,"VL",IF(Data!P364&lt;=10,"L",IF(Data!P364&lt;=25,"M",IF(Data!P364&lt;=50,"H",IF(Data!P364&gt;0,"VH"))))))</f>
        <v>VL</v>
      </c>
      <c r="D364" s="3" t="str">
        <f>IF(ISBLANK(Data!O364)," ",IF(Data!O364&lt;=0.1,"VL",IF(Data!O364&lt;=10,"L",IF(Data!O364&lt;=25,"M",IF(Data!O364&lt;=50,"H",IF(Data!O364&gt;0,"VH"))))))</f>
        <v>VL</v>
      </c>
    </row>
    <row r="365" spans="2:4" x14ac:dyDescent="0.3">
      <c r="B365" s="5">
        <v>43977</v>
      </c>
      <c r="C365" s="3" t="str">
        <f>IF(ISBLANK(Data!P365)," ",IF(Data!P365&lt;=0.1,"VL",IF(Data!P365&lt;=10,"L",IF(Data!P365&lt;=25,"M",IF(Data!P365&lt;=50,"H",IF(Data!P365&gt;0,"VH"))))))</f>
        <v>VL</v>
      </c>
      <c r="D365" s="3" t="str">
        <f>IF(ISBLANK(Data!O365)," ",IF(Data!O365&lt;=0.1,"VL",IF(Data!O365&lt;=10,"L",IF(Data!O365&lt;=25,"M",IF(Data!O365&lt;=50,"H",IF(Data!O365&gt;0,"VH"))))))</f>
        <v>VL</v>
      </c>
    </row>
    <row r="366" spans="2:4" x14ac:dyDescent="0.3">
      <c r="B366" s="5">
        <v>43978</v>
      </c>
      <c r="C366" s="3" t="str">
        <f>IF(ISBLANK(Data!P366)," ",IF(Data!P366&lt;=0.1,"VL",IF(Data!P366&lt;=10,"L",IF(Data!P366&lt;=25,"M",IF(Data!P366&lt;=50,"H",IF(Data!P366&gt;0,"VH"))))))</f>
        <v>VL</v>
      </c>
      <c r="D366" s="3" t="str">
        <f>IF(ISBLANK(Data!O366)," ",IF(Data!O366&lt;=0.1,"VL",IF(Data!O366&lt;=10,"L",IF(Data!O366&lt;=25,"M",IF(Data!O366&lt;=50,"H",IF(Data!O366&gt;0,"VH"))))))</f>
        <v>VL</v>
      </c>
    </row>
    <row r="367" spans="2:4" x14ac:dyDescent="0.3">
      <c r="B367" s="5">
        <v>43979</v>
      </c>
      <c r="C367" s="3" t="str">
        <f>IF(ISBLANK(Data!P367)," ",IF(Data!P367&lt;=0.1,"VL",IF(Data!P367&lt;=10,"L",IF(Data!P367&lt;=25,"M",IF(Data!P367&lt;=50,"H",IF(Data!P367&gt;0,"VH"))))))</f>
        <v>VL</v>
      </c>
      <c r="D367" s="3" t="str">
        <f>IF(ISBLANK(Data!O367)," ",IF(Data!O367&lt;=0.1,"VL",IF(Data!O367&lt;=10,"L",IF(Data!O367&lt;=25,"M",IF(Data!O367&lt;=50,"H",IF(Data!O367&gt;0,"VH"))))))</f>
        <v>VL</v>
      </c>
    </row>
    <row r="368" spans="2:4" x14ac:dyDescent="0.3">
      <c r="B368" s="5">
        <v>43980</v>
      </c>
      <c r="C368" s="3" t="str">
        <f>IF(ISBLANK(Data!P368)," ",IF(Data!P368&lt;=0.1,"VL",IF(Data!P368&lt;=10,"L",IF(Data!P368&lt;=25,"M",IF(Data!P368&lt;=50,"H",IF(Data!P368&gt;0,"VH"))))))</f>
        <v>VL</v>
      </c>
      <c r="D368" s="3" t="str">
        <f>IF(ISBLANK(Data!O368)," ",IF(Data!O368&lt;=0.1,"VL",IF(Data!O368&lt;=10,"L",IF(Data!O368&lt;=25,"M",IF(Data!O368&lt;=50,"H",IF(Data!O368&gt;0,"VH"))))))</f>
        <v>VL</v>
      </c>
    </row>
    <row r="369" spans="2:4" x14ac:dyDescent="0.3">
      <c r="B369" s="5">
        <v>43981</v>
      </c>
      <c r="C369" s="3" t="str">
        <f>IF(ISBLANK(Data!P369)," ",IF(Data!P369&lt;=0.1,"VL",IF(Data!P369&lt;=10,"L",IF(Data!P369&lt;=25,"M",IF(Data!P369&lt;=50,"H",IF(Data!P369&gt;0,"VH"))))))</f>
        <v>VL</v>
      </c>
      <c r="D369" s="3" t="str">
        <f>IF(ISBLANK(Data!O369)," ",IF(Data!O369&lt;=0.1,"VL",IF(Data!O369&lt;=10,"L",IF(Data!O369&lt;=25,"M",IF(Data!O369&lt;=50,"H",IF(Data!O369&gt;0,"VH"))))))</f>
        <v>VL</v>
      </c>
    </row>
    <row r="370" spans="2:4" x14ac:dyDescent="0.3">
      <c r="B370" s="5">
        <v>43982</v>
      </c>
      <c r="C370" s="3" t="str">
        <f>IF(ISBLANK(Data!P370)," ",IF(Data!P370&lt;=0.1,"VL",IF(Data!P370&lt;=10,"L",IF(Data!P370&lt;=25,"M",IF(Data!P370&lt;=50,"H",IF(Data!P370&gt;0,"VH"))))))</f>
        <v>VL</v>
      </c>
      <c r="D370" s="3" t="str">
        <f>IF(ISBLANK(Data!O370)," ",IF(Data!O370&lt;=0.1,"VL",IF(Data!O370&lt;=10,"L",IF(Data!O370&lt;=25,"M",IF(Data!O370&lt;=50,"H",IF(Data!O370&gt;0,"VH"))))))</f>
        <v>VL</v>
      </c>
    </row>
    <row r="371" spans="2:4" x14ac:dyDescent="0.3">
      <c r="B371" s="44"/>
      <c r="C371" s="47"/>
      <c r="D371" s="47"/>
    </row>
    <row r="372" spans="2:4" x14ac:dyDescent="0.3">
      <c r="B372" s="44"/>
      <c r="C372" s="47"/>
      <c r="D372" s="47"/>
    </row>
    <row r="373" spans="2:4" x14ac:dyDescent="0.3">
      <c r="B373" s="44"/>
      <c r="C373" s="47"/>
      <c r="D373" s="47"/>
    </row>
    <row r="374" spans="2:4" x14ac:dyDescent="0.3">
      <c r="B374" s="44"/>
      <c r="C374" s="47"/>
      <c r="D374" s="47"/>
    </row>
    <row r="375" spans="2:4" x14ac:dyDescent="0.3">
      <c r="B375" s="44"/>
      <c r="C375" s="47"/>
      <c r="D375" s="47"/>
    </row>
    <row r="376" spans="2:4" x14ac:dyDescent="0.3">
      <c r="B376" s="44"/>
      <c r="C376" s="47"/>
      <c r="D376" s="47"/>
    </row>
    <row r="377" spans="2:4" x14ac:dyDescent="0.3">
      <c r="B377" s="44"/>
      <c r="C377" s="47"/>
      <c r="D377" s="47"/>
    </row>
    <row r="378" spans="2:4" x14ac:dyDescent="0.3">
      <c r="B378" s="44"/>
      <c r="C378" s="47"/>
      <c r="D378" s="47"/>
    </row>
    <row r="379" spans="2:4" x14ac:dyDescent="0.3">
      <c r="B379" s="44"/>
      <c r="C379" s="47"/>
      <c r="D379" s="47"/>
    </row>
    <row r="380" spans="2:4" x14ac:dyDescent="0.3">
      <c r="B380" s="44"/>
      <c r="C380" s="47"/>
      <c r="D380" s="47"/>
    </row>
    <row r="381" spans="2:4" x14ac:dyDescent="0.3">
      <c r="B381" s="44"/>
      <c r="C381" s="47"/>
      <c r="D381" s="47"/>
    </row>
    <row r="382" spans="2:4" x14ac:dyDescent="0.3">
      <c r="B382" s="44"/>
      <c r="C382" s="47"/>
      <c r="D382" s="47"/>
    </row>
    <row r="383" spans="2:4" x14ac:dyDescent="0.3">
      <c r="B383" s="44"/>
      <c r="C383" s="47"/>
      <c r="D383" s="47"/>
    </row>
    <row r="384" spans="2:4" x14ac:dyDescent="0.3">
      <c r="B384" s="44"/>
      <c r="C384" s="47"/>
      <c r="D384" s="47"/>
    </row>
    <row r="385" spans="2:4" x14ac:dyDescent="0.3">
      <c r="B385" s="44"/>
      <c r="C385" s="47"/>
      <c r="D385" s="47"/>
    </row>
    <row r="386" spans="2:4" x14ac:dyDescent="0.3">
      <c r="B386" s="44"/>
      <c r="C386" s="47"/>
      <c r="D386" s="47"/>
    </row>
    <row r="387" spans="2:4" x14ac:dyDescent="0.3">
      <c r="B387" s="44"/>
      <c r="C387" s="47"/>
      <c r="D387" s="47"/>
    </row>
    <row r="388" spans="2:4" x14ac:dyDescent="0.3">
      <c r="B388" s="44"/>
      <c r="C388" s="47"/>
      <c r="D388" s="47"/>
    </row>
    <row r="389" spans="2:4" x14ac:dyDescent="0.3">
      <c r="B389" s="44"/>
      <c r="C389" s="47"/>
      <c r="D389" s="47"/>
    </row>
    <row r="390" spans="2:4" x14ac:dyDescent="0.3">
      <c r="B390" s="44"/>
      <c r="C390" s="47"/>
      <c r="D390" s="47"/>
    </row>
    <row r="391" spans="2:4" x14ac:dyDescent="0.3">
      <c r="B391" s="44"/>
      <c r="C391" s="47"/>
      <c r="D391" s="47"/>
    </row>
    <row r="392" spans="2:4" x14ac:dyDescent="0.3">
      <c r="B392" s="44"/>
      <c r="C392" s="47"/>
      <c r="D392" s="47"/>
    </row>
    <row r="393" spans="2:4" x14ac:dyDescent="0.3">
      <c r="B393" s="44"/>
      <c r="C393" s="47"/>
      <c r="D393" s="47"/>
    </row>
    <row r="394" spans="2:4" x14ac:dyDescent="0.3">
      <c r="B394" s="44"/>
      <c r="C394" s="47"/>
      <c r="D394" s="47"/>
    </row>
    <row r="395" spans="2:4" x14ac:dyDescent="0.3">
      <c r="B395" s="44"/>
      <c r="C395" s="47"/>
      <c r="D395" s="47"/>
    </row>
    <row r="396" spans="2:4" x14ac:dyDescent="0.3">
      <c r="B396" s="44"/>
      <c r="C396" s="47"/>
      <c r="D396" s="47"/>
    </row>
    <row r="397" spans="2:4" x14ac:dyDescent="0.3">
      <c r="B397" s="44"/>
      <c r="C397" s="47"/>
      <c r="D397" s="47"/>
    </row>
    <row r="398" spans="2:4" x14ac:dyDescent="0.3">
      <c r="B398" s="44"/>
      <c r="C398" s="47"/>
      <c r="D398" s="47"/>
    </row>
    <row r="399" spans="2:4" x14ac:dyDescent="0.3">
      <c r="B399" s="44"/>
      <c r="C399" s="47"/>
      <c r="D399" s="47"/>
    </row>
    <row r="400" spans="2:4" x14ac:dyDescent="0.3">
      <c r="B400" s="44"/>
      <c r="C400" s="47"/>
      <c r="D400" s="47"/>
    </row>
    <row r="401" spans="2:4" x14ac:dyDescent="0.3">
      <c r="B401" s="44"/>
      <c r="C401" s="47"/>
      <c r="D401" s="47"/>
    </row>
    <row r="402" spans="2:4" x14ac:dyDescent="0.3">
      <c r="B402" s="44"/>
      <c r="C402" s="47"/>
      <c r="D402" s="47"/>
    </row>
    <row r="403" spans="2:4" x14ac:dyDescent="0.3">
      <c r="B403" s="44"/>
      <c r="C403" s="47"/>
      <c r="D403" s="47"/>
    </row>
    <row r="404" spans="2:4" x14ac:dyDescent="0.3">
      <c r="B404" s="44"/>
      <c r="C404" s="47"/>
      <c r="D404" s="47"/>
    </row>
    <row r="405" spans="2:4" x14ac:dyDescent="0.3">
      <c r="B405" s="44"/>
      <c r="C405" s="47"/>
      <c r="D405" s="47"/>
    </row>
    <row r="406" spans="2:4" x14ac:dyDescent="0.3">
      <c r="B406" s="44"/>
      <c r="C406" s="47"/>
      <c r="D406" s="47"/>
    </row>
    <row r="407" spans="2:4" x14ac:dyDescent="0.3">
      <c r="B407" s="44"/>
      <c r="C407" s="47"/>
      <c r="D407" s="47"/>
    </row>
    <row r="408" spans="2:4" x14ac:dyDescent="0.3">
      <c r="B408" s="44"/>
      <c r="C408" s="47"/>
      <c r="D408" s="47"/>
    </row>
    <row r="409" spans="2:4" x14ac:dyDescent="0.3">
      <c r="B409" s="44"/>
      <c r="C409" s="47"/>
      <c r="D409" s="47"/>
    </row>
    <row r="410" spans="2:4" x14ac:dyDescent="0.3">
      <c r="B410" s="44"/>
      <c r="C410" s="47"/>
      <c r="D410" s="47"/>
    </row>
    <row r="411" spans="2:4" x14ac:dyDescent="0.3">
      <c r="B411" s="44"/>
      <c r="C411" s="47"/>
      <c r="D411" s="47"/>
    </row>
    <row r="412" spans="2:4" x14ac:dyDescent="0.3">
      <c r="B412" s="44"/>
      <c r="C412" s="47"/>
      <c r="D412" s="47"/>
    </row>
    <row r="413" spans="2:4" x14ac:dyDescent="0.3">
      <c r="B413" s="44"/>
      <c r="C413" s="47"/>
      <c r="D413" s="47"/>
    </row>
    <row r="414" spans="2:4" x14ac:dyDescent="0.3">
      <c r="B414" s="44"/>
      <c r="C414" s="47"/>
      <c r="D414" s="47"/>
    </row>
    <row r="415" spans="2:4" x14ac:dyDescent="0.3">
      <c r="B415" s="44"/>
      <c r="C415" s="47"/>
      <c r="D415" s="47"/>
    </row>
    <row r="416" spans="2:4" x14ac:dyDescent="0.3">
      <c r="B416" s="44"/>
      <c r="C416" s="47"/>
      <c r="D416" s="47"/>
    </row>
    <row r="417" spans="2:4" x14ac:dyDescent="0.3">
      <c r="B417" s="44"/>
      <c r="C417" s="47"/>
      <c r="D417" s="47"/>
    </row>
    <row r="418" spans="2:4" x14ac:dyDescent="0.3">
      <c r="B418" s="44"/>
      <c r="C418" s="47"/>
      <c r="D418" s="47"/>
    </row>
    <row r="419" spans="2:4" x14ac:dyDescent="0.3">
      <c r="B419" s="44"/>
      <c r="C419" s="47"/>
      <c r="D419" s="47"/>
    </row>
    <row r="420" spans="2:4" x14ac:dyDescent="0.3">
      <c r="B420" s="44"/>
      <c r="C420" s="47"/>
      <c r="D420" s="47"/>
    </row>
    <row r="421" spans="2:4" x14ac:dyDescent="0.3">
      <c r="B421" s="44"/>
      <c r="C421" s="47"/>
      <c r="D421" s="47"/>
    </row>
    <row r="422" spans="2:4" x14ac:dyDescent="0.3">
      <c r="B422" s="44"/>
      <c r="C422" s="47"/>
      <c r="D422" s="47"/>
    </row>
    <row r="423" spans="2:4" x14ac:dyDescent="0.3">
      <c r="B423" s="44"/>
      <c r="C423" s="47"/>
      <c r="D423" s="47"/>
    </row>
    <row r="424" spans="2:4" x14ac:dyDescent="0.3">
      <c r="B424" s="44"/>
      <c r="C424" s="47"/>
      <c r="D424" s="47"/>
    </row>
    <row r="425" spans="2:4" x14ac:dyDescent="0.3">
      <c r="B425" s="44"/>
      <c r="C425" s="47"/>
      <c r="D425" s="47"/>
    </row>
    <row r="426" spans="2:4" x14ac:dyDescent="0.3">
      <c r="B426" s="44"/>
      <c r="C426" s="47"/>
      <c r="D426" s="47"/>
    </row>
    <row r="427" spans="2:4" x14ac:dyDescent="0.3">
      <c r="B427" s="44"/>
      <c r="C427" s="47"/>
      <c r="D427" s="47"/>
    </row>
    <row r="428" spans="2:4" x14ac:dyDescent="0.3">
      <c r="B428" s="44"/>
      <c r="C428" s="47"/>
      <c r="D428" s="47"/>
    </row>
    <row r="429" spans="2:4" x14ac:dyDescent="0.3">
      <c r="B429" s="44"/>
      <c r="C429" s="47"/>
      <c r="D429" s="47"/>
    </row>
    <row r="430" spans="2:4" x14ac:dyDescent="0.3">
      <c r="B430" s="44"/>
      <c r="C430" s="47"/>
      <c r="D430" s="47"/>
    </row>
    <row r="431" spans="2:4" x14ac:dyDescent="0.3">
      <c r="B431" s="44"/>
      <c r="C431" s="47"/>
      <c r="D431" s="47"/>
    </row>
    <row r="432" spans="2:4" x14ac:dyDescent="0.3">
      <c r="B432" s="44"/>
      <c r="C432" s="47"/>
      <c r="D432" s="47"/>
    </row>
    <row r="433" spans="2:4" x14ac:dyDescent="0.3">
      <c r="B433" s="44"/>
      <c r="C433" s="47"/>
      <c r="D433" s="47"/>
    </row>
    <row r="434" spans="2:4" x14ac:dyDescent="0.3">
      <c r="B434" s="44"/>
      <c r="C434" s="47"/>
      <c r="D434" s="47"/>
    </row>
    <row r="435" spans="2:4" x14ac:dyDescent="0.3">
      <c r="B435" s="48"/>
      <c r="C435" s="49"/>
      <c r="D435" s="49"/>
    </row>
  </sheetData>
  <mergeCells count="11">
    <mergeCell ref="H4:H9"/>
    <mergeCell ref="H15:J15"/>
    <mergeCell ref="K15:L15"/>
    <mergeCell ref="N15:T15"/>
    <mergeCell ref="H14:J14"/>
    <mergeCell ref="K14:L14"/>
    <mergeCell ref="N13:T13"/>
    <mergeCell ref="H12:L12"/>
    <mergeCell ref="H13:J13"/>
    <mergeCell ref="K13:L13"/>
    <mergeCell ref="N12:T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70"/>
  <sheetViews>
    <sheetView topLeftCell="C1" workbookViewId="0">
      <selection activeCell="J17" sqref="J17:N22"/>
    </sheetView>
  </sheetViews>
  <sheetFormatPr defaultRowHeight="14.4" x14ac:dyDescent="0.3"/>
  <cols>
    <col min="2" max="2" width="13.33203125" customWidth="1"/>
    <col min="4" max="4" width="10.88671875" customWidth="1"/>
  </cols>
  <sheetData>
    <row r="1" spans="1:20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x14ac:dyDescent="0.3">
      <c r="A3" s="60"/>
      <c r="B3" s="3"/>
      <c r="C3" s="3"/>
      <c r="D3" s="3" t="s">
        <v>102</v>
      </c>
      <c r="E3" s="60"/>
      <c r="F3" s="60"/>
      <c r="G3" s="60"/>
      <c r="H3" s="88" t="s">
        <v>103</v>
      </c>
      <c r="I3" s="88"/>
      <c r="J3" s="88" t="s">
        <v>41</v>
      </c>
      <c r="K3" s="88"/>
      <c r="L3" s="88"/>
      <c r="M3" s="88"/>
      <c r="N3" s="88"/>
      <c r="O3" s="60"/>
      <c r="P3" s="60"/>
      <c r="Q3" s="60"/>
      <c r="R3" s="60"/>
      <c r="S3" s="60"/>
      <c r="T3" s="60"/>
    </row>
    <row r="4" spans="1:20" ht="17.25" customHeight="1" thickBot="1" x14ac:dyDescent="0.35">
      <c r="A4" s="60"/>
      <c r="B4" s="3" t="s">
        <v>0</v>
      </c>
      <c r="C4" s="3" t="s">
        <v>68</v>
      </c>
      <c r="D4" s="3" t="s">
        <v>67</v>
      </c>
      <c r="E4" s="60"/>
      <c r="F4" s="60"/>
      <c r="G4" s="60"/>
      <c r="H4" s="140" t="s">
        <v>33</v>
      </c>
      <c r="I4" s="88"/>
      <c r="J4" s="88" t="s">
        <v>28</v>
      </c>
      <c r="K4" s="88" t="s">
        <v>29</v>
      </c>
      <c r="L4" s="88" t="s">
        <v>30</v>
      </c>
      <c r="M4" s="88" t="s">
        <v>31</v>
      </c>
      <c r="N4" s="88" t="s">
        <v>32</v>
      </c>
      <c r="O4" s="76" t="s">
        <v>20</v>
      </c>
      <c r="P4" s="60"/>
      <c r="Q4" s="60"/>
      <c r="R4" s="60"/>
      <c r="S4" s="60"/>
      <c r="T4" s="60"/>
    </row>
    <row r="5" spans="1:20" ht="15.75" customHeight="1" x14ac:dyDescent="0.3">
      <c r="A5" s="60"/>
      <c r="B5" s="62">
        <v>43617</v>
      </c>
      <c r="C5" s="3" t="str">
        <f>IF(ISBLANK(Data!U5)," ",IF(Data!U5&lt;=0.1,"VL",IF(Data!U5&lt;=10,"L",IF(Data!U5&lt;=25,"M",IF(Data!U5&lt;=50,"H",IF(Data!U5&gt;0,"VH"))))))</f>
        <v xml:space="preserve"> </v>
      </c>
      <c r="D5" s="3" t="str">
        <f>IF(ISBLANK(Data!T5)," ",IF(Data!T5&lt;=0.1,"VL",IF(Data!T5&lt;=10,"L",IF(Data!T5&lt;=25,"M",IF(Data!T5&lt;=50,"H",IF(Data!T5&gt;0,"VH"))))))</f>
        <v xml:space="preserve"> </v>
      </c>
      <c r="E5" s="60"/>
      <c r="F5" s="60"/>
      <c r="G5" s="60"/>
      <c r="H5" s="145"/>
      <c r="I5" s="88" t="s">
        <v>28</v>
      </c>
      <c r="J5" s="88">
        <f>COUNTIFS(C5:C370,"VL",D5:D370,"VL")</f>
        <v>175</v>
      </c>
      <c r="K5" s="88">
        <f>COUNTIFS(C5:C370,"L",D5:D370,"VL")</f>
        <v>19</v>
      </c>
      <c r="L5" s="88">
        <f>COUNTIFS(C5:C370,"M",D5:D370,"VL")</f>
        <v>0</v>
      </c>
      <c r="M5" s="88">
        <f>COUNTIFS(C5:C370,"H",D5:D370,"VL")</f>
        <v>0</v>
      </c>
      <c r="N5" s="90">
        <f>COUNTIFS(C5:C370,"VH",D5:D370,"VL")</f>
        <v>0</v>
      </c>
      <c r="O5" s="14">
        <f t="shared" ref="O5:O10" si="0">SUM(J5:N5)</f>
        <v>194</v>
      </c>
      <c r="P5" s="60"/>
      <c r="Q5" s="60"/>
      <c r="R5" s="60"/>
      <c r="S5" s="60"/>
      <c r="T5" s="60"/>
    </row>
    <row r="6" spans="1:20" x14ac:dyDescent="0.3">
      <c r="A6" s="60"/>
      <c r="B6" s="62">
        <v>43618</v>
      </c>
      <c r="C6" s="3" t="str">
        <f>IF(ISBLANK(Data!U6)," ",IF(Data!U6&lt;=0.1,"VL",IF(Data!U6&lt;=10,"L",IF(Data!U6&lt;=25,"M",IF(Data!U6&lt;=50,"H",IF(Data!U6&gt;0,"VH"))))))</f>
        <v xml:space="preserve"> </v>
      </c>
      <c r="D6" s="3" t="str">
        <f>IF(ISBLANK(Data!T6)," ",IF(Data!T6&lt;=0.1,"VL",IF(Data!T6&lt;=10,"L",IF(Data!T6&lt;=25,"M",IF(Data!T6&lt;=50,"H",IF(Data!T6&gt;0,"VH"))))))</f>
        <v xml:space="preserve"> </v>
      </c>
      <c r="E6" s="60"/>
      <c r="F6" s="60"/>
      <c r="G6" s="60"/>
      <c r="H6" s="145"/>
      <c r="I6" s="88" t="s">
        <v>29</v>
      </c>
      <c r="J6" s="88">
        <f>COUNTIFS(C5:C370,"VL",D5:D370,"L")</f>
        <v>75</v>
      </c>
      <c r="K6" s="88">
        <f>COUNTIFS(C5:C370,"L",D5:D370,"L")</f>
        <v>55</v>
      </c>
      <c r="L6" s="88">
        <f>COUNTIFS(C5:C370,"M",D5:D370,"L")</f>
        <v>15</v>
      </c>
      <c r="M6" s="88">
        <f>COUNTIFS(C5:C370,"H",D5:D370,"L")</f>
        <v>1</v>
      </c>
      <c r="N6" s="90">
        <f>COUNTIFS(C5:C370,"VH",D5:D370,"L")</f>
        <v>0</v>
      </c>
      <c r="O6" s="23">
        <f t="shared" si="0"/>
        <v>146</v>
      </c>
      <c r="P6" s="60"/>
      <c r="Q6" s="60"/>
      <c r="R6" s="60"/>
      <c r="S6" s="60"/>
      <c r="T6" s="60"/>
    </row>
    <row r="7" spans="1:20" x14ac:dyDescent="0.3">
      <c r="A7" s="60"/>
      <c r="B7" s="62">
        <v>43619</v>
      </c>
      <c r="C7" s="3" t="str">
        <f>IF(ISBLANK(Data!U7)," ",IF(Data!U7&lt;=0.1,"VL",IF(Data!U7&lt;=10,"L",IF(Data!U7&lt;=25,"M",IF(Data!U7&lt;=50,"H",IF(Data!U7&gt;0,"VH"))))))</f>
        <v xml:space="preserve"> </v>
      </c>
      <c r="D7" s="3" t="str">
        <f>IF(ISBLANK(Data!T7)," ",IF(Data!T7&lt;=0.1,"VL",IF(Data!T7&lt;=10,"L",IF(Data!T7&lt;=25,"M",IF(Data!T7&lt;=50,"H",IF(Data!T7&gt;0,"VH"))))))</f>
        <v xml:space="preserve"> </v>
      </c>
      <c r="E7" s="60"/>
      <c r="F7" s="60"/>
      <c r="G7" s="60"/>
      <c r="H7" s="145"/>
      <c r="I7" s="88" t="s">
        <v>30</v>
      </c>
      <c r="J7" s="88">
        <f>COUNTIFS(C5:C370,"VL",D5:D370,"M")</f>
        <v>0</v>
      </c>
      <c r="K7" s="88">
        <f>COUNTIFS(C5:C370,"L",D5:D370,"M")</f>
        <v>14</v>
      </c>
      <c r="L7" s="88">
        <f>COUNTIFS(C5:C370,"M",D5:D370,"M")</f>
        <v>2</v>
      </c>
      <c r="M7" s="88">
        <f>COUNTIFS(C5:C370,"H",D5:D370,"M")</f>
        <v>4</v>
      </c>
      <c r="N7" s="90">
        <f>COUNTIFS(C5:C370,"VH",D5:D370,"M")</f>
        <v>0</v>
      </c>
      <c r="O7" s="23">
        <f t="shared" si="0"/>
        <v>20</v>
      </c>
      <c r="P7" s="60"/>
      <c r="Q7" s="60"/>
      <c r="R7" s="60"/>
      <c r="S7" s="60"/>
      <c r="T7" s="60"/>
    </row>
    <row r="8" spans="1:20" x14ac:dyDescent="0.3">
      <c r="A8" s="60"/>
      <c r="B8" s="62">
        <v>43620</v>
      </c>
      <c r="C8" s="3" t="str">
        <f>IF(ISBLANK(Data!U8)," ",IF(Data!U8&lt;=0.1,"VL",IF(Data!U8&lt;=10,"L",IF(Data!U8&lt;=25,"M",IF(Data!U8&lt;=50,"H",IF(Data!U8&gt;0,"VH"))))))</f>
        <v xml:space="preserve"> </v>
      </c>
      <c r="D8" s="3" t="str">
        <f>IF(ISBLANK(Data!T8)," ",IF(Data!T8&lt;=0.1,"VL",IF(Data!T8&lt;=10,"L",IF(Data!T8&lt;=25,"M",IF(Data!T8&lt;=50,"H",IF(Data!T8&gt;0,"VH"))))))</f>
        <v xml:space="preserve"> </v>
      </c>
      <c r="E8" s="60"/>
      <c r="F8" s="60"/>
      <c r="G8" s="60"/>
      <c r="H8" s="145"/>
      <c r="I8" s="88" t="s">
        <v>31</v>
      </c>
      <c r="J8" s="88">
        <f>COUNTIFS(C5:C370,"VL",D5:D370,"H")</f>
        <v>0</v>
      </c>
      <c r="K8" s="88">
        <f>COUNTIFS(C5:C370,"L",D5:D370,"H")</f>
        <v>0</v>
      </c>
      <c r="L8" s="88">
        <f>COUNTIFS(C5:C370,"M",D5:D370,"H")</f>
        <v>0</v>
      </c>
      <c r="M8" s="88">
        <f>COUNTIFS(C5:C370,"H",D5:D370,"H")</f>
        <v>2</v>
      </c>
      <c r="N8" s="90">
        <f>COUNTIFS(C5:C370,"VH",D5:D370,"H")</f>
        <v>0</v>
      </c>
      <c r="O8" s="23">
        <f t="shared" si="0"/>
        <v>2</v>
      </c>
      <c r="P8" s="60"/>
      <c r="Q8" s="60"/>
      <c r="R8" s="60"/>
      <c r="S8" s="60"/>
      <c r="T8" s="60"/>
    </row>
    <row r="9" spans="1:20" ht="15.75" customHeight="1" thickBot="1" x14ac:dyDescent="0.35">
      <c r="A9" s="60"/>
      <c r="B9" s="62">
        <v>43621</v>
      </c>
      <c r="C9" s="3" t="str">
        <f>IF(ISBLANK(Data!U9)," ",IF(Data!U9&lt;=0.1,"VL",IF(Data!U9&lt;=10,"L",IF(Data!U9&lt;=25,"M",IF(Data!U9&lt;=50,"H",IF(Data!U9&gt;0,"VH"))))))</f>
        <v>VL</v>
      </c>
      <c r="D9" s="3" t="str">
        <f>IF(ISBLANK(Data!T9)," ",IF(Data!T9&lt;=0.1,"VL",IF(Data!T9&lt;=10,"L",IF(Data!T9&lt;=25,"M",IF(Data!T9&lt;=50,"H",IF(Data!T9&gt;0,"VH"))))))</f>
        <v>VL</v>
      </c>
      <c r="E9" s="60"/>
      <c r="F9" s="60"/>
      <c r="G9" s="60"/>
      <c r="H9" s="128"/>
      <c r="I9" s="88" t="s">
        <v>32</v>
      </c>
      <c r="J9" s="76">
        <f>COUNTIFS(C5:C370,"VL",D5:D370,"VH")</f>
        <v>0</v>
      </c>
      <c r="K9" s="76">
        <f>COUNTIFS(C5:C370,"L",D5:D370,"VH")</f>
        <v>0</v>
      </c>
      <c r="L9" s="76">
        <f>COUNTIFS(C5:C370,"M",D5:D370,"VH")</f>
        <v>0</v>
      </c>
      <c r="M9" s="76">
        <f>COUNTIFS(C5:C370,"H",D5:D370,"VH")</f>
        <v>0</v>
      </c>
      <c r="N9" s="15">
        <f>COUNTIFS(C5:C370,"VH",D5:D370,"VH")</f>
        <v>0</v>
      </c>
      <c r="O9" s="16">
        <f t="shared" si="0"/>
        <v>0</v>
      </c>
      <c r="P9" s="60"/>
      <c r="Q9" s="60"/>
      <c r="R9" s="60"/>
      <c r="S9" s="60"/>
      <c r="T9" s="60"/>
    </row>
    <row r="10" spans="1:20" ht="15" thickBot="1" x14ac:dyDescent="0.35">
      <c r="A10" s="60"/>
      <c r="B10" s="62">
        <v>43622</v>
      </c>
      <c r="C10" s="3" t="str">
        <f>IF(ISBLANK(Data!U10)," ",IF(Data!U10&lt;=0.1,"VL",IF(Data!U10&lt;=10,"L",IF(Data!U10&lt;=25,"M",IF(Data!U10&lt;=50,"H",IF(Data!U10&gt;0,"VH"))))))</f>
        <v>VL</v>
      </c>
      <c r="D10" s="3" t="str">
        <f>IF(ISBLANK(Data!T10)," ",IF(Data!T10&lt;=0.1,"VL",IF(Data!T10&lt;=10,"L",IF(Data!T10&lt;=25,"M",IF(Data!T10&lt;=50,"H",IF(Data!T10&gt;0,"VH"))))))</f>
        <v>VL</v>
      </c>
      <c r="E10" s="60"/>
      <c r="F10" s="60"/>
      <c r="G10" s="60"/>
      <c r="H10" s="60"/>
      <c r="I10" s="74" t="s">
        <v>20</v>
      </c>
      <c r="J10" s="17">
        <f>SUM(J5:J9)</f>
        <v>250</v>
      </c>
      <c r="K10" s="24">
        <f>SUM(K5:K9)</f>
        <v>88</v>
      </c>
      <c r="L10" s="24">
        <f>SUM(L5:L9)</f>
        <v>17</v>
      </c>
      <c r="M10" s="24">
        <f>SUM(M5:M9)</f>
        <v>7</v>
      </c>
      <c r="N10" s="18">
        <f>SUM(N5:N9)</f>
        <v>0</v>
      </c>
      <c r="O10" s="19">
        <f t="shared" si="0"/>
        <v>362</v>
      </c>
      <c r="P10" s="60"/>
      <c r="Q10" s="60"/>
      <c r="R10" s="60"/>
      <c r="S10" s="60"/>
      <c r="T10" s="60"/>
    </row>
    <row r="11" spans="1:20" x14ac:dyDescent="0.3">
      <c r="A11" s="60"/>
      <c r="B11" s="62">
        <v>43623</v>
      </c>
      <c r="C11" s="3" t="str">
        <f>IF(ISBLANK(Data!U11)," ",IF(Data!U11&lt;=0.1,"VL",IF(Data!U11&lt;=10,"L",IF(Data!U11&lt;=25,"M",IF(Data!U11&lt;=50,"H",IF(Data!U11&gt;0,"VH"))))))</f>
        <v>VL</v>
      </c>
      <c r="D11" s="3" t="str">
        <f>IF(ISBLANK(Data!T11)," ",IF(Data!T11&lt;=0.1,"VL",IF(Data!T11&lt;=10,"L",IF(Data!T11&lt;=25,"M",IF(Data!T11&lt;=50,"H",IF(Data!T11&gt;0,"VH"))))))</f>
        <v>VL</v>
      </c>
      <c r="E11" s="60"/>
      <c r="F11" s="60"/>
      <c r="G11" s="60"/>
      <c r="P11" s="60"/>
      <c r="Q11" s="60"/>
      <c r="R11" s="60"/>
      <c r="S11" s="60"/>
      <c r="T11" s="60"/>
    </row>
    <row r="12" spans="1:20" x14ac:dyDescent="0.3">
      <c r="A12" s="60"/>
      <c r="B12" s="62">
        <v>43624</v>
      </c>
      <c r="C12" s="3" t="str">
        <f>IF(ISBLANK(Data!U12)," ",IF(Data!U12&lt;=0.1,"VL",IF(Data!U12&lt;=10,"L",IF(Data!U12&lt;=25,"M",IF(Data!U12&lt;=50,"H",IF(Data!U12&gt;0,"VH"))))))</f>
        <v>VL</v>
      </c>
      <c r="D12" s="3" t="str">
        <f>IF(ISBLANK(Data!T12)," ",IF(Data!T12&lt;=0.1,"VL",IF(Data!T12&lt;=10,"L",IF(Data!T12&lt;=25,"M",IF(Data!T12&lt;=50,"H",IF(Data!T12&gt;0,"VH"))))))</f>
        <v>VL</v>
      </c>
      <c r="E12" s="60"/>
      <c r="F12" s="60"/>
      <c r="G12" s="60"/>
      <c r="H12" s="119" t="s">
        <v>77</v>
      </c>
      <c r="I12" s="120"/>
      <c r="J12" s="120"/>
      <c r="K12" s="120"/>
      <c r="L12" s="112"/>
      <c r="M12" s="3" t="s">
        <v>36</v>
      </c>
      <c r="N12" s="119" t="s">
        <v>37</v>
      </c>
      <c r="O12" s="120"/>
      <c r="P12" s="120"/>
      <c r="Q12" s="120"/>
      <c r="R12" s="120"/>
      <c r="S12" s="120"/>
      <c r="T12" s="112"/>
    </row>
    <row r="13" spans="1:20" x14ac:dyDescent="0.3">
      <c r="A13" s="60"/>
      <c r="B13" s="62">
        <v>43625</v>
      </c>
      <c r="C13" s="3" t="str">
        <f>IF(ISBLANK(Data!U13)," ",IF(Data!U13&lt;=0.1,"VL",IF(Data!U13&lt;=10,"L",IF(Data!U13&lt;=25,"M",IF(Data!U13&lt;=50,"H",IF(Data!U13&gt;0,"VH"))))))</f>
        <v>VL</v>
      </c>
      <c r="D13" s="3" t="str">
        <f>IF(ISBLANK(Data!T13)," ",IF(Data!T13&lt;=0.1,"VL",IF(Data!T13&lt;=10,"L",IF(Data!T13&lt;=25,"M",IF(Data!T13&lt;=50,"H",IF(Data!T13&gt;0,"VH"))))))</f>
        <v>VL</v>
      </c>
      <c r="E13" s="60"/>
      <c r="F13" s="60"/>
      <c r="G13" s="60"/>
      <c r="H13" s="149" t="s">
        <v>21</v>
      </c>
      <c r="I13" s="150"/>
      <c r="J13" s="151"/>
      <c r="K13" s="142">
        <f>(J5+K6+L7+M8+N9)/O10</f>
        <v>0.64640883977900554</v>
      </c>
      <c r="L13" s="143"/>
      <c r="M13" s="99" t="s">
        <v>38</v>
      </c>
      <c r="N13" s="119" t="str">
        <f>CONCATENATE(ROUND($K$13*100,3)," ","% forecast correct")</f>
        <v>64.641 % forecast correct</v>
      </c>
      <c r="O13" s="120"/>
      <c r="P13" s="120"/>
      <c r="Q13" s="120"/>
      <c r="R13" s="120"/>
      <c r="S13" s="120"/>
      <c r="T13" s="112"/>
    </row>
    <row r="14" spans="1:20" x14ac:dyDescent="0.3">
      <c r="A14" s="60"/>
      <c r="B14" s="62">
        <v>43626</v>
      </c>
      <c r="C14" s="3" t="str">
        <f>IF(ISBLANK(Data!U14)," ",IF(Data!U14&lt;=0.1,"VL",IF(Data!U14&lt;=10,"L",IF(Data!U14&lt;=25,"M",IF(Data!U14&lt;=50,"H",IF(Data!U14&gt;0,"VH"))))))</f>
        <v>VL</v>
      </c>
      <c r="D14" s="3" t="str">
        <f>IF(ISBLANK(Data!T14)," ",IF(Data!T14&lt;=0.1,"VL",IF(Data!T14&lt;=10,"L",IF(Data!T14&lt;=25,"M",IF(Data!T14&lt;=50,"H",IF(Data!T14&gt;0,"VH"))))))</f>
        <v>VL</v>
      </c>
      <c r="E14" s="60"/>
      <c r="F14" s="60"/>
      <c r="G14" s="60"/>
      <c r="H14" s="146" t="s">
        <v>34</v>
      </c>
      <c r="I14" s="147"/>
      <c r="J14" s="148"/>
      <c r="K14" s="142">
        <f>(K13-(SUM((J10*O5),(K10*O6),(L10*O7),(M10*O8),(N10*O9))/(O10*O10)))/(1-SUM((J10*O5),(K10*O6),(L10*O7),(M10*O8),(N10*O9))/(O10*O10))</f>
        <v>0.33177583571284358</v>
      </c>
      <c r="L14" s="143"/>
      <c r="M14" s="25" t="s">
        <v>43</v>
      </c>
      <c r="N14" s="119" t="str">
        <f>CONCATENATE(ROUND($K$14*100,3)," ","% correct forcast without random chance correct forecast")</f>
        <v>33.178 % correct forcast without random chance correct forecast</v>
      </c>
      <c r="O14" s="120"/>
      <c r="P14" s="120"/>
      <c r="Q14" s="120"/>
      <c r="R14" s="120"/>
      <c r="S14" s="120"/>
      <c r="T14" s="112"/>
    </row>
    <row r="15" spans="1:20" x14ac:dyDescent="0.3">
      <c r="A15" s="60"/>
      <c r="B15" s="62">
        <v>43627</v>
      </c>
      <c r="C15" s="3" t="str">
        <f>IF(ISBLANK(Data!U15)," ",IF(Data!U15&lt;=0.1,"VL",IF(Data!U15&lt;=10,"L",IF(Data!U15&lt;=25,"M",IF(Data!U15&lt;=50,"H",IF(Data!U15&gt;0,"VH"))))))</f>
        <v>VL</v>
      </c>
      <c r="D15" s="3" t="str">
        <f>IF(ISBLANK(Data!T15)," ",IF(Data!T15&lt;=0.1,"VL",IF(Data!T15&lt;=10,"L",IF(Data!T15&lt;=25,"M",IF(Data!T15&lt;=50,"H",IF(Data!T15&gt;0,"VH"))))))</f>
        <v>VL</v>
      </c>
      <c r="E15" s="60"/>
      <c r="F15" s="60"/>
      <c r="G15" s="60"/>
      <c r="H15" s="119" t="s">
        <v>35</v>
      </c>
      <c r="I15" s="120"/>
      <c r="J15" s="112"/>
      <c r="K15" s="142">
        <f>(K13-(SUM((J10*O5),(K10*O6),(L10*O7),(M10*O8),(N10*O9))/(O10*O10)))/(1-SUM(J10^2,K10^2,L10^2,M10^2,N10^2)/(O10*O10))</f>
        <v>0.38050345671661545</v>
      </c>
      <c r="L15" s="143"/>
      <c r="M15" s="26" t="s">
        <v>42</v>
      </c>
      <c r="N15" s="100" t="str">
        <f>CONCATENATE(ROUND(K15*100,3)," ","% correct forecast with random chance correct forecast")</f>
        <v>38.05 % correct forecast with random chance correct forecast</v>
      </c>
      <c r="O15" s="101"/>
      <c r="P15" s="101"/>
      <c r="Q15" s="101"/>
      <c r="R15" s="101"/>
      <c r="S15" s="101"/>
      <c r="T15" s="102"/>
    </row>
    <row r="16" spans="1:20" x14ac:dyDescent="0.3">
      <c r="A16" s="60"/>
      <c r="B16" s="62">
        <v>43628</v>
      </c>
      <c r="C16" s="3" t="str">
        <f>IF(ISBLANK(Data!U16)," ",IF(Data!U16&lt;=0.1,"VL",IF(Data!U16&lt;=10,"L",IF(Data!U16&lt;=25,"M",IF(Data!U16&lt;=50,"H",IF(Data!U16&gt;0,"VH"))))))</f>
        <v>VL</v>
      </c>
      <c r="D16" s="3" t="str">
        <f>IF(ISBLANK(Data!T16)," ",IF(Data!T16&lt;=0.1,"VL",IF(Data!T16&lt;=10,"L",IF(Data!T16&lt;=25,"M",IF(Data!T16&lt;=50,"H",IF(Data!T16&gt;0,"VH"))))))</f>
        <v>VL</v>
      </c>
      <c r="E16" s="60"/>
      <c r="F16" s="60"/>
      <c r="G16" s="60"/>
    </row>
    <row r="17" spans="1:20" x14ac:dyDescent="0.3">
      <c r="A17" s="60"/>
      <c r="B17" s="62">
        <v>43629</v>
      </c>
      <c r="C17" s="3" t="str">
        <f>IF(ISBLANK(Data!U17)," ",IF(Data!U17&lt;=0.1,"VL",IF(Data!U17&lt;=10,"L",IF(Data!U17&lt;=25,"M",IF(Data!U17&lt;=50,"H",IF(Data!U17&gt;0,"VH"))))))</f>
        <v>VL</v>
      </c>
      <c r="D17" s="3" t="str">
        <f>IF(ISBLANK(Data!T17)," ",IF(Data!T17&lt;=0.1,"VL",IF(Data!T17&lt;=10,"L",IF(Data!T17&lt;=25,"M",IF(Data!T17&lt;=50,"H",IF(Data!T17&gt;0,"VH"))))))</f>
        <v>VL</v>
      </c>
      <c r="E17" s="60"/>
      <c r="F17" s="60"/>
      <c r="G17" s="60"/>
      <c r="H17" s="60"/>
      <c r="I17" s="60"/>
      <c r="J17" s="99"/>
      <c r="K17" s="99" t="s">
        <v>112</v>
      </c>
      <c r="L17" s="99" t="s">
        <v>113</v>
      </c>
      <c r="M17" s="26" t="s">
        <v>114</v>
      </c>
      <c r="N17" s="99" t="s">
        <v>118</v>
      </c>
      <c r="O17" s="60"/>
      <c r="P17" s="60"/>
      <c r="Q17" s="60"/>
      <c r="R17" s="60"/>
      <c r="S17" s="60"/>
      <c r="T17" s="60"/>
    </row>
    <row r="18" spans="1:20" x14ac:dyDescent="0.3">
      <c r="A18" s="60"/>
      <c r="B18" s="62">
        <v>43630</v>
      </c>
      <c r="C18" s="3" t="str">
        <f>IF(ISBLANK(Data!U18)," ",IF(Data!U18&lt;=0.1,"VL",IF(Data!U18&lt;=10,"L",IF(Data!U18&lt;=25,"M",IF(Data!U18&lt;=50,"H",IF(Data!U18&gt;0,"VH"))))))</f>
        <v>VL</v>
      </c>
      <c r="D18" s="3" t="str">
        <f>IF(ISBLANK(Data!T18)," ",IF(Data!T18&lt;=0.1,"VL",IF(Data!T18&lt;=10,"L",IF(Data!T18&lt;=25,"M",IF(Data!T18&lt;=50,"H",IF(Data!T18&gt;0,"VH"))))))</f>
        <v>VL</v>
      </c>
      <c r="E18" s="60"/>
      <c r="F18" s="60"/>
      <c r="G18" s="60"/>
      <c r="H18" s="60"/>
      <c r="I18" s="60"/>
      <c r="J18" s="99" t="s">
        <v>28</v>
      </c>
      <c r="K18" s="99">
        <f>J5</f>
        <v>175</v>
      </c>
      <c r="L18" s="99">
        <f>SUM(K5:N5)</f>
        <v>19</v>
      </c>
      <c r="M18" s="99">
        <f>J6+J7+J8+J9</f>
        <v>75</v>
      </c>
      <c r="N18" s="99">
        <f>K18/SUM(K18:M18)</f>
        <v>0.65055762081784385</v>
      </c>
      <c r="O18" s="60"/>
      <c r="P18" s="60"/>
      <c r="Q18" s="60"/>
      <c r="R18" s="60"/>
      <c r="S18" s="60"/>
      <c r="T18" s="60"/>
    </row>
    <row r="19" spans="1:20" x14ac:dyDescent="0.3">
      <c r="A19" s="60"/>
      <c r="B19" s="62">
        <v>43631</v>
      </c>
      <c r="C19" s="3" t="str">
        <f>IF(ISBLANK(Data!U19)," ",IF(Data!U19&lt;=0.1,"VL",IF(Data!U19&lt;=10,"L",IF(Data!U19&lt;=25,"M",IF(Data!U19&lt;=50,"H",IF(Data!U19&gt;0,"VH"))))))</f>
        <v>VL</v>
      </c>
      <c r="D19" s="3" t="str">
        <f>IF(ISBLANK(Data!T19)," ",IF(Data!T19&lt;=0.1,"VL",IF(Data!T19&lt;=10,"L",IF(Data!T19&lt;=25,"M",IF(Data!T19&lt;=50,"H",IF(Data!T19&gt;0,"VH"))))))</f>
        <v>VL</v>
      </c>
      <c r="E19" s="60"/>
      <c r="F19" s="60"/>
      <c r="G19" s="60"/>
      <c r="H19" s="60"/>
      <c r="I19" s="60"/>
      <c r="J19" s="99" t="s">
        <v>29</v>
      </c>
      <c r="K19" s="99">
        <f>K6</f>
        <v>55</v>
      </c>
      <c r="L19" s="99">
        <f>J6+L6+M6+N6</f>
        <v>91</v>
      </c>
      <c r="M19" s="99">
        <f>K5+K7+K8+K9</f>
        <v>33</v>
      </c>
      <c r="N19" s="99">
        <f t="shared" ref="N19:N21" si="1">K19/SUM(K19:M19)</f>
        <v>0.30726256983240224</v>
      </c>
      <c r="O19" s="60"/>
      <c r="P19" s="60"/>
      <c r="Q19" s="60"/>
      <c r="R19" s="60"/>
      <c r="S19" s="60"/>
      <c r="T19" s="60"/>
    </row>
    <row r="20" spans="1:20" x14ac:dyDescent="0.3">
      <c r="A20" s="60"/>
      <c r="B20" s="62">
        <v>43632</v>
      </c>
      <c r="C20" s="3" t="str">
        <f>IF(ISBLANK(Data!U20)," ",IF(Data!U20&lt;=0.1,"VL",IF(Data!U20&lt;=10,"L",IF(Data!U20&lt;=25,"M",IF(Data!U20&lt;=50,"H",IF(Data!U20&gt;0,"VH"))))))</f>
        <v>VL</v>
      </c>
      <c r="D20" s="3" t="str">
        <f>IF(ISBLANK(Data!T20)," ",IF(Data!T20&lt;=0.1,"VL",IF(Data!T20&lt;=10,"L",IF(Data!T20&lt;=25,"M",IF(Data!T20&lt;=50,"H",IF(Data!T20&gt;0,"VH"))))))</f>
        <v>VL</v>
      </c>
      <c r="E20" s="60"/>
      <c r="F20" s="60"/>
      <c r="G20" s="60"/>
      <c r="H20" s="60"/>
      <c r="I20" s="60"/>
      <c r="J20" s="99" t="s">
        <v>30</v>
      </c>
      <c r="K20" s="99">
        <f>L7</f>
        <v>2</v>
      </c>
      <c r="L20" s="99">
        <f>J7+K7+M7+N7</f>
        <v>18</v>
      </c>
      <c r="M20" s="99">
        <f>L5+L6+L8+L9</f>
        <v>15</v>
      </c>
      <c r="N20" s="99">
        <f t="shared" si="1"/>
        <v>5.7142857142857141E-2</v>
      </c>
      <c r="O20" s="60"/>
      <c r="P20" s="60"/>
      <c r="Q20" s="60"/>
      <c r="R20" s="60"/>
      <c r="S20" s="60"/>
      <c r="T20" s="60"/>
    </row>
    <row r="21" spans="1:20" x14ac:dyDescent="0.3">
      <c r="A21" s="60"/>
      <c r="B21" s="62">
        <v>43633</v>
      </c>
      <c r="C21" s="3" t="str">
        <f>IF(ISBLANK(Data!U21)," ",IF(Data!U21&lt;=0.1,"VL",IF(Data!U21&lt;=10,"L",IF(Data!U21&lt;=25,"M",IF(Data!U21&lt;=50,"H",IF(Data!U21&gt;0,"VH"))))))</f>
        <v>VL</v>
      </c>
      <c r="D21" s="3" t="str">
        <f>IF(ISBLANK(Data!T21)," ",IF(Data!T21&lt;=0.1,"VL",IF(Data!T21&lt;=10,"L",IF(Data!T21&lt;=25,"M",IF(Data!T21&lt;=50,"H",IF(Data!T21&gt;0,"VH"))))))</f>
        <v>VL</v>
      </c>
      <c r="E21" s="60"/>
      <c r="F21" s="60"/>
      <c r="G21" s="60"/>
      <c r="H21" s="60"/>
      <c r="I21" s="60"/>
      <c r="J21" s="99" t="s">
        <v>31</v>
      </c>
      <c r="K21" s="99">
        <f>M8</f>
        <v>2</v>
      </c>
      <c r="L21" s="99">
        <f>J8+K8+L8+N8</f>
        <v>0</v>
      </c>
      <c r="M21" s="99">
        <f>M5+M6+M7+M9</f>
        <v>5</v>
      </c>
      <c r="N21" s="99">
        <f t="shared" si="1"/>
        <v>0.2857142857142857</v>
      </c>
      <c r="O21" s="60"/>
      <c r="P21" s="60"/>
      <c r="Q21" s="60"/>
      <c r="R21" s="60"/>
      <c r="S21" s="60"/>
      <c r="T21" s="60"/>
    </row>
    <row r="22" spans="1:20" x14ac:dyDescent="0.3">
      <c r="A22" s="60"/>
      <c r="B22" s="62">
        <v>43634</v>
      </c>
      <c r="C22" s="3" t="str">
        <f>IF(ISBLANK(Data!U22)," ",IF(Data!U22&lt;=0.1,"VL",IF(Data!U22&lt;=10,"L",IF(Data!U22&lt;=25,"M",IF(Data!U22&lt;=50,"H",IF(Data!U22&gt;0,"VH"))))))</f>
        <v>VL</v>
      </c>
      <c r="D22" s="3" t="str">
        <f>IF(ISBLANK(Data!T22)," ",IF(Data!T22&lt;=0.1,"VL",IF(Data!T22&lt;=10,"L",IF(Data!T22&lt;=25,"M",IF(Data!T22&lt;=50,"H",IF(Data!T22&gt;0,"VH"))))))</f>
        <v>VL</v>
      </c>
      <c r="E22" s="60"/>
      <c r="F22" s="60"/>
      <c r="G22" s="60"/>
      <c r="H22" s="60"/>
      <c r="I22" s="60"/>
      <c r="J22" s="99" t="s">
        <v>32</v>
      </c>
      <c r="K22" s="99">
        <f>N9</f>
        <v>0</v>
      </c>
      <c r="L22" s="99">
        <f>J9:M9</f>
        <v>0</v>
      </c>
      <c r="M22" s="99">
        <f>N5+N6+N7+N8</f>
        <v>0</v>
      </c>
      <c r="N22" s="99">
        <v>0</v>
      </c>
      <c r="O22" s="60"/>
      <c r="P22" s="60"/>
      <c r="Q22" s="60"/>
      <c r="R22" s="60"/>
      <c r="S22" s="60"/>
      <c r="T22" s="60"/>
    </row>
    <row r="23" spans="1:20" x14ac:dyDescent="0.3">
      <c r="A23" s="60"/>
      <c r="B23" s="62">
        <v>43635</v>
      </c>
      <c r="C23" s="3" t="str">
        <f>IF(ISBLANK(Data!U23)," ",IF(Data!U23&lt;=0.1,"VL",IF(Data!U23&lt;=10,"L",IF(Data!U23&lt;=25,"M",IF(Data!U23&lt;=50,"H",IF(Data!U23&gt;0,"VH"))))))</f>
        <v>VL</v>
      </c>
      <c r="D23" s="3" t="str">
        <f>IF(ISBLANK(Data!T23)," ",IF(Data!T23&lt;=0.1,"VL",IF(Data!T23&lt;=10,"L",IF(Data!T23&lt;=25,"M",IF(Data!T23&lt;=50,"H",IF(Data!T23&gt;0,"VH"))))))</f>
        <v>VL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x14ac:dyDescent="0.3">
      <c r="A24" s="60"/>
      <c r="B24" s="62">
        <v>43636</v>
      </c>
      <c r="C24" s="3" t="str">
        <f>IF(ISBLANK(Data!U24)," ",IF(Data!U24&lt;=0.1,"VL",IF(Data!U24&lt;=10,"L",IF(Data!U24&lt;=25,"M",IF(Data!U24&lt;=50,"H",IF(Data!U24&gt;0,"VH"))))))</f>
        <v>VL</v>
      </c>
      <c r="D24" s="3" t="str">
        <f>IF(ISBLANK(Data!T24)," ",IF(Data!T24&lt;=0.1,"VL",IF(Data!T24&lt;=10,"L",IF(Data!T24&lt;=25,"M",IF(Data!T24&lt;=50,"H",IF(Data!T24&gt;0,"VH"))))))</f>
        <v>VL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x14ac:dyDescent="0.3">
      <c r="A25" s="60"/>
      <c r="B25" s="62">
        <v>43637</v>
      </c>
      <c r="C25" s="3" t="str">
        <f>IF(ISBLANK(Data!U25)," ",IF(Data!U25&lt;=0.1,"VL",IF(Data!U25&lt;=10,"L",IF(Data!U25&lt;=25,"M",IF(Data!U25&lt;=50,"H",IF(Data!U25&gt;0,"VH"))))))</f>
        <v>VL</v>
      </c>
      <c r="D25" s="3" t="str">
        <f>IF(ISBLANK(Data!T25)," ",IF(Data!T25&lt;=0.1,"VL",IF(Data!T25&lt;=10,"L",IF(Data!T25&lt;=25,"M",IF(Data!T25&lt;=50,"H",IF(Data!T25&gt;0,"VH"))))))</f>
        <v>VL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x14ac:dyDescent="0.3">
      <c r="A26" s="60"/>
      <c r="B26" s="62">
        <v>43638</v>
      </c>
      <c r="C26" s="3" t="str">
        <f>IF(ISBLANK(Data!U26)," ",IF(Data!U26&lt;=0.1,"VL",IF(Data!U26&lt;=10,"L",IF(Data!U26&lt;=25,"M",IF(Data!U26&lt;=50,"H",IF(Data!U26&gt;0,"VH"))))))</f>
        <v>VL</v>
      </c>
      <c r="D26" s="3" t="str">
        <f>IF(ISBLANK(Data!T26)," ",IF(Data!T26&lt;=0.1,"VL",IF(Data!T26&lt;=10,"L",IF(Data!T26&lt;=25,"M",IF(Data!T26&lt;=50,"H",IF(Data!T26&gt;0,"VH"))))))</f>
        <v>VL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x14ac:dyDescent="0.3">
      <c r="A27" s="60"/>
      <c r="B27" s="62">
        <v>43639</v>
      </c>
      <c r="C27" s="3" t="str">
        <f>IF(ISBLANK(Data!U27)," ",IF(Data!U27&lt;=0.1,"VL",IF(Data!U27&lt;=10,"L",IF(Data!U27&lt;=25,"M",IF(Data!U27&lt;=50,"H",IF(Data!U27&gt;0,"VH"))))))</f>
        <v>VL</v>
      </c>
      <c r="D27" s="3" t="str">
        <f>IF(ISBLANK(Data!T27)," ",IF(Data!T27&lt;=0.1,"VL",IF(Data!T27&lt;=10,"L",IF(Data!T27&lt;=25,"M",IF(Data!T27&lt;=50,"H",IF(Data!T27&gt;0,"VH"))))))</f>
        <v>VL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</row>
    <row r="28" spans="1:20" x14ac:dyDescent="0.3">
      <c r="A28" s="60"/>
      <c r="B28" s="62">
        <v>43640</v>
      </c>
      <c r="C28" s="3" t="str">
        <f>IF(ISBLANK(Data!U28)," ",IF(Data!U28&lt;=0.1,"VL",IF(Data!U28&lt;=10,"L",IF(Data!U28&lt;=25,"M",IF(Data!U28&lt;=50,"H",IF(Data!U28&gt;0,"VH"))))))</f>
        <v>VL</v>
      </c>
      <c r="D28" s="3" t="str">
        <f>IF(ISBLANK(Data!T28)," ",IF(Data!T28&lt;=0.1,"VL",IF(Data!T28&lt;=10,"L",IF(Data!T28&lt;=25,"M",IF(Data!T28&lt;=50,"H",IF(Data!T28&gt;0,"VH"))))))</f>
        <v>VL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x14ac:dyDescent="0.3">
      <c r="A29" s="60"/>
      <c r="B29" s="62">
        <v>43641</v>
      </c>
      <c r="C29" s="3" t="str">
        <f>IF(ISBLANK(Data!U29)," ",IF(Data!U29&lt;=0.1,"VL",IF(Data!U29&lt;=10,"L",IF(Data!U29&lt;=25,"M",IF(Data!U29&lt;=50,"H",IF(Data!U29&gt;0,"VH"))))))</f>
        <v>VL</v>
      </c>
      <c r="D29" s="3" t="str">
        <f>IF(ISBLANK(Data!T29)," ",IF(Data!T29&lt;=0.1,"VL",IF(Data!T29&lt;=10,"L",IF(Data!T29&lt;=25,"M",IF(Data!T29&lt;=50,"H",IF(Data!T29&gt;0,"VH"))))))</f>
        <v>VL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 x14ac:dyDescent="0.3">
      <c r="A30" s="60"/>
      <c r="B30" s="62">
        <v>43642</v>
      </c>
      <c r="C30" s="3" t="str">
        <f>IF(ISBLANK(Data!U30)," ",IF(Data!U30&lt;=0.1,"VL",IF(Data!U30&lt;=10,"L",IF(Data!U30&lt;=25,"M",IF(Data!U30&lt;=50,"H",IF(Data!U30&gt;0,"VH"))))))</f>
        <v>VL</v>
      </c>
      <c r="D30" s="3" t="str">
        <f>IF(ISBLANK(Data!T30)," ",IF(Data!T30&lt;=0.1,"VL",IF(Data!T30&lt;=10,"L",IF(Data!T30&lt;=25,"M",IF(Data!T30&lt;=50,"H",IF(Data!T30&gt;0,"VH"))))))</f>
        <v>VL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 x14ac:dyDescent="0.3">
      <c r="A31" s="60"/>
      <c r="B31" s="62">
        <v>43643</v>
      </c>
      <c r="C31" s="3" t="str">
        <f>IF(ISBLANK(Data!U31)," ",IF(Data!U31&lt;=0.1,"VL",IF(Data!U31&lt;=10,"L",IF(Data!U31&lt;=25,"M",IF(Data!U31&lt;=50,"H",IF(Data!U31&gt;0,"VH"))))))</f>
        <v>VL</v>
      </c>
      <c r="D31" s="3" t="str">
        <f>IF(ISBLANK(Data!T31)," ",IF(Data!T31&lt;=0.1,"VL",IF(Data!T31&lt;=10,"L",IF(Data!T31&lt;=25,"M",IF(Data!T31&lt;=50,"H",IF(Data!T31&gt;0,"VH"))))))</f>
        <v>VL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 x14ac:dyDescent="0.3">
      <c r="A32" s="60"/>
      <c r="B32" s="62">
        <v>43644</v>
      </c>
      <c r="C32" s="3" t="str">
        <f>IF(ISBLANK(Data!U32)," ",IF(Data!U32&lt;=0.1,"VL",IF(Data!U32&lt;=10,"L",IF(Data!U32&lt;=25,"M",IF(Data!U32&lt;=50,"H",IF(Data!U32&gt;0,"VH"))))))</f>
        <v>VL</v>
      </c>
      <c r="D32" s="3" t="str">
        <f>IF(ISBLANK(Data!T32)," ",IF(Data!T32&lt;=0.1,"VL",IF(Data!T32&lt;=10,"L",IF(Data!T32&lt;=25,"M",IF(Data!T32&lt;=50,"H",IF(Data!T32&gt;0,"VH"))))))</f>
        <v>VL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 x14ac:dyDescent="0.3">
      <c r="A33" s="60"/>
      <c r="B33" s="62">
        <v>43645</v>
      </c>
      <c r="C33" s="3" t="str">
        <f>IF(ISBLANK(Data!U33)," ",IF(Data!U33&lt;=0.1,"VL",IF(Data!U33&lt;=10,"L",IF(Data!U33&lt;=25,"M",IF(Data!U33&lt;=50,"H",IF(Data!U33&gt;0,"VH"))))))</f>
        <v>VL</v>
      </c>
      <c r="D33" s="3" t="str">
        <f>IF(ISBLANK(Data!T33)," ",IF(Data!T33&lt;=0.1,"VL",IF(Data!T33&lt;=10,"L",IF(Data!T33&lt;=25,"M",IF(Data!T33&lt;=50,"H",IF(Data!T33&gt;0,"VH"))))))</f>
        <v>VL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 x14ac:dyDescent="0.3">
      <c r="A34" s="60"/>
      <c r="B34" s="62">
        <v>43646</v>
      </c>
      <c r="C34" s="3" t="str">
        <f>IF(ISBLANK(Data!U34)," ",IF(Data!U34&lt;=0.1,"VL",IF(Data!U34&lt;=10,"L",IF(Data!U34&lt;=25,"M",IF(Data!U34&lt;=50,"H",IF(Data!U34&gt;0,"VH"))))))</f>
        <v>VL</v>
      </c>
      <c r="D34" s="3" t="str">
        <f>IF(ISBLANK(Data!T34)," ",IF(Data!T34&lt;=0.1,"VL",IF(Data!T34&lt;=10,"L",IF(Data!T34&lt;=25,"M",IF(Data!T34&lt;=50,"H",IF(Data!T34&gt;0,"VH"))))))</f>
        <v>VL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 x14ac:dyDescent="0.3">
      <c r="A35" s="60"/>
      <c r="B35" s="62">
        <v>43647</v>
      </c>
      <c r="C35" s="3" t="str">
        <f>IF(ISBLANK(Data!U35)," ",IF(Data!U35&lt;=0.1,"VL",IF(Data!U35&lt;=10,"L",IF(Data!U35&lt;=25,"M",IF(Data!U35&lt;=50,"H",IF(Data!U35&gt;0,"VH"))))))</f>
        <v>VL</v>
      </c>
      <c r="D35" s="3" t="str">
        <f>IF(ISBLANK(Data!T35)," ",IF(Data!T35&lt;=0.1,"VL",IF(Data!T35&lt;=10,"L",IF(Data!T35&lt;=25,"M",IF(Data!T35&lt;=50,"H",IF(Data!T35&gt;0,"VH"))))))</f>
        <v>VL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x14ac:dyDescent="0.3">
      <c r="A36" s="60"/>
      <c r="B36" s="62">
        <v>43648</v>
      </c>
      <c r="C36" s="3" t="str">
        <f>IF(ISBLANK(Data!U36)," ",IF(Data!U36&lt;=0.1,"VL",IF(Data!U36&lt;=10,"L",IF(Data!U36&lt;=25,"M",IF(Data!U36&lt;=50,"H",IF(Data!U36&gt;0,"VH"))))))</f>
        <v>VL</v>
      </c>
      <c r="D36" s="3" t="str">
        <f>IF(ISBLANK(Data!T36)," ",IF(Data!T36&lt;=0.1,"VL",IF(Data!T36&lt;=10,"L",IF(Data!T36&lt;=25,"M",IF(Data!T36&lt;=50,"H",IF(Data!T36&gt;0,"VH"))))))</f>
        <v>VL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 x14ac:dyDescent="0.3">
      <c r="A37" s="60"/>
      <c r="B37" s="62">
        <v>43649</v>
      </c>
      <c r="C37" s="3" t="str">
        <f>IF(ISBLANK(Data!U37)," ",IF(Data!U37&lt;=0.1,"VL",IF(Data!U37&lt;=10,"L",IF(Data!U37&lt;=25,"M",IF(Data!U37&lt;=50,"H",IF(Data!U37&gt;0,"VH"))))))</f>
        <v>VL</v>
      </c>
      <c r="D37" s="3" t="str">
        <f>IF(ISBLANK(Data!T37)," ",IF(Data!T37&lt;=0.1,"VL",IF(Data!T37&lt;=10,"L",IF(Data!T37&lt;=25,"M",IF(Data!T37&lt;=50,"H",IF(Data!T37&gt;0,"VH"))))))</f>
        <v>VL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x14ac:dyDescent="0.3">
      <c r="A38" s="60"/>
      <c r="B38" s="62">
        <v>43650</v>
      </c>
      <c r="C38" s="3" t="str">
        <f>IF(ISBLANK(Data!U38)," ",IF(Data!U38&lt;=0.1,"VL",IF(Data!U38&lt;=10,"L",IF(Data!U38&lt;=25,"M",IF(Data!U38&lt;=50,"H",IF(Data!U38&gt;0,"VH"))))))</f>
        <v>L</v>
      </c>
      <c r="D38" s="3" t="str">
        <f>IF(ISBLANK(Data!T38)," ",IF(Data!T38&lt;=0.1,"VL",IF(Data!T38&lt;=10,"L",IF(Data!T38&lt;=25,"M",IF(Data!T38&lt;=50,"H",IF(Data!T38&gt;0,"VH"))))))</f>
        <v>VL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 x14ac:dyDescent="0.3">
      <c r="A39" s="60"/>
      <c r="B39" s="62">
        <v>43651</v>
      </c>
      <c r="C39" s="3" t="str">
        <f>IF(ISBLANK(Data!U39)," ",IF(Data!U39&lt;=0.1,"VL",IF(Data!U39&lt;=10,"L",IF(Data!U39&lt;=25,"M",IF(Data!U39&lt;=50,"H",IF(Data!U39&gt;0,"VH"))))))</f>
        <v>L</v>
      </c>
      <c r="D39" s="3" t="str">
        <f>IF(ISBLANK(Data!T39)," ",IF(Data!T39&lt;=0.1,"VL",IF(Data!T39&lt;=10,"L",IF(Data!T39&lt;=25,"M",IF(Data!T39&lt;=50,"H",IF(Data!T39&gt;0,"VH"))))))</f>
        <v>L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 x14ac:dyDescent="0.3">
      <c r="A40" s="60"/>
      <c r="B40" s="62">
        <v>43652</v>
      </c>
      <c r="C40" s="3" t="str">
        <f>IF(ISBLANK(Data!U40)," ",IF(Data!U40&lt;=0.1,"VL",IF(Data!U40&lt;=10,"L",IF(Data!U40&lt;=25,"M",IF(Data!U40&lt;=50,"H",IF(Data!U40&gt;0,"VH"))))))</f>
        <v>L</v>
      </c>
      <c r="D40" s="3" t="str">
        <f>IF(ISBLANK(Data!T40)," ",IF(Data!T40&lt;=0.1,"VL",IF(Data!T40&lt;=10,"L",IF(Data!T40&lt;=25,"M",IF(Data!T40&lt;=50,"H",IF(Data!T40&gt;0,"VH"))))))</f>
        <v>L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 x14ac:dyDescent="0.3">
      <c r="A41" s="60"/>
      <c r="B41" s="62">
        <v>43653</v>
      </c>
      <c r="C41" s="3" t="str">
        <f>IF(ISBLANK(Data!U41)," ",IF(Data!U41&lt;=0.1,"VL",IF(Data!U41&lt;=10,"L",IF(Data!U41&lt;=25,"M",IF(Data!U41&lt;=50,"H",IF(Data!U41&gt;0,"VH"))))))</f>
        <v>L</v>
      </c>
      <c r="D41" s="3" t="str">
        <f>IF(ISBLANK(Data!T41)," ",IF(Data!T41&lt;=0.1,"VL",IF(Data!T41&lt;=10,"L",IF(Data!T41&lt;=25,"M",IF(Data!T41&lt;=50,"H",IF(Data!T41&gt;0,"VH"))))))</f>
        <v>L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x14ac:dyDescent="0.3">
      <c r="A42" s="60"/>
      <c r="B42" s="62">
        <v>43654</v>
      </c>
      <c r="C42" s="3" t="str">
        <f>IF(ISBLANK(Data!U42)," ",IF(Data!U42&lt;=0.1,"VL",IF(Data!U42&lt;=10,"L",IF(Data!U42&lt;=25,"M",IF(Data!U42&lt;=50,"H",IF(Data!U42&gt;0,"VH"))))))</f>
        <v>L</v>
      </c>
      <c r="D42" s="3" t="str">
        <f>IF(ISBLANK(Data!T42)," ",IF(Data!T42&lt;=0.1,"VL",IF(Data!T42&lt;=10,"L",IF(Data!T42&lt;=25,"M",IF(Data!T42&lt;=50,"H",IF(Data!T42&gt;0,"VH"))))))</f>
        <v>L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 x14ac:dyDescent="0.3">
      <c r="A43" s="60"/>
      <c r="B43" s="62">
        <v>43655</v>
      </c>
      <c r="C43" s="3" t="str">
        <f>IF(ISBLANK(Data!U43)," ",IF(Data!U43&lt;=0.1,"VL",IF(Data!U43&lt;=10,"L",IF(Data!U43&lt;=25,"M",IF(Data!U43&lt;=50,"H",IF(Data!U43&gt;0,"VH"))))))</f>
        <v>VL</v>
      </c>
      <c r="D43" s="3" t="str">
        <f>IF(ISBLANK(Data!T43)," ",IF(Data!T43&lt;=0.1,"VL",IF(Data!T43&lt;=10,"L",IF(Data!T43&lt;=25,"M",IF(Data!T43&lt;=50,"H",IF(Data!T43&gt;0,"VH"))))))</f>
        <v>L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 x14ac:dyDescent="0.3">
      <c r="A44" s="60"/>
      <c r="B44" s="62">
        <v>43656</v>
      </c>
      <c r="C44" s="3" t="str">
        <f>IF(ISBLANK(Data!U44)," ",IF(Data!U44&lt;=0.1,"VL",IF(Data!U44&lt;=10,"L",IF(Data!U44&lt;=25,"M",IF(Data!U44&lt;=50,"H",IF(Data!U44&gt;0,"VH"))))))</f>
        <v>VL</v>
      </c>
      <c r="D44" s="3" t="str">
        <f>IF(ISBLANK(Data!T44)," ",IF(Data!T44&lt;=0.1,"VL",IF(Data!T44&lt;=10,"L",IF(Data!T44&lt;=25,"M",IF(Data!T44&lt;=50,"H",IF(Data!T44&gt;0,"VH"))))))</f>
        <v>L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x14ac:dyDescent="0.3">
      <c r="A45" s="60"/>
      <c r="B45" s="62">
        <v>43657</v>
      </c>
      <c r="C45" s="3" t="str">
        <f>IF(ISBLANK(Data!U45)," ",IF(Data!U45&lt;=0.1,"VL",IF(Data!U45&lt;=10,"L",IF(Data!U45&lt;=25,"M",IF(Data!U45&lt;=50,"H",IF(Data!U45&gt;0,"VH"))))))</f>
        <v>VL</v>
      </c>
      <c r="D45" s="3" t="str">
        <f>IF(ISBLANK(Data!T45)," ",IF(Data!T45&lt;=0.1,"VL",IF(Data!T45&lt;=10,"L",IF(Data!T45&lt;=25,"M",IF(Data!T45&lt;=50,"H",IF(Data!T45&gt;0,"VH"))))))</f>
        <v>L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 x14ac:dyDescent="0.3">
      <c r="A46" s="60"/>
      <c r="B46" s="62">
        <v>43658</v>
      </c>
      <c r="C46" s="3" t="str">
        <f>IF(ISBLANK(Data!U46)," ",IF(Data!U46&lt;=0.1,"VL",IF(Data!U46&lt;=10,"L",IF(Data!U46&lt;=25,"M",IF(Data!U46&lt;=50,"H",IF(Data!U46&gt;0,"VH"))))))</f>
        <v>VL</v>
      </c>
      <c r="D46" s="3" t="str">
        <f>IF(ISBLANK(Data!T46)," ",IF(Data!T46&lt;=0.1,"VL",IF(Data!T46&lt;=10,"L",IF(Data!T46&lt;=25,"M",IF(Data!T46&lt;=50,"H",IF(Data!T46&gt;0,"VH"))))))</f>
        <v>VL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 x14ac:dyDescent="0.3">
      <c r="A47" s="60"/>
      <c r="B47" s="62">
        <v>43659</v>
      </c>
      <c r="C47" s="3" t="str">
        <f>IF(ISBLANK(Data!U47)," ",IF(Data!U47&lt;=0.1,"VL",IF(Data!U47&lt;=10,"L",IF(Data!U47&lt;=25,"M",IF(Data!U47&lt;=50,"H",IF(Data!U47&gt;0,"VH"))))))</f>
        <v>VL</v>
      </c>
      <c r="D47" s="3" t="str">
        <f>IF(ISBLANK(Data!T47)," ",IF(Data!T47&lt;=0.1,"VL",IF(Data!T47&lt;=10,"L",IF(Data!T47&lt;=25,"M",IF(Data!T47&lt;=50,"H",IF(Data!T47&gt;0,"VH"))))))</f>
        <v>VL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 x14ac:dyDescent="0.3">
      <c r="A48" s="60"/>
      <c r="B48" s="62">
        <v>43660</v>
      </c>
      <c r="C48" s="3" t="str">
        <f>IF(ISBLANK(Data!U48)," ",IF(Data!U48&lt;=0.1,"VL",IF(Data!U48&lt;=10,"L",IF(Data!U48&lt;=25,"M",IF(Data!U48&lt;=50,"H",IF(Data!U48&gt;0,"VH"))))))</f>
        <v>VL</v>
      </c>
      <c r="D48" s="3" t="str">
        <f>IF(ISBLANK(Data!T48)," ",IF(Data!T48&lt;=0.1,"VL",IF(Data!T48&lt;=10,"L",IF(Data!T48&lt;=25,"M",IF(Data!T48&lt;=50,"H",IF(Data!T48&gt;0,"VH"))))))</f>
        <v>VL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 x14ac:dyDescent="0.3">
      <c r="A49" s="60"/>
      <c r="B49" s="62">
        <v>43661</v>
      </c>
      <c r="C49" s="3" t="str">
        <f>IF(ISBLANK(Data!U49)," ",IF(Data!U49&lt;=0.1,"VL",IF(Data!U49&lt;=10,"L",IF(Data!U49&lt;=25,"M",IF(Data!U49&lt;=50,"H",IF(Data!U49&gt;0,"VH"))))))</f>
        <v>VL</v>
      </c>
      <c r="D49" s="3" t="str">
        <f>IF(ISBLANK(Data!T49)," ",IF(Data!T49&lt;=0.1,"VL",IF(Data!T49&lt;=10,"L",IF(Data!T49&lt;=25,"M",IF(Data!T49&lt;=50,"H",IF(Data!T49&gt;0,"VH"))))))</f>
        <v>VL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 x14ac:dyDescent="0.3">
      <c r="A50" s="60"/>
      <c r="B50" s="62">
        <v>43662</v>
      </c>
      <c r="C50" s="3" t="str">
        <f>IF(ISBLANK(Data!U50)," ",IF(Data!U50&lt;=0.1,"VL",IF(Data!U50&lt;=10,"L",IF(Data!U50&lt;=25,"M",IF(Data!U50&lt;=50,"H",IF(Data!U50&gt;0,"VH"))))))</f>
        <v>VL</v>
      </c>
      <c r="D50" s="3" t="str">
        <f>IF(ISBLANK(Data!T50)," ",IF(Data!T50&lt;=0.1,"VL",IF(Data!T50&lt;=10,"L",IF(Data!T50&lt;=25,"M",IF(Data!T50&lt;=50,"H",IF(Data!T50&gt;0,"VH"))))))</f>
        <v>VL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1:20" x14ac:dyDescent="0.3">
      <c r="A51" s="60"/>
      <c r="B51" s="62">
        <v>43663</v>
      </c>
      <c r="C51" s="3" t="str">
        <f>IF(ISBLANK(Data!U51)," ",IF(Data!U51&lt;=0.1,"VL",IF(Data!U51&lt;=10,"L",IF(Data!U51&lt;=25,"M",IF(Data!U51&lt;=50,"H",IF(Data!U51&gt;0,"VH"))))))</f>
        <v>VL</v>
      </c>
      <c r="D51" s="3" t="str">
        <f>IF(ISBLANK(Data!T51)," ",IF(Data!T51&lt;=0.1,"VL",IF(Data!T51&lt;=10,"L",IF(Data!T51&lt;=25,"M",IF(Data!T51&lt;=50,"H",IF(Data!T51&gt;0,"VH"))))))</f>
        <v>VL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1:20" x14ac:dyDescent="0.3">
      <c r="A52" s="60"/>
      <c r="B52" s="62">
        <v>43664</v>
      </c>
      <c r="C52" s="3" t="str">
        <f>IF(ISBLANK(Data!U52)," ",IF(Data!U52&lt;=0.1,"VL",IF(Data!U52&lt;=10,"L",IF(Data!U52&lt;=25,"M",IF(Data!U52&lt;=50,"H",IF(Data!U52&gt;0,"VH"))))))</f>
        <v>VL</v>
      </c>
      <c r="D52" s="3" t="str">
        <f>IF(ISBLANK(Data!T52)," ",IF(Data!T52&lt;=0.1,"VL",IF(Data!T52&lt;=10,"L",IF(Data!T52&lt;=25,"M",IF(Data!T52&lt;=50,"H",IF(Data!T52&gt;0,"VH"))))))</f>
        <v>VL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1:20" x14ac:dyDescent="0.3">
      <c r="A53" s="60"/>
      <c r="B53" s="62">
        <v>43665</v>
      </c>
      <c r="C53" s="3" t="str">
        <f>IF(ISBLANK(Data!U53)," ",IF(Data!U53&lt;=0.1,"VL",IF(Data!U53&lt;=10,"L",IF(Data!U53&lt;=25,"M",IF(Data!U53&lt;=50,"H",IF(Data!U53&gt;0,"VH"))))))</f>
        <v>VL</v>
      </c>
      <c r="D53" s="3" t="str">
        <f>IF(ISBLANK(Data!T53)," ",IF(Data!T53&lt;=0.1,"VL",IF(Data!T53&lt;=10,"L",IF(Data!T53&lt;=25,"M",IF(Data!T53&lt;=50,"H",IF(Data!T53&gt;0,"VH"))))))</f>
        <v>VL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1:20" x14ac:dyDescent="0.3">
      <c r="A54" s="60"/>
      <c r="B54" s="62">
        <v>43666</v>
      </c>
      <c r="C54" s="3" t="str">
        <f>IF(ISBLANK(Data!U54)," ",IF(Data!U54&lt;=0.1,"VL",IF(Data!U54&lt;=10,"L",IF(Data!U54&lt;=25,"M",IF(Data!U54&lt;=50,"H",IF(Data!U54&gt;0,"VH"))))))</f>
        <v>L</v>
      </c>
      <c r="D54" s="3" t="str">
        <f>IF(ISBLANK(Data!T54)," ",IF(Data!T54&lt;=0.1,"VL",IF(Data!T54&lt;=10,"L",IF(Data!T54&lt;=25,"M",IF(Data!T54&lt;=50,"H",IF(Data!T54&gt;0,"VH"))))))</f>
        <v>L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1:20" x14ac:dyDescent="0.3">
      <c r="A55" s="60"/>
      <c r="B55" s="62">
        <v>43667</v>
      </c>
      <c r="C55" s="3" t="str">
        <f>IF(ISBLANK(Data!U55)," ",IF(Data!U55&lt;=0.1,"VL",IF(Data!U55&lt;=10,"L",IF(Data!U55&lt;=25,"M",IF(Data!U55&lt;=50,"H",IF(Data!U55&gt;0,"VH"))))))</f>
        <v>L</v>
      </c>
      <c r="D55" s="3" t="str">
        <f>IF(ISBLANK(Data!T55)," ",IF(Data!T55&lt;=0.1,"VL",IF(Data!T55&lt;=10,"L",IF(Data!T55&lt;=25,"M",IF(Data!T55&lt;=50,"H",IF(Data!T55&gt;0,"VH"))))))</f>
        <v>L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1:20" x14ac:dyDescent="0.3">
      <c r="A56" s="60"/>
      <c r="B56" s="62">
        <v>43668</v>
      </c>
      <c r="C56" s="3" t="str">
        <f>IF(ISBLANK(Data!U56)," ",IF(Data!U56&lt;=0.1,"VL",IF(Data!U56&lt;=10,"L",IF(Data!U56&lt;=25,"M",IF(Data!U56&lt;=50,"H",IF(Data!U56&gt;0,"VH"))))))</f>
        <v>L</v>
      </c>
      <c r="D56" s="3" t="str">
        <f>IF(ISBLANK(Data!T56)," ",IF(Data!T56&lt;=0.1,"VL",IF(Data!T56&lt;=10,"L",IF(Data!T56&lt;=25,"M",IF(Data!T56&lt;=50,"H",IF(Data!T56&gt;0,"VH"))))))</f>
        <v>L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spans="1:20" x14ac:dyDescent="0.3">
      <c r="A57" s="60"/>
      <c r="B57" s="62">
        <v>43669</v>
      </c>
      <c r="C57" s="3" t="str">
        <f>IF(ISBLANK(Data!U57)," ",IF(Data!U57&lt;=0.1,"VL",IF(Data!U57&lt;=10,"L",IF(Data!U57&lt;=25,"M",IF(Data!U57&lt;=50,"H",IF(Data!U57&gt;0,"VH"))))))</f>
        <v>L</v>
      </c>
      <c r="D57" s="3" t="str">
        <f>IF(ISBLANK(Data!T57)," ",IF(Data!T57&lt;=0.1,"VL",IF(Data!T57&lt;=10,"L",IF(Data!T57&lt;=25,"M",IF(Data!T57&lt;=50,"H",IF(Data!T57&gt;0,"VH"))))))</f>
        <v>L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1:20" x14ac:dyDescent="0.3">
      <c r="A58" s="60"/>
      <c r="B58" s="62">
        <v>43670</v>
      </c>
      <c r="C58" s="3" t="str">
        <f>IF(ISBLANK(Data!U58)," ",IF(Data!U58&lt;=0.1,"VL",IF(Data!U58&lt;=10,"L",IF(Data!U58&lt;=25,"M",IF(Data!U58&lt;=50,"H",IF(Data!U58&gt;0,"VH"))))))</f>
        <v>L</v>
      </c>
      <c r="D58" s="3" t="str">
        <f>IF(ISBLANK(Data!T58)," ",IF(Data!T58&lt;=0.1,"VL",IF(Data!T58&lt;=10,"L",IF(Data!T58&lt;=25,"M",IF(Data!T58&lt;=50,"H",IF(Data!T58&gt;0,"VH"))))))</f>
        <v>M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1:20" x14ac:dyDescent="0.3">
      <c r="A59" s="60"/>
      <c r="B59" s="62">
        <v>43671</v>
      </c>
      <c r="C59" s="3" t="str">
        <f>IF(ISBLANK(Data!U59)," ",IF(Data!U59&lt;=0.1,"VL",IF(Data!U59&lt;=10,"L",IF(Data!U59&lt;=25,"M",IF(Data!U59&lt;=50,"H",IF(Data!U59&gt;0,"VH"))))))</f>
        <v>L</v>
      </c>
      <c r="D59" s="3" t="str">
        <f>IF(ISBLANK(Data!T59)," ",IF(Data!T59&lt;=0.1,"VL",IF(Data!T59&lt;=10,"L",IF(Data!T59&lt;=25,"M",IF(Data!T59&lt;=50,"H",IF(Data!T59&gt;0,"VH"))))))</f>
        <v>M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spans="1:20" x14ac:dyDescent="0.3">
      <c r="A60" s="60"/>
      <c r="B60" s="62">
        <v>43672</v>
      </c>
      <c r="C60" s="3" t="str">
        <f>IF(ISBLANK(Data!U60)," ",IF(Data!U60&lt;=0.1,"VL",IF(Data!U60&lt;=10,"L",IF(Data!U60&lt;=25,"M",IF(Data!U60&lt;=50,"H",IF(Data!U60&gt;0,"VH"))))))</f>
        <v>L</v>
      </c>
      <c r="D60" s="3" t="str">
        <f>IF(ISBLANK(Data!T60)," ",IF(Data!T60&lt;=0.1,"VL",IF(Data!T60&lt;=10,"L",IF(Data!T60&lt;=25,"M",IF(Data!T60&lt;=50,"H",IF(Data!T60&gt;0,"VH"))))))</f>
        <v>M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spans="1:20" x14ac:dyDescent="0.3">
      <c r="A61" s="60"/>
      <c r="B61" s="62">
        <v>43673</v>
      </c>
      <c r="C61" s="3" t="str">
        <f>IF(ISBLANK(Data!U61)," ",IF(Data!U61&lt;=0.1,"VL",IF(Data!U61&lt;=10,"L",IF(Data!U61&lt;=25,"M",IF(Data!U61&lt;=50,"H",IF(Data!U61&gt;0,"VH"))))))</f>
        <v>L</v>
      </c>
      <c r="D61" s="3" t="str">
        <f>IF(ISBLANK(Data!T61)," ",IF(Data!T61&lt;=0.1,"VL",IF(Data!T61&lt;=10,"L",IF(Data!T61&lt;=25,"M",IF(Data!T61&lt;=50,"H",IF(Data!T61&gt;0,"VH"))))))</f>
        <v>M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1:20" x14ac:dyDescent="0.3">
      <c r="A62" s="60"/>
      <c r="B62" s="62">
        <v>43674</v>
      </c>
      <c r="C62" s="3" t="str">
        <f>IF(ISBLANK(Data!U62)," ",IF(Data!U62&lt;=0.1,"VL",IF(Data!U62&lt;=10,"L",IF(Data!U62&lt;=25,"M",IF(Data!U62&lt;=50,"H",IF(Data!U62&gt;0,"VH"))))))</f>
        <v>L</v>
      </c>
      <c r="D62" s="3" t="str">
        <f>IF(ISBLANK(Data!T62)," ",IF(Data!T62&lt;=0.1,"VL",IF(Data!T62&lt;=10,"L",IF(Data!T62&lt;=25,"M",IF(Data!T62&lt;=50,"H",IF(Data!T62&gt;0,"VH"))))))</f>
        <v>M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</row>
    <row r="63" spans="1:20" x14ac:dyDescent="0.3">
      <c r="A63" s="60"/>
      <c r="B63" s="62">
        <v>43675</v>
      </c>
      <c r="C63" s="3" t="str">
        <f>IF(ISBLANK(Data!U63)," ",IF(Data!U63&lt;=0.1,"VL",IF(Data!U63&lt;=10,"L",IF(Data!U63&lt;=25,"M",IF(Data!U63&lt;=50,"H",IF(Data!U63&gt;0,"VH"))))))</f>
        <v>L</v>
      </c>
      <c r="D63" s="3" t="str">
        <f>IF(ISBLANK(Data!T63)," ",IF(Data!T63&lt;=0.1,"VL",IF(Data!T63&lt;=10,"L",IF(Data!T63&lt;=25,"M",IF(Data!T63&lt;=50,"H",IF(Data!T63&gt;0,"VH"))))))</f>
        <v>M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spans="1:20" x14ac:dyDescent="0.3">
      <c r="A64" s="60"/>
      <c r="B64" s="62">
        <v>43676</v>
      </c>
      <c r="C64" s="3" t="str">
        <f>IF(ISBLANK(Data!U64)," ",IF(Data!U64&lt;=0.1,"VL",IF(Data!U64&lt;=10,"L",IF(Data!U64&lt;=25,"M",IF(Data!U64&lt;=50,"H",IF(Data!U64&gt;0,"VH"))))))</f>
        <v>L</v>
      </c>
      <c r="D64" s="3" t="str">
        <f>IF(ISBLANK(Data!T64)," ",IF(Data!T64&lt;=0.1,"VL",IF(Data!T64&lt;=10,"L",IF(Data!T64&lt;=25,"M",IF(Data!T64&lt;=50,"H",IF(Data!T64&gt;0,"VH"))))))</f>
        <v>M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spans="1:20" x14ac:dyDescent="0.3">
      <c r="A65" s="60"/>
      <c r="B65" s="62">
        <v>43677</v>
      </c>
      <c r="C65" s="3" t="str">
        <f>IF(ISBLANK(Data!U65)," ",IF(Data!U65&lt;=0.1,"VL",IF(Data!U65&lt;=10,"L",IF(Data!U65&lt;=25,"M",IF(Data!U65&lt;=50,"H",IF(Data!U65&gt;0,"VH"))))))</f>
        <v>L</v>
      </c>
      <c r="D65" s="3" t="str">
        <f>IF(ISBLANK(Data!T65)," ",IF(Data!T65&lt;=0.1,"VL",IF(Data!T65&lt;=10,"L",IF(Data!T65&lt;=25,"M",IF(Data!T65&lt;=50,"H",IF(Data!T65&gt;0,"VH"))))))</f>
        <v>M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</row>
    <row r="66" spans="1:20" x14ac:dyDescent="0.3">
      <c r="A66" s="60"/>
      <c r="B66" s="62">
        <v>43678</v>
      </c>
      <c r="C66" s="3" t="str">
        <f>IF(ISBLANK(Data!U66)," ",IF(Data!U66&lt;=0.1,"VL",IF(Data!U66&lt;=10,"L",IF(Data!U66&lt;=25,"M",IF(Data!U66&lt;=50,"H",IF(Data!U66&gt;0,"VH"))))))</f>
        <v>L</v>
      </c>
      <c r="D66" s="3" t="str">
        <f>IF(ISBLANK(Data!T66)," ",IF(Data!T66&lt;=0.1,"VL",IF(Data!T66&lt;=10,"L",IF(Data!T66&lt;=25,"M",IF(Data!T66&lt;=50,"H",IF(Data!T66&gt;0,"VH"))))))</f>
        <v>M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</row>
    <row r="67" spans="1:20" x14ac:dyDescent="0.3">
      <c r="A67" s="60"/>
      <c r="B67" s="62">
        <v>43679</v>
      </c>
      <c r="C67" s="3" t="str">
        <f>IF(ISBLANK(Data!U67)," ",IF(Data!U67&lt;=0.1,"VL",IF(Data!U67&lt;=10,"L",IF(Data!U67&lt;=25,"M",IF(Data!U67&lt;=50,"H",IF(Data!U67&gt;0,"VH"))))))</f>
        <v>M</v>
      </c>
      <c r="D67" s="3" t="str">
        <f>IF(ISBLANK(Data!T67)," ",IF(Data!T67&lt;=0.1,"VL",IF(Data!T67&lt;=10,"L",IF(Data!T67&lt;=25,"M",IF(Data!T67&lt;=50,"H",IF(Data!T67&gt;0,"VH"))))))</f>
        <v>L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</row>
    <row r="68" spans="1:20" x14ac:dyDescent="0.3">
      <c r="A68" s="60"/>
      <c r="B68" s="62">
        <v>43680</v>
      </c>
      <c r="C68" s="3" t="str">
        <f>IF(ISBLANK(Data!U68)," ",IF(Data!U68&lt;=0.1,"VL",IF(Data!U68&lt;=10,"L",IF(Data!U68&lt;=25,"M",IF(Data!U68&lt;=50,"H",IF(Data!U68&gt;0,"VH"))))))</f>
        <v>L</v>
      </c>
      <c r="D68" s="3" t="str">
        <f>IF(ISBLANK(Data!T68)," ",IF(Data!T68&lt;=0.1,"VL",IF(Data!T68&lt;=10,"L",IF(Data!T68&lt;=25,"M",IF(Data!T68&lt;=50,"H",IF(Data!T68&gt;0,"VH"))))))</f>
        <v>L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</row>
    <row r="69" spans="1:20" x14ac:dyDescent="0.3">
      <c r="A69" s="60"/>
      <c r="B69" s="62">
        <v>43681</v>
      </c>
      <c r="C69" s="3" t="str">
        <f>IF(ISBLANK(Data!U69)," ",IF(Data!U69&lt;=0.1,"VL",IF(Data!U69&lt;=10,"L",IF(Data!U69&lt;=25,"M",IF(Data!U69&lt;=50,"H",IF(Data!U69&gt;0,"VH"))))))</f>
        <v>L</v>
      </c>
      <c r="D69" s="3" t="str">
        <f>IF(ISBLANK(Data!T69)," ",IF(Data!T69&lt;=0.1,"VL",IF(Data!T69&lt;=10,"L",IF(Data!T69&lt;=25,"M",IF(Data!T69&lt;=50,"H",IF(Data!T69&gt;0,"VH"))))))</f>
        <v>L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</row>
    <row r="70" spans="1:20" x14ac:dyDescent="0.3">
      <c r="A70" s="60"/>
      <c r="B70" s="62">
        <v>43682</v>
      </c>
      <c r="C70" s="3" t="str">
        <f>IF(ISBLANK(Data!U70)," ",IF(Data!U70&lt;=0.1,"VL",IF(Data!U70&lt;=10,"L",IF(Data!U70&lt;=25,"M",IF(Data!U70&lt;=50,"H",IF(Data!U70&gt;0,"VH"))))))</f>
        <v>L</v>
      </c>
      <c r="D70" s="3" t="str">
        <f>IF(ISBLANK(Data!T70)," ",IF(Data!T70&lt;=0.1,"VL",IF(Data!T70&lt;=10,"L",IF(Data!T70&lt;=25,"M",IF(Data!T70&lt;=50,"H",IF(Data!T70&gt;0,"VH"))))))</f>
        <v>L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</row>
    <row r="71" spans="1:20" x14ac:dyDescent="0.3">
      <c r="A71" s="60"/>
      <c r="B71" s="62">
        <v>43683</v>
      </c>
      <c r="C71" s="3" t="str">
        <f>IF(ISBLANK(Data!U71)," ",IF(Data!U71&lt;=0.1,"VL",IF(Data!U71&lt;=10,"L",IF(Data!U71&lt;=25,"M",IF(Data!U71&lt;=50,"H",IF(Data!U71&gt;0,"VH"))))))</f>
        <v>L</v>
      </c>
      <c r="D71" s="3" t="str">
        <f>IF(ISBLANK(Data!T71)," ",IF(Data!T71&lt;=0.1,"VL",IF(Data!T71&lt;=10,"L",IF(Data!T71&lt;=25,"M",IF(Data!T71&lt;=50,"H",IF(Data!T71&gt;0,"VH"))))))</f>
        <v>L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  <row r="72" spans="1:20" x14ac:dyDescent="0.3">
      <c r="A72" s="60"/>
      <c r="B72" s="62">
        <v>43684</v>
      </c>
      <c r="C72" s="3" t="str">
        <f>IF(ISBLANK(Data!U72)," ",IF(Data!U72&lt;=0.1,"VL",IF(Data!U72&lt;=10,"L",IF(Data!U72&lt;=25,"M",IF(Data!U72&lt;=50,"H",IF(Data!U72&gt;0,"VH"))))))</f>
        <v>L</v>
      </c>
      <c r="D72" s="3" t="str">
        <f>IF(ISBLANK(Data!T72)," ",IF(Data!T72&lt;=0.1,"VL",IF(Data!T72&lt;=10,"L",IF(Data!T72&lt;=25,"M",IF(Data!T72&lt;=50,"H",IF(Data!T72&gt;0,"VH"))))))</f>
        <v>L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</row>
    <row r="73" spans="1:20" x14ac:dyDescent="0.3">
      <c r="A73" s="60"/>
      <c r="B73" s="62">
        <v>43685</v>
      </c>
      <c r="C73" s="3" t="str">
        <f>IF(ISBLANK(Data!U73)," ",IF(Data!U73&lt;=0.1,"VL",IF(Data!U73&lt;=10,"L",IF(Data!U73&lt;=25,"M",IF(Data!U73&lt;=50,"H",IF(Data!U73&gt;0,"VH"))))))</f>
        <v>L</v>
      </c>
      <c r="D73" s="3" t="str">
        <f>IF(ISBLANK(Data!T73)," ",IF(Data!T73&lt;=0.1,"VL",IF(Data!T73&lt;=10,"L",IF(Data!T73&lt;=25,"M",IF(Data!T73&lt;=50,"H",IF(Data!T73&gt;0,"VH"))))))</f>
        <v>L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</row>
    <row r="74" spans="1:20" x14ac:dyDescent="0.3">
      <c r="A74" s="60"/>
      <c r="B74" s="62">
        <v>43686</v>
      </c>
      <c r="C74" s="3" t="str">
        <f>IF(ISBLANK(Data!U74)," ",IF(Data!U74&lt;=0.1,"VL",IF(Data!U74&lt;=10,"L",IF(Data!U74&lt;=25,"M",IF(Data!U74&lt;=50,"H",IF(Data!U74&gt;0,"VH"))))))</f>
        <v>L</v>
      </c>
      <c r="D74" s="3" t="str">
        <f>IF(ISBLANK(Data!T74)," ",IF(Data!T74&lt;=0.1,"VL",IF(Data!T74&lt;=10,"L",IF(Data!T74&lt;=25,"M",IF(Data!T74&lt;=50,"H",IF(Data!T74&gt;0,"VH"))))))</f>
        <v>L</v>
      </c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</row>
    <row r="75" spans="1:20" x14ac:dyDescent="0.3">
      <c r="A75" s="60"/>
      <c r="B75" s="62">
        <v>43687</v>
      </c>
      <c r="C75" s="3" t="str">
        <f>IF(ISBLANK(Data!U75)," ",IF(Data!U75&lt;=0.1,"VL",IF(Data!U75&lt;=10,"L",IF(Data!U75&lt;=25,"M",IF(Data!U75&lt;=50,"H",IF(Data!U75&gt;0,"VH"))))))</f>
        <v>L</v>
      </c>
      <c r="D75" s="3" t="str">
        <f>IF(ISBLANK(Data!T75)," ",IF(Data!T75&lt;=0.1,"VL",IF(Data!T75&lt;=10,"L",IF(Data!T75&lt;=25,"M",IF(Data!T75&lt;=50,"H",IF(Data!T75&gt;0,"VH"))))))</f>
        <v>L</v>
      </c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</row>
    <row r="76" spans="1:20" x14ac:dyDescent="0.3">
      <c r="A76" s="60"/>
      <c r="B76" s="62">
        <v>43688</v>
      </c>
      <c r="C76" s="3" t="str">
        <f>IF(ISBLANK(Data!U76)," ",IF(Data!U76&lt;=0.1,"VL",IF(Data!U76&lt;=10,"L",IF(Data!U76&lt;=25,"M",IF(Data!U76&lt;=50,"H",IF(Data!U76&gt;0,"VH"))))))</f>
        <v>VL</v>
      </c>
      <c r="D76" s="3" t="str">
        <f>IF(ISBLANK(Data!T76)," ",IF(Data!T76&lt;=0.1,"VL",IF(Data!T76&lt;=10,"L",IF(Data!T76&lt;=25,"M",IF(Data!T76&lt;=50,"H",IF(Data!T76&gt;0,"VH"))))))</f>
        <v>L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</row>
    <row r="77" spans="1:20" x14ac:dyDescent="0.3">
      <c r="A77" s="60"/>
      <c r="B77" s="62">
        <v>43689</v>
      </c>
      <c r="C77" s="3" t="str">
        <f>IF(ISBLANK(Data!U77)," ",IF(Data!U77&lt;=0.1,"VL",IF(Data!U77&lt;=10,"L",IF(Data!U77&lt;=25,"M",IF(Data!U77&lt;=50,"H",IF(Data!U77&gt;0,"VH"))))))</f>
        <v>L</v>
      </c>
      <c r="D77" s="3" t="str">
        <f>IF(ISBLANK(Data!T77)," ",IF(Data!T77&lt;=0.1,"VL",IF(Data!T77&lt;=10,"L",IF(Data!T77&lt;=25,"M",IF(Data!T77&lt;=50,"H",IF(Data!T77&gt;0,"VH"))))))</f>
        <v>L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</row>
    <row r="78" spans="1:20" x14ac:dyDescent="0.3">
      <c r="A78" s="60"/>
      <c r="B78" s="62">
        <v>43690</v>
      </c>
      <c r="C78" s="3" t="str">
        <f>IF(ISBLANK(Data!U78)," ",IF(Data!U78&lt;=0.1,"VL",IF(Data!U78&lt;=10,"L",IF(Data!U78&lt;=25,"M",IF(Data!U78&lt;=50,"H",IF(Data!U78&gt;0,"VH"))))))</f>
        <v>L</v>
      </c>
      <c r="D78" s="3" t="str">
        <f>IF(ISBLANK(Data!T78)," ",IF(Data!T78&lt;=0.1,"VL",IF(Data!T78&lt;=10,"L",IF(Data!T78&lt;=25,"M",IF(Data!T78&lt;=50,"H",IF(Data!T78&gt;0,"VH"))))))</f>
        <v>L</v>
      </c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</row>
    <row r="79" spans="1:20" x14ac:dyDescent="0.3">
      <c r="A79" s="60"/>
      <c r="B79" s="62">
        <v>43691</v>
      </c>
      <c r="C79" s="3" t="str">
        <f>IF(ISBLANK(Data!U79)," ",IF(Data!U79&lt;=0.1,"VL",IF(Data!U79&lt;=10,"L",IF(Data!U79&lt;=25,"M",IF(Data!U79&lt;=50,"H",IF(Data!U79&gt;0,"VH"))))))</f>
        <v>L</v>
      </c>
      <c r="D79" s="3" t="str">
        <f>IF(ISBLANK(Data!T79)," ",IF(Data!T79&lt;=0.1,"VL",IF(Data!T79&lt;=10,"L",IF(Data!T79&lt;=25,"M",IF(Data!T79&lt;=50,"H",IF(Data!T79&gt;0,"VH"))))))</f>
        <v>L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</row>
    <row r="80" spans="1:20" x14ac:dyDescent="0.3">
      <c r="A80" s="60"/>
      <c r="B80" s="62">
        <v>43692</v>
      </c>
      <c r="C80" s="3" t="str">
        <f>IF(ISBLANK(Data!U80)," ",IF(Data!U80&lt;=0.1,"VL",IF(Data!U80&lt;=10,"L",IF(Data!U80&lt;=25,"M",IF(Data!U80&lt;=50,"H",IF(Data!U80&gt;0,"VH"))))))</f>
        <v>L</v>
      </c>
      <c r="D80" s="3" t="str">
        <f>IF(ISBLANK(Data!T80)," ",IF(Data!T80&lt;=0.1,"VL",IF(Data!T80&lt;=10,"L",IF(Data!T80&lt;=25,"M",IF(Data!T80&lt;=50,"H",IF(Data!T80&gt;0,"VH"))))))</f>
        <v>L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</row>
    <row r="81" spans="1:20" x14ac:dyDescent="0.3">
      <c r="A81" s="60"/>
      <c r="B81" s="62">
        <v>43693</v>
      </c>
      <c r="C81" s="3" t="str">
        <f>IF(ISBLANK(Data!U81)," ",IF(Data!U81&lt;=0.1,"VL",IF(Data!U81&lt;=10,"L",IF(Data!U81&lt;=25,"M",IF(Data!U81&lt;=50,"H",IF(Data!U81&gt;0,"VH"))))))</f>
        <v>L</v>
      </c>
      <c r="D81" s="3" t="str">
        <f>IF(ISBLANK(Data!T81)," ",IF(Data!T81&lt;=0.1,"VL",IF(Data!T81&lt;=10,"L",IF(Data!T81&lt;=25,"M",IF(Data!T81&lt;=50,"H",IF(Data!T81&gt;0,"VH"))))))</f>
        <v>L</v>
      </c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</row>
    <row r="82" spans="1:20" x14ac:dyDescent="0.3">
      <c r="A82" s="60"/>
      <c r="B82" s="62">
        <v>43694</v>
      </c>
      <c r="C82" s="3" t="str">
        <f>IF(ISBLANK(Data!U82)," ",IF(Data!U82&lt;=0.1,"VL",IF(Data!U82&lt;=10,"L",IF(Data!U82&lt;=25,"M",IF(Data!U82&lt;=50,"H",IF(Data!U82&gt;0,"VH"))))))</f>
        <v>L</v>
      </c>
      <c r="D82" s="3" t="str">
        <f>IF(ISBLANK(Data!T82)," ",IF(Data!T82&lt;=0.1,"VL",IF(Data!T82&lt;=10,"L",IF(Data!T82&lt;=25,"M",IF(Data!T82&lt;=50,"H",IF(Data!T82&gt;0,"VH"))))))</f>
        <v>L</v>
      </c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</row>
    <row r="83" spans="1:20" x14ac:dyDescent="0.3">
      <c r="A83" s="60"/>
      <c r="B83" s="62">
        <v>43695</v>
      </c>
      <c r="C83" s="3" t="str">
        <f>IF(ISBLANK(Data!U83)," ",IF(Data!U83&lt;=0.1,"VL",IF(Data!U83&lt;=10,"L",IF(Data!U83&lt;=25,"M",IF(Data!U83&lt;=50,"H",IF(Data!U83&gt;0,"VH"))))))</f>
        <v>L</v>
      </c>
      <c r="D83" s="3" t="str">
        <f>IF(ISBLANK(Data!T83)," ",IF(Data!T83&lt;=0.1,"VL",IF(Data!T83&lt;=10,"L",IF(Data!T83&lt;=25,"M",IF(Data!T83&lt;=50,"H",IF(Data!T83&gt;0,"VH"))))))</f>
        <v>L</v>
      </c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</row>
    <row r="84" spans="1:20" x14ac:dyDescent="0.3">
      <c r="A84" s="60"/>
      <c r="B84" s="62">
        <v>43696</v>
      </c>
      <c r="C84" s="3" t="str">
        <f>IF(ISBLANK(Data!U84)," ",IF(Data!U84&lt;=0.1,"VL",IF(Data!U84&lt;=10,"L",IF(Data!U84&lt;=25,"M",IF(Data!U84&lt;=50,"H",IF(Data!U84&gt;0,"VH"))))))</f>
        <v>VL</v>
      </c>
      <c r="D84" s="3" t="str">
        <f>IF(ISBLANK(Data!T84)," ",IF(Data!T84&lt;=0.1,"VL",IF(Data!T84&lt;=10,"L",IF(Data!T84&lt;=25,"M",IF(Data!T84&lt;=50,"H",IF(Data!T84&gt;0,"VH"))))))</f>
        <v>VL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</row>
    <row r="85" spans="1:20" x14ac:dyDescent="0.3">
      <c r="A85" s="60"/>
      <c r="B85" s="62">
        <v>43697</v>
      </c>
      <c r="C85" s="3" t="str">
        <f>IF(ISBLANK(Data!U85)," ",IF(Data!U85&lt;=0.1,"VL",IF(Data!U85&lt;=10,"L",IF(Data!U85&lt;=25,"M",IF(Data!U85&lt;=50,"H",IF(Data!U85&gt;0,"VH"))))))</f>
        <v>VL</v>
      </c>
      <c r="D85" s="3" t="str">
        <f>IF(ISBLANK(Data!T85)," ",IF(Data!T85&lt;=0.1,"VL",IF(Data!T85&lt;=10,"L",IF(Data!T85&lt;=25,"M",IF(Data!T85&lt;=50,"H",IF(Data!T85&gt;0,"VH"))))))</f>
        <v>VL</v>
      </c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</row>
    <row r="86" spans="1:20" x14ac:dyDescent="0.3">
      <c r="A86" s="60"/>
      <c r="B86" s="62">
        <v>43698</v>
      </c>
      <c r="C86" s="3" t="str">
        <f>IF(ISBLANK(Data!U86)," ",IF(Data!U86&lt;=0.1,"VL",IF(Data!U86&lt;=10,"L",IF(Data!U86&lt;=25,"M",IF(Data!U86&lt;=50,"H",IF(Data!U86&gt;0,"VH"))))))</f>
        <v>VL</v>
      </c>
      <c r="D86" s="3" t="str">
        <f>IF(ISBLANK(Data!T86)," ",IF(Data!T86&lt;=0.1,"VL",IF(Data!T86&lt;=10,"L",IF(Data!T86&lt;=25,"M",IF(Data!T86&lt;=50,"H",IF(Data!T86&gt;0,"VH"))))))</f>
        <v>VL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</row>
    <row r="87" spans="1:20" x14ac:dyDescent="0.3">
      <c r="A87" s="60"/>
      <c r="B87" s="62">
        <v>43699</v>
      </c>
      <c r="C87" s="3" t="str">
        <f>IF(ISBLANK(Data!U87)," ",IF(Data!U87&lt;=0.1,"VL",IF(Data!U87&lt;=10,"L",IF(Data!U87&lt;=25,"M",IF(Data!U87&lt;=50,"H",IF(Data!U87&gt;0,"VH"))))))</f>
        <v>VL</v>
      </c>
      <c r="D87" s="3" t="str">
        <f>IF(ISBLANK(Data!T87)," ",IF(Data!T87&lt;=0.1,"VL",IF(Data!T87&lt;=10,"L",IF(Data!T87&lt;=25,"M",IF(Data!T87&lt;=50,"H",IF(Data!T87&gt;0,"VH"))))))</f>
        <v>VL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</row>
    <row r="88" spans="1:20" x14ac:dyDescent="0.3">
      <c r="A88" s="60"/>
      <c r="B88" s="62">
        <v>43700</v>
      </c>
      <c r="C88" s="3" t="str">
        <f>IF(ISBLANK(Data!U88)," ",IF(Data!U88&lt;=0.1,"VL",IF(Data!U88&lt;=10,"L",IF(Data!U88&lt;=25,"M",IF(Data!U88&lt;=50,"H",IF(Data!U88&gt;0,"VH"))))))</f>
        <v>VL</v>
      </c>
      <c r="D88" s="3" t="str">
        <f>IF(ISBLANK(Data!T88)," ",IF(Data!T88&lt;=0.1,"VL",IF(Data!T88&lt;=10,"L",IF(Data!T88&lt;=25,"M",IF(Data!T88&lt;=50,"H",IF(Data!T88&gt;0,"VH"))))))</f>
        <v>VL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</row>
    <row r="89" spans="1:20" x14ac:dyDescent="0.3">
      <c r="A89" s="60"/>
      <c r="B89" s="62">
        <v>43701</v>
      </c>
      <c r="C89" s="3" t="str">
        <f>IF(ISBLANK(Data!U89)," ",IF(Data!U89&lt;=0.1,"VL",IF(Data!U89&lt;=10,"L",IF(Data!U89&lt;=25,"M",IF(Data!U89&lt;=50,"H",IF(Data!U89&gt;0,"VH"))))))</f>
        <v>VL</v>
      </c>
      <c r="D89" s="3" t="str">
        <f>IF(ISBLANK(Data!T89)," ",IF(Data!T89&lt;=0.1,"VL",IF(Data!T89&lt;=10,"L",IF(Data!T89&lt;=25,"M",IF(Data!T89&lt;=50,"H",IF(Data!T89&gt;0,"VH"))))))</f>
        <v>VL</v>
      </c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</row>
    <row r="90" spans="1:20" x14ac:dyDescent="0.3">
      <c r="A90" s="60"/>
      <c r="B90" s="62">
        <v>43702</v>
      </c>
      <c r="C90" s="3" t="str">
        <f>IF(ISBLANK(Data!U90)," ",IF(Data!U90&lt;=0.1,"VL",IF(Data!U90&lt;=10,"L",IF(Data!U90&lt;=25,"M",IF(Data!U90&lt;=50,"H",IF(Data!U90&gt;0,"VH"))))))</f>
        <v>VL</v>
      </c>
      <c r="D90" s="3" t="str">
        <f>IF(ISBLANK(Data!T90)," ",IF(Data!T90&lt;=0.1,"VL",IF(Data!T90&lt;=10,"L",IF(Data!T90&lt;=25,"M",IF(Data!T90&lt;=50,"H",IF(Data!T90&gt;0,"VH"))))))</f>
        <v>VL</v>
      </c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</row>
    <row r="91" spans="1:20" x14ac:dyDescent="0.3">
      <c r="A91" s="60"/>
      <c r="B91" s="62">
        <v>43703</v>
      </c>
      <c r="C91" s="3" t="str">
        <f>IF(ISBLANK(Data!U91)," ",IF(Data!U91&lt;=0.1,"VL",IF(Data!U91&lt;=10,"L",IF(Data!U91&lt;=25,"M",IF(Data!U91&lt;=50,"H",IF(Data!U91&gt;0,"VH"))))))</f>
        <v>VL</v>
      </c>
      <c r="D91" s="3" t="str">
        <f>IF(ISBLANK(Data!T91)," ",IF(Data!T91&lt;=0.1,"VL",IF(Data!T91&lt;=10,"L",IF(Data!T91&lt;=25,"M",IF(Data!T91&lt;=50,"H",IF(Data!T91&gt;0,"VH"))))))</f>
        <v>VL</v>
      </c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</row>
    <row r="92" spans="1:20" x14ac:dyDescent="0.3">
      <c r="A92" s="60"/>
      <c r="B92" s="62">
        <v>43704</v>
      </c>
      <c r="C92" s="3" t="str">
        <f>IF(ISBLANK(Data!U92)," ",IF(Data!U92&lt;=0.1,"VL",IF(Data!U92&lt;=10,"L",IF(Data!U92&lt;=25,"M",IF(Data!U92&lt;=50,"H",IF(Data!U92&gt;0,"VH"))))))</f>
        <v>VL</v>
      </c>
      <c r="D92" s="3" t="str">
        <f>IF(ISBLANK(Data!T92)," ",IF(Data!T92&lt;=0.1,"VL",IF(Data!T92&lt;=10,"L",IF(Data!T92&lt;=25,"M",IF(Data!T92&lt;=50,"H",IF(Data!T92&gt;0,"VH"))))))</f>
        <v>VL</v>
      </c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</row>
    <row r="93" spans="1:20" x14ac:dyDescent="0.3">
      <c r="A93" s="60"/>
      <c r="B93" s="62">
        <v>43705</v>
      </c>
      <c r="C93" s="3" t="str">
        <f>IF(ISBLANK(Data!U93)," ",IF(Data!U93&lt;=0.1,"VL",IF(Data!U93&lt;=10,"L",IF(Data!U93&lt;=25,"M",IF(Data!U93&lt;=50,"H",IF(Data!U93&gt;0,"VH"))))))</f>
        <v>VL</v>
      </c>
      <c r="D93" s="3" t="str">
        <f>IF(ISBLANK(Data!T93)," ",IF(Data!T93&lt;=0.1,"VL",IF(Data!T93&lt;=10,"L",IF(Data!T93&lt;=25,"M",IF(Data!T93&lt;=50,"H",IF(Data!T93&gt;0,"VH"))))))</f>
        <v>VL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</row>
    <row r="94" spans="1:20" x14ac:dyDescent="0.3">
      <c r="A94" s="60"/>
      <c r="B94" s="62">
        <v>43706</v>
      </c>
      <c r="C94" s="3" t="str">
        <f>IF(ISBLANK(Data!U94)," ",IF(Data!U94&lt;=0.1,"VL",IF(Data!U94&lt;=10,"L",IF(Data!U94&lt;=25,"M",IF(Data!U94&lt;=50,"H",IF(Data!U94&gt;0,"VH"))))))</f>
        <v>VL</v>
      </c>
      <c r="D94" s="3" t="str">
        <f>IF(ISBLANK(Data!T94)," ",IF(Data!T94&lt;=0.1,"VL",IF(Data!T94&lt;=10,"L",IF(Data!T94&lt;=25,"M",IF(Data!T94&lt;=50,"H",IF(Data!T94&gt;0,"VH"))))))</f>
        <v>VL</v>
      </c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</row>
    <row r="95" spans="1:20" x14ac:dyDescent="0.3">
      <c r="A95" s="60"/>
      <c r="B95" s="62">
        <v>43707</v>
      </c>
      <c r="C95" s="3" t="str">
        <f>IF(ISBLANK(Data!U95)," ",IF(Data!U95&lt;=0.1,"VL",IF(Data!U95&lt;=10,"L",IF(Data!U95&lt;=25,"M",IF(Data!U95&lt;=50,"H",IF(Data!U95&gt;0,"VH"))))))</f>
        <v>VL</v>
      </c>
      <c r="D95" s="3" t="str">
        <f>IF(ISBLANK(Data!T95)," ",IF(Data!T95&lt;=0.1,"VL",IF(Data!T95&lt;=10,"L",IF(Data!T95&lt;=25,"M",IF(Data!T95&lt;=50,"H",IF(Data!T95&gt;0,"VH"))))))</f>
        <v>VL</v>
      </c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</row>
    <row r="96" spans="1:20" x14ac:dyDescent="0.3">
      <c r="A96" s="60"/>
      <c r="B96" s="62">
        <v>43708</v>
      </c>
      <c r="C96" s="3" t="str">
        <f>IF(ISBLANK(Data!U96)," ",IF(Data!U96&lt;=0.1,"VL",IF(Data!U96&lt;=10,"L",IF(Data!U96&lt;=25,"M",IF(Data!U96&lt;=50,"H",IF(Data!U96&gt;0,"VH"))))))</f>
        <v>VL</v>
      </c>
      <c r="D96" s="3" t="str">
        <f>IF(ISBLANK(Data!T96)," ",IF(Data!T96&lt;=0.1,"VL",IF(Data!T96&lt;=10,"L",IF(Data!T96&lt;=25,"M",IF(Data!T96&lt;=50,"H",IF(Data!T96&gt;0,"VH"))))))</f>
        <v>VL</v>
      </c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</row>
    <row r="97" spans="1:20" x14ac:dyDescent="0.3">
      <c r="A97" s="60"/>
      <c r="B97" s="62">
        <v>43709</v>
      </c>
      <c r="C97" s="3" t="str">
        <f>IF(ISBLANK(Data!U97)," ",IF(Data!U97&lt;=0.1,"VL",IF(Data!U97&lt;=10,"L",IF(Data!U97&lt;=25,"M",IF(Data!U97&lt;=50,"H",IF(Data!U97&gt;0,"VH"))))))</f>
        <v>VL</v>
      </c>
      <c r="D97" s="3" t="str">
        <f>IF(ISBLANK(Data!T97)," ",IF(Data!T97&lt;=0.1,"VL",IF(Data!T97&lt;=10,"L",IF(Data!T97&lt;=25,"M",IF(Data!T97&lt;=50,"H",IF(Data!T97&gt;0,"VH"))))))</f>
        <v>VL</v>
      </c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</row>
    <row r="98" spans="1:20" x14ac:dyDescent="0.3">
      <c r="A98" s="60"/>
      <c r="B98" s="62">
        <v>43710</v>
      </c>
      <c r="C98" s="3" t="str">
        <f>IF(ISBLANK(Data!U98)," ",IF(Data!U98&lt;=0.1,"VL",IF(Data!U98&lt;=10,"L",IF(Data!U98&lt;=25,"M",IF(Data!U98&lt;=50,"H",IF(Data!U98&gt;0,"VH"))))))</f>
        <v>VL</v>
      </c>
      <c r="D98" s="3" t="str">
        <f>IF(ISBLANK(Data!T98)," ",IF(Data!T98&lt;=0.1,"VL",IF(Data!T98&lt;=10,"L",IF(Data!T98&lt;=25,"M",IF(Data!T98&lt;=50,"H",IF(Data!T98&gt;0,"VH"))))))</f>
        <v>VL</v>
      </c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</row>
    <row r="99" spans="1:20" x14ac:dyDescent="0.3">
      <c r="A99" s="60"/>
      <c r="B99" s="62">
        <v>43711</v>
      </c>
      <c r="C99" s="3" t="str">
        <f>IF(ISBLANK(Data!U99)," ",IF(Data!U99&lt;=0.1,"VL",IF(Data!U99&lt;=10,"L",IF(Data!U99&lt;=25,"M",IF(Data!U99&lt;=50,"H",IF(Data!U99&gt;0,"VH"))))))</f>
        <v>VL</v>
      </c>
      <c r="D99" s="3" t="str">
        <f>IF(ISBLANK(Data!T99)," ",IF(Data!T99&lt;=0.1,"VL",IF(Data!T99&lt;=10,"L",IF(Data!T99&lt;=25,"M",IF(Data!T99&lt;=50,"H",IF(Data!T99&gt;0,"VH"))))))</f>
        <v>VL</v>
      </c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</row>
    <row r="100" spans="1:20" x14ac:dyDescent="0.3">
      <c r="A100" s="60"/>
      <c r="B100" s="62">
        <v>43712</v>
      </c>
      <c r="C100" s="3" t="str">
        <f>IF(ISBLANK(Data!U100)," ",IF(Data!U100&lt;=0.1,"VL",IF(Data!U100&lt;=10,"L",IF(Data!U100&lt;=25,"M",IF(Data!U100&lt;=50,"H",IF(Data!U100&gt;0,"VH"))))))</f>
        <v>VL</v>
      </c>
      <c r="D100" s="3" t="str">
        <f>IF(ISBLANK(Data!T100)," ",IF(Data!T100&lt;=0.1,"VL",IF(Data!T100&lt;=10,"L",IF(Data!T100&lt;=25,"M",IF(Data!T100&lt;=50,"H",IF(Data!T100&gt;0,"VH"))))))</f>
        <v>VL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</row>
    <row r="101" spans="1:20" x14ac:dyDescent="0.3">
      <c r="A101" s="60"/>
      <c r="B101" s="62">
        <v>43713</v>
      </c>
      <c r="C101" s="3" t="str">
        <f>IF(ISBLANK(Data!U101)," ",IF(Data!U101&lt;=0.1,"VL",IF(Data!U101&lt;=10,"L",IF(Data!U101&lt;=25,"M",IF(Data!U101&lt;=50,"H",IF(Data!U101&gt;0,"VH"))))))</f>
        <v>VL</v>
      </c>
      <c r="D101" s="3" t="str">
        <f>IF(ISBLANK(Data!T101)," ",IF(Data!T101&lt;=0.1,"VL",IF(Data!T101&lt;=10,"L",IF(Data!T101&lt;=25,"M",IF(Data!T101&lt;=50,"H",IF(Data!T101&gt;0,"VH"))))))</f>
        <v>VL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</row>
    <row r="102" spans="1:20" x14ac:dyDescent="0.3">
      <c r="A102" s="60"/>
      <c r="B102" s="62">
        <v>43714</v>
      </c>
      <c r="C102" s="3" t="str">
        <f>IF(ISBLANK(Data!U102)," ",IF(Data!U102&lt;=0.1,"VL",IF(Data!U102&lt;=10,"L",IF(Data!U102&lt;=25,"M",IF(Data!U102&lt;=50,"H",IF(Data!U102&gt;0,"VH"))))))</f>
        <v>VL</v>
      </c>
      <c r="D102" s="3" t="str">
        <f>IF(ISBLANK(Data!T102)," ",IF(Data!T102&lt;=0.1,"VL",IF(Data!T102&lt;=10,"L",IF(Data!T102&lt;=25,"M",IF(Data!T102&lt;=50,"H",IF(Data!T102&gt;0,"VH"))))))</f>
        <v>L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</row>
    <row r="103" spans="1:20" x14ac:dyDescent="0.3">
      <c r="A103" s="60"/>
      <c r="B103" s="62">
        <v>43715</v>
      </c>
      <c r="C103" s="3" t="str">
        <f>IF(ISBLANK(Data!U103)," ",IF(Data!U103&lt;=0.1,"VL",IF(Data!U103&lt;=10,"L",IF(Data!U103&lt;=25,"M",IF(Data!U103&lt;=50,"H",IF(Data!U103&gt;0,"VH"))))))</f>
        <v>L</v>
      </c>
      <c r="D103" s="3" t="str">
        <f>IF(ISBLANK(Data!T103)," ",IF(Data!T103&lt;=0.1,"VL",IF(Data!T103&lt;=10,"L",IF(Data!T103&lt;=25,"M",IF(Data!T103&lt;=50,"H",IF(Data!T103&gt;0,"VH"))))))</f>
        <v>L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</row>
    <row r="104" spans="1:20" x14ac:dyDescent="0.3">
      <c r="A104" s="60"/>
      <c r="B104" s="62">
        <v>43716</v>
      </c>
      <c r="C104" s="3" t="str">
        <f>IF(ISBLANK(Data!U104)," ",IF(Data!U104&lt;=0.1,"VL",IF(Data!U104&lt;=10,"L",IF(Data!U104&lt;=25,"M",IF(Data!U104&lt;=50,"H",IF(Data!U104&gt;0,"VH"))))))</f>
        <v>L</v>
      </c>
      <c r="D104" s="3" t="str">
        <f>IF(ISBLANK(Data!T104)," ",IF(Data!T104&lt;=0.1,"VL",IF(Data!T104&lt;=10,"L",IF(Data!T104&lt;=25,"M",IF(Data!T104&lt;=50,"H",IF(Data!T104&gt;0,"VH"))))))</f>
        <v>L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</row>
    <row r="105" spans="1:20" x14ac:dyDescent="0.3">
      <c r="A105" s="60"/>
      <c r="B105" s="62">
        <v>43717</v>
      </c>
      <c r="C105" s="3" t="str">
        <f>IF(ISBLANK(Data!U105)," ",IF(Data!U105&lt;=0.1,"VL",IF(Data!U105&lt;=10,"L",IF(Data!U105&lt;=25,"M",IF(Data!U105&lt;=50,"H",IF(Data!U105&gt;0,"VH"))))))</f>
        <v>L</v>
      </c>
      <c r="D105" s="3" t="str">
        <f>IF(ISBLANK(Data!T105)," ",IF(Data!T105&lt;=0.1,"VL",IF(Data!T105&lt;=10,"L",IF(Data!T105&lt;=25,"M",IF(Data!T105&lt;=50,"H",IF(Data!T105&gt;0,"VH"))))))</f>
        <v>L</v>
      </c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</row>
    <row r="106" spans="1:20" x14ac:dyDescent="0.3">
      <c r="A106" s="60"/>
      <c r="B106" s="62">
        <v>43718</v>
      </c>
      <c r="C106" s="3" t="str">
        <f>IF(ISBLANK(Data!U106)," ",IF(Data!U106&lt;=0.1,"VL",IF(Data!U106&lt;=10,"L",IF(Data!U106&lt;=25,"M",IF(Data!U106&lt;=50,"H",IF(Data!U106&gt;0,"VH"))))))</f>
        <v>L</v>
      </c>
      <c r="D106" s="3" t="str">
        <f>IF(ISBLANK(Data!T106)," ",IF(Data!T106&lt;=0.1,"VL",IF(Data!T106&lt;=10,"L",IF(Data!T106&lt;=25,"M",IF(Data!T106&lt;=50,"H",IF(Data!T106&gt;0,"VH"))))))</f>
        <v>L</v>
      </c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</row>
    <row r="107" spans="1:20" x14ac:dyDescent="0.3">
      <c r="A107" s="60"/>
      <c r="B107" s="62">
        <v>43719</v>
      </c>
      <c r="C107" s="3" t="str">
        <f>IF(ISBLANK(Data!U107)," ",IF(Data!U107&lt;=0.1,"VL",IF(Data!U107&lt;=10,"L",IF(Data!U107&lt;=25,"M",IF(Data!U107&lt;=50,"H",IF(Data!U107&gt;0,"VH"))))))</f>
        <v>L</v>
      </c>
      <c r="D107" s="3" t="str">
        <f>IF(ISBLANK(Data!T107)," ",IF(Data!T107&lt;=0.1,"VL",IF(Data!T107&lt;=10,"L",IF(Data!T107&lt;=25,"M",IF(Data!T107&lt;=50,"H",IF(Data!T107&gt;0,"VH"))))))</f>
        <v>VL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</row>
    <row r="108" spans="1:20" x14ac:dyDescent="0.3">
      <c r="A108" s="60"/>
      <c r="B108" s="62">
        <v>43720</v>
      </c>
      <c r="C108" s="3" t="str">
        <f>IF(ISBLANK(Data!U108)," ",IF(Data!U108&lt;=0.1,"VL",IF(Data!U108&lt;=10,"L",IF(Data!U108&lt;=25,"M",IF(Data!U108&lt;=50,"H",IF(Data!U108&gt;0,"VH"))))))</f>
        <v>M</v>
      </c>
      <c r="D108" s="3" t="str">
        <f>IF(ISBLANK(Data!T108)," ",IF(Data!T108&lt;=0.1,"VL",IF(Data!T108&lt;=10,"L",IF(Data!T108&lt;=25,"M",IF(Data!T108&lt;=50,"H",IF(Data!T108&gt;0,"VH"))))))</f>
        <v>L</v>
      </c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</row>
    <row r="109" spans="1:20" x14ac:dyDescent="0.3">
      <c r="A109" s="60"/>
      <c r="B109" s="62">
        <v>43721</v>
      </c>
      <c r="C109" s="3" t="str">
        <f>IF(ISBLANK(Data!U109)," ",IF(Data!U109&lt;=0.1,"VL",IF(Data!U109&lt;=10,"L",IF(Data!U109&lt;=25,"M",IF(Data!U109&lt;=50,"H",IF(Data!U109&gt;0,"VH"))))))</f>
        <v>M</v>
      </c>
      <c r="D109" s="3" t="str">
        <f>IF(ISBLANK(Data!T109)," ",IF(Data!T109&lt;=0.1,"VL",IF(Data!T109&lt;=10,"L",IF(Data!T109&lt;=25,"M",IF(Data!T109&lt;=50,"H",IF(Data!T109&gt;0,"VH"))))))</f>
        <v>L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</row>
    <row r="110" spans="1:20" x14ac:dyDescent="0.3">
      <c r="A110" s="60"/>
      <c r="B110" s="62">
        <v>43722</v>
      </c>
      <c r="C110" s="3" t="str">
        <f>IF(ISBLANK(Data!U110)," ",IF(Data!U110&lt;=0.1,"VL",IF(Data!U110&lt;=10,"L",IF(Data!U110&lt;=25,"M",IF(Data!U110&lt;=50,"H",IF(Data!U110&gt;0,"VH"))))))</f>
        <v>M</v>
      </c>
      <c r="D110" s="3" t="str">
        <f>IF(ISBLANK(Data!T110)," ",IF(Data!T110&lt;=0.1,"VL",IF(Data!T110&lt;=10,"L",IF(Data!T110&lt;=25,"M",IF(Data!T110&lt;=50,"H",IF(Data!T110&gt;0,"VH"))))))</f>
        <v>L</v>
      </c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</row>
    <row r="111" spans="1:20" x14ac:dyDescent="0.3">
      <c r="A111" s="60"/>
      <c r="B111" s="62">
        <v>43723</v>
      </c>
      <c r="C111" s="3" t="str">
        <f>IF(ISBLANK(Data!U111)," ",IF(Data!U111&lt;=0.1,"VL",IF(Data!U111&lt;=10,"L",IF(Data!U111&lt;=25,"M",IF(Data!U111&lt;=50,"H",IF(Data!U111&gt;0,"VH"))))))</f>
        <v>M</v>
      </c>
      <c r="D111" s="3" t="str">
        <f>IF(ISBLANK(Data!T111)," ",IF(Data!T111&lt;=0.1,"VL",IF(Data!T111&lt;=10,"L",IF(Data!T111&lt;=25,"M",IF(Data!T111&lt;=50,"H",IF(Data!T111&gt;0,"VH"))))))</f>
        <v>L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</row>
    <row r="112" spans="1:20" x14ac:dyDescent="0.3">
      <c r="A112" s="60"/>
      <c r="B112" s="62">
        <v>43724</v>
      </c>
      <c r="C112" s="3" t="str">
        <f>IF(ISBLANK(Data!U112)," ",IF(Data!U112&lt;=0.1,"VL",IF(Data!U112&lt;=10,"L",IF(Data!U112&lt;=25,"M",IF(Data!U112&lt;=50,"H",IF(Data!U112&gt;0,"VH"))))))</f>
        <v>M</v>
      </c>
      <c r="D112" s="3" t="str">
        <f>IF(ISBLANK(Data!T112)," ",IF(Data!T112&lt;=0.1,"VL",IF(Data!T112&lt;=10,"L",IF(Data!T112&lt;=25,"M",IF(Data!T112&lt;=50,"H",IF(Data!T112&gt;0,"VH"))))))</f>
        <v>L</v>
      </c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</row>
    <row r="113" spans="1:20" x14ac:dyDescent="0.3">
      <c r="A113" s="60"/>
      <c r="B113" s="62">
        <v>43725</v>
      </c>
      <c r="C113" s="3" t="str">
        <f>IF(ISBLANK(Data!U113)," ",IF(Data!U113&lt;=0.1,"VL",IF(Data!U113&lt;=10,"L",IF(Data!U113&lt;=25,"M",IF(Data!U113&lt;=50,"H",IF(Data!U113&gt;0,"VH"))))))</f>
        <v>M</v>
      </c>
      <c r="D113" s="3" t="str">
        <f>IF(ISBLANK(Data!T113)," ",IF(Data!T113&lt;=0.1,"VL",IF(Data!T113&lt;=10,"L",IF(Data!T113&lt;=25,"M",IF(Data!T113&lt;=50,"H",IF(Data!T113&gt;0,"VH"))))))</f>
        <v>L</v>
      </c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</row>
    <row r="114" spans="1:20" x14ac:dyDescent="0.3">
      <c r="A114" s="60"/>
      <c r="B114" s="62">
        <v>43726</v>
      </c>
      <c r="C114" s="3" t="str">
        <f>IF(ISBLANK(Data!U114)," ",IF(Data!U114&lt;=0.1,"VL",IF(Data!U114&lt;=10,"L",IF(Data!U114&lt;=25,"M",IF(Data!U114&lt;=50,"H",IF(Data!U114&gt;0,"VH"))))))</f>
        <v>H</v>
      </c>
      <c r="D114" s="3" t="str">
        <f>IF(ISBLANK(Data!T114)," ",IF(Data!T114&lt;=0.1,"VL",IF(Data!T114&lt;=10,"L",IF(Data!T114&lt;=25,"M",IF(Data!T114&lt;=50,"H",IF(Data!T114&gt;0,"VH"))))))</f>
        <v>L</v>
      </c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</row>
    <row r="115" spans="1:20" x14ac:dyDescent="0.3">
      <c r="A115" s="60"/>
      <c r="B115" s="62">
        <v>43727</v>
      </c>
      <c r="C115" s="3" t="str">
        <f>IF(ISBLANK(Data!U115)," ",IF(Data!U115&lt;=0.1,"VL",IF(Data!U115&lt;=10,"L",IF(Data!U115&lt;=25,"M",IF(Data!U115&lt;=50,"H",IF(Data!U115&gt;0,"VH"))))))</f>
        <v>H</v>
      </c>
      <c r="D115" s="3" t="str">
        <f>IF(ISBLANK(Data!T115)," ",IF(Data!T115&lt;=0.1,"VL",IF(Data!T115&lt;=10,"L",IF(Data!T115&lt;=25,"M",IF(Data!T115&lt;=50,"H",IF(Data!T115&gt;0,"VH"))))))</f>
        <v>M</v>
      </c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</row>
    <row r="116" spans="1:20" x14ac:dyDescent="0.3">
      <c r="A116" s="60"/>
      <c r="B116" s="62">
        <v>43728</v>
      </c>
      <c r="C116" s="3" t="str">
        <f>IF(ISBLANK(Data!U116)," ",IF(Data!U116&lt;=0.1,"VL",IF(Data!U116&lt;=10,"L",IF(Data!U116&lt;=25,"M",IF(Data!U116&lt;=50,"H",IF(Data!U116&gt;0,"VH"))))))</f>
        <v>H</v>
      </c>
      <c r="D116" s="3" t="str">
        <f>IF(ISBLANK(Data!T116)," ",IF(Data!T116&lt;=0.1,"VL",IF(Data!T116&lt;=10,"L",IF(Data!T116&lt;=25,"M",IF(Data!T116&lt;=50,"H",IF(Data!T116&gt;0,"VH"))))))</f>
        <v>M</v>
      </c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</row>
    <row r="117" spans="1:20" x14ac:dyDescent="0.3">
      <c r="A117" s="60"/>
      <c r="B117" s="62">
        <v>43729</v>
      </c>
      <c r="C117" s="3" t="str">
        <f>IF(ISBLANK(Data!U117)," ",IF(Data!U117&lt;=0.1,"VL",IF(Data!U117&lt;=10,"L",IF(Data!U117&lt;=25,"M",IF(Data!U117&lt;=50,"H",IF(Data!U117&gt;0,"VH"))))))</f>
        <v>M</v>
      </c>
      <c r="D117" s="3" t="str">
        <f>IF(ISBLANK(Data!T117)," ",IF(Data!T117&lt;=0.1,"VL",IF(Data!T117&lt;=10,"L",IF(Data!T117&lt;=25,"M",IF(Data!T117&lt;=50,"H",IF(Data!T117&gt;0,"VH"))))))</f>
        <v>M</v>
      </c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</row>
    <row r="118" spans="1:20" x14ac:dyDescent="0.3">
      <c r="A118" s="60"/>
      <c r="B118" s="62">
        <v>43730</v>
      </c>
      <c r="C118" s="3" t="str">
        <f>IF(ISBLANK(Data!U118)," ",IF(Data!U118&lt;=0.1,"VL",IF(Data!U118&lt;=10,"L",IF(Data!U118&lt;=25,"M",IF(Data!U118&lt;=50,"H",IF(Data!U118&gt;0,"VH"))))))</f>
        <v>L</v>
      </c>
      <c r="D118" s="3" t="str">
        <f>IF(ISBLANK(Data!T118)," ",IF(Data!T118&lt;=0.1,"VL",IF(Data!T118&lt;=10,"L",IF(Data!T118&lt;=25,"M",IF(Data!T118&lt;=50,"H",IF(Data!T118&gt;0,"VH"))))))</f>
        <v>L</v>
      </c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</row>
    <row r="119" spans="1:20" x14ac:dyDescent="0.3">
      <c r="A119" s="60"/>
      <c r="B119" s="62">
        <v>43731</v>
      </c>
      <c r="C119" s="3" t="str">
        <f>IF(ISBLANK(Data!U119)," ",IF(Data!U119&lt;=0.1,"VL",IF(Data!U119&lt;=10,"L",IF(Data!U119&lt;=25,"M",IF(Data!U119&lt;=50,"H",IF(Data!U119&gt;0,"VH"))))))</f>
        <v>L</v>
      </c>
      <c r="D119" s="3" t="str">
        <f>IF(ISBLANK(Data!T119)," ",IF(Data!T119&lt;=0.1,"VL",IF(Data!T119&lt;=10,"L",IF(Data!T119&lt;=25,"M",IF(Data!T119&lt;=50,"H",IF(Data!T119&gt;0,"VH"))))))</f>
        <v>M</v>
      </c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</row>
    <row r="120" spans="1:20" x14ac:dyDescent="0.3">
      <c r="A120" s="60"/>
      <c r="B120" s="62">
        <v>43732</v>
      </c>
      <c r="C120" s="3" t="str">
        <f>IF(ISBLANK(Data!U120)," ",IF(Data!U120&lt;=0.1,"VL",IF(Data!U120&lt;=10,"L",IF(Data!U120&lt;=25,"M",IF(Data!U120&lt;=50,"H",IF(Data!U120&gt;0,"VH"))))))</f>
        <v>M</v>
      </c>
      <c r="D120" s="3" t="str">
        <f>IF(ISBLANK(Data!T120)," ",IF(Data!T120&lt;=0.1,"VL",IF(Data!T120&lt;=10,"L",IF(Data!T120&lt;=25,"M",IF(Data!T120&lt;=50,"H",IF(Data!T120&gt;0,"VH"))))))</f>
        <v>M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</row>
    <row r="121" spans="1:20" x14ac:dyDescent="0.3">
      <c r="A121" s="60"/>
      <c r="B121" s="62">
        <v>43733</v>
      </c>
      <c r="C121" s="3" t="str">
        <f>IF(ISBLANK(Data!U121)," ",IF(Data!U121&lt;=0.1,"VL",IF(Data!U121&lt;=10,"L",IF(Data!U121&lt;=25,"M",IF(Data!U121&lt;=50,"H",IF(Data!U121&gt;0,"VH"))))))</f>
        <v>H</v>
      </c>
      <c r="D121" s="3" t="str">
        <f>IF(ISBLANK(Data!T121)," ",IF(Data!T121&lt;=0.1,"VL",IF(Data!T121&lt;=10,"L",IF(Data!T121&lt;=25,"M",IF(Data!T121&lt;=50,"H",IF(Data!T121&gt;0,"VH"))))))</f>
        <v>H</v>
      </c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</row>
    <row r="122" spans="1:20" x14ac:dyDescent="0.3">
      <c r="A122" s="60"/>
      <c r="B122" s="62">
        <v>43734</v>
      </c>
      <c r="C122" s="3" t="str">
        <f>IF(ISBLANK(Data!U122)," ",IF(Data!U122&lt;=0.1,"VL",IF(Data!U122&lt;=10,"L",IF(Data!U122&lt;=25,"M",IF(Data!U122&lt;=50,"H",IF(Data!U122&gt;0,"VH"))))))</f>
        <v>H</v>
      </c>
      <c r="D122" s="3" t="str">
        <f>IF(ISBLANK(Data!T122)," ",IF(Data!T122&lt;=0.1,"VL",IF(Data!T122&lt;=10,"L",IF(Data!T122&lt;=25,"M",IF(Data!T122&lt;=50,"H",IF(Data!T122&gt;0,"VH"))))))</f>
        <v>H</v>
      </c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</row>
    <row r="123" spans="1:20" x14ac:dyDescent="0.3">
      <c r="A123" s="60"/>
      <c r="B123" s="62">
        <v>43735</v>
      </c>
      <c r="C123" s="3" t="str">
        <f>IF(ISBLANK(Data!U123)," ",IF(Data!U123&lt;=0.1,"VL",IF(Data!U123&lt;=10,"L",IF(Data!U123&lt;=25,"M",IF(Data!U123&lt;=50,"H",IF(Data!U123&gt;0,"VH"))))))</f>
        <v>H</v>
      </c>
      <c r="D123" s="3" t="str">
        <f>IF(ISBLANK(Data!T123)," ",IF(Data!T123&lt;=0.1,"VL",IF(Data!T123&lt;=10,"L",IF(Data!T123&lt;=25,"M",IF(Data!T123&lt;=50,"H",IF(Data!T123&gt;0,"VH"))))))</f>
        <v>M</v>
      </c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</row>
    <row r="124" spans="1:20" x14ac:dyDescent="0.3">
      <c r="A124" s="60"/>
      <c r="B124" s="62">
        <v>43736</v>
      </c>
      <c r="C124" s="3" t="str">
        <f>IF(ISBLANK(Data!U124)," ",IF(Data!U124&lt;=0.1,"VL",IF(Data!U124&lt;=10,"L",IF(Data!U124&lt;=25,"M",IF(Data!U124&lt;=50,"H",IF(Data!U124&gt;0,"VH"))))))</f>
        <v>H</v>
      </c>
      <c r="D124" s="3" t="str">
        <f>IF(ISBLANK(Data!T124)," ",IF(Data!T124&lt;=0.1,"VL",IF(Data!T124&lt;=10,"L",IF(Data!T124&lt;=25,"M",IF(Data!T124&lt;=50,"H",IF(Data!T124&gt;0,"VH"))))))</f>
        <v>M</v>
      </c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</row>
    <row r="125" spans="1:20" x14ac:dyDescent="0.3">
      <c r="A125" s="60"/>
      <c r="B125" s="62">
        <v>43737</v>
      </c>
      <c r="C125" s="3" t="str">
        <f>IF(ISBLANK(Data!U125)," ",IF(Data!U125&lt;=0.1,"VL",IF(Data!U125&lt;=10,"L",IF(Data!U125&lt;=25,"M",IF(Data!U125&lt;=50,"H",IF(Data!U125&gt;0,"VH"))))))</f>
        <v>M</v>
      </c>
      <c r="D125" s="3" t="str">
        <f>IF(ISBLANK(Data!T125)," ",IF(Data!T125&lt;=0.1,"VL",IF(Data!T125&lt;=10,"L",IF(Data!T125&lt;=25,"M",IF(Data!T125&lt;=50,"H",IF(Data!T125&gt;0,"VH"))))))</f>
        <v>L</v>
      </c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</row>
    <row r="126" spans="1:20" x14ac:dyDescent="0.3">
      <c r="A126" s="60"/>
      <c r="B126" s="62">
        <v>43738</v>
      </c>
      <c r="C126" s="3" t="str">
        <f>IF(ISBLANK(Data!U126)," ",IF(Data!U126&lt;=0.1,"VL",IF(Data!U126&lt;=10,"L",IF(Data!U126&lt;=25,"M",IF(Data!U126&lt;=50,"H",IF(Data!U126&gt;0,"VH"))))))</f>
        <v>M</v>
      </c>
      <c r="D126" s="3" t="str">
        <f>IF(ISBLANK(Data!T126)," ",IF(Data!T126&lt;=0.1,"VL",IF(Data!T126&lt;=10,"L",IF(Data!T126&lt;=25,"M",IF(Data!T126&lt;=50,"H",IF(Data!T126&gt;0,"VH"))))))</f>
        <v>L</v>
      </c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</row>
    <row r="127" spans="1:20" x14ac:dyDescent="0.3">
      <c r="A127" s="60"/>
      <c r="B127" s="62">
        <v>43739</v>
      </c>
      <c r="C127" s="3" t="str">
        <f>IF(ISBLANK(Data!U127)," ",IF(Data!U127&lt;=0.1,"VL",IF(Data!U127&lt;=10,"L",IF(Data!U127&lt;=25,"M",IF(Data!U127&lt;=50,"H",IF(Data!U127&gt;0,"VH"))))))</f>
        <v>L</v>
      </c>
      <c r="D127" s="3" t="str">
        <f>IF(ISBLANK(Data!T127)," ",IF(Data!T127&lt;=0.1,"VL",IF(Data!T127&lt;=10,"L",IF(Data!T127&lt;=25,"M",IF(Data!T127&lt;=50,"H",IF(Data!T127&gt;0,"VH"))))))</f>
        <v>L</v>
      </c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</row>
    <row r="128" spans="1:20" x14ac:dyDescent="0.3">
      <c r="A128" s="60"/>
      <c r="B128" s="62">
        <v>43740</v>
      </c>
      <c r="C128" s="3" t="str">
        <f>IF(ISBLANK(Data!U128)," ",IF(Data!U128&lt;=0.1,"VL",IF(Data!U128&lt;=10,"L",IF(Data!U128&lt;=25,"M",IF(Data!U128&lt;=50,"H",IF(Data!U128&gt;0,"VH"))))))</f>
        <v>L</v>
      </c>
      <c r="D128" s="3" t="str">
        <f>IF(ISBLANK(Data!T128)," ",IF(Data!T128&lt;=0.1,"VL",IF(Data!T128&lt;=10,"L",IF(Data!T128&lt;=25,"M",IF(Data!T128&lt;=50,"H",IF(Data!T128&gt;0,"VH"))))))</f>
        <v>L</v>
      </c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</row>
    <row r="129" spans="1:20" x14ac:dyDescent="0.3">
      <c r="A129" s="60"/>
      <c r="B129" s="62">
        <v>43741</v>
      </c>
      <c r="C129" s="3" t="str">
        <f>IF(ISBLANK(Data!U129)," ",IF(Data!U129&lt;=0.1,"VL",IF(Data!U129&lt;=10,"L",IF(Data!U129&lt;=25,"M",IF(Data!U129&lt;=50,"H",IF(Data!U129&gt;0,"VH"))))))</f>
        <v>L</v>
      </c>
      <c r="D129" s="3" t="str">
        <f>IF(ISBLANK(Data!T129)," ",IF(Data!T129&lt;=0.1,"VL",IF(Data!T129&lt;=10,"L",IF(Data!T129&lt;=25,"M",IF(Data!T129&lt;=50,"H",IF(Data!T129&gt;0,"VH"))))))</f>
        <v>L</v>
      </c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</row>
    <row r="130" spans="1:20" x14ac:dyDescent="0.3">
      <c r="A130" s="60"/>
      <c r="B130" s="62">
        <v>43742</v>
      </c>
      <c r="C130" s="3" t="str">
        <f>IF(ISBLANK(Data!U130)," ",IF(Data!U130&lt;=0.1,"VL",IF(Data!U130&lt;=10,"L",IF(Data!U130&lt;=25,"M",IF(Data!U130&lt;=50,"H",IF(Data!U130&gt;0,"VH"))))))</f>
        <v>L</v>
      </c>
      <c r="D130" s="3" t="str">
        <f>IF(ISBLANK(Data!T130)," ",IF(Data!T130&lt;=0.1,"VL",IF(Data!T130&lt;=10,"L",IF(Data!T130&lt;=25,"M",IF(Data!T130&lt;=50,"H",IF(Data!T130&gt;0,"VH"))))))</f>
        <v>L</v>
      </c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</row>
    <row r="131" spans="1:20" x14ac:dyDescent="0.3">
      <c r="A131" s="60"/>
      <c r="B131" s="62">
        <v>43743</v>
      </c>
      <c r="C131" s="3" t="str">
        <f>IF(ISBLANK(Data!U131)," ",IF(Data!U131&lt;=0.1,"VL",IF(Data!U131&lt;=10,"L",IF(Data!U131&lt;=25,"M",IF(Data!U131&lt;=50,"H",IF(Data!U131&gt;0,"VH"))))))</f>
        <v>L</v>
      </c>
      <c r="D131" s="3" t="str">
        <f>IF(ISBLANK(Data!T131)," ",IF(Data!T131&lt;=0.1,"VL",IF(Data!T131&lt;=10,"L",IF(Data!T131&lt;=25,"M",IF(Data!T131&lt;=50,"H",IF(Data!T131&gt;0,"VH"))))))</f>
        <v>L</v>
      </c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</row>
    <row r="132" spans="1:20" x14ac:dyDescent="0.3">
      <c r="A132" s="60"/>
      <c r="B132" s="62">
        <v>43744</v>
      </c>
      <c r="C132" s="3" t="str">
        <f>IF(ISBLANK(Data!U132)," ",IF(Data!U132&lt;=0.1,"VL",IF(Data!U132&lt;=10,"L",IF(Data!U132&lt;=25,"M",IF(Data!U132&lt;=50,"H",IF(Data!U132&gt;0,"VH"))))))</f>
        <v>L</v>
      </c>
      <c r="D132" s="3" t="str">
        <f>IF(ISBLANK(Data!T132)," ",IF(Data!T132&lt;=0.1,"VL",IF(Data!T132&lt;=10,"L",IF(Data!T132&lt;=25,"M",IF(Data!T132&lt;=50,"H",IF(Data!T132&gt;0,"VH"))))))</f>
        <v>L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</row>
    <row r="133" spans="1:20" x14ac:dyDescent="0.3">
      <c r="A133" s="60"/>
      <c r="B133" s="62">
        <v>43745</v>
      </c>
      <c r="C133" s="3" t="str">
        <f>IF(ISBLANK(Data!U133)," ",IF(Data!U133&lt;=0.1,"VL",IF(Data!U133&lt;=10,"L",IF(Data!U133&lt;=25,"M",IF(Data!U133&lt;=50,"H",IF(Data!U133&gt;0,"VH"))))))</f>
        <v>L</v>
      </c>
      <c r="D133" s="3" t="str">
        <f>IF(ISBLANK(Data!T133)," ",IF(Data!T133&lt;=0.1,"VL",IF(Data!T133&lt;=10,"L",IF(Data!T133&lt;=25,"M",IF(Data!T133&lt;=50,"H",IF(Data!T133&gt;0,"VH"))))))</f>
        <v>L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</row>
    <row r="134" spans="1:20" x14ac:dyDescent="0.3">
      <c r="A134" s="60"/>
      <c r="B134" s="62">
        <v>43746</v>
      </c>
      <c r="C134" s="3" t="str">
        <f>IF(ISBLANK(Data!U134)," ",IF(Data!U134&lt;=0.1,"VL",IF(Data!U134&lt;=10,"L",IF(Data!U134&lt;=25,"M",IF(Data!U134&lt;=50,"H",IF(Data!U134&gt;0,"VH"))))))</f>
        <v>L</v>
      </c>
      <c r="D134" s="3" t="str">
        <f>IF(ISBLANK(Data!T134)," ",IF(Data!T134&lt;=0.1,"VL",IF(Data!T134&lt;=10,"L",IF(Data!T134&lt;=25,"M",IF(Data!T134&lt;=50,"H",IF(Data!T134&gt;0,"VH"))))))</f>
        <v>L</v>
      </c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</row>
    <row r="135" spans="1:20" x14ac:dyDescent="0.3">
      <c r="A135" s="60"/>
      <c r="B135" s="62">
        <v>43747</v>
      </c>
      <c r="C135" s="3" t="str">
        <f>IF(ISBLANK(Data!U135)," ",IF(Data!U135&lt;=0.1,"VL",IF(Data!U135&lt;=10,"L",IF(Data!U135&lt;=25,"M",IF(Data!U135&lt;=50,"H",IF(Data!U135&gt;0,"VH"))))))</f>
        <v>L</v>
      </c>
      <c r="D135" s="3" t="str">
        <f>IF(ISBLANK(Data!T135)," ",IF(Data!T135&lt;=0.1,"VL",IF(Data!T135&lt;=10,"L",IF(Data!T135&lt;=25,"M",IF(Data!T135&lt;=50,"H",IF(Data!T135&gt;0,"VH"))))))</f>
        <v>L</v>
      </c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</row>
    <row r="136" spans="1:20" x14ac:dyDescent="0.3">
      <c r="A136" s="60"/>
      <c r="B136" s="62">
        <v>43748</v>
      </c>
      <c r="C136" s="3" t="str">
        <f>IF(ISBLANK(Data!U136)," ",IF(Data!U136&lt;=0.1,"VL",IF(Data!U136&lt;=10,"L",IF(Data!U136&lt;=25,"M",IF(Data!U136&lt;=50,"H",IF(Data!U136&gt;0,"VH"))))))</f>
        <v>L</v>
      </c>
      <c r="D136" s="3" t="str">
        <f>IF(ISBLANK(Data!T136)," ",IF(Data!T136&lt;=0.1,"VL",IF(Data!T136&lt;=10,"L",IF(Data!T136&lt;=25,"M",IF(Data!T136&lt;=50,"H",IF(Data!T136&gt;0,"VH"))))))</f>
        <v>L</v>
      </c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</row>
    <row r="137" spans="1:20" x14ac:dyDescent="0.3">
      <c r="A137" s="60"/>
      <c r="B137" s="62">
        <v>43749</v>
      </c>
      <c r="C137" s="3" t="str">
        <f>IF(ISBLANK(Data!U137)," ",IF(Data!U137&lt;=0.1,"VL",IF(Data!U137&lt;=10,"L",IF(Data!U137&lt;=25,"M",IF(Data!U137&lt;=50,"H",IF(Data!U137&gt;0,"VH"))))))</f>
        <v>M</v>
      </c>
      <c r="D137" s="3" t="str">
        <f>IF(ISBLANK(Data!T137)," ",IF(Data!T137&lt;=0.1,"VL",IF(Data!T137&lt;=10,"L",IF(Data!T137&lt;=25,"M",IF(Data!T137&lt;=50,"H",IF(Data!T137&gt;0,"VH"))))))</f>
        <v>L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</row>
    <row r="138" spans="1:20" x14ac:dyDescent="0.3">
      <c r="A138" s="60"/>
      <c r="B138" s="62">
        <v>43750</v>
      </c>
      <c r="C138" s="3" t="str">
        <f>IF(ISBLANK(Data!U138)," ",IF(Data!U138&lt;=0.1,"VL",IF(Data!U138&lt;=10,"L",IF(Data!U138&lt;=25,"M",IF(Data!U138&lt;=50,"H",IF(Data!U138&gt;0,"VH"))))))</f>
        <v>M</v>
      </c>
      <c r="D138" s="3" t="str">
        <f>IF(ISBLANK(Data!T138)," ",IF(Data!T138&lt;=0.1,"VL",IF(Data!T138&lt;=10,"L",IF(Data!T138&lt;=25,"M",IF(Data!T138&lt;=50,"H",IF(Data!T138&gt;0,"VH"))))))</f>
        <v>L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</row>
    <row r="139" spans="1:20" x14ac:dyDescent="0.3">
      <c r="A139" s="60"/>
      <c r="B139" s="62">
        <v>43751</v>
      </c>
      <c r="C139" s="3" t="str">
        <f>IF(ISBLANK(Data!U139)," ",IF(Data!U139&lt;=0.1,"VL",IF(Data!U139&lt;=10,"L",IF(Data!U139&lt;=25,"M",IF(Data!U139&lt;=50,"H",IF(Data!U139&gt;0,"VH"))))))</f>
        <v>M</v>
      </c>
      <c r="D139" s="3" t="str">
        <f>IF(ISBLANK(Data!T139)," ",IF(Data!T139&lt;=0.1,"VL",IF(Data!T139&lt;=10,"L",IF(Data!T139&lt;=25,"M",IF(Data!T139&lt;=50,"H",IF(Data!T139&gt;0,"VH"))))))</f>
        <v>L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</row>
    <row r="140" spans="1:20" x14ac:dyDescent="0.3">
      <c r="A140" s="60"/>
      <c r="B140" s="62">
        <v>43752</v>
      </c>
      <c r="C140" s="3" t="str">
        <f>IF(ISBLANK(Data!U140)," ",IF(Data!U140&lt;=0.1,"VL",IF(Data!U140&lt;=10,"L",IF(Data!U140&lt;=25,"M",IF(Data!U140&lt;=50,"H",IF(Data!U140&gt;0,"VH"))))))</f>
        <v>L</v>
      </c>
      <c r="D140" s="3" t="str">
        <f>IF(ISBLANK(Data!T140)," ",IF(Data!T140&lt;=0.1,"VL",IF(Data!T140&lt;=10,"L",IF(Data!T140&lt;=25,"M",IF(Data!T140&lt;=50,"H",IF(Data!T140&gt;0,"VH"))))))</f>
        <v>L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</row>
    <row r="141" spans="1:20" x14ac:dyDescent="0.3">
      <c r="A141" s="60"/>
      <c r="B141" s="62">
        <v>43753</v>
      </c>
      <c r="C141" s="3" t="str">
        <f>IF(ISBLANK(Data!U141)," ",IF(Data!U141&lt;=0.1,"VL",IF(Data!U141&lt;=10,"L",IF(Data!U141&lt;=25,"M",IF(Data!U141&lt;=50,"H",IF(Data!U141&gt;0,"VH"))))))</f>
        <v>VL</v>
      </c>
      <c r="D141" s="3" t="str">
        <f>IF(ISBLANK(Data!T141)," ",IF(Data!T141&lt;=0.1,"VL",IF(Data!T141&lt;=10,"L",IF(Data!T141&lt;=25,"M",IF(Data!T141&lt;=50,"H",IF(Data!T141&gt;0,"VH"))))))</f>
        <v>L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</row>
    <row r="142" spans="1:20" x14ac:dyDescent="0.3">
      <c r="A142" s="60"/>
      <c r="B142" s="62">
        <v>43754</v>
      </c>
      <c r="C142" s="3" t="str">
        <f>IF(ISBLANK(Data!U142)," ",IF(Data!U142&lt;=0.1,"VL",IF(Data!U142&lt;=10,"L",IF(Data!U142&lt;=25,"M",IF(Data!U142&lt;=50,"H",IF(Data!U142&gt;0,"VH"))))))</f>
        <v>VL</v>
      </c>
      <c r="D142" s="3" t="str">
        <f>IF(ISBLANK(Data!T142)," ",IF(Data!T142&lt;=0.1,"VL",IF(Data!T142&lt;=10,"L",IF(Data!T142&lt;=25,"M",IF(Data!T142&lt;=50,"H",IF(Data!T142&gt;0,"VH"))))))</f>
        <v>L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</row>
    <row r="143" spans="1:20" x14ac:dyDescent="0.3">
      <c r="A143" s="60"/>
      <c r="B143" s="62">
        <v>43755</v>
      </c>
      <c r="C143" s="3" t="str">
        <f>IF(ISBLANK(Data!U143)," ",IF(Data!U143&lt;=0.1,"VL",IF(Data!U143&lt;=10,"L",IF(Data!U143&lt;=25,"M",IF(Data!U143&lt;=50,"H",IF(Data!U143&gt;0,"VH"))))))</f>
        <v>VL</v>
      </c>
      <c r="D143" s="3" t="str">
        <f>IF(ISBLANK(Data!T143)," ",IF(Data!T143&lt;=0.1,"VL",IF(Data!T143&lt;=10,"L",IF(Data!T143&lt;=25,"M",IF(Data!T143&lt;=50,"H",IF(Data!T143&gt;0,"VH"))))))</f>
        <v>VL</v>
      </c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</row>
    <row r="144" spans="1:20" x14ac:dyDescent="0.3">
      <c r="A144" s="60"/>
      <c r="B144" s="62">
        <v>43756</v>
      </c>
      <c r="C144" s="3" t="str">
        <f>IF(ISBLANK(Data!U144)," ",IF(Data!U144&lt;=0.1,"VL",IF(Data!U144&lt;=10,"L",IF(Data!U144&lt;=25,"M",IF(Data!U144&lt;=50,"H",IF(Data!U144&gt;0,"VH"))))))</f>
        <v>VL</v>
      </c>
      <c r="D144" s="3" t="str">
        <f>IF(ISBLANK(Data!T144)," ",IF(Data!T144&lt;=0.1,"VL",IF(Data!T144&lt;=10,"L",IF(Data!T144&lt;=25,"M",IF(Data!T144&lt;=50,"H",IF(Data!T144&gt;0,"VH"))))))</f>
        <v>VL</v>
      </c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</row>
    <row r="145" spans="1:20" x14ac:dyDescent="0.3">
      <c r="A145" s="60"/>
      <c r="B145" s="62">
        <v>43757</v>
      </c>
      <c r="C145" s="3" t="str">
        <f>IF(ISBLANK(Data!U145)," ",IF(Data!U145&lt;=0.1,"VL",IF(Data!U145&lt;=10,"L",IF(Data!U145&lt;=25,"M",IF(Data!U145&lt;=50,"H",IF(Data!U145&gt;0,"VH"))))))</f>
        <v>VL</v>
      </c>
      <c r="D145" s="3" t="str">
        <f>IF(ISBLANK(Data!T145)," ",IF(Data!T145&lt;=0.1,"VL",IF(Data!T145&lt;=10,"L",IF(Data!T145&lt;=25,"M",IF(Data!T145&lt;=50,"H",IF(Data!T145&gt;0,"VH"))))))</f>
        <v>VL</v>
      </c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</row>
    <row r="146" spans="1:20" x14ac:dyDescent="0.3">
      <c r="A146" s="60"/>
      <c r="B146" s="62">
        <v>43758</v>
      </c>
      <c r="C146" s="3" t="str">
        <f>IF(ISBLANK(Data!U146)," ",IF(Data!U146&lt;=0.1,"VL",IF(Data!U146&lt;=10,"L",IF(Data!U146&lt;=25,"M",IF(Data!U146&lt;=50,"H",IF(Data!U146&gt;0,"VH"))))))</f>
        <v>L</v>
      </c>
      <c r="D146" s="3" t="str">
        <f>IF(ISBLANK(Data!T146)," ",IF(Data!T146&lt;=0.1,"VL",IF(Data!T146&lt;=10,"L",IF(Data!T146&lt;=25,"M",IF(Data!T146&lt;=50,"H",IF(Data!T146&gt;0,"VH"))))))</f>
        <v>VL</v>
      </c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</row>
    <row r="147" spans="1:20" x14ac:dyDescent="0.3">
      <c r="A147" s="60"/>
      <c r="B147" s="62">
        <v>43759</v>
      </c>
      <c r="C147" s="3" t="str">
        <f>IF(ISBLANK(Data!U147)," ",IF(Data!U147&lt;=0.1,"VL",IF(Data!U147&lt;=10,"L",IF(Data!U147&lt;=25,"M",IF(Data!U147&lt;=50,"H",IF(Data!U147&gt;0,"VH"))))))</f>
        <v>L</v>
      </c>
      <c r="D147" s="3" t="str">
        <f>IF(ISBLANK(Data!T147)," ",IF(Data!T147&lt;=0.1,"VL",IF(Data!T147&lt;=10,"L",IF(Data!T147&lt;=25,"M",IF(Data!T147&lt;=50,"H",IF(Data!T147&gt;0,"VH"))))))</f>
        <v>VL</v>
      </c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</row>
    <row r="148" spans="1:20" x14ac:dyDescent="0.3">
      <c r="A148" s="60"/>
      <c r="B148" s="62">
        <v>43760</v>
      </c>
      <c r="C148" s="3" t="str">
        <f>IF(ISBLANK(Data!U148)," ",IF(Data!U148&lt;=0.1,"VL",IF(Data!U148&lt;=10,"L",IF(Data!U148&lt;=25,"M",IF(Data!U148&lt;=50,"H",IF(Data!U148&gt;0,"VH"))))))</f>
        <v>L</v>
      </c>
      <c r="D148" s="3" t="str">
        <f>IF(ISBLANK(Data!T148)," ",IF(Data!T148&lt;=0.1,"VL",IF(Data!T148&lt;=10,"L",IF(Data!T148&lt;=25,"M",IF(Data!T148&lt;=50,"H",IF(Data!T148&gt;0,"VH"))))))</f>
        <v>L</v>
      </c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</row>
    <row r="149" spans="1:20" x14ac:dyDescent="0.3">
      <c r="A149" s="60"/>
      <c r="B149" s="62">
        <v>43761</v>
      </c>
      <c r="C149" s="3" t="str">
        <f>IF(ISBLANK(Data!U149)," ",IF(Data!U149&lt;=0.1,"VL",IF(Data!U149&lt;=10,"L",IF(Data!U149&lt;=25,"M",IF(Data!U149&lt;=50,"H",IF(Data!U149&gt;0,"VH"))))))</f>
        <v>L</v>
      </c>
      <c r="D149" s="3" t="str">
        <f>IF(ISBLANK(Data!T149)," ",IF(Data!T149&lt;=0.1,"VL",IF(Data!T149&lt;=10,"L",IF(Data!T149&lt;=25,"M",IF(Data!T149&lt;=50,"H",IF(Data!T149&gt;0,"VH"))))))</f>
        <v>L</v>
      </c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</row>
    <row r="150" spans="1:20" x14ac:dyDescent="0.3">
      <c r="A150" s="60"/>
      <c r="B150" s="62">
        <v>43762</v>
      </c>
      <c r="C150" s="3" t="str">
        <f>IF(ISBLANK(Data!U150)," ",IF(Data!U150&lt;=0.1,"VL",IF(Data!U150&lt;=10,"L",IF(Data!U150&lt;=25,"M",IF(Data!U150&lt;=50,"H",IF(Data!U150&gt;0,"VH"))))))</f>
        <v>L</v>
      </c>
      <c r="D150" s="3" t="str">
        <f>IF(ISBLANK(Data!T150)," ",IF(Data!T150&lt;=0.1,"VL",IF(Data!T150&lt;=10,"L",IF(Data!T150&lt;=25,"M",IF(Data!T150&lt;=50,"H",IF(Data!T150&gt;0,"VH"))))))</f>
        <v>M</v>
      </c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</row>
    <row r="151" spans="1:20" x14ac:dyDescent="0.3">
      <c r="A151" s="60"/>
      <c r="B151" s="62">
        <v>43763</v>
      </c>
      <c r="C151" s="3" t="str">
        <f>IF(ISBLANK(Data!U151)," ",IF(Data!U151&lt;=0.1,"VL",IF(Data!U151&lt;=10,"L",IF(Data!U151&lt;=25,"M",IF(Data!U151&lt;=50,"H",IF(Data!U151&gt;0,"VH"))))))</f>
        <v>L</v>
      </c>
      <c r="D151" s="3" t="str">
        <f>IF(ISBLANK(Data!T151)," ",IF(Data!T151&lt;=0.1,"VL",IF(Data!T151&lt;=10,"L",IF(Data!T151&lt;=25,"M",IF(Data!T151&lt;=50,"H",IF(Data!T151&gt;0,"VH"))))))</f>
        <v>M</v>
      </c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</row>
    <row r="152" spans="1:20" x14ac:dyDescent="0.3">
      <c r="A152" s="60"/>
      <c r="B152" s="62">
        <v>43764</v>
      </c>
      <c r="C152" s="3" t="str">
        <f>IF(ISBLANK(Data!U152)," ",IF(Data!U152&lt;=0.1,"VL",IF(Data!U152&lt;=10,"L",IF(Data!U152&lt;=25,"M",IF(Data!U152&lt;=50,"H",IF(Data!U152&gt;0,"VH"))))))</f>
        <v>L</v>
      </c>
      <c r="D152" s="3" t="str">
        <f>IF(ISBLANK(Data!T152)," ",IF(Data!T152&lt;=0.1,"VL",IF(Data!T152&lt;=10,"L",IF(Data!T152&lt;=25,"M",IF(Data!T152&lt;=50,"H",IF(Data!T152&gt;0,"VH"))))))</f>
        <v>M</v>
      </c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</row>
    <row r="153" spans="1:20" x14ac:dyDescent="0.3">
      <c r="A153" s="60"/>
      <c r="B153" s="62">
        <v>43765</v>
      </c>
      <c r="C153" s="3" t="str">
        <f>IF(ISBLANK(Data!U153)," ",IF(Data!U153&lt;=0.1,"VL",IF(Data!U153&lt;=10,"L",IF(Data!U153&lt;=25,"M",IF(Data!U153&lt;=50,"H",IF(Data!U153&gt;0,"VH"))))))</f>
        <v>L</v>
      </c>
      <c r="D153" s="3" t="str">
        <f>IF(ISBLANK(Data!T153)," ",IF(Data!T153&lt;=0.1,"VL",IF(Data!T153&lt;=10,"L",IF(Data!T153&lt;=25,"M",IF(Data!T153&lt;=50,"H",IF(Data!T153&gt;0,"VH"))))))</f>
        <v>M</v>
      </c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</row>
    <row r="154" spans="1:20" x14ac:dyDescent="0.3">
      <c r="A154" s="60"/>
      <c r="B154" s="62">
        <v>43766</v>
      </c>
      <c r="C154" s="3" t="str">
        <f>IF(ISBLANK(Data!U154)," ",IF(Data!U154&lt;=0.1,"VL",IF(Data!U154&lt;=10,"L",IF(Data!U154&lt;=25,"M",IF(Data!U154&lt;=50,"H",IF(Data!U154&gt;0,"VH"))))))</f>
        <v>L</v>
      </c>
      <c r="D154" s="3" t="str">
        <f>IF(ISBLANK(Data!T154)," ",IF(Data!T154&lt;=0.1,"VL",IF(Data!T154&lt;=10,"L",IF(Data!T154&lt;=25,"M",IF(Data!T154&lt;=50,"H",IF(Data!T154&gt;0,"VH"))))))</f>
        <v>L</v>
      </c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</row>
    <row r="155" spans="1:20" x14ac:dyDescent="0.3">
      <c r="A155" s="60"/>
      <c r="B155" s="62">
        <v>43767</v>
      </c>
      <c r="C155" s="3" t="str">
        <f>IF(ISBLANK(Data!U155)," ",IF(Data!U155&lt;=0.1,"VL",IF(Data!U155&lt;=10,"L",IF(Data!U155&lt;=25,"M",IF(Data!U155&lt;=50,"H",IF(Data!U155&gt;0,"VH"))))))</f>
        <v>L</v>
      </c>
      <c r="D155" s="3" t="str">
        <f>IF(ISBLANK(Data!T155)," ",IF(Data!T155&lt;=0.1,"VL",IF(Data!T155&lt;=10,"L",IF(Data!T155&lt;=25,"M",IF(Data!T155&lt;=50,"H",IF(Data!T155&gt;0,"VH"))))))</f>
        <v>L</v>
      </c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</row>
    <row r="156" spans="1:20" x14ac:dyDescent="0.3">
      <c r="A156" s="60"/>
      <c r="B156" s="62">
        <v>43768</v>
      </c>
      <c r="C156" s="3" t="str">
        <f>IF(ISBLANK(Data!U156)," ",IF(Data!U156&lt;=0.1,"VL",IF(Data!U156&lt;=10,"L",IF(Data!U156&lt;=25,"M",IF(Data!U156&lt;=50,"H",IF(Data!U156&gt;0,"VH"))))))</f>
        <v>L</v>
      </c>
      <c r="D156" s="3" t="str">
        <f>IF(ISBLANK(Data!T156)," ",IF(Data!T156&lt;=0.1,"VL",IF(Data!T156&lt;=10,"L",IF(Data!T156&lt;=25,"M",IF(Data!T156&lt;=50,"H",IF(Data!T156&gt;0,"VH"))))))</f>
        <v>L</v>
      </c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</row>
    <row r="157" spans="1:20" x14ac:dyDescent="0.3">
      <c r="A157" s="60"/>
      <c r="B157" s="62">
        <v>43769</v>
      </c>
      <c r="C157" s="3" t="str">
        <f>IF(ISBLANK(Data!U157)," ",IF(Data!U157&lt;=0.1,"VL",IF(Data!U157&lt;=10,"L",IF(Data!U157&lt;=25,"M",IF(Data!U157&lt;=50,"H",IF(Data!U157&gt;0,"VH"))))))</f>
        <v>L</v>
      </c>
      <c r="D157" s="3" t="str">
        <f>IF(ISBLANK(Data!T157)," ",IF(Data!T157&lt;=0.1,"VL",IF(Data!T157&lt;=10,"L",IF(Data!T157&lt;=25,"M",IF(Data!T157&lt;=50,"H",IF(Data!T157&gt;0,"VH"))))))</f>
        <v>L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</row>
    <row r="158" spans="1:20" x14ac:dyDescent="0.3">
      <c r="A158" s="60"/>
      <c r="B158" s="62">
        <v>43770</v>
      </c>
      <c r="C158" s="3" t="str">
        <f>IF(ISBLANK(Data!U158)," ",IF(Data!U158&lt;=0.1,"VL",IF(Data!U158&lt;=10,"L",IF(Data!U158&lt;=25,"M",IF(Data!U158&lt;=50,"H",IF(Data!U158&gt;0,"VH"))))))</f>
        <v>L</v>
      </c>
      <c r="D158" s="3" t="str">
        <f>IF(ISBLANK(Data!T158)," ",IF(Data!T158&lt;=0.1,"VL",IF(Data!T158&lt;=10,"L",IF(Data!T158&lt;=25,"M",IF(Data!T158&lt;=50,"H",IF(Data!T158&gt;0,"VH"))))))</f>
        <v>L</v>
      </c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</row>
    <row r="159" spans="1:20" x14ac:dyDescent="0.3">
      <c r="A159" s="60"/>
      <c r="B159" s="62">
        <v>43771</v>
      </c>
      <c r="C159" s="3" t="str">
        <f>IF(ISBLANK(Data!U159)," ",IF(Data!U159&lt;=0.1,"VL",IF(Data!U159&lt;=10,"L",IF(Data!U159&lt;=25,"M",IF(Data!U159&lt;=50,"H",IF(Data!U159&gt;0,"VH"))))))</f>
        <v>L</v>
      </c>
      <c r="D159" s="3" t="str">
        <f>IF(ISBLANK(Data!T159)," ",IF(Data!T159&lt;=0.1,"VL",IF(Data!T159&lt;=10,"L",IF(Data!T159&lt;=25,"M",IF(Data!T159&lt;=50,"H",IF(Data!T159&gt;0,"VH"))))))</f>
        <v>L</v>
      </c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</row>
    <row r="160" spans="1:20" x14ac:dyDescent="0.3">
      <c r="A160" s="60"/>
      <c r="B160" s="62">
        <v>43772</v>
      </c>
      <c r="C160" s="3" t="str">
        <f>IF(ISBLANK(Data!U160)," ",IF(Data!U160&lt;=0.1,"VL",IF(Data!U160&lt;=10,"L",IF(Data!U160&lt;=25,"M",IF(Data!U160&lt;=50,"H",IF(Data!U160&gt;0,"VH"))))))</f>
        <v>VL</v>
      </c>
      <c r="D160" s="3" t="str">
        <f>IF(ISBLANK(Data!T160)," ",IF(Data!T160&lt;=0.1,"VL",IF(Data!T160&lt;=10,"L",IF(Data!T160&lt;=25,"M",IF(Data!T160&lt;=50,"H",IF(Data!T160&gt;0,"VH"))))))</f>
        <v>L</v>
      </c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</row>
    <row r="161" spans="1:20" x14ac:dyDescent="0.3">
      <c r="A161" s="60"/>
      <c r="B161" s="62">
        <v>43773</v>
      </c>
      <c r="C161" s="3" t="str">
        <f>IF(ISBLANK(Data!U161)," ",IF(Data!U161&lt;=0.1,"VL",IF(Data!U161&lt;=10,"L",IF(Data!U161&lt;=25,"M",IF(Data!U161&lt;=50,"H",IF(Data!U161&gt;0,"VH"))))))</f>
        <v>VL</v>
      </c>
      <c r="D161" s="3" t="str">
        <f>IF(ISBLANK(Data!T161)," ",IF(Data!T161&lt;=0.1,"VL",IF(Data!T161&lt;=10,"L",IF(Data!T161&lt;=25,"M",IF(Data!T161&lt;=50,"H",IF(Data!T161&gt;0,"VH"))))))</f>
        <v>L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</row>
    <row r="162" spans="1:20" x14ac:dyDescent="0.3">
      <c r="A162" s="60"/>
      <c r="B162" s="62">
        <v>43774</v>
      </c>
      <c r="C162" s="3" t="str">
        <f>IF(ISBLANK(Data!U162)," ",IF(Data!U162&lt;=0.1,"VL",IF(Data!U162&lt;=10,"L",IF(Data!U162&lt;=25,"M",IF(Data!U162&lt;=50,"H",IF(Data!U162&gt;0,"VH"))))))</f>
        <v>VL</v>
      </c>
      <c r="D162" s="3" t="str">
        <f>IF(ISBLANK(Data!T162)," ",IF(Data!T162&lt;=0.1,"VL",IF(Data!T162&lt;=10,"L",IF(Data!T162&lt;=25,"M",IF(Data!T162&lt;=50,"H",IF(Data!T162&gt;0,"VH"))))))</f>
        <v>L</v>
      </c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</row>
    <row r="163" spans="1:20" x14ac:dyDescent="0.3">
      <c r="A163" s="60"/>
      <c r="B163" s="62">
        <v>43775</v>
      </c>
      <c r="C163" s="3" t="str">
        <f>IF(ISBLANK(Data!U163)," ",IF(Data!U163&lt;=0.1,"VL",IF(Data!U163&lt;=10,"L",IF(Data!U163&lt;=25,"M",IF(Data!U163&lt;=50,"H",IF(Data!U163&gt;0,"VH"))))))</f>
        <v>VL</v>
      </c>
      <c r="D163" s="3" t="str">
        <f>IF(ISBLANK(Data!T163)," ",IF(Data!T163&lt;=0.1,"VL",IF(Data!T163&lt;=10,"L",IF(Data!T163&lt;=25,"M",IF(Data!T163&lt;=50,"H",IF(Data!T163&gt;0,"VH"))))))</f>
        <v>L</v>
      </c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</row>
    <row r="164" spans="1:20" x14ac:dyDescent="0.3">
      <c r="A164" s="60"/>
      <c r="B164" s="62">
        <v>43776</v>
      </c>
      <c r="C164" s="3" t="str">
        <f>IF(ISBLANK(Data!U164)," ",IF(Data!U164&lt;=0.1,"VL",IF(Data!U164&lt;=10,"L",IF(Data!U164&lt;=25,"M",IF(Data!U164&lt;=50,"H",IF(Data!U164&gt;0,"VH"))))))</f>
        <v>VL</v>
      </c>
      <c r="D164" s="3" t="str">
        <f>IF(ISBLANK(Data!T164)," ",IF(Data!T164&lt;=0.1,"VL",IF(Data!T164&lt;=10,"L",IF(Data!T164&lt;=25,"M",IF(Data!T164&lt;=50,"H",IF(Data!T164&gt;0,"VH"))))))</f>
        <v>L</v>
      </c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</row>
    <row r="165" spans="1:20" x14ac:dyDescent="0.3">
      <c r="A165" s="60"/>
      <c r="B165" s="62">
        <v>43777</v>
      </c>
      <c r="C165" s="3" t="str">
        <f>IF(ISBLANK(Data!U165)," ",IF(Data!U165&lt;=0.1,"VL",IF(Data!U165&lt;=10,"L",IF(Data!U165&lt;=25,"M",IF(Data!U165&lt;=50,"H",IF(Data!U165&gt;0,"VH"))))))</f>
        <v>VL</v>
      </c>
      <c r="D165" s="3" t="str">
        <f>IF(ISBLANK(Data!T165)," ",IF(Data!T165&lt;=0.1,"VL",IF(Data!T165&lt;=10,"L",IF(Data!T165&lt;=25,"M",IF(Data!T165&lt;=50,"H",IF(Data!T165&gt;0,"VH"))))))</f>
        <v>L</v>
      </c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</row>
    <row r="166" spans="1:20" x14ac:dyDescent="0.3">
      <c r="A166" s="60"/>
      <c r="B166" s="62">
        <v>43778</v>
      </c>
      <c r="C166" s="3" t="str">
        <f>IF(ISBLANK(Data!U166)," ",IF(Data!U166&lt;=0.1,"VL",IF(Data!U166&lt;=10,"L",IF(Data!U166&lt;=25,"M",IF(Data!U166&lt;=50,"H",IF(Data!U166&gt;0,"VH"))))))</f>
        <v>VL</v>
      </c>
      <c r="D166" s="3" t="str">
        <f>IF(ISBLANK(Data!T166)," ",IF(Data!T166&lt;=0.1,"VL",IF(Data!T166&lt;=10,"L",IF(Data!T166&lt;=25,"M",IF(Data!T166&lt;=50,"H",IF(Data!T166&gt;0,"VH"))))))</f>
        <v>L</v>
      </c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</row>
    <row r="167" spans="1:20" x14ac:dyDescent="0.3">
      <c r="A167" s="60"/>
      <c r="B167" s="62">
        <v>43779</v>
      </c>
      <c r="C167" s="3" t="str">
        <f>IF(ISBLANK(Data!U167)," ",IF(Data!U167&lt;=0.1,"VL",IF(Data!U167&lt;=10,"L",IF(Data!U167&lt;=25,"M",IF(Data!U167&lt;=50,"H",IF(Data!U167&gt;0,"VH"))))))</f>
        <v>VL</v>
      </c>
      <c r="D167" s="3" t="str">
        <f>IF(ISBLANK(Data!T167)," ",IF(Data!T167&lt;=0.1,"VL",IF(Data!T167&lt;=10,"L",IF(Data!T167&lt;=25,"M",IF(Data!T167&lt;=50,"H",IF(Data!T167&gt;0,"VH"))))))</f>
        <v>L</v>
      </c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</row>
    <row r="168" spans="1:20" x14ac:dyDescent="0.3">
      <c r="A168" s="60"/>
      <c r="B168" s="62">
        <v>43780</v>
      </c>
      <c r="C168" s="3" t="str">
        <f>IF(ISBLANK(Data!U168)," ",IF(Data!U168&lt;=0.1,"VL",IF(Data!U168&lt;=10,"L",IF(Data!U168&lt;=25,"M",IF(Data!U168&lt;=50,"H",IF(Data!U168&gt;0,"VH"))))))</f>
        <v>VL</v>
      </c>
      <c r="D168" s="3" t="str">
        <f>IF(ISBLANK(Data!T168)," ",IF(Data!T168&lt;=0.1,"VL",IF(Data!T168&lt;=10,"L",IF(Data!T168&lt;=25,"M",IF(Data!T168&lt;=50,"H",IF(Data!T168&gt;0,"VH"))))))</f>
        <v>VL</v>
      </c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</row>
    <row r="169" spans="1:20" x14ac:dyDescent="0.3">
      <c r="A169" s="60"/>
      <c r="B169" s="62">
        <v>43781</v>
      </c>
      <c r="C169" s="3" t="str">
        <f>IF(ISBLANK(Data!U169)," ",IF(Data!U169&lt;=0.1,"VL",IF(Data!U169&lt;=10,"L",IF(Data!U169&lt;=25,"M",IF(Data!U169&lt;=50,"H",IF(Data!U169&gt;0,"VH"))))))</f>
        <v>VL</v>
      </c>
      <c r="D169" s="3" t="str">
        <f>IF(ISBLANK(Data!T169)," ",IF(Data!T169&lt;=0.1,"VL",IF(Data!T169&lt;=10,"L",IF(Data!T169&lt;=25,"M",IF(Data!T169&lt;=50,"H",IF(Data!T169&gt;0,"VH"))))))</f>
        <v>VL</v>
      </c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</row>
    <row r="170" spans="1:20" x14ac:dyDescent="0.3">
      <c r="A170" s="60"/>
      <c r="B170" s="62">
        <v>43782</v>
      </c>
      <c r="C170" s="3" t="str">
        <f>IF(ISBLANK(Data!U170)," ",IF(Data!U170&lt;=0.1,"VL",IF(Data!U170&lt;=10,"L",IF(Data!U170&lt;=25,"M",IF(Data!U170&lt;=50,"H",IF(Data!U170&gt;0,"VH"))))))</f>
        <v>VL</v>
      </c>
      <c r="D170" s="3" t="str">
        <f>IF(ISBLANK(Data!T170)," ",IF(Data!T170&lt;=0.1,"VL",IF(Data!T170&lt;=10,"L",IF(Data!T170&lt;=25,"M",IF(Data!T170&lt;=50,"H",IF(Data!T170&gt;0,"VH"))))))</f>
        <v>VL</v>
      </c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</row>
    <row r="171" spans="1:20" x14ac:dyDescent="0.3">
      <c r="A171" s="60"/>
      <c r="B171" s="62">
        <v>43783</v>
      </c>
      <c r="C171" s="3" t="str">
        <f>IF(ISBLANK(Data!U171)," ",IF(Data!U171&lt;=0.1,"VL",IF(Data!U171&lt;=10,"L",IF(Data!U171&lt;=25,"M",IF(Data!U171&lt;=50,"H",IF(Data!U171&gt;0,"VH"))))))</f>
        <v>VL</v>
      </c>
      <c r="D171" s="3" t="str">
        <f>IF(ISBLANK(Data!T171)," ",IF(Data!T171&lt;=0.1,"VL",IF(Data!T171&lt;=10,"L",IF(Data!T171&lt;=25,"M",IF(Data!T171&lt;=50,"H",IF(Data!T171&gt;0,"VH"))))))</f>
        <v>VL</v>
      </c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</row>
    <row r="172" spans="1:20" x14ac:dyDescent="0.3">
      <c r="A172" s="60"/>
      <c r="B172" s="62">
        <v>43784</v>
      </c>
      <c r="C172" s="3" t="str">
        <f>IF(ISBLANK(Data!U172)," ",IF(Data!U172&lt;=0.1,"VL",IF(Data!U172&lt;=10,"L",IF(Data!U172&lt;=25,"M",IF(Data!U172&lt;=50,"H",IF(Data!U172&gt;0,"VH"))))))</f>
        <v>VL</v>
      </c>
      <c r="D172" s="3" t="str">
        <f>IF(ISBLANK(Data!T172)," ",IF(Data!T172&lt;=0.1,"VL",IF(Data!T172&lt;=10,"L",IF(Data!T172&lt;=25,"M",IF(Data!T172&lt;=50,"H",IF(Data!T172&gt;0,"VH"))))))</f>
        <v>VL</v>
      </c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</row>
    <row r="173" spans="1:20" x14ac:dyDescent="0.3">
      <c r="A173" s="60"/>
      <c r="B173" s="62">
        <v>43785</v>
      </c>
      <c r="C173" s="3" t="str">
        <f>IF(ISBLANK(Data!U173)," ",IF(Data!U173&lt;=0.1,"VL",IF(Data!U173&lt;=10,"L",IF(Data!U173&lt;=25,"M",IF(Data!U173&lt;=50,"H",IF(Data!U173&gt;0,"VH"))))))</f>
        <v>VL</v>
      </c>
      <c r="D173" s="3" t="str">
        <f>IF(ISBLANK(Data!T173)," ",IF(Data!T173&lt;=0.1,"VL",IF(Data!T173&lt;=10,"L",IF(Data!T173&lt;=25,"M",IF(Data!T173&lt;=50,"H",IF(Data!T173&gt;0,"VH"))))))</f>
        <v>VL</v>
      </c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</row>
    <row r="174" spans="1:20" x14ac:dyDescent="0.3">
      <c r="A174" s="60"/>
      <c r="B174" s="62">
        <v>43786</v>
      </c>
      <c r="C174" s="3" t="str">
        <f>IF(ISBLANK(Data!U174)," ",IF(Data!U174&lt;=0.1,"VL",IF(Data!U174&lt;=10,"L",IF(Data!U174&lt;=25,"M",IF(Data!U174&lt;=50,"H",IF(Data!U174&gt;0,"VH"))))))</f>
        <v>VL</v>
      </c>
      <c r="D174" s="3" t="str">
        <f>IF(ISBLANK(Data!T174)," ",IF(Data!T174&lt;=0.1,"VL",IF(Data!T174&lt;=10,"L",IF(Data!T174&lt;=25,"M",IF(Data!T174&lt;=50,"H",IF(Data!T174&gt;0,"VH"))))))</f>
        <v>VL</v>
      </c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</row>
    <row r="175" spans="1:20" x14ac:dyDescent="0.3">
      <c r="A175" s="60"/>
      <c r="B175" s="62">
        <v>43787</v>
      </c>
      <c r="C175" s="3" t="str">
        <f>IF(ISBLANK(Data!U175)," ",IF(Data!U175&lt;=0.1,"VL",IF(Data!U175&lt;=10,"L",IF(Data!U175&lt;=25,"M",IF(Data!U175&lt;=50,"H",IF(Data!U175&gt;0,"VH"))))))</f>
        <v>VL</v>
      </c>
      <c r="D175" s="3" t="str">
        <f>IF(ISBLANK(Data!T175)," ",IF(Data!T175&lt;=0.1,"VL",IF(Data!T175&lt;=10,"L",IF(Data!T175&lt;=25,"M",IF(Data!T175&lt;=50,"H",IF(Data!T175&gt;0,"VH"))))))</f>
        <v>VL</v>
      </c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</row>
    <row r="176" spans="1:20" x14ac:dyDescent="0.3">
      <c r="A176" s="60"/>
      <c r="B176" s="62">
        <v>43788</v>
      </c>
      <c r="C176" s="3" t="str">
        <f>IF(ISBLANK(Data!U176)," ",IF(Data!U176&lt;=0.1,"VL",IF(Data!U176&lt;=10,"L",IF(Data!U176&lt;=25,"M",IF(Data!U176&lt;=50,"H",IF(Data!U176&gt;0,"VH"))))))</f>
        <v>VL</v>
      </c>
      <c r="D176" s="3" t="str">
        <f>IF(ISBLANK(Data!T176)," ",IF(Data!T176&lt;=0.1,"VL",IF(Data!T176&lt;=10,"L",IF(Data!T176&lt;=25,"M",IF(Data!T176&lt;=50,"H",IF(Data!T176&gt;0,"VH"))))))</f>
        <v>VL</v>
      </c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</row>
    <row r="177" spans="1:20" x14ac:dyDescent="0.3">
      <c r="A177" s="60"/>
      <c r="B177" s="62">
        <v>43789</v>
      </c>
      <c r="C177" s="3" t="str">
        <f>IF(ISBLANK(Data!U177)," ",IF(Data!U177&lt;=0.1,"VL",IF(Data!U177&lt;=10,"L",IF(Data!U177&lt;=25,"M",IF(Data!U177&lt;=50,"H",IF(Data!U177&gt;0,"VH"))))))</f>
        <v>VL</v>
      </c>
      <c r="D177" s="3" t="str">
        <f>IF(ISBLANK(Data!T177)," ",IF(Data!T177&lt;=0.1,"VL",IF(Data!T177&lt;=10,"L",IF(Data!T177&lt;=25,"M",IF(Data!T177&lt;=50,"H",IF(Data!T177&gt;0,"VH"))))))</f>
        <v>VL</v>
      </c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</row>
    <row r="178" spans="1:20" x14ac:dyDescent="0.3">
      <c r="A178" s="60"/>
      <c r="B178" s="62">
        <v>43790</v>
      </c>
      <c r="C178" s="3" t="str">
        <f>IF(ISBLANK(Data!U178)," ",IF(Data!U178&lt;=0.1,"VL",IF(Data!U178&lt;=10,"L",IF(Data!U178&lt;=25,"M",IF(Data!U178&lt;=50,"H",IF(Data!U178&gt;0,"VH"))))))</f>
        <v>VL</v>
      </c>
      <c r="D178" s="3" t="str">
        <f>IF(ISBLANK(Data!T178)," ",IF(Data!T178&lt;=0.1,"VL",IF(Data!T178&lt;=10,"L",IF(Data!T178&lt;=25,"M",IF(Data!T178&lt;=50,"H",IF(Data!T178&gt;0,"VH"))))))</f>
        <v>VL</v>
      </c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</row>
    <row r="179" spans="1:20" x14ac:dyDescent="0.3">
      <c r="A179" s="60"/>
      <c r="B179" s="62">
        <v>43791</v>
      </c>
      <c r="C179" s="3" t="str">
        <f>IF(ISBLANK(Data!U179)," ",IF(Data!U179&lt;=0.1,"VL",IF(Data!U179&lt;=10,"L",IF(Data!U179&lt;=25,"M",IF(Data!U179&lt;=50,"H",IF(Data!U179&gt;0,"VH"))))))</f>
        <v>VL</v>
      </c>
      <c r="D179" s="3" t="str">
        <f>IF(ISBLANK(Data!T179)," ",IF(Data!T179&lt;=0.1,"VL",IF(Data!T179&lt;=10,"L",IF(Data!T179&lt;=25,"M",IF(Data!T179&lt;=50,"H",IF(Data!T179&gt;0,"VH"))))))</f>
        <v>VL</v>
      </c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</row>
    <row r="180" spans="1:20" x14ac:dyDescent="0.3">
      <c r="A180" s="60"/>
      <c r="B180" s="62">
        <v>43792</v>
      </c>
      <c r="C180" s="3" t="str">
        <f>IF(ISBLANK(Data!U180)," ",IF(Data!U180&lt;=0.1,"VL",IF(Data!U180&lt;=10,"L",IF(Data!U180&lt;=25,"M",IF(Data!U180&lt;=50,"H",IF(Data!U180&gt;0,"VH"))))))</f>
        <v>VL</v>
      </c>
      <c r="D180" s="3" t="str">
        <f>IF(ISBLANK(Data!T180)," ",IF(Data!T180&lt;=0.1,"VL",IF(Data!T180&lt;=10,"L",IF(Data!T180&lt;=25,"M",IF(Data!T180&lt;=50,"H",IF(Data!T180&gt;0,"VH"))))))</f>
        <v>VL</v>
      </c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</row>
    <row r="181" spans="1:20" x14ac:dyDescent="0.3">
      <c r="A181" s="60"/>
      <c r="B181" s="62">
        <v>43793</v>
      </c>
      <c r="C181" s="3" t="str">
        <f>IF(ISBLANK(Data!U181)," ",IF(Data!U181&lt;=0.1,"VL",IF(Data!U181&lt;=10,"L",IF(Data!U181&lt;=25,"M",IF(Data!U181&lt;=50,"H",IF(Data!U181&gt;0,"VH"))))))</f>
        <v>VL</v>
      </c>
      <c r="D181" s="3" t="str">
        <f>IF(ISBLANK(Data!T181)," ",IF(Data!T181&lt;=0.1,"VL",IF(Data!T181&lt;=10,"L",IF(Data!T181&lt;=25,"M",IF(Data!T181&lt;=50,"H",IF(Data!T181&gt;0,"VH"))))))</f>
        <v>VL</v>
      </c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</row>
    <row r="182" spans="1:20" x14ac:dyDescent="0.3">
      <c r="A182" s="60"/>
      <c r="B182" s="62">
        <v>43794</v>
      </c>
      <c r="C182" s="3" t="str">
        <f>IF(ISBLANK(Data!U182)," ",IF(Data!U182&lt;=0.1,"VL",IF(Data!U182&lt;=10,"L",IF(Data!U182&lt;=25,"M",IF(Data!U182&lt;=50,"H",IF(Data!U182&gt;0,"VH"))))))</f>
        <v>VL</v>
      </c>
      <c r="D182" s="3" t="str">
        <f>IF(ISBLANK(Data!T182)," ",IF(Data!T182&lt;=0.1,"VL",IF(Data!T182&lt;=10,"L",IF(Data!T182&lt;=25,"M",IF(Data!T182&lt;=50,"H",IF(Data!T182&gt;0,"VH"))))))</f>
        <v>VL</v>
      </c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</row>
    <row r="183" spans="1:20" x14ac:dyDescent="0.3">
      <c r="A183" s="60"/>
      <c r="B183" s="62">
        <v>43795</v>
      </c>
      <c r="C183" s="3" t="str">
        <f>IF(ISBLANK(Data!U183)," ",IF(Data!U183&lt;=0.1,"VL",IF(Data!U183&lt;=10,"L",IF(Data!U183&lt;=25,"M",IF(Data!U183&lt;=50,"H",IF(Data!U183&gt;0,"VH"))))))</f>
        <v>VL</v>
      </c>
      <c r="D183" s="3" t="str">
        <f>IF(ISBLANK(Data!T183)," ",IF(Data!T183&lt;=0.1,"VL",IF(Data!T183&lt;=10,"L",IF(Data!T183&lt;=25,"M",IF(Data!T183&lt;=50,"H",IF(Data!T183&gt;0,"VH"))))))</f>
        <v>VL</v>
      </c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</row>
    <row r="184" spans="1:20" x14ac:dyDescent="0.3">
      <c r="A184" s="60"/>
      <c r="B184" s="62">
        <v>43796</v>
      </c>
      <c r="C184" s="3" t="str">
        <f>IF(ISBLANK(Data!U184)," ",IF(Data!U184&lt;=0.1,"VL",IF(Data!U184&lt;=10,"L",IF(Data!U184&lt;=25,"M",IF(Data!U184&lt;=50,"H",IF(Data!U184&gt;0,"VH"))))))</f>
        <v>VL</v>
      </c>
      <c r="D184" s="3" t="str">
        <f>IF(ISBLANK(Data!T184)," ",IF(Data!T184&lt;=0.1,"VL",IF(Data!T184&lt;=10,"L",IF(Data!T184&lt;=25,"M",IF(Data!T184&lt;=50,"H",IF(Data!T184&gt;0,"VH"))))))</f>
        <v>VL</v>
      </c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</row>
    <row r="185" spans="1:20" x14ac:dyDescent="0.3">
      <c r="A185" s="60"/>
      <c r="B185" s="62">
        <v>43797</v>
      </c>
      <c r="C185" s="3" t="str">
        <f>IF(ISBLANK(Data!U185)," ",IF(Data!U185&lt;=0.1,"VL",IF(Data!U185&lt;=10,"L",IF(Data!U185&lt;=25,"M",IF(Data!U185&lt;=50,"H",IF(Data!U185&gt;0,"VH"))))))</f>
        <v>VL</v>
      </c>
      <c r="D185" s="3" t="str">
        <f>IF(ISBLANK(Data!T185)," ",IF(Data!T185&lt;=0.1,"VL",IF(Data!T185&lt;=10,"L",IF(Data!T185&lt;=25,"M",IF(Data!T185&lt;=50,"H",IF(Data!T185&gt;0,"VH"))))))</f>
        <v>VL</v>
      </c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</row>
    <row r="186" spans="1:20" x14ac:dyDescent="0.3">
      <c r="A186" s="60"/>
      <c r="B186" s="62">
        <v>43798</v>
      </c>
      <c r="C186" s="3" t="str">
        <f>IF(ISBLANK(Data!U186)," ",IF(Data!U186&lt;=0.1,"VL",IF(Data!U186&lt;=10,"L",IF(Data!U186&lt;=25,"M",IF(Data!U186&lt;=50,"H",IF(Data!U186&gt;0,"VH"))))))</f>
        <v>VL</v>
      </c>
      <c r="D186" s="3" t="str">
        <f>IF(ISBLANK(Data!T186)," ",IF(Data!T186&lt;=0.1,"VL",IF(Data!T186&lt;=10,"L",IF(Data!T186&lt;=25,"M",IF(Data!T186&lt;=50,"H",IF(Data!T186&gt;0,"VH"))))))</f>
        <v>VL</v>
      </c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</row>
    <row r="187" spans="1:20" x14ac:dyDescent="0.3">
      <c r="A187" s="60"/>
      <c r="B187" s="62">
        <v>43799</v>
      </c>
      <c r="C187" s="3" t="str">
        <f>IF(ISBLANK(Data!U187)," ",IF(Data!U187&lt;=0.1,"VL",IF(Data!U187&lt;=10,"L",IF(Data!U187&lt;=25,"M",IF(Data!U187&lt;=50,"H",IF(Data!U187&gt;0,"VH"))))))</f>
        <v>VL</v>
      </c>
      <c r="D187" s="3" t="str">
        <f>IF(ISBLANK(Data!T187)," ",IF(Data!T187&lt;=0.1,"VL",IF(Data!T187&lt;=10,"L",IF(Data!T187&lt;=25,"M",IF(Data!T187&lt;=50,"H",IF(Data!T187&gt;0,"VH"))))))</f>
        <v>VL</v>
      </c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</row>
    <row r="188" spans="1:20" x14ac:dyDescent="0.3">
      <c r="A188" s="60"/>
      <c r="B188" s="62">
        <v>43800</v>
      </c>
      <c r="C188" s="3" t="str">
        <f>IF(ISBLANK(Data!U188)," ",IF(Data!U188&lt;=0.1,"VL",IF(Data!U188&lt;=10,"L",IF(Data!U188&lt;=25,"M",IF(Data!U188&lt;=50,"H",IF(Data!U188&gt;0,"VH"))))))</f>
        <v>VL</v>
      </c>
      <c r="D188" s="3" t="str">
        <f>IF(ISBLANK(Data!T188)," ",IF(Data!T188&lt;=0.1,"VL",IF(Data!T188&lt;=10,"L",IF(Data!T188&lt;=25,"M",IF(Data!T188&lt;=50,"H",IF(Data!T188&gt;0,"VH"))))))</f>
        <v>VL</v>
      </c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</row>
    <row r="189" spans="1:20" x14ac:dyDescent="0.3">
      <c r="A189" s="60"/>
      <c r="B189" s="62">
        <v>43801</v>
      </c>
      <c r="C189" s="3" t="str">
        <f>IF(ISBLANK(Data!U189)," ",IF(Data!U189&lt;=0.1,"VL",IF(Data!U189&lt;=10,"L",IF(Data!U189&lt;=25,"M",IF(Data!U189&lt;=50,"H",IF(Data!U189&gt;0,"VH"))))))</f>
        <v>L</v>
      </c>
      <c r="D189" s="3" t="str">
        <f>IF(ISBLANK(Data!T189)," ",IF(Data!T189&lt;=0.1,"VL",IF(Data!T189&lt;=10,"L",IF(Data!T189&lt;=25,"M",IF(Data!T189&lt;=50,"H",IF(Data!T189&gt;0,"VH"))))))</f>
        <v>VL</v>
      </c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</row>
    <row r="190" spans="1:20" x14ac:dyDescent="0.3">
      <c r="A190" s="60"/>
      <c r="B190" s="62">
        <v>43802</v>
      </c>
      <c r="C190" s="3" t="str">
        <f>IF(ISBLANK(Data!U190)," ",IF(Data!U190&lt;=0.1,"VL",IF(Data!U190&lt;=10,"L",IF(Data!U190&lt;=25,"M",IF(Data!U190&lt;=50,"H",IF(Data!U190&gt;0,"VH"))))))</f>
        <v>L</v>
      </c>
      <c r="D190" s="3" t="str">
        <f>IF(ISBLANK(Data!T190)," ",IF(Data!T190&lt;=0.1,"VL",IF(Data!T190&lt;=10,"L",IF(Data!T190&lt;=25,"M",IF(Data!T190&lt;=50,"H",IF(Data!T190&gt;0,"VH"))))))</f>
        <v>VL</v>
      </c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</row>
    <row r="191" spans="1:20" x14ac:dyDescent="0.3">
      <c r="A191" s="60"/>
      <c r="B191" s="62">
        <v>43803</v>
      </c>
      <c r="C191" s="3" t="str">
        <f>IF(ISBLANK(Data!U191)," ",IF(Data!U191&lt;=0.1,"VL",IF(Data!U191&lt;=10,"L",IF(Data!U191&lt;=25,"M",IF(Data!U191&lt;=50,"H",IF(Data!U191&gt;0,"VH"))))))</f>
        <v>L</v>
      </c>
      <c r="D191" s="3" t="str">
        <f>IF(ISBLANK(Data!T191)," ",IF(Data!T191&lt;=0.1,"VL",IF(Data!T191&lt;=10,"L",IF(Data!T191&lt;=25,"M",IF(Data!T191&lt;=50,"H",IF(Data!T191&gt;0,"VH"))))))</f>
        <v>VL</v>
      </c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</row>
    <row r="192" spans="1:20" x14ac:dyDescent="0.3">
      <c r="A192" s="60"/>
      <c r="B192" s="62">
        <v>43804</v>
      </c>
      <c r="C192" s="3" t="str">
        <f>IF(ISBLANK(Data!U192)," ",IF(Data!U192&lt;=0.1,"VL",IF(Data!U192&lt;=10,"L",IF(Data!U192&lt;=25,"M",IF(Data!U192&lt;=50,"H",IF(Data!U192&gt;0,"VH"))))))</f>
        <v>L</v>
      </c>
      <c r="D192" s="3" t="str">
        <f>IF(ISBLANK(Data!T192)," ",IF(Data!T192&lt;=0.1,"VL",IF(Data!T192&lt;=10,"L",IF(Data!T192&lt;=25,"M",IF(Data!T192&lt;=50,"H",IF(Data!T192&gt;0,"VH"))))))</f>
        <v>VL</v>
      </c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</row>
    <row r="193" spans="1:20" x14ac:dyDescent="0.3">
      <c r="A193" s="60"/>
      <c r="B193" s="62">
        <v>43805</v>
      </c>
      <c r="C193" s="3" t="str">
        <f>IF(ISBLANK(Data!U193)," ",IF(Data!U193&lt;=0.1,"VL",IF(Data!U193&lt;=10,"L",IF(Data!U193&lt;=25,"M",IF(Data!U193&lt;=50,"H",IF(Data!U193&gt;0,"VH"))))))</f>
        <v>L</v>
      </c>
      <c r="D193" s="3" t="str">
        <f>IF(ISBLANK(Data!T193)," ",IF(Data!T193&lt;=0.1,"VL",IF(Data!T193&lt;=10,"L",IF(Data!T193&lt;=25,"M",IF(Data!T193&lt;=50,"H",IF(Data!T193&gt;0,"VH"))))))</f>
        <v>VL</v>
      </c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</row>
    <row r="194" spans="1:20" x14ac:dyDescent="0.3">
      <c r="A194" s="60"/>
      <c r="B194" s="62">
        <v>43806</v>
      </c>
      <c r="C194" s="3" t="str">
        <f>IF(ISBLANK(Data!U194)," ",IF(Data!U194&lt;=0.1,"VL",IF(Data!U194&lt;=10,"L",IF(Data!U194&lt;=25,"M",IF(Data!U194&lt;=50,"H",IF(Data!U194&gt;0,"VH"))))))</f>
        <v>VL</v>
      </c>
      <c r="D194" s="3" t="str">
        <f>IF(ISBLANK(Data!T194)," ",IF(Data!T194&lt;=0.1,"VL",IF(Data!T194&lt;=10,"L",IF(Data!T194&lt;=25,"M",IF(Data!T194&lt;=50,"H",IF(Data!T194&gt;0,"VH"))))))</f>
        <v>VL</v>
      </c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</row>
    <row r="195" spans="1:20" x14ac:dyDescent="0.3">
      <c r="A195" s="60"/>
      <c r="B195" s="62">
        <v>43807</v>
      </c>
      <c r="C195" s="3" t="str">
        <f>IF(ISBLANK(Data!U195)," ",IF(Data!U195&lt;=0.1,"VL",IF(Data!U195&lt;=10,"L",IF(Data!U195&lt;=25,"M",IF(Data!U195&lt;=50,"H",IF(Data!U195&gt;0,"VH"))))))</f>
        <v>VL</v>
      </c>
      <c r="D195" s="3" t="str">
        <f>IF(ISBLANK(Data!T195)," ",IF(Data!T195&lt;=0.1,"VL",IF(Data!T195&lt;=10,"L",IF(Data!T195&lt;=25,"M",IF(Data!T195&lt;=50,"H",IF(Data!T195&gt;0,"VH"))))))</f>
        <v>VL</v>
      </c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</row>
    <row r="196" spans="1:20" x14ac:dyDescent="0.3">
      <c r="A196" s="60"/>
      <c r="B196" s="62">
        <v>43808</v>
      </c>
      <c r="C196" s="3" t="str">
        <f>IF(ISBLANK(Data!U196)," ",IF(Data!U196&lt;=0.1,"VL",IF(Data!U196&lt;=10,"L",IF(Data!U196&lt;=25,"M",IF(Data!U196&lt;=50,"H",IF(Data!U196&gt;0,"VH"))))))</f>
        <v>VL</v>
      </c>
      <c r="D196" s="3" t="str">
        <f>IF(ISBLANK(Data!T196)," ",IF(Data!T196&lt;=0.1,"VL",IF(Data!T196&lt;=10,"L",IF(Data!T196&lt;=25,"M",IF(Data!T196&lt;=50,"H",IF(Data!T196&gt;0,"VH"))))))</f>
        <v>VL</v>
      </c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</row>
    <row r="197" spans="1:20" x14ac:dyDescent="0.3">
      <c r="A197" s="60"/>
      <c r="B197" s="62">
        <v>43809</v>
      </c>
      <c r="C197" s="3" t="str">
        <f>IF(ISBLANK(Data!U197)," ",IF(Data!U197&lt;=0.1,"VL",IF(Data!U197&lt;=10,"L",IF(Data!U197&lt;=25,"M",IF(Data!U197&lt;=50,"H",IF(Data!U197&gt;0,"VH"))))))</f>
        <v>VL</v>
      </c>
      <c r="D197" s="3" t="str">
        <f>IF(ISBLANK(Data!T197)," ",IF(Data!T197&lt;=0.1,"VL",IF(Data!T197&lt;=10,"L",IF(Data!T197&lt;=25,"M",IF(Data!T197&lt;=50,"H",IF(Data!T197&gt;0,"VH"))))))</f>
        <v>VL</v>
      </c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</row>
    <row r="198" spans="1:20" x14ac:dyDescent="0.3">
      <c r="A198" s="60"/>
      <c r="B198" s="62">
        <v>43810</v>
      </c>
      <c r="C198" s="3" t="str">
        <f>IF(ISBLANK(Data!U198)," ",IF(Data!U198&lt;=0.1,"VL",IF(Data!U198&lt;=10,"L",IF(Data!U198&lt;=25,"M",IF(Data!U198&lt;=50,"H",IF(Data!U198&gt;0,"VH"))))))</f>
        <v>VL</v>
      </c>
      <c r="D198" s="3" t="str">
        <f>IF(ISBLANK(Data!T198)," ",IF(Data!T198&lt;=0.1,"VL",IF(Data!T198&lt;=10,"L",IF(Data!T198&lt;=25,"M",IF(Data!T198&lt;=50,"H",IF(Data!T198&gt;0,"VH"))))))</f>
        <v>VL</v>
      </c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</row>
    <row r="199" spans="1:20" x14ac:dyDescent="0.3">
      <c r="A199" s="60"/>
      <c r="B199" s="62">
        <v>43811</v>
      </c>
      <c r="C199" s="3" t="str">
        <f>IF(ISBLANK(Data!U199)," ",IF(Data!U199&lt;=0.1,"VL",IF(Data!U199&lt;=10,"L",IF(Data!U199&lt;=25,"M",IF(Data!U199&lt;=50,"H",IF(Data!U199&gt;0,"VH"))))))</f>
        <v>VL</v>
      </c>
      <c r="D199" s="3" t="str">
        <f>IF(ISBLANK(Data!T199)," ",IF(Data!T199&lt;=0.1,"VL",IF(Data!T199&lt;=10,"L",IF(Data!T199&lt;=25,"M",IF(Data!T199&lt;=50,"H",IF(Data!T199&gt;0,"VH"))))))</f>
        <v>VL</v>
      </c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</row>
    <row r="200" spans="1:20" x14ac:dyDescent="0.3">
      <c r="A200" s="60"/>
      <c r="B200" s="62">
        <v>43812</v>
      </c>
      <c r="C200" s="3" t="str">
        <f>IF(ISBLANK(Data!U200)," ",IF(Data!U200&lt;=0.1,"VL",IF(Data!U200&lt;=10,"L",IF(Data!U200&lt;=25,"M",IF(Data!U200&lt;=50,"H",IF(Data!U200&gt;0,"VH"))))))</f>
        <v>VL</v>
      </c>
      <c r="D200" s="3" t="str">
        <f>IF(ISBLANK(Data!T200)," ",IF(Data!T200&lt;=0.1,"VL",IF(Data!T200&lt;=10,"L",IF(Data!T200&lt;=25,"M",IF(Data!T200&lt;=50,"H",IF(Data!T200&gt;0,"VH"))))))</f>
        <v>VL</v>
      </c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</row>
    <row r="201" spans="1:20" x14ac:dyDescent="0.3">
      <c r="A201" s="60"/>
      <c r="B201" s="62">
        <v>43813</v>
      </c>
      <c r="C201" s="3" t="str">
        <f>IF(ISBLANK(Data!U201)," ",IF(Data!U201&lt;=0.1,"VL",IF(Data!U201&lt;=10,"L",IF(Data!U201&lt;=25,"M",IF(Data!U201&lt;=50,"H",IF(Data!U201&gt;0,"VH"))))))</f>
        <v>VL</v>
      </c>
      <c r="D201" s="3" t="str">
        <f>IF(ISBLANK(Data!T201)," ",IF(Data!T201&lt;=0.1,"VL",IF(Data!T201&lt;=10,"L",IF(Data!T201&lt;=25,"M",IF(Data!T201&lt;=50,"H",IF(Data!T201&gt;0,"VH"))))))</f>
        <v>VL</v>
      </c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</row>
    <row r="202" spans="1:20" x14ac:dyDescent="0.3">
      <c r="A202" s="60"/>
      <c r="B202" s="62">
        <v>43814</v>
      </c>
      <c r="C202" s="3" t="str">
        <f>IF(ISBLANK(Data!U202)," ",IF(Data!U202&lt;=0.1,"VL",IF(Data!U202&lt;=10,"L",IF(Data!U202&lt;=25,"M",IF(Data!U202&lt;=50,"H",IF(Data!U202&gt;0,"VH"))))))</f>
        <v>VL</v>
      </c>
      <c r="D202" s="3" t="str">
        <f>IF(ISBLANK(Data!T202)," ",IF(Data!T202&lt;=0.1,"VL",IF(Data!T202&lt;=10,"L",IF(Data!T202&lt;=25,"M",IF(Data!T202&lt;=50,"H",IF(Data!T202&gt;0,"VH"))))))</f>
        <v>VL</v>
      </c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</row>
    <row r="203" spans="1:20" x14ac:dyDescent="0.3">
      <c r="A203" s="60"/>
      <c r="B203" s="62">
        <v>43815</v>
      </c>
      <c r="C203" s="3" t="str">
        <f>IF(ISBLANK(Data!U203)," ",IF(Data!U203&lt;=0.1,"VL",IF(Data!U203&lt;=10,"L",IF(Data!U203&lt;=25,"M",IF(Data!U203&lt;=50,"H",IF(Data!U203&gt;0,"VH"))))))</f>
        <v>VL</v>
      </c>
      <c r="D203" s="3" t="str">
        <f>IF(ISBLANK(Data!T203)," ",IF(Data!T203&lt;=0.1,"VL",IF(Data!T203&lt;=10,"L",IF(Data!T203&lt;=25,"M",IF(Data!T203&lt;=50,"H",IF(Data!T203&gt;0,"VH"))))))</f>
        <v>VL</v>
      </c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</row>
    <row r="204" spans="1:20" x14ac:dyDescent="0.3">
      <c r="A204" s="60"/>
      <c r="B204" s="62">
        <v>43816</v>
      </c>
      <c r="C204" s="3" t="str">
        <f>IF(ISBLANK(Data!U204)," ",IF(Data!U204&lt;=0.1,"VL",IF(Data!U204&lt;=10,"L",IF(Data!U204&lt;=25,"M",IF(Data!U204&lt;=50,"H",IF(Data!U204&gt;0,"VH"))))))</f>
        <v>VL</v>
      </c>
      <c r="D204" s="3" t="str">
        <f>IF(ISBLANK(Data!T204)," ",IF(Data!T204&lt;=0.1,"VL",IF(Data!T204&lt;=10,"L",IF(Data!T204&lt;=25,"M",IF(Data!T204&lt;=50,"H",IF(Data!T204&gt;0,"VH"))))))</f>
        <v>VL</v>
      </c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</row>
    <row r="205" spans="1:20" x14ac:dyDescent="0.3">
      <c r="A205" s="60"/>
      <c r="B205" s="62">
        <v>43817</v>
      </c>
      <c r="C205" s="3" t="str">
        <f>IF(ISBLANK(Data!U205)," ",IF(Data!U205&lt;=0.1,"VL",IF(Data!U205&lt;=10,"L",IF(Data!U205&lt;=25,"M",IF(Data!U205&lt;=50,"H",IF(Data!U205&gt;0,"VH"))))))</f>
        <v>VL</v>
      </c>
      <c r="D205" s="3" t="str">
        <f>IF(ISBLANK(Data!T205)," ",IF(Data!T205&lt;=0.1,"VL",IF(Data!T205&lt;=10,"L",IF(Data!T205&lt;=25,"M",IF(Data!T205&lt;=50,"H",IF(Data!T205&gt;0,"VH"))))))</f>
        <v>VL</v>
      </c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</row>
    <row r="206" spans="1:20" x14ac:dyDescent="0.3">
      <c r="A206" s="60"/>
      <c r="B206" s="62">
        <v>43818</v>
      </c>
      <c r="C206" s="3" t="str">
        <f>IF(ISBLANK(Data!U206)," ",IF(Data!U206&lt;=0.1,"VL",IF(Data!U206&lt;=10,"L",IF(Data!U206&lt;=25,"M",IF(Data!U206&lt;=50,"H",IF(Data!U206&gt;0,"VH"))))))</f>
        <v>VL</v>
      </c>
      <c r="D206" s="3" t="str">
        <f>IF(ISBLANK(Data!T206)," ",IF(Data!T206&lt;=0.1,"VL",IF(Data!T206&lt;=10,"L",IF(Data!T206&lt;=25,"M",IF(Data!T206&lt;=50,"H",IF(Data!T206&gt;0,"VH"))))))</f>
        <v>L</v>
      </c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</row>
    <row r="207" spans="1:20" x14ac:dyDescent="0.3">
      <c r="A207" s="60"/>
      <c r="B207" s="62">
        <v>43819</v>
      </c>
      <c r="C207" s="3" t="str">
        <f>IF(ISBLANK(Data!U207)," ",IF(Data!U207&lt;=0.1,"VL",IF(Data!U207&lt;=10,"L",IF(Data!U207&lt;=25,"M",IF(Data!U207&lt;=50,"H",IF(Data!U207&gt;0,"VH"))))))</f>
        <v>VL</v>
      </c>
      <c r="D207" s="3" t="str">
        <f>IF(ISBLANK(Data!T207)," ",IF(Data!T207&lt;=0.1,"VL",IF(Data!T207&lt;=10,"L",IF(Data!T207&lt;=25,"M",IF(Data!T207&lt;=50,"H",IF(Data!T207&gt;0,"VH"))))))</f>
        <v>L</v>
      </c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</row>
    <row r="208" spans="1:20" x14ac:dyDescent="0.3">
      <c r="A208" s="60"/>
      <c r="B208" s="62">
        <v>43820</v>
      </c>
      <c r="C208" s="3" t="str">
        <f>IF(ISBLANK(Data!U208)," ",IF(Data!U208&lt;=0.1,"VL",IF(Data!U208&lt;=10,"L",IF(Data!U208&lt;=25,"M",IF(Data!U208&lt;=50,"H",IF(Data!U208&gt;0,"VH"))))))</f>
        <v>VL</v>
      </c>
      <c r="D208" s="3" t="str">
        <f>IF(ISBLANK(Data!T208)," ",IF(Data!T208&lt;=0.1,"VL",IF(Data!T208&lt;=10,"L",IF(Data!T208&lt;=25,"M",IF(Data!T208&lt;=50,"H",IF(Data!T208&gt;0,"VH"))))))</f>
        <v>L</v>
      </c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</row>
    <row r="209" spans="1:20" x14ac:dyDescent="0.3">
      <c r="A209" s="60"/>
      <c r="B209" s="62">
        <v>43821</v>
      </c>
      <c r="C209" s="3" t="str">
        <f>IF(ISBLANK(Data!U209)," ",IF(Data!U209&lt;=0.1,"VL",IF(Data!U209&lt;=10,"L",IF(Data!U209&lt;=25,"M",IF(Data!U209&lt;=50,"H",IF(Data!U209&gt;0,"VH"))))))</f>
        <v>VL</v>
      </c>
      <c r="D209" s="3" t="str">
        <f>IF(ISBLANK(Data!T209)," ",IF(Data!T209&lt;=0.1,"VL",IF(Data!T209&lt;=10,"L",IF(Data!T209&lt;=25,"M",IF(Data!T209&lt;=50,"H",IF(Data!T209&gt;0,"VH"))))))</f>
        <v>L</v>
      </c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</row>
    <row r="210" spans="1:20" x14ac:dyDescent="0.3">
      <c r="A210" s="60"/>
      <c r="B210" s="62">
        <v>43822</v>
      </c>
      <c r="C210" s="3" t="str">
        <f>IF(ISBLANK(Data!U210)," ",IF(Data!U210&lt;=0.1,"VL",IF(Data!U210&lt;=10,"L",IF(Data!U210&lt;=25,"M",IF(Data!U210&lt;=50,"H",IF(Data!U210&gt;0,"VH"))))))</f>
        <v>VL</v>
      </c>
      <c r="D210" s="3" t="str">
        <f>IF(ISBLANK(Data!T210)," ",IF(Data!T210&lt;=0.1,"VL",IF(Data!T210&lt;=10,"L",IF(Data!T210&lt;=25,"M",IF(Data!T210&lt;=50,"H",IF(Data!T210&gt;0,"VH"))))))</f>
        <v>L</v>
      </c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</row>
    <row r="211" spans="1:20" x14ac:dyDescent="0.3">
      <c r="A211" s="60"/>
      <c r="B211" s="62">
        <v>43823</v>
      </c>
      <c r="C211" s="3" t="str">
        <f>IF(ISBLANK(Data!U211)," ",IF(Data!U211&lt;=0.1,"VL",IF(Data!U211&lt;=10,"L",IF(Data!U211&lt;=25,"M",IF(Data!U211&lt;=50,"H",IF(Data!U211&gt;0,"VH"))))))</f>
        <v>VL</v>
      </c>
      <c r="D211" s="3" t="str">
        <f>IF(ISBLANK(Data!T211)," ",IF(Data!T211&lt;=0.1,"VL",IF(Data!T211&lt;=10,"L",IF(Data!T211&lt;=25,"M",IF(Data!T211&lt;=50,"H",IF(Data!T211&gt;0,"VH"))))))</f>
        <v>L</v>
      </c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</row>
    <row r="212" spans="1:20" x14ac:dyDescent="0.3">
      <c r="A212" s="60"/>
      <c r="B212" s="62">
        <v>43824</v>
      </c>
      <c r="C212" s="3" t="str">
        <f>IF(ISBLANK(Data!U212)," ",IF(Data!U212&lt;=0.1,"VL",IF(Data!U212&lt;=10,"L",IF(Data!U212&lt;=25,"M",IF(Data!U212&lt;=50,"H",IF(Data!U212&gt;0,"VH"))))))</f>
        <v>VL</v>
      </c>
      <c r="D212" s="3" t="str">
        <f>IF(ISBLANK(Data!T212)," ",IF(Data!T212&lt;=0.1,"VL",IF(Data!T212&lt;=10,"L",IF(Data!T212&lt;=25,"M",IF(Data!T212&lt;=50,"H",IF(Data!T212&gt;0,"VH"))))))</f>
        <v>VL</v>
      </c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</row>
    <row r="213" spans="1:20" x14ac:dyDescent="0.3">
      <c r="A213" s="60"/>
      <c r="B213" s="62">
        <v>43825</v>
      </c>
      <c r="C213" s="3" t="str">
        <f>IF(ISBLANK(Data!U213)," ",IF(Data!U213&lt;=0.1,"VL",IF(Data!U213&lt;=10,"L",IF(Data!U213&lt;=25,"M",IF(Data!U213&lt;=50,"H",IF(Data!U213&gt;0,"VH"))))))</f>
        <v>VL</v>
      </c>
      <c r="D213" s="3" t="str">
        <f>IF(ISBLANK(Data!T213)," ",IF(Data!T213&lt;=0.1,"VL",IF(Data!T213&lt;=10,"L",IF(Data!T213&lt;=25,"M",IF(Data!T213&lt;=50,"H",IF(Data!T213&gt;0,"VH"))))))</f>
        <v>VL</v>
      </c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</row>
    <row r="214" spans="1:20" x14ac:dyDescent="0.3">
      <c r="A214" s="60"/>
      <c r="B214" s="62">
        <v>43826</v>
      </c>
      <c r="C214" s="3" t="str">
        <f>IF(ISBLANK(Data!U214)," ",IF(Data!U214&lt;=0.1,"VL",IF(Data!U214&lt;=10,"L",IF(Data!U214&lt;=25,"M",IF(Data!U214&lt;=50,"H",IF(Data!U214&gt;0,"VH"))))))</f>
        <v>VL</v>
      </c>
      <c r="D214" s="3" t="str">
        <f>IF(ISBLANK(Data!T214)," ",IF(Data!T214&lt;=0.1,"VL",IF(Data!T214&lt;=10,"L",IF(Data!T214&lt;=25,"M",IF(Data!T214&lt;=50,"H",IF(Data!T214&gt;0,"VH"))))))</f>
        <v>L</v>
      </c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</row>
    <row r="215" spans="1:20" x14ac:dyDescent="0.3">
      <c r="A215" s="60"/>
      <c r="B215" s="62">
        <v>43827</v>
      </c>
      <c r="C215" s="3" t="str">
        <f>IF(ISBLANK(Data!U215)," ",IF(Data!U215&lt;=0.1,"VL",IF(Data!U215&lt;=10,"L",IF(Data!U215&lt;=25,"M",IF(Data!U215&lt;=50,"H",IF(Data!U215&gt;0,"VH"))))))</f>
        <v>VL</v>
      </c>
      <c r="D215" s="3" t="str">
        <f>IF(ISBLANK(Data!T215)," ",IF(Data!T215&lt;=0.1,"VL",IF(Data!T215&lt;=10,"L",IF(Data!T215&lt;=25,"M",IF(Data!T215&lt;=50,"H",IF(Data!T215&gt;0,"VH"))))))</f>
        <v>L</v>
      </c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</row>
    <row r="216" spans="1:20" x14ac:dyDescent="0.3">
      <c r="A216" s="60"/>
      <c r="B216" s="62">
        <v>43828</v>
      </c>
      <c r="C216" s="3" t="str">
        <f>IF(ISBLANK(Data!U216)," ",IF(Data!U216&lt;=0.1,"VL",IF(Data!U216&lt;=10,"L",IF(Data!U216&lt;=25,"M",IF(Data!U216&lt;=50,"H",IF(Data!U216&gt;0,"VH"))))))</f>
        <v>VL</v>
      </c>
      <c r="D216" s="3" t="str">
        <f>IF(ISBLANK(Data!T216)," ",IF(Data!T216&lt;=0.1,"VL",IF(Data!T216&lt;=10,"L",IF(Data!T216&lt;=25,"M",IF(Data!T216&lt;=50,"H",IF(Data!T216&gt;0,"VH"))))))</f>
        <v>L</v>
      </c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</row>
    <row r="217" spans="1:20" x14ac:dyDescent="0.3">
      <c r="A217" s="60"/>
      <c r="B217" s="62">
        <v>43829</v>
      </c>
      <c r="C217" s="3" t="str">
        <f>IF(ISBLANK(Data!U217)," ",IF(Data!U217&lt;=0.1,"VL",IF(Data!U217&lt;=10,"L",IF(Data!U217&lt;=25,"M",IF(Data!U217&lt;=50,"H",IF(Data!U217&gt;0,"VH"))))))</f>
        <v>VL</v>
      </c>
      <c r="D217" s="3" t="str">
        <f>IF(ISBLANK(Data!T217)," ",IF(Data!T217&lt;=0.1,"VL",IF(Data!T217&lt;=10,"L",IF(Data!T217&lt;=25,"M",IF(Data!T217&lt;=50,"H",IF(Data!T217&gt;0,"VH"))))))</f>
        <v>L</v>
      </c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</row>
    <row r="218" spans="1:20" x14ac:dyDescent="0.3">
      <c r="A218" s="60"/>
      <c r="B218" s="62">
        <v>43830</v>
      </c>
      <c r="C218" s="3" t="str">
        <f>IF(ISBLANK(Data!U218)," ",IF(Data!U218&lt;=0.1,"VL",IF(Data!U218&lt;=10,"L",IF(Data!U218&lt;=25,"M",IF(Data!U218&lt;=50,"H",IF(Data!U218&gt;0,"VH"))))))</f>
        <v>VL</v>
      </c>
      <c r="D218" s="3" t="str">
        <f>IF(ISBLANK(Data!T218)," ",IF(Data!T218&lt;=0.1,"VL",IF(Data!T218&lt;=10,"L",IF(Data!T218&lt;=25,"M",IF(Data!T218&lt;=50,"H",IF(Data!T218&gt;0,"VH"))))))</f>
        <v>VL</v>
      </c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</row>
    <row r="219" spans="1:20" x14ac:dyDescent="0.3">
      <c r="A219" s="60"/>
      <c r="B219" s="62">
        <v>43831</v>
      </c>
      <c r="C219" s="3" t="str">
        <f>IF(ISBLANK(Data!U219)," ",IF(Data!U219&lt;=0.1,"VL",IF(Data!U219&lt;=10,"L",IF(Data!U219&lt;=25,"M",IF(Data!U219&lt;=50,"H",IF(Data!U219&gt;0,"VH"))))))</f>
        <v>VL</v>
      </c>
      <c r="D219" s="3" t="str">
        <f>IF(ISBLANK(Data!T219)," ",IF(Data!T219&lt;=0.1,"VL",IF(Data!T219&lt;=10,"L",IF(Data!T219&lt;=25,"M",IF(Data!T219&lt;=50,"H",IF(Data!T219&gt;0,"VH"))))))</f>
        <v>L</v>
      </c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</row>
    <row r="220" spans="1:20" x14ac:dyDescent="0.3">
      <c r="A220" s="60"/>
      <c r="B220" s="62">
        <v>43832</v>
      </c>
      <c r="C220" s="3" t="str">
        <f>IF(ISBLANK(Data!U220)," ",IF(Data!U220&lt;=0.1,"VL",IF(Data!U220&lt;=10,"L",IF(Data!U220&lt;=25,"M",IF(Data!U220&lt;=50,"H",IF(Data!U220&gt;0,"VH"))))))</f>
        <v>VL</v>
      </c>
      <c r="D220" s="3" t="str">
        <f>IF(ISBLANK(Data!T220)," ",IF(Data!T220&lt;=0.1,"VL",IF(Data!T220&lt;=10,"L",IF(Data!T220&lt;=25,"M",IF(Data!T220&lt;=50,"H",IF(Data!T220&gt;0,"VH"))))))</f>
        <v>L</v>
      </c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</row>
    <row r="221" spans="1:20" x14ac:dyDescent="0.3">
      <c r="A221" s="60"/>
      <c r="B221" s="62">
        <v>43833</v>
      </c>
      <c r="C221" s="3" t="str">
        <f>IF(ISBLANK(Data!U221)," ",IF(Data!U221&lt;=0.1,"VL",IF(Data!U221&lt;=10,"L",IF(Data!U221&lt;=25,"M",IF(Data!U221&lt;=50,"H",IF(Data!U221&gt;0,"VH"))))))</f>
        <v>L</v>
      </c>
      <c r="D221" s="3" t="str">
        <f>IF(ISBLANK(Data!T221)," ",IF(Data!T221&lt;=0.1,"VL",IF(Data!T221&lt;=10,"L",IF(Data!T221&lt;=25,"M",IF(Data!T221&lt;=50,"H",IF(Data!T221&gt;0,"VH"))))))</f>
        <v>L</v>
      </c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</row>
    <row r="222" spans="1:20" x14ac:dyDescent="0.3">
      <c r="A222" s="60"/>
      <c r="B222" s="62">
        <v>43834</v>
      </c>
      <c r="C222" s="3" t="str">
        <f>IF(ISBLANK(Data!U222)," ",IF(Data!U222&lt;=0.1,"VL",IF(Data!U222&lt;=10,"L",IF(Data!U222&lt;=25,"M",IF(Data!U222&lt;=50,"H",IF(Data!U222&gt;0,"VH"))))))</f>
        <v>L</v>
      </c>
      <c r="D222" s="3" t="str">
        <f>IF(ISBLANK(Data!T222)," ",IF(Data!T222&lt;=0.1,"VL",IF(Data!T222&lt;=10,"L",IF(Data!T222&lt;=25,"M",IF(Data!T222&lt;=50,"H",IF(Data!T222&gt;0,"VH"))))))</f>
        <v>L</v>
      </c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</row>
    <row r="223" spans="1:20" x14ac:dyDescent="0.3">
      <c r="A223" s="60"/>
      <c r="B223" s="62">
        <v>43835</v>
      </c>
      <c r="C223" s="3" t="str">
        <f>IF(ISBLANK(Data!U223)," ",IF(Data!U223&lt;=0.1,"VL",IF(Data!U223&lt;=10,"L",IF(Data!U223&lt;=25,"M",IF(Data!U223&lt;=50,"H",IF(Data!U223&gt;0,"VH"))))))</f>
        <v>L</v>
      </c>
      <c r="D223" s="3" t="str">
        <f>IF(ISBLANK(Data!T223)," ",IF(Data!T223&lt;=0.1,"VL",IF(Data!T223&lt;=10,"L",IF(Data!T223&lt;=25,"M",IF(Data!T223&lt;=50,"H",IF(Data!T223&gt;0,"VH"))))))</f>
        <v>L</v>
      </c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</row>
    <row r="224" spans="1:20" x14ac:dyDescent="0.3">
      <c r="A224" s="60"/>
      <c r="B224" s="62">
        <v>43836</v>
      </c>
      <c r="C224" s="3" t="str">
        <f>IF(ISBLANK(Data!U224)," ",IF(Data!U224&lt;=0.1,"VL",IF(Data!U224&lt;=10,"L",IF(Data!U224&lt;=25,"M",IF(Data!U224&lt;=50,"H",IF(Data!U224&gt;0,"VH"))))))</f>
        <v>L</v>
      </c>
      <c r="D224" s="3" t="str">
        <f>IF(ISBLANK(Data!T224)," ",IF(Data!T224&lt;=0.1,"VL",IF(Data!T224&lt;=10,"L",IF(Data!T224&lt;=25,"M",IF(Data!T224&lt;=50,"H",IF(Data!T224&gt;0,"VH"))))))</f>
        <v>L</v>
      </c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</row>
    <row r="225" spans="1:20" x14ac:dyDescent="0.3">
      <c r="A225" s="60"/>
      <c r="B225" s="62">
        <v>43837</v>
      </c>
      <c r="C225" s="3" t="str">
        <f>IF(ISBLANK(Data!U225)," ",IF(Data!U225&lt;=0.1,"VL",IF(Data!U225&lt;=10,"L",IF(Data!U225&lt;=25,"M",IF(Data!U225&lt;=50,"H",IF(Data!U225&gt;0,"VH"))))))</f>
        <v>VL</v>
      </c>
      <c r="D225" s="3" t="str">
        <f>IF(ISBLANK(Data!T225)," ",IF(Data!T225&lt;=0.1,"VL",IF(Data!T225&lt;=10,"L",IF(Data!T225&lt;=25,"M",IF(Data!T225&lt;=50,"H",IF(Data!T225&gt;0,"VH"))))))</f>
        <v>L</v>
      </c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</row>
    <row r="226" spans="1:20" x14ac:dyDescent="0.3">
      <c r="A226" s="60"/>
      <c r="B226" s="62">
        <v>43838</v>
      </c>
      <c r="C226" s="3" t="str">
        <f>IF(ISBLANK(Data!U226)," ",IF(Data!U226&lt;=0.1,"VL",IF(Data!U226&lt;=10,"L",IF(Data!U226&lt;=25,"M",IF(Data!U226&lt;=50,"H",IF(Data!U226&gt;0,"VH"))))))</f>
        <v>VL</v>
      </c>
      <c r="D226" s="3" t="str">
        <f>IF(ISBLANK(Data!T226)," ",IF(Data!T226&lt;=0.1,"VL",IF(Data!T226&lt;=10,"L",IF(Data!T226&lt;=25,"M",IF(Data!T226&lt;=50,"H",IF(Data!T226&gt;0,"VH"))))))</f>
        <v>VL</v>
      </c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</row>
    <row r="227" spans="1:20" x14ac:dyDescent="0.3">
      <c r="A227" s="60"/>
      <c r="B227" s="62">
        <v>43839</v>
      </c>
      <c r="C227" s="3" t="str">
        <f>IF(ISBLANK(Data!U227)," ",IF(Data!U227&lt;=0.1,"VL",IF(Data!U227&lt;=10,"L",IF(Data!U227&lt;=25,"M",IF(Data!U227&lt;=50,"H",IF(Data!U227&gt;0,"VH"))))))</f>
        <v>VL</v>
      </c>
      <c r="D227" s="3" t="str">
        <f>IF(ISBLANK(Data!T227)," ",IF(Data!T227&lt;=0.1,"VL",IF(Data!T227&lt;=10,"L",IF(Data!T227&lt;=25,"M",IF(Data!T227&lt;=50,"H",IF(Data!T227&gt;0,"VH"))))))</f>
        <v>VL</v>
      </c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</row>
    <row r="228" spans="1:20" x14ac:dyDescent="0.3">
      <c r="A228" s="60"/>
      <c r="B228" s="62">
        <v>43840</v>
      </c>
      <c r="C228" s="3" t="str">
        <f>IF(ISBLANK(Data!U228)," ",IF(Data!U228&lt;=0.1,"VL",IF(Data!U228&lt;=10,"L",IF(Data!U228&lt;=25,"M",IF(Data!U228&lt;=50,"H",IF(Data!U228&gt;0,"VH"))))))</f>
        <v>VL</v>
      </c>
      <c r="D228" s="3" t="str">
        <f>IF(ISBLANK(Data!T228)," ",IF(Data!T228&lt;=0.1,"VL",IF(Data!T228&lt;=10,"L",IF(Data!T228&lt;=25,"M",IF(Data!T228&lt;=50,"H",IF(Data!T228&gt;0,"VH"))))))</f>
        <v>L</v>
      </c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</row>
    <row r="229" spans="1:20" x14ac:dyDescent="0.3">
      <c r="A229" s="60"/>
      <c r="B229" s="62">
        <v>43841</v>
      </c>
      <c r="C229" s="3" t="str">
        <f>IF(ISBLANK(Data!U229)," ",IF(Data!U229&lt;=0.1,"VL",IF(Data!U229&lt;=10,"L",IF(Data!U229&lt;=25,"M",IF(Data!U229&lt;=50,"H",IF(Data!U229&gt;0,"VH"))))))</f>
        <v>VL</v>
      </c>
      <c r="D229" s="3" t="str">
        <f>IF(ISBLANK(Data!T229)," ",IF(Data!T229&lt;=0.1,"VL",IF(Data!T229&lt;=10,"L",IF(Data!T229&lt;=25,"M",IF(Data!T229&lt;=50,"H",IF(Data!T229&gt;0,"VH"))))))</f>
        <v>L</v>
      </c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</row>
    <row r="230" spans="1:20" x14ac:dyDescent="0.3">
      <c r="A230" s="60"/>
      <c r="B230" s="62">
        <v>43842</v>
      </c>
      <c r="C230" s="3" t="str">
        <f>IF(ISBLANK(Data!U230)," ",IF(Data!U230&lt;=0.1,"VL",IF(Data!U230&lt;=10,"L",IF(Data!U230&lt;=25,"M",IF(Data!U230&lt;=50,"H",IF(Data!U230&gt;0,"VH"))))))</f>
        <v>VL</v>
      </c>
      <c r="D230" s="3" t="str">
        <f>IF(ISBLANK(Data!T230)," ",IF(Data!T230&lt;=0.1,"VL",IF(Data!T230&lt;=10,"L",IF(Data!T230&lt;=25,"M",IF(Data!T230&lt;=50,"H",IF(Data!T230&gt;0,"VH"))))))</f>
        <v>L</v>
      </c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</row>
    <row r="231" spans="1:20" x14ac:dyDescent="0.3">
      <c r="A231" s="60"/>
      <c r="B231" s="62">
        <v>43843</v>
      </c>
      <c r="C231" s="3" t="str">
        <f>IF(ISBLANK(Data!U231)," ",IF(Data!U231&lt;=0.1,"VL",IF(Data!U231&lt;=10,"L",IF(Data!U231&lt;=25,"M",IF(Data!U231&lt;=50,"H",IF(Data!U231&gt;0,"VH"))))))</f>
        <v>VL</v>
      </c>
      <c r="D231" s="3" t="str">
        <f>IF(ISBLANK(Data!T231)," ",IF(Data!T231&lt;=0.1,"VL",IF(Data!T231&lt;=10,"L",IF(Data!T231&lt;=25,"M",IF(Data!T231&lt;=50,"H",IF(Data!T231&gt;0,"VH"))))))</f>
        <v>L</v>
      </c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</row>
    <row r="232" spans="1:20" x14ac:dyDescent="0.3">
      <c r="A232" s="60"/>
      <c r="B232" s="62">
        <v>43844</v>
      </c>
      <c r="C232" s="3" t="str">
        <f>IF(ISBLANK(Data!U232)," ",IF(Data!U232&lt;=0.1,"VL",IF(Data!U232&lt;=10,"L",IF(Data!U232&lt;=25,"M",IF(Data!U232&lt;=50,"H",IF(Data!U232&gt;0,"VH"))))))</f>
        <v>VL</v>
      </c>
      <c r="D232" s="3" t="str">
        <f>IF(ISBLANK(Data!T232)," ",IF(Data!T232&lt;=0.1,"VL",IF(Data!T232&lt;=10,"L",IF(Data!T232&lt;=25,"M",IF(Data!T232&lt;=50,"H",IF(Data!T232&gt;0,"VH"))))))</f>
        <v>VL</v>
      </c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</row>
    <row r="233" spans="1:20" x14ac:dyDescent="0.3">
      <c r="A233" s="60"/>
      <c r="B233" s="62">
        <v>43845</v>
      </c>
      <c r="C233" s="3" t="str">
        <f>IF(ISBLANK(Data!U233)," ",IF(Data!U233&lt;=0.1,"VL",IF(Data!U233&lt;=10,"L",IF(Data!U233&lt;=25,"M",IF(Data!U233&lt;=50,"H",IF(Data!U233&gt;0,"VH"))))))</f>
        <v>VL</v>
      </c>
      <c r="D233" s="3" t="str">
        <f>IF(ISBLANK(Data!T233)," ",IF(Data!T233&lt;=0.1,"VL",IF(Data!T233&lt;=10,"L",IF(Data!T233&lt;=25,"M",IF(Data!T233&lt;=50,"H",IF(Data!T233&gt;0,"VH"))))))</f>
        <v>VL</v>
      </c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</row>
    <row r="234" spans="1:20" x14ac:dyDescent="0.3">
      <c r="A234" s="60"/>
      <c r="B234" s="62">
        <v>43846</v>
      </c>
      <c r="C234" s="3" t="str">
        <f>IF(ISBLANK(Data!U234)," ",IF(Data!U234&lt;=0.1,"VL",IF(Data!U234&lt;=10,"L",IF(Data!U234&lt;=25,"M",IF(Data!U234&lt;=50,"H",IF(Data!U234&gt;0,"VH"))))))</f>
        <v>VL</v>
      </c>
      <c r="D234" s="3" t="str">
        <f>IF(ISBLANK(Data!T234)," ",IF(Data!T234&lt;=0.1,"VL",IF(Data!T234&lt;=10,"L",IF(Data!T234&lt;=25,"M",IF(Data!T234&lt;=50,"H",IF(Data!T234&gt;0,"VH"))))))</f>
        <v>VL</v>
      </c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</row>
    <row r="235" spans="1:20" x14ac:dyDescent="0.3">
      <c r="A235" s="60"/>
      <c r="B235" s="62">
        <v>43847</v>
      </c>
      <c r="C235" s="3" t="str">
        <f>IF(ISBLANK(Data!U235)," ",IF(Data!U235&lt;=0.1,"VL",IF(Data!U235&lt;=10,"L",IF(Data!U235&lt;=25,"M",IF(Data!U235&lt;=50,"H",IF(Data!U235&gt;0,"VH"))))))</f>
        <v>VL</v>
      </c>
      <c r="D235" s="3" t="str">
        <f>IF(ISBLANK(Data!T235)," ",IF(Data!T235&lt;=0.1,"VL",IF(Data!T235&lt;=10,"L",IF(Data!T235&lt;=25,"M",IF(Data!T235&lt;=50,"H",IF(Data!T235&gt;0,"VH"))))))</f>
        <v>VL</v>
      </c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</row>
    <row r="236" spans="1:20" x14ac:dyDescent="0.3">
      <c r="A236" s="60"/>
      <c r="B236" s="62">
        <v>43848</v>
      </c>
      <c r="C236" s="3" t="str">
        <f>IF(ISBLANK(Data!U236)," ",IF(Data!U236&lt;=0.1,"VL",IF(Data!U236&lt;=10,"L",IF(Data!U236&lt;=25,"M",IF(Data!U236&lt;=50,"H",IF(Data!U236&gt;0,"VH"))))))</f>
        <v>VL</v>
      </c>
      <c r="D236" s="3" t="str">
        <f>IF(ISBLANK(Data!T236)," ",IF(Data!T236&lt;=0.1,"VL",IF(Data!T236&lt;=10,"L",IF(Data!T236&lt;=25,"M",IF(Data!T236&lt;=50,"H",IF(Data!T236&gt;0,"VH"))))))</f>
        <v>VL</v>
      </c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</row>
    <row r="237" spans="1:20" x14ac:dyDescent="0.3">
      <c r="A237" s="60"/>
      <c r="B237" s="62">
        <v>43849</v>
      </c>
      <c r="C237" s="3" t="str">
        <f>IF(ISBLANK(Data!U237)," ",IF(Data!U237&lt;=0.1,"VL",IF(Data!U237&lt;=10,"L",IF(Data!U237&lt;=25,"M",IF(Data!U237&lt;=50,"H",IF(Data!U237&gt;0,"VH"))))))</f>
        <v>VL</v>
      </c>
      <c r="D237" s="3" t="str">
        <f>IF(ISBLANK(Data!T237)," ",IF(Data!T237&lt;=0.1,"VL",IF(Data!T237&lt;=10,"L",IF(Data!T237&lt;=25,"M",IF(Data!T237&lt;=50,"H",IF(Data!T237&gt;0,"VH"))))))</f>
        <v>VL</v>
      </c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</row>
    <row r="238" spans="1:20" x14ac:dyDescent="0.3">
      <c r="A238" s="60"/>
      <c r="B238" s="62">
        <v>43850</v>
      </c>
      <c r="C238" s="3" t="str">
        <f>IF(ISBLANK(Data!U238)," ",IF(Data!U238&lt;=0.1,"VL",IF(Data!U238&lt;=10,"L",IF(Data!U238&lt;=25,"M",IF(Data!U238&lt;=50,"H",IF(Data!U238&gt;0,"VH"))))))</f>
        <v>VL</v>
      </c>
      <c r="D238" s="3" t="str">
        <f>IF(ISBLANK(Data!T238)," ",IF(Data!T238&lt;=0.1,"VL",IF(Data!T238&lt;=10,"L",IF(Data!T238&lt;=25,"M",IF(Data!T238&lt;=50,"H",IF(Data!T238&gt;0,"VH"))))))</f>
        <v>VL</v>
      </c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</row>
    <row r="239" spans="1:20" x14ac:dyDescent="0.3">
      <c r="A239" s="60"/>
      <c r="B239" s="62">
        <v>43851</v>
      </c>
      <c r="C239" s="3" t="str">
        <f>IF(ISBLANK(Data!U239)," ",IF(Data!U239&lt;=0.1,"VL",IF(Data!U239&lt;=10,"L",IF(Data!U239&lt;=25,"M",IF(Data!U239&lt;=50,"H",IF(Data!U239&gt;0,"VH"))))))</f>
        <v>VL</v>
      </c>
      <c r="D239" s="3" t="str">
        <f>IF(ISBLANK(Data!T239)," ",IF(Data!T239&lt;=0.1,"VL",IF(Data!T239&lt;=10,"L",IF(Data!T239&lt;=25,"M",IF(Data!T239&lt;=50,"H",IF(Data!T239&gt;0,"VH"))))))</f>
        <v>VL</v>
      </c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</row>
    <row r="240" spans="1:20" x14ac:dyDescent="0.3">
      <c r="A240" s="60"/>
      <c r="B240" s="62">
        <v>43852</v>
      </c>
      <c r="C240" s="3" t="str">
        <f>IF(ISBLANK(Data!U240)," ",IF(Data!U240&lt;=0.1,"VL",IF(Data!U240&lt;=10,"L",IF(Data!U240&lt;=25,"M",IF(Data!U240&lt;=50,"H",IF(Data!U240&gt;0,"VH"))))))</f>
        <v>VL</v>
      </c>
      <c r="D240" s="3" t="str">
        <f>IF(ISBLANK(Data!T240)," ",IF(Data!T240&lt;=0.1,"VL",IF(Data!T240&lt;=10,"L",IF(Data!T240&lt;=25,"M",IF(Data!T240&lt;=50,"H",IF(Data!T240&gt;0,"VH"))))))</f>
        <v>VL</v>
      </c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</row>
    <row r="241" spans="1:20" x14ac:dyDescent="0.3">
      <c r="A241" s="60"/>
      <c r="B241" s="62">
        <v>43853</v>
      </c>
      <c r="C241" s="3" t="str">
        <f>IF(ISBLANK(Data!U241)," ",IF(Data!U241&lt;=0.1,"VL",IF(Data!U241&lt;=10,"L",IF(Data!U241&lt;=25,"M",IF(Data!U241&lt;=50,"H",IF(Data!U241&gt;0,"VH"))))))</f>
        <v>VL</v>
      </c>
      <c r="D241" s="3" t="str">
        <f>IF(ISBLANK(Data!T241)," ",IF(Data!T241&lt;=0.1,"VL",IF(Data!T241&lt;=10,"L",IF(Data!T241&lt;=25,"M",IF(Data!T241&lt;=50,"H",IF(Data!T241&gt;0,"VH"))))))</f>
        <v>VL</v>
      </c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</row>
    <row r="242" spans="1:20" x14ac:dyDescent="0.3">
      <c r="A242" s="60"/>
      <c r="B242" s="62">
        <v>43854</v>
      </c>
      <c r="C242" s="3" t="str">
        <f>IF(ISBLANK(Data!U242)," ",IF(Data!U242&lt;=0.1,"VL",IF(Data!U242&lt;=10,"L",IF(Data!U242&lt;=25,"M",IF(Data!U242&lt;=50,"H",IF(Data!U242&gt;0,"VH"))))))</f>
        <v>VL</v>
      </c>
      <c r="D242" s="3" t="str">
        <f>IF(ISBLANK(Data!T242)," ",IF(Data!T242&lt;=0.1,"VL",IF(Data!T242&lt;=10,"L",IF(Data!T242&lt;=25,"M",IF(Data!T242&lt;=50,"H",IF(Data!T242&gt;0,"VH"))))))</f>
        <v>VL</v>
      </c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</row>
    <row r="243" spans="1:20" x14ac:dyDescent="0.3">
      <c r="A243" s="60"/>
      <c r="B243" s="62">
        <v>43855</v>
      </c>
      <c r="C243" s="3" t="str">
        <f>IF(ISBLANK(Data!U243)," ",IF(Data!U243&lt;=0.1,"VL",IF(Data!U243&lt;=10,"L",IF(Data!U243&lt;=25,"M",IF(Data!U243&lt;=50,"H",IF(Data!U243&gt;0,"VH"))))))</f>
        <v>VL</v>
      </c>
      <c r="D243" s="3" t="str">
        <f>IF(ISBLANK(Data!T243)," ",IF(Data!T243&lt;=0.1,"VL",IF(Data!T243&lt;=10,"L",IF(Data!T243&lt;=25,"M",IF(Data!T243&lt;=50,"H",IF(Data!T243&gt;0,"VH"))))))</f>
        <v>VL</v>
      </c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</row>
    <row r="244" spans="1:20" x14ac:dyDescent="0.3">
      <c r="A244" s="60"/>
      <c r="B244" s="62">
        <v>43856</v>
      </c>
      <c r="C244" s="3" t="str">
        <f>IF(ISBLANK(Data!U244)," ",IF(Data!U244&lt;=0.1,"VL",IF(Data!U244&lt;=10,"L",IF(Data!U244&lt;=25,"M",IF(Data!U244&lt;=50,"H",IF(Data!U244&gt;0,"VH"))))))</f>
        <v>VL</v>
      </c>
      <c r="D244" s="3" t="str">
        <f>IF(ISBLANK(Data!T244)," ",IF(Data!T244&lt;=0.1,"VL",IF(Data!T244&lt;=10,"L",IF(Data!T244&lt;=25,"M",IF(Data!T244&lt;=50,"H",IF(Data!T244&gt;0,"VH"))))))</f>
        <v>VL</v>
      </c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</row>
    <row r="245" spans="1:20" x14ac:dyDescent="0.3">
      <c r="A245" s="60"/>
      <c r="B245" s="62">
        <v>43857</v>
      </c>
      <c r="C245" s="3" t="str">
        <f>IF(ISBLANK(Data!U245)," ",IF(Data!U245&lt;=0.1,"VL",IF(Data!U245&lt;=10,"L",IF(Data!U245&lt;=25,"M",IF(Data!U245&lt;=50,"H",IF(Data!U245&gt;0,"VH"))))))</f>
        <v>VL</v>
      </c>
      <c r="D245" s="3" t="str">
        <f>IF(ISBLANK(Data!T245)," ",IF(Data!T245&lt;=0.1,"VL",IF(Data!T245&lt;=10,"L",IF(Data!T245&lt;=25,"M",IF(Data!T245&lt;=50,"H",IF(Data!T245&gt;0,"VH"))))))</f>
        <v>VL</v>
      </c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</row>
    <row r="246" spans="1:20" x14ac:dyDescent="0.3">
      <c r="A246" s="60"/>
      <c r="B246" s="62">
        <v>43858</v>
      </c>
      <c r="C246" s="3" t="str">
        <f>IF(ISBLANK(Data!U246)," ",IF(Data!U246&lt;=0.1,"VL",IF(Data!U246&lt;=10,"L",IF(Data!U246&lt;=25,"M",IF(Data!U246&lt;=50,"H",IF(Data!U246&gt;0,"VH"))))))</f>
        <v>VL</v>
      </c>
      <c r="D246" s="3" t="str">
        <f>IF(ISBLANK(Data!T246)," ",IF(Data!T246&lt;=0.1,"VL",IF(Data!T246&lt;=10,"L",IF(Data!T246&lt;=25,"M",IF(Data!T246&lt;=50,"H",IF(Data!T246&gt;0,"VH"))))))</f>
        <v>VL</v>
      </c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</row>
    <row r="247" spans="1:20" x14ac:dyDescent="0.3">
      <c r="A247" s="60"/>
      <c r="B247" s="62">
        <v>43859</v>
      </c>
      <c r="C247" s="3" t="str">
        <f>IF(ISBLANK(Data!U247)," ",IF(Data!U247&lt;=0.1,"VL",IF(Data!U247&lt;=10,"L",IF(Data!U247&lt;=25,"M",IF(Data!U247&lt;=50,"H",IF(Data!U247&gt;0,"VH"))))))</f>
        <v>VL</v>
      </c>
      <c r="D247" s="3" t="str">
        <f>IF(ISBLANK(Data!T247)," ",IF(Data!T247&lt;=0.1,"VL",IF(Data!T247&lt;=10,"L",IF(Data!T247&lt;=25,"M",IF(Data!T247&lt;=50,"H",IF(Data!T247&gt;0,"VH"))))))</f>
        <v>VL</v>
      </c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</row>
    <row r="248" spans="1:20" x14ac:dyDescent="0.3">
      <c r="A248" s="60"/>
      <c r="B248" s="62">
        <v>43860</v>
      </c>
      <c r="C248" s="3" t="str">
        <f>IF(ISBLANK(Data!U248)," ",IF(Data!U248&lt;=0.1,"VL",IF(Data!U248&lt;=10,"L",IF(Data!U248&lt;=25,"M",IF(Data!U248&lt;=50,"H",IF(Data!U248&gt;0,"VH"))))))</f>
        <v>VL</v>
      </c>
      <c r="D248" s="3" t="str">
        <f>IF(ISBLANK(Data!T248)," ",IF(Data!T248&lt;=0.1,"VL",IF(Data!T248&lt;=10,"L",IF(Data!T248&lt;=25,"M",IF(Data!T248&lt;=50,"H",IF(Data!T248&gt;0,"VH"))))))</f>
        <v>VL</v>
      </c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</row>
    <row r="249" spans="1:20" x14ac:dyDescent="0.3">
      <c r="A249" s="60"/>
      <c r="B249" s="62">
        <v>43861</v>
      </c>
      <c r="C249" s="3" t="str">
        <f>IF(ISBLANK(Data!U249)," ",IF(Data!U249&lt;=0.1,"VL",IF(Data!U249&lt;=10,"L",IF(Data!U249&lt;=25,"M",IF(Data!U249&lt;=50,"H",IF(Data!U249&gt;0,"VH"))))))</f>
        <v>VL</v>
      </c>
      <c r="D249" s="3" t="str">
        <f>IF(ISBLANK(Data!T249)," ",IF(Data!T249&lt;=0.1,"VL",IF(Data!T249&lt;=10,"L",IF(Data!T249&lt;=25,"M",IF(Data!T249&lt;=50,"H",IF(Data!T249&gt;0,"VH"))))))</f>
        <v>VL</v>
      </c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</row>
    <row r="250" spans="1:20" x14ac:dyDescent="0.3">
      <c r="A250" s="60"/>
      <c r="B250" s="62">
        <v>43862</v>
      </c>
      <c r="C250" s="3" t="str">
        <f>IF(ISBLANK(Data!U250)," ",IF(Data!U250&lt;=0.1,"VL",IF(Data!U250&lt;=10,"L",IF(Data!U250&lt;=25,"M",IF(Data!U250&lt;=50,"H",IF(Data!U250&gt;0,"VH"))))))</f>
        <v>VL</v>
      </c>
      <c r="D250" s="3" t="str">
        <f>IF(ISBLANK(Data!T250)," ",IF(Data!T250&lt;=0.1,"VL",IF(Data!T250&lt;=10,"L",IF(Data!T250&lt;=25,"M",IF(Data!T250&lt;=50,"H",IF(Data!T250&gt;0,"VH"))))))</f>
        <v>VL</v>
      </c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</row>
    <row r="251" spans="1:20" x14ac:dyDescent="0.3">
      <c r="A251" s="60"/>
      <c r="B251" s="62">
        <v>43863</v>
      </c>
      <c r="C251" s="3" t="str">
        <f>IF(ISBLANK(Data!U251)," ",IF(Data!U251&lt;=0.1,"VL",IF(Data!U251&lt;=10,"L",IF(Data!U251&lt;=25,"M",IF(Data!U251&lt;=50,"H",IF(Data!U251&gt;0,"VH"))))))</f>
        <v>VL</v>
      </c>
      <c r="D251" s="3" t="str">
        <f>IF(ISBLANK(Data!T251)," ",IF(Data!T251&lt;=0.1,"VL",IF(Data!T251&lt;=10,"L",IF(Data!T251&lt;=25,"M",IF(Data!T251&lt;=50,"H",IF(Data!T251&gt;0,"VH"))))))</f>
        <v>VL</v>
      </c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</row>
    <row r="252" spans="1:20" x14ac:dyDescent="0.3">
      <c r="A252" s="60"/>
      <c r="B252" s="62">
        <v>43864</v>
      </c>
      <c r="C252" s="3" t="str">
        <f>IF(ISBLANK(Data!U252)," ",IF(Data!U252&lt;=0.1,"VL",IF(Data!U252&lt;=10,"L",IF(Data!U252&lt;=25,"M",IF(Data!U252&lt;=50,"H",IF(Data!U252&gt;0,"VH"))))))</f>
        <v>VL</v>
      </c>
      <c r="D252" s="3" t="str">
        <f>IF(ISBLANK(Data!T252)," ",IF(Data!T252&lt;=0.1,"VL",IF(Data!T252&lt;=10,"L",IF(Data!T252&lt;=25,"M",IF(Data!T252&lt;=50,"H",IF(Data!T252&gt;0,"VH"))))))</f>
        <v>VL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3">
      <c r="A253" s="60"/>
      <c r="B253" s="62">
        <v>43865</v>
      </c>
      <c r="C253" s="3" t="str">
        <f>IF(ISBLANK(Data!U253)," ",IF(Data!U253&lt;=0.1,"VL",IF(Data!U253&lt;=10,"L",IF(Data!U253&lt;=25,"M",IF(Data!U253&lt;=50,"H",IF(Data!U253&gt;0,"VH"))))))</f>
        <v>VL</v>
      </c>
      <c r="D253" s="3" t="str">
        <f>IF(ISBLANK(Data!T253)," ",IF(Data!T253&lt;=0.1,"VL",IF(Data!T253&lt;=10,"L",IF(Data!T253&lt;=25,"M",IF(Data!T253&lt;=50,"H",IF(Data!T253&gt;0,"VH"))))))</f>
        <v>VL</v>
      </c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</row>
    <row r="254" spans="1:20" x14ac:dyDescent="0.3">
      <c r="A254" s="60"/>
      <c r="B254" s="62">
        <v>43866</v>
      </c>
      <c r="C254" s="3" t="str">
        <f>IF(ISBLANK(Data!U254)," ",IF(Data!U254&lt;=0.1,"VL",IF(Data!U254&lt;=10,"L",IF(Data!U254&lt;=25,"M",IF(Data!U254&lt;=50,"H",IF(Data!U254&gt;0,"VH"))))))</f>
        <v>VL</v>
      </c>
      <c r="D254" s="3" t="str">
        <f>IF(ISBLANK(Data!T254)," ",IF(Data!T254&lt;=0.1,"VL",IF(Data!T254&lt;=10,"L",IF(Data!T254&lt;=25,"M",IF(Data!T254&lt;=50,"H",IF(Data!T254&gt;0,"VH"))))))</f>
        <v>VL</v>
      </c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</row>
    <row r="255" spans="1:20" x14ac:dyDescent="0.3">
      <c r="A255" s="60"/>
      <c r="B255" s="62">
        <v>43867</v>
      </c>
      <c r="C255" s="3" t="str">
        <f>IF(ISBLANK(Data!U255)," ",IF(Data!U255&lt;=0.1,"VL",IF(Data!U255&lt;=10,"L",IF(Data!U255&lt;=25,"M",IF(Data!U255&lt;=50,"H",IF(Data!U255&gt;0,"VH"))))))</f>
        <v>VL</v>
      </c>
      <c r="D255" s="3" t="str">
        <f>IF(ISBLANK(Data!T255)," ",IF(Data!T255&lt;=0.1,"VL",IF(Data!T255&lt;=10,"L",IF(Data!T255&lt;=25,"M",IF(Data!T255&lt;=50,"H",IF(Data!T255&gt;0,"VH"))))))</f>
        <v>VL</v>
      </c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</row>
    <row r="256" spans="1:20" x14ac:dyDescent="0.3">
      <c r="A256" s="60"/>
      <c r="B256" s="62">
        <v>43868</v>
      </c>
      <c r="C256" s="3" t="str">
        <f>IF(ISBLANK(Data!U256)," ",IF(Data!U256&lt;=0.1,"VL",IF(Data!U256&lt;=10,"L",IF(Data!U256&lt;=25,"M",IF(Data!U256&lt;=50,"H",IF(Data!U256&gt;0,"VH"))))))</f>
        <v>VL</v>
      </c>
      <c r="D256" s="3" t="str">
        <f>IF(ISBLANK(Data!T256)," ",IF(Data!T256&lt;=0.1,"VL",IF(Data!T256&lt;=10,"L",IF(Data!T256&lt;=25,"M",IF(Data!T256&lt;=50,"H",IF(Data!T256&gt;0,"VH"))))))</f>
        <v>VL</v>
      </c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</row>
    <row r="257" spans="1:20" x14ac:dyDescent="0.3">
      <c r="A257" s="60"/>
      <c r="B257" s="62">
        <v>43869</v>
      </c>
      <c r="C257" s="3" t="str">
        <f>IF(ISBLANK(Data!U257)," ",IF(Data!U257&lt;=0.1,"VL",IF(Data!U257&lt;=10,"L",IF(Data!U257&lt;=25,"M",IF(Data!U257&lt;=50,"H",IF(Data!U257&gt;0,"VH"))))))</f>
        <v>VL</v>
      </c>
      <c r="D257" s="3" t="str">
        <f>IF(ISBLANK(Data!T257)," ",IF(Data!T257&lt;=0.1,"VL",IF(Data!T257&lt;=10,"L",IF(Data!T257&lt;=25,"M",IF(Data!T257&lt;=50,"H",IF(Data!T257&gt;0,"VH"))))))</f>
        <v>VL</v>
      </c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</row>
    <row r="258" spans="1:20" x14ac:dyDescent="0.3">
      <c r="A258" s="60"/>
      <c r="B258" s="62">
        <v>43870</v>
      </c>
      <c r="C258" s="3" t="str">
        <f>IF(ISBLANK(Data!U258)," ",IF(Data!U258&lt;=0.1,"VL",IF(Data!U258&lt;=10,"L",IF(Data!U258&lt;=25,"M",IF(Data!U258&lt;=50,"H",IF(Data!U258&gt;0,"VH"))))))</f>
        <v>VL</v>
      </c>
      <c r="D258" s="3" t="str">
        <f>IF(ISBLANK(Data!T258)," ",IF(Data!T258&lt;=0.1,"VL",IF(Data!T258&lt;=10,"L",IF(Data!T258&lt;=25,"M",IF(Data!T258&lt;=50,"H",IF(Data!T258&gt;0,"VH"))))))</f>
        <v>L</v>
      </c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</row>
    <row r="259" spans="1:20" x14ac:dyDescent="0.3">
      <c r="A259" s="60"/>
      <c r="B259" s="62">
        <v>43871</v>
      </c>
      <c r="C259" s="3" t="str">
        <f>IF(ISBLANK(Data!U259)," ",IF(Data!U259&lt;=0.1,"VL",IF(Data!U259&lt;=10,"L",IF(Data!U259&lt;=25,"M",IF(Data!U259&lt;=50,"H",IF(Data!U259&gt;0,"VH"))))))</f>
        <v>VL</v>
      </c>
      <c r="D259" s="3" t="str">
        <f>IF(ISBLANK(Data!T259)," ",IF(Data!T259&lt;=0.1,"VL",IF(Data!T259&lt;=10,"L",IF(Data!T259&lt;=25,"M",IF(Data!T259&lt;=50,"H",IF(Data!T259&gt;0,"VH"))))))</f>
        <v>L</v>
      </c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</row>
    <row r="260" spans="1:20" x14ac:dyDescent="0.3">
      <c r="A260" s="60"/>
      <c r="B260" s="62">
        <v>43872</v>
      </c>
      <c r="C260" s="3" t="str">
        <f>IF(ISBLANK(Data!U260)," ",IF(Data!U260&lt;=0.1,"VL",IF(Data!U260&lt;=10,"L",IF(Data!U260&lt;=25,"M",IF(Data!U260&lt;=50,"H",IF(Data!U260&gt;0,"VH"))))))</f>
        <v>VL</v>
      </c>
      <c r="D260" s="3" t="str">
        <f>IF(ISBLANK(Data!T260)," ",IF(Data!T260&lt;=0.1,"VL",IF(Data!T260&lt;=10,"L",IF(Data!T260&lt;=25,"M",IF(Data!T260&lt;=50,"H",IF(Data!T260&gt;0,"VH"))))))</f>
        <v>L</v>
      </c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</row>
    <row r="261" spans="1:20" x14ac:dyDescent="0.3">
      <c r="A261" s="60"/>
      <c r="B261" s="62">
        <v>43873</v>
      </c>
      <c r="C261" s="3" t="str">
        <f>IF(ISBLANK(Data!U261)," ",IF(Data!U261&lt;=0.1,"VL",IF(Data!U261&lt;=10,"L",IF(Data!U261&lt;=25,"M",IF(Data!U261&lt;=50,"H",IF(Data!U261&gt;0,"VH"))))))</f>
        <v>VL</v>
      </c>
      <c r="D261" s="3" t="str">
        <f>IF(ISBLANK(Data!T261)," ",IF(Data!T261&lt;=0.1,"VL",IF(Data!T261&lt;=10,"L",IF(Data!T261&lt;=25,"M",IF(Data!T261&lt;=50,"H",IF(Data!T261&gt;0,"VH"))))))</f>
        <v>L</v>
      </c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</row>
    <row r="262" spans="1:20" x14ac:dyDescent="0.3">
      <c r="A262" s="60"/>
      <c r="B262" s="62">
        <v>43874</v>
      </c>
      <c r="C262" s="3" t="str">
        <f>IF(ISBLANK(Data!U262)," ",IF(Data!U262&lt;=0.1,"VL",IF(Data!U262&lt;=10,"L",IF(Data!U262&lt;=25,"M",IF(Data!U262&lt;=50,"H",IF(Data!U262&gt;0,"VH"))))))</f>
        <v>VL</v>
      </c>
      <c r="D262" s="3" t="str">
        <f>IF(ISBLANK(Data!T262)," ",IF(Data!T262&lt;=0.1,"VL",IF(Data!T262&lt;=10,"L",IF(Data!T262&lt;=25,"M",IF(Data!T262&lt;=50,"H",IF(Data!T262&gt;0,"VH"))))))</f>
        <v>L</v>
      </c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</row>
    <row r="263" spans="1:20" x14ac:dyDescent="0.3">
      <c r="A263" s="60"/>
      <c r="B263" s="62">
        <v>43875</v>
      </c>
      <c r="C263" s="3" t="str">
        <f>IF(ISBLANK(Data!U263)," ",IF(Data!U263&lt;=0.1,"VL",IF(Data!U263&lt;=10,"L",IF(Data!U263&lt;=25,"M",IF(Data!U263&lt;=50,"H",IF(Data!U263&gt;0,"VH"))))))</f>
        <v>VL</v>
      </c>
      <c r="D263" s="3" t="str">
        <f>IF(ISBLANK(Data!T263)," ",IF(Data!T263&lt;=0.1,"VL",IF(Data!T263&lt;=10,"L",IF(Data!T263&lt;=25,"M",IF(Data!T263&lt;=50,"H",IF(Data!T263&gt;0,"VH"))))))</f>
        <v>VL</v>
      </c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</row>
    <row r="264" spans="1:20" x14ac:dyDescent="0.3">
      <c r="A264" s="60"/>
      <c r="B264" s="62">
        <v>43876</v>
      </c>
      <c r="C264" s="3" t="str">
        <f>IF(ISBLANK(Data!U264)," ",IF(Data!U264&lt;=0.1,"VL",IF(Data!U264&lt;=10,"L",IF(Data!U264&lt;=25,"M",IF(Data!U264&lt;=50,"H",IF(Data!U264&gt;0,"VH"))))))</f>
        <v>VL</v>
      </c>
      <c r="D264" s="3" t="str">
        <f>IF(ISBLANK(Data!T264)," ",IF(Data!T264&lt;=0.1,"VL",IF(Data!T264&lt;=10,"L",IF(Data!T264&lt;=25,"M",IF(Data!T264&lt;=50,"H",IF(Data!T264&gt;0,"VH"))))))</f>
        <v>VL</v>
      </c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</row>
    <row r="265" spans="1:20" x14ac:dyDescent="0.3">
      <c r="A265" s="60"/>
      <c r="B265" s="62">
        <v>43877</v>
      </c>
      <c r="C265" s="3" t="str">
        <f>IF(ISBLANK(Data!U265)," ",IF(Data!U265&lt;=0.1,"VL",IF(Data!U265&lt;=10,"L",IF(Data!U265&lt;=25,"M",IF(Data!U265&lt;=50,"H",IF(Data!U265&gt;0,"VH"))))))</f>
        <v>VL</v>
      </c>
      <c r="D265" s="3" t="str">
        <f>IF(ISBLANK(Data!T265)," ",IF(Data!T265&lt;=0.1,"VL",IF(Data!T265&lt;=10,"L",IF(Data!T265&lt;=25,"M",IF(Data!T265&lt;=50,"H",IF(Data!T265&gt;0,"VH"))))))</f>
        <v>VL</v>
      </c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</row>
    <row r="266" spans="1:20" x14ac:dyDescent="0.3">
      <c r="A266" s="60"/>
      <c r="B266" s="62">
        <v>43878</v>
      </c>
      <c r="C266" s="3" t="str">
        <f>IF(ISBLANK(Data!U266)," ",IF(Data!U266&lt;=0.1,"VL",IF(Data!U266&lt;=10,"L",IF(Data!U266&lt;=25,"M",IF(Data!U266&lt;=50,"H",IF(Data!U266&gt;0,"VH"))))))</f>
        <v>VL</v>
      </c>
      <c r="D266" s="3" t="str">
        <f>IF(ISBLANK(Data!T266)," ",IF(Data!T266&lt;=0.1,"VL",IF(Data!T266&lt;=10,"L",IF(Data!T266&lt;=25,"M",IF(Data!T266&lt;=50,"H",IF(Data!T266&gt;0,"VH"))))))</f>
        <v>VL</v>
      </c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</row>
    <row r="267" spans="1:20" x14ac:dyDescent="0.3">
      <c r="A267" s="60"/>
      <c r="B267" s="62">
        <v>43879</v>
      </c>
      <c r="C267" s="3" t="str">
        <f>IF(ISBLANK(Data!U267)," ",IF(Data!U267&lt;=0.1,"VL",IF(Data!U267&lt;=10,"L",IF(Data!U267&lt;=25,"M",IF(Data!U267&lt;=50,"H",IF(Data!U267&gt;0,"VH"))))))</f>
        <v>VL</v>
      </c>
      <c r="D267" s="3" t="str">
        <f>IF(ISBLANK(Data!T267)," ",IF(Data!T267&lt;=0.1,"VL",IF(Data!T267&lt;=10,"L",IF(Data!T267&lt;=25,"M",IF(Data!T267&lt;=50,"H",IF(Data!T267&gt;0,"VH"))))))</f>
        <v>VL</v>
      </c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</row>
    <row r="268" spans="1:20" x14ac:dyDescent="0.3">
      <c r="A268" s="60"/>
      <c r="B268" s="62">
        <v>43880</v>
      </c>
      <c r="C268" s="3" t="str">
        <f>IF(ISBLANK(Data!U268)," ",IF(Data!U268&lt;=0.1,"VL",IF(Data!U268&lt;=10,"L",IF(Data!U268&lt;=25,"M",IF(Data!U268&lt;=50,"H",IF(Data!U268&gt;0,"VH"))))))</f>
        <v>VL</v>
      </c>
      <c r="D268" s="3" t="str">
        <f>IF(ISBLANK(Data!T268)," ",IF(Data!T268&lt;=0.1,"VL",IF(Data!T268&lt;=10,"L",IF(Data!T268&lt;=25,"M",IF(Data!T268&lt;=50,"H",IF(Data!T268&gt;0,"VH"))))))</f>
        <v>VL</v>
      </c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</row>
    <row r="269" spans="1:20" x14ac:dyDescent="0.3">
      <c r="A269" s="60"/>
      <c r="B269" s="62">
        <v>43881</v>
      </c>
      <c r="C269" s="3" t="str">
        <f>IF(ISBLANK(Data!U269)," ",IF(Data!U269&lt;=0.1,"VL",IF(Data!U269&lt;=10,"L",IF(Data!U269&lt;=25,"M",IF(Data!U269&lt;=50,"H",IF(Data!U269&gt;0,"VH"))))))</f>
        <v>VL</v>
      </c>
      <c r="D269" s="3" t="str">
        <f>IF(ISBLANK(Data!T269)," ",IF(Data!T269&lt;=0.1,"VL",IF(Data!T269&lt;=10,"L",IF(Data!T269&lt;=25,"M",IF(Data!T269&lt;=50,"H",IF(Data!T269&gt;0,"VH"))))))</f>
        <v>VL</v>
      </c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</row>
    <row r="270" spans="1:20" x14ac:dyDescent="0.3">
      <c r="A270" s="60"/>
      <c r="B270" s="62">
        <v>43882</v>
      </c>
      <c r="C270" s="3" t="str">
        <f>IF(ISBLANK(Data!U270)," ",IF(Data!U270&lt;=0.1,"VL",IF(Data!U270&lt;=10,"L",IF(Data!U270&lt;=25,"M",IF(Data!U270&lt;=50,"H",IF(Data!U270&gt;0,"VH"))))))</f>
        <v>VL</v>
      </c>
      <c r="D270" s="3" t="str">
        <f>IF(ISBLANK(Data!T270)," ",IF(Data!T270&lt;=0.1,"VL",IF(Data!T270&lt;=10,"L",IF(Data!T270&lt;=25,"M",IF(Data!T270&lt;=50,"H",IF(Data!T270&gt;0,"VH"))))))</f>
        <v>VL</v>
      </c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</row>
    <row r="271" spans="1:20" x14ac:dyDescent="0.3">
      <c r="A271" s="60"/>
      <c r="B271" s="62">
        <v>43883</v>
      </c>
      <c r="C271" s="3" t="str">
        <f>IF(ISBLANK(Data!U271)," ",IF(Data!U271&lt;=0.1,"VL",IF(Data!U271&lt;=10,"L",IF(Data!U271&lt;=25,"M",IF(Data!U271&lt;=50,"H",IF(Data!U271&gt;0,"VH"))))))</f>
        <v>VL</v>
      </c>
      <c r="D271" s="3" t="str">
        <f>IF(ISBLANK(Data!T271)," ",IF(Data!T271&lt;=0.1,"VL",IF(Data!T271&lt;=10,"L",IF(Data!T271&lt;=25,"M",IF(Data!T271&lt;=50,"H",IF(Data!T271&gt;0,"VH"))))))</f>
        <v>VL</v>
      </c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</row>
    <row r="272" spans="1:20" x14ac:dyDescent="0.3">
      <c r="A272" s="60"/>
      <c r="B272" s="62">
        <v>43884</v>
      </c>
      <c r="C272" s="3" t="str">
        <f>IF(ISBLANK(Data!U272)," ",IF(Data!U272&lt;=0.1,"VL",IF(Data!U272&lt;=10,"L",IF(Data!U272&lt;=25,"M",IF(Data!U272&lt;=50,"H",IF(Data!U272&gt;0,"VH"))))))</f>
        <v>VL</v>
      </c>
      <c r="D272" s="3" t="str">
        <f>IF(ISBLANK(Data!T272)," ",IF(Data!T272&lt;=0.1,"VL",IF(Data!T272&lt;=10,"L",IF(Data!T272&lt;=25,"M",IF(Data!T272&lt;=50,"H",IF(Data!T272&gt;0,"VH"))))))</f>
        <v>VL</v>
      </c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</row>
    <row r="273" spans="1:20" x14ac:dyDescent="0.3">
      <c r="A273" s="60"/>
      <c r="B273" s="62">
        <v>43885</v>
      </c>
      <c r="C273" s="3" t="str">
        <f>IF(ISBLANK(Data!U273)," ",IF(Data!U273&lt;=0.1,"VL",IF(Data!U273&lt;=10,"L",IF(Data!U273&lt;=25,"M",IF(Data!U273&lt;=50,"H",IF(Data!U273&gt;0,"VH"))))))</f>
        <v>VL</v>
      </c>
      <c r="D273" s="3" t="str">
        <f>IF(ISBLANK(Data!T273)," ",IF(Data!T273&lt;=0.1,"VL",IF(Data!T273&lt;=10,"L",IF(Data!T273&lt;=25,"M",IF(Data!T273&lt;=50,"H",IF(Data!T273&gt;0,"VH"))))))</f>
        <v>VL</v>
      </c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</row>
    <row r="274" spans="1:20" x14ac:dyDescent="0.3">
      <c r="A274" s="60"/>
      <c r="B274" s="62">
        <v>43886</v>
      </c>
      <c r="C274" s="3" t="str">
        <f>IF(ISBLANK(Data!U274)," ",IF(Data!U274&lt;=0.1,"VL",IF(Data!U274&lt;=10,"L",IF(Data!U274&lt;=25,"M",IF(Data!U274&lt;=50,"H",IF(Data!U274&gt;0,"VH"))))))</f>
        <v>VL</v>
      </c>
      <c r="D274" s="3" t="str">
        <f>IF(ISBLANK(Data!T274)," ",IF(Data!T274&lt;=0.1,"VL",IF(Data!T274&lt;=10,"L",IF(Data!T274&lt;=25,"M",IF(Data!T274&lt;=50,"H",IF(Data!T274&gt;0,"VH"))))))</f>
        <v>VL</v>
      </c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</row>
    <row r="275" spans="1:20" x14ac:dyDescent="0.3">
      <c r="A275" s="60"/>
      <c r="B275" s="62">
        <v>43887</v>
      </c>
      <c r="C275" s="3" t="str">
        <f>IF(ISBLANK(Data!U275)," ",IF(Data!U275&lt;=0.1,"VL",IF(Data!U275&lt;=10,"L",IF(Data!U275&lt;=25,"M",IF(Data!U275&lt;=50,"H",IF(Data!U275&gt;0,"VH"))))))</f>
        <v>VL</v>
      </c>
      <c r="D275" s="3" t="str">
        <f>IF(ISBLANK(Data!T275)," ",IF(Data!T275&lt;=0.1,"VL",IF(Data!T275&lt;=10,"L",IF(Data!T275&lt;=25,"M",IF(Data!T275&lt;=50,"H",IF(Data!T275&gt;0,"VH"))))))</f>
        <v>VL</v>
      </c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</row>
    <row r="276" spans="1:20" x14ac:dyDescent="0.3">
      <c r="A276" s="60"/>
      <c r="B276" s="62">
        <v>43888</v>
      </c>
      <c r="C276" s="3" t="str">
        <f>IF(ISBLANK(Data!U276)," ",IF(Data!U276&lt;=0.1,"VL",IF(Data!U276&lt;=10,"L",IF(Data!U276&lt;=25,"M",IF(Data!U276&lt;=50,"H",IF(Data!U276&gt;0,"VH"))))))</f>
        <v>VL</v>
      </c>
      <c r="D276" s="3" t="str">
        <f>IF(ISBLANK(Data!T276)," ",IF(Data!T276&lt;=0.1,"VL",IF(Data!T276&lt;=10,"L",IF(Data!T276&lt;=25,"M",IF(Data!T276&lt;=50,"H",IF(Data!T276&gt;0,"VH"))))))</f>
        <v>VL</v>
      </c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</row>
    <row r="277" spans="1:20" x14ac:dyDescent="0.3">
      <c r="A277" s="60"/>
      <c r="B277" s="62">
        <v>43889</v>
      </c>
      <c r="C277" s="3" t="str">
        <f>IF(ISBLANK(Data!U277)," ",IF(Data!U277&lt;=0.1,"VL",IF(Data!U277&lt;=10,"L",IF(Data!U277&lt;=25,"M",IF(Data!U277&lt;=50,"H",IF(Data!U277&gt;0,"VH"))))))</f>
        <v>VL</v>
      </c>
      <c r="D277" s="3" t="str">
        <f>IF(ISBLANK(Data!T277)," ",IF(Data!T277&lt;=0.1,"VL",IF(Data!T277&lt;=10,"L",IF(Data!T277&lt;=25,"M",IF(Data!T277&lt;=50,"H",IF(Data!T277&gt;0,"VH"))))))</f>
        <v>VL</v>
      </c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</row>
    <row r="278" spans="1:20" x14ac:dyDescent="0.3">
      <c r="A278" s="60"/>
      <c r="B278" s="62">
        <v>43890</v>
      </c>
      <c r="C278" s="3" t="str">
        <f>IF(ISBLANK(Data!U278)," ",IF(Data!U278&lt;=0.1,"VL",IF(Data!U278&lt;=10,"L",IF(Data!U278&lt;=25,"M",IF(Data!U278&lt;=50,"H",IF(Data!U278&gt;0,"VH"))))))</f>
        <v>VL</v>
      </c>
      <c r="D278" s="3" t="str">
        <f>IF(ISBLANK(Data!T278)," ",IF(Data!T278&lt;=0.1,"VL",IF(Data!T278&lt;=10,"L",IF(Data!T278&lt;=25,"M",IF(Data!T278&lt;=50,"H",IF(Data!T278&gt;0,"VH"))))))</f>
        <v>VL</v>
      </c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</row>
    <row r="279" spans="1:20" x14ac:dyDescent="0.3">
      <c r="A279" s="60"/>
      <c r="B279" s="62">
        <v>43891</v>
      </c>
      <c r="C279" s="3" t="str">
        <f>IF(ISBLANK(Data!U279)," ",IF(Data!U279&lt;=0.1,"VL",IF(Data!U279&lt;=10,"L",IF(Data!U279&lt;=25,"M",IF(Data!U279&lt;=50,"H",IF(Data!U279&gt;0,"VH"))))))</f>
        <v>VL</v>
      </c>
      <c r="D279" s="3" t="str">
        <f>IF(ISBLANK(Data!T279)," ",IF(Data!T279&lt;=0.1,"VL",IF(Data!T279&lt;=10,"L",IF(Data!T279&lt;=25,"M",IF(Data!T279&lt;=50,"H",IF(Data!T279&gt;0,"VH"))))))</f>
        <v>VL</v>
      </c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</row>
    <row r="280" spans="1:20" x14ac:dyDescent="0.3">
      <c r="A280" s="60"/>
      <c r="B280" s="62">
        <v>43892</v>
      </c>
      <c r="C280" s="3" t="str">
        <f>IF(ISBLANK(Data!U280)," ",IF(Data!U280&lt;=0.1,"VL",IF(Data!U280&lt;=10,"L",IF(Data!U280&lt;=25,"M",IF(Data!U280&lt;=50,"H",IF(Data!U280&gt;0,"VH"))))))</f>
        <v>VL</v>
      </c>
      <c r="D280" s="3" t="str">
        <f>IF(ISBLANK(Data!T280)," ",IF(Data!T280&lt;=0.1,"VL",IF(Data!T280&lt;=10,"L",IF(Data!T280&lt;=25,"M",IF(Data!T280&lt;=50,"H",IF(Data!T280&gt;0,"VH"))))))</f>
        <v>L</v>
      </c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</row>
    <row r="281" spans="1:20" x14ac:dyDescent="0.3">
      <c r="A281" s="60"/>
      <c r="B281" s="62">
        <v>43893</v>
      </c>
      <c r="C281" s="3" t="str">
        <f>IF(ISBLANK(Data!U281)," ",IF(Data!U281&lt;=0.1,"VL",IF(Data!U281&lt;=10,"L",IF(Data!U281&lt;=25,"M",IF(Data!U281&lt;=50,"H",IF(Data!U281&gt;0,"VH"))))))</f>
        <v>VL</v>
      </c>
      <c r="D281" s="3" t="str">
        <f>IF(ISBLANK(Data!T281)," ",IF(Data!T281&lt;=0.1,"VL",IF(Data!T281&lt;=10,"L",IF(Data!T281&lt;=25,"M",IF(Data!T281&lt;=50,"H",IF(Data!T281&gt;0,"VH"))))))</f>
        <v>L</v>
      </c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</row>
    <row r="282" spans="1:20" x14ac:dyDescent="0.3">
      <c r="A282" s="60"/>
      <c r="B282" s="62">
        <v>43894</v>
      </c>
      <c r="C282" s="3" t="str">
        <f>IF(ISBLANK(Data!U282)," ",IF(Data!U282&lt;=0.1,"VL",IF(Data!U282&lt;=10,"L",IF(Data!U282&lt;=25,"M",IF(Data!U282&lt;=50,"H",IF(Data!U282&gt;0,"VH"))))))</f>
        <v>VL</v>
      </c>
      <c r="D282" s="3" t="str">
        <f>IF(ISBLANK(Data!T282)," ",IF(Data!T282&lt;=0.1,"VL",IF(Data!T282&lt;=10,"L",IF(Data!T282&lt;=25,"M",IF(Data!T282&lt;=50,"H",IF(Data!T282&gt;0,"VH"))))))</f>
        <v>L</v>
      </c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</row>
    <row r="283" spans="1:20" x14ac:dyDescent="0.3">
      <c r="A283" s="60"/>
      <c r="B283" s="62">
        <v>43895</v>
      </c>
      <c r="C283" s="3" t="str">
        <f>IF(ISBLANK(Data!U283)," ",IF(Data!U283&lt;=0.1,"VL",IF(Data!U283&lt;=10,"L",IF(Data!U283&lt;=25,"M",IF(Data!U283&lt;=50,"H",IF(Data!U283&gt;0,"VH"))))))</f>
        <v>VL</v>
      </c>
      <c r="D283" s="3" t="str">
        <f>IF(ISBLANK(Data!T283)," ",IF(Data!T283&lt;=0.1,"VL",IF(Data!T283&lt;=10,"L",IF(Data!T283&lt;=25,"M",IF(Data!T283&lt;=50,"H",IF(Data!T283&gt;0,"VH"))))))</f>
        <v>L</v>
      </c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</row>
    <row r="284" spans="1:20" x14ac:dyDescent="0.3">
      <c r="A284" s="60"/>
      <c r="B284" s="62">
        <v>43896</v>
      </c>
      <c r="C284" s="3" t="str">
        <f>IF(ISBLANK(Data!U284)," ",IF(Data!U284&lt;=0.1,"VL",IF(Data!U284&lt;=10,"L",IF(Data!U284&lt;=25,"M",IF(Data!U284&lt;=50,"H",IF(Data!U284&gt;0,"VH"))))))</f>
        <v>VL</v>
      </c>
      <c r="D284" s="3" t="str">
        <f>IF(ISBLANK(Data!T284)," ",IF(Data!T284&lt;=0.1,"VL",IF(Data!T284&lt;=10,"L",IF(Data!T284&lt;=25,"M",IF(Data!T284&lt;=50,"H",IF(Data!T284&gt;0,"VH"))))))</f>
        <v>VL</v>
      </c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</row>
    <row r="285" spans="1:20" x14ac:dyDescent="0.3">
      <c r="A285" s="60"/>
      <c r="B285" s="62">
        <v>43897</v>
      </c>
      <c r="C285" s="3" t="str">
        <f>IF(ISBLANK(Data!U285)," ",IF(Data!U285&lt;=0.1,"VL",IF(Data!U285&lt;=10,"L",IF(Data!U285&lt;=25,"M",IF(Data!U285&lt;=50,"H",IF(Data!U285&gt;0,"VH"))))))</f>
        <v>VL</v>
      </c>
      <c r="D285" s="3" t="str">
        <f>IF(ISBLANK(Data!T285)," ",IF(Data!T285&lt;=0.1,"VL",IF(Data!T285&lt;=10,"L",IF(Data!T285&lt;=25,"M",IF(Data!T285&lt;=50,"H",IF(Data!T285&gt;0,"VH"))))))</f>
        <v>VL</v>
      </c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</row>
    <row r="286" spans="1:20" x14ac:dyDescent="0.3">
      <c r="A286" s="60"/>
      <c r="B286" s="62">
        <v>43898</v>
      </c>
      <c r="C286" s="3" t="str">
        <f>IF(ISBLANK(Data!U286)," ",IF(Data!U286&lt;=0.1,"VL",IF(Data!U286&lt;=10,"L",IF(Data!U286&lt;=25,"M",IF(Data!U286&lt;=50,"H",IF(Data!U286&gt;0,"VH"))))))</f>
        <v>VL</v>
      </c>
      <c r="D286" s="3" t="str">
        <f>IF(ISBLANK(Data!T286)," ",IF(Data!T286&lt;=0.1,"VL",IF(Data!T286&lt;=10,"L",IF(Data!T286&lt;=25,"M",IF(Data!T286&lt;=50,"H",IF(Data!T286&gt;0,"VH"))))))</f>
        <v>VL</v>
      </c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</row>
    <row r="287" spans="1:20" x14ac:dyDescent="0.3">
      <c r="A287" s="60"/>
      <c r="B287" s="62">
        <v>43899</v>
      </c>
      <c r="C287" s="3" t="str">
        <f>IF(ISBLANK(Data!U287)," ",IF(Data!U287&lt;=0.1,"VL",IF(Data!U287&lt;=10,"L",IF(Data!U287&lt;=25,"M",IF(Data!U287&lt;=50,"H",IF(Data!U287&gt;0,"VH"))))))</f>
        <v>VL</v>
      </c>
      <c r="D287" s="3" t="str">
        <f>IF(ISBLANK(Data!T287)," ",IF(Data!T287&lt;=0.1,"VL",IF(Data!T287&lt;=10,"L",IF(Data!T287&lt;=25,"M",IF(Data!T287&lt;=50,"H",IF(Data!T287&gt;0,"VH"))))))</f>
        <v>L</v>
      </c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</row>
    <row r="288" spans="1:20" x14ac:dyDescent="0.3">
      <c r="A288" s="60"/>
      <c r="B288" s="62">
        <v>43900</v>
      </c>
      <c r="C288" s="3" t="str">
        <f>IF(ISBLANK(Data!U288)," ",IF(Data!U288&lt;=0.1,"VL",IF(Data!U288&lt;=10,"L",IF(Data!U288&lt;=25,"M",IF(Data!U288&lt;=50,"H",IF(Data!U288&gt;0,"VH"))))))</f>
        <v>VL</v>
      </c>
      <c r="D288" s="3" t="str">
        <f>IF(ISBLANK(Data!T288)," ",IF(Data!T288&lt;=0.1,"VL",IF(Data!T288&lt;=10,"L",IF(Data!T288&lt;=25,"M",IF(Data!T288&lt;=50,"H",IF(Data!T288&gt;0,"VH"))))))</f>
        <v>L</v>
      </c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</row>
    <row r="289" spans="1:20" x14ac:dyDescent="0.3">
      <c r="A289" s="60"/>
      <c r="B289" s="62">
        <v>43901</v>
      </c>
      <c r="C289" s="3" t="str">
        <f>IF(ISBLANK(Data!U289)," ",IF(Data!U289&lt;=0.1,"VL",IF(Data!U289&lt;=10,"L",IF(Data!U289&lt;=25,"M",IF(Data!U289&lt;=50,"H",IF(Data!U289&gt;0,"VH"))))))</f>
        <v>VL</v>
      </c>
      <c r="D289" s="3" t="str">
        <f>IF(ISBLANK(Data!T289)," ",IF(Data!T289&lt;=0.1,"VL",IF(Data!T289&lt;=10,"L",IF(Data!T289&lt;=25,"M",IF(Data!T289&lt;=50,"H",IF(Data!T289&gt;0,"VH"))))))</f>
        <v>L</v>
      </c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</row>
    <row r="290" spans="1:20" x14ac:dyDescent="0.3">
      <c r="A290" s="60"/>
      <c r="B290" s="62">
        <v>43902</v>
      </c>
      <c r="C290" s="3" t="str">
        <f>IF(ISBLANK(Data!U290)," ",IF(Data!U290&lt;=0.1,"VL",IF(Data!U290&lt;=10,"L",IF(Data!U290&lt;=25,"M",IF(Data!U290&lt;=50,"H",IF(Data!U290&gt;0,"VH"))))))</f>
        <v>VL</v>
      </c>
      <c r="D290" s="3" t="str">
        <f>IF(ISBLANK(Data!T290)," ",IF(Data!T290&lt;=0.1,"VL",IF(Data!T290&lt;=10,"L",IF(Data!T290&lt;=25,"M",IF(Data!T290&lt;=50,"H",IF(Data!T290&gt;0,"VH"))))))</f>
        <v>L</v>
      </c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</row>
    <row r="291" spans="1:20" x14ac:dyDescent="0.3">
      <c r="A291" s="60"/>
      <c r="B291" s="62">
        <v>43903</v>
      </c>
      <c r="C291" s="3" t="str">
        <f>IF(ISBLANK(Data!U291)," ",IF(Data!U291&lt;=0.1,"VL",IF(Data!U291&lt;=10,"L",IF(Data!U291&lt;=25,"M",IF(Data!U291&lt;=50,"H",IF(Data!U291&gt;0,"VH"))))))</f>
        <v>VL</v>
      </c>
      <c r="D291" s="3" t="str">
        <f>IF(ISBLANK(Data!T291)," ",IF(Data!T291&lt;=0.1,"VL",IF(Data!T291&lt;=10,"L",IF(Data!T291&lt;=25,"M",IF(Data!T291&lt;=50,"H",IF(Data!T291&gt;0,"VH"))))))</f>
        <v>L</v>
      </c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</row>
    <row r="292" spans="1:20" x14ac:dyDescent="0.3">
      <c r="A292" s="60"/>
      <c r="B292" s="62">
        <v>43904</v>
      </c>
      <c r="C292" s="3" t="str">
        <f>IF(ISBLANK(Data!U292)," ",IF(Data!U292&lt;=0.1,"VL",IF(Data!U292&lt;=10,"L",IF(Data!U292&lt;=25,"M",IF(Data!U292&lt;=50,"H",IF(Data!U292&gt;0,"VH"))))))</f>
        <v>VL</v>
      </c>
      <c r="D292" s="3" t="str">
        <f>IF(ISBLANK(Data!T292)," ",IF(Data!T292&lt;=0.1,"VL",IF(Data!T292&lt;=10,"L",IF(Data!T292&lt;=25,"M",IF(Data!T292&lt;=50,"H",IF(Data!T292&gt;0,"VH"))))))</f>
        <v>L</v>
      </c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</row>
    <row r="293" spans="1:20" x14ac:dyDescent="0.3">
      <c r="A293" s="60"/>
      <c r="B293" s="62">
        <v>43905</v>
      </c>
      <c r="C293" s="3" t="str">
        <f>IF(ISBLANK(Data!U293)," ",IF(Data!U293&lt;=0.1,"VL",IF(Data!U293&lt;=10,"L",IF(Data!U293&lt;=25,"M",IF(Data!U293&lt;=50,"H",IF(Data!U293&gt;0,"VH"))))))</f>
        <v>VL</v>
      </c>
      <c r="D293" s="3" t="str">
        <f>IF(ISBLANK(Data!T293)," ",IF(Data!T293&lt;=0.1,"VL",IF(Data!T293&lt;=10,"L",IF(Data!T293&lt;=25,"M",IF(Data!T293&lt;=50,"H",IF(Data!T293&gt;0,"VH"))))))</f>
        <v>L</v>
      </c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</row>
    <row r="294" spans="1:20" x14ac:dyDescent="0.3">
      <c r="A294" s="60"/>
      <c r="B294" s="62">
        <v>43906</v>
      </c>
      <c r="C294" s="3" t="str">
        <f>IF(ISBLANK(Data!U294)," ",IF(Data!U294&lt;=0.1,"VL",IF(Data!U294&lt;=10,"L",IF(Data!U294&lt;=25,"M",IF(Data!U294&lt;=50,"H",IF(Data!U294&gt;0,"VH"))))))</f>
        <v>VL</v>
      </c>
      <c r="D294" s="3" t="str">
        <f>IF(ISBLANK(Data!T294)," ",IF(Data!T294&lt;=0.1,"VL",IF(Data!T294&lt;=10,"L",IF(Data!T294&lt;=25,"M",IF(Data!T294&lt;=50,"H",IF(Data!T294&gt;0,"VH"))))))</f>
        <v>VL</v>
      </c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</row>
    <row r="295" spans="1:20" x14ac:dyDescent="0.3">
      <c r="A295" s="60"/>
      <c r="B295" s="62">
        <v>43907</v>
      </c>
      <c r="C295" s="3" t="str">
        <f>IF(ISBLANK(Data!U295)," ",IF(Data!U295&lt;=0.1,"VL",IF(Data!U295&lt;=10,"L",IF(Data!U295&lt;=25,"M",IF(Data!U295&lt;=50,"H",IF(Data!U295&gt;0,"VH"))))))</f>
        <v>VL</v>
      </c>
      <c r="D295" s="3" t="str">
        <f>IF(ISBLANK(Data!T295)," ",IF(Data!T295&lt;=0.1,"VL",IF(Data!T295&lt;=10,"L",IF(Data!T295&lt;=25,"M",IF(Data!T295&lt;=50,"H",IF(Data!T295&gt;0,"VH"))))))</f>
        <v>VL</v>
      </c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</row>
    <row r="296" spans="1:20" x14ac:dyDescent="0.3">
      <c r="A296" s="60"/>
      <c r="B296" s="62">
        <v>43908</v>
      </c>
      <c r="C296" s="3" t="str">
        <f>IF(ISBLANK(Data!U296)," ",IF(Data!U296&lt;=0.1,"VL",IF(Data!U296&lt;=10,"L",IF(Data!U296&lt;=25,"M",IF(Data!U296&lt;=50,"H",IF(Data!U296&gt;0,"VH"))))))</f>
        <v>VL</v>
      </c>
      <c r="D296" s="3" t="str">
        <f>IF(ISBLANK(Data!T296)," ",IF(Data!T296&lt;=0.1,"VL",IF(Data!T296&lt;=10,"L",IF(Data!T296&lt;=25,"M",IF(Data!T296&lt;=50,"H",IF(Data!T296&gt;0,"VH"))))))</f>
        <v>VL</v>
      </c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</row>
    <row r="297" spans="1:20" x14ac:dyDescent="0.3">
      <c r="A297" s="60"/>
      <c r="B297" s="62">
        <v>43909</v>
      </c>
      <c r="C297" s="3" t="str">
        <f>IF(ISBLANK(Data!U297)," ",IF(Data!U297&lt;=0.1,"VL",IF(Data!U297&lt;=10,"L",IF(Data!U297&lt;=25,"M",IF(Data!U297&lt;=50,"H",IF(Data!U297&gt;0,"VH"))))))</f>
        <v>L</v>
      </c>
      <c r="D297" s="3" t="str">
        <f>IF(ISBLANK(Data!T297)," ",IF(Data!T297&lt;=0.1,"VL",IF(Data!T297&lt;=10,"L",IF(Data!T297&lt;=25,"M",IF(Data!T297&lt;=50,"H",IF(Data!T297&gt;0,"VH"))))))</f>
        <v>VL</v>
      </c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</row>
    <row r="298" spans="1:20" x14ac:dyDescent="0.3">
      <c r="A298" s="60"/>
      <c r="B298" s="62">
        <v>43910</v>
      </c>
      <c r="C298" s="3" t="str">
        <f>IF(ISBLANK(Data!U298)," ",IF(Data!U298&lt;=0.1,"VL",IF(Data!U298&lt;=10,"L",IF(Data!U298&lt;=25,"M",IF(Data!U298&lt;=50,"H",IF(Data!U298&gt;0,"VH"))))))</f>
        <v>L</v>
      </c>
      <c r="D298" s="3" t="str">
        <f>IF(ISBLANK(Data!T298)," ",IF(Data!T298&lt;=0.1,"VL",IF(Data!T298&lt;=10,"L",IF(Data!T298&lt;=25,"M",IF(Data!T298&lt;=50,"H",IF(Data!T298&gt;0,"VH"))))))</f>
        <v>VL</v>
      </c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</row>
    <row r="299" spans="1:20" x14ac:dyDescent="0.3">
      <c r="A299" s="60"/>
      <c r="B299" s="62">
        <v>43911</v>
      </c>
      <c r="C299" s="3" t="str">
        <f>IF(ISBLANK(Data!U299)," ",IF(Data!U299&lt;=0.1,"VL",IF(Data!U299&lt;=10,"L",IF(Data!U299&lt;=25,"M",IF(Data!U299&lt;=50,"H",IF(Data!U299&gt;0,"VH"))))))</f>
        <v>L</v>
      </c>
      <c r="D299" s="3" t="str">
        <f>IF(ISBLANK(Data!T299)," ",IF(Data!T299&lt;=0.1,"VL",IF(Data!T299&lt;=10,"L",IF(Data!T299&lt;=25,"M",IF(Data!T299&lt;=50,"H",IF(Data!T299&gt;0,"VH"))))))</f>
        <v>L</v>
      </c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</row>
    <row r="300" spans="1:20" x14ac:dyDescent="0.3">
      <c r="A300" s="60"/>
      <c r="B300" s="62">
        <v>43912</v>
      </c>
      <c r="C300" s="3" t="str">
        <f>IF(ISBLANK(Data!U300)," ",IF(Data!U300&lt;=0.1,"VL",IF(Data!U300&lt;=10,"L",IF(Data!U300&lt;=25,"M",IF(Data!U300&lt;=50,"H",IF(Data!U300&gt;0,"VH"))))))</f>
        <v>L</v>
      </c>
      <c r="D300" s="3" t="str">
        <f>IF(ISBLANK(Data!T300)," ",IF(Data!T300&lt;=0.1,"VL",IF(Data!T300&lt;=10,"L",IF(Data!T300&lt;=25,"M",IF(Data!T300&lt;=50,"H",IF(Data!T300&gt;0,"VH"))))))</f>
        <v>L</v>
      </c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</row>
    <row r="301" spans="1:20" x14ac:dyDescent="0.3">
      <c r="A301" s="60"/>
      <c r="B301" s="62">
        <v>43913</v>
      </c>
      <c r="C301" s="3" t="str">
        <f>IF(ISBLANK(Data!U301)," ",IF(Data!U301&lt;=0.1,"VL",IF(Data!U301&lt;=10,"L",IF(Data!U301&lt;=25,"M",IF(Data!U301&lt;=50,"H",IF(Data!U301&gt;0,"VH"))))))</f>
        <v>VL</v>
      </c>
      <c r="D301" s="3" t="str">
        <f>IF(ISBLANK(Data!T301)," ",IF(Data!T301&lt;=0.1,"VL",IF(Data!T301&lt;=10,"L",IF(Data!T301&lt;=25,"M",IF(Data!T301&lt;=50,"H",IF(Data!T301&gt;0,"VH"))))))</f>
        <v>L</v>
      </c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</row>
    <row r="302" spans="1:20" x14ac:dyDescent="0.3">
      <c r="A302" s="60"/>
      <c r="B302" s="62">
        <v>43914</v>
      </c>
      <c r="C302" s="3" t="str">
        <f>IF(ISBLANK(Data!U302)," ",IF(Data!U302&lt;=0.1,"VL",IF(Data!U302&lt;=10,"L",IF(Data!U302&lt;=25,"M",IF(Data!U302&lt;=50,"H",IF(Data!U302&gt;0,"VH"))))))</f>
        <v>VL</v>
      </c>
      <c r="D302" s="3" t="str">
        <f>IF(ISBLANK(Data!T302)," ",IF(Data!T302&lt;=0.1,"VL",IF(Data!T302&lt;=10,"L",IF(Data!T302&lt;=25,"M",IF(Data!T302&lt;=50,"H",IF(Data!T302&gt;0,"VH"))))))</f>
        <v>L</v>
      </c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</row>
    <row r="303" spans="1:20" x14ac:dyDescent="0.3">
      <c r="A303" s="60"/>
      <c r="B303" s="62">
        <v>43915</v>
      </c>
      <c r="C303" s="3" t="str">
        <f>IF(ISBLANK(Data!U303)," ",IF(Data!U303&lt;=0.1,"VL",IF(Data!U303&lt;=10,"L",IF(Data!U303&lt;=25,"M",IF(Data!U303&lt;=50,"H",IF(Data!U303&gt;0,"VH"))))))</f>
        <v>VL</v>
      </c>
      <c r="D303" s="3" t="str">
        <f>IF(ISBLANK(Data!T303)," ",IF(Data!T303&lt;=0.1,"VL",IF(Data!T303&lt;=10,"L",IF(Data!T303&lt;=25,"M",IF(Data!T303&lt;=50,"H",IF(Data!T303&gt;0,"VH"))))))</f>
        <v>VL</v>
      </c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</row>
    <row r="304" spans="1:20" x14ac:dyDescent="0.3">
      <c r="A304" s="60"/>
      <c r="B304" s="62">
        <v>43916</v>
      </c>
      <c r="C304" s="3" t="str">
        <f>IF(ISBLANK(Data!U304)," ",IF(Data!U304&lt;=0.1,"VL",IF(Data!U304&lt;=10,"L",IF(Data!U304&lt;=25,"M",IF(Data!U304&lt;=50,"H",IF(Data!U304&gt;0,"VH"))))))</f>
        <v>VL</v>
      </c>
      <c r="D304" s="3" t="str">
        <f>IF(ISBLANK(Data!T304)," ",IF(Data!T304&lt;=0.1,"VL",IF(Data!T304&lt;=10,"L",IF(Data!T304&lt;=25,"M",IF(Data!T304&lt;=50,"H",IF(Data!T304&gt;0,"VH"))))))</f>
        <v>VL</v>
      </c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</row>
    <row r="305" spans="1:20" x14ac:dyDescent="0.3">
      <c r="A305" s="60"/>
      <c r="B305" s="62">
        <v>43917</v>
      </c>
      <c r="C305" s="3" t="str">
        <f>IF(ISBLANK(Data!U305)," ",IF(Data!U305&lt;=0.1,"VL",IF(Data!U305&lt;=10,"L",IF(Data!U305&lt;=25,"M",IF(Data!U305&lt;=50,"H",IF(Data!U305&gt;0,"VH"))))))</f>
        <v>VL</v>
      </c>
      <c r="D305" s="3" t="str">
        <f>IF(ISBLANK(Data!T305)," ",IF(Data!T305&lt;=0.1,"VL",IF(Data!T305&lt;=10,"L",IF(Data!T305&lt;=25,"M",IF(Data!T305&lt;=50,"H",IF(Data!T305&gt;0,"VH"))))))</f>
        <v>VL</v>
      </c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</row>
    <row r="306" spans="1:20" x14ac:dyDescent="0.3">
      <c r="A306" s="60"/>
      <c r="B306" s="62">
        <v>43918</v>
      </c>
      <c r="C306" s="3" t="str">
        <f>IF(ISBLANK(Data!U306)," ",IF(Data!U306&lt;=0.1,"VL",IF(Data!U306&lt;=10,"L",IF(Data!U306&lt;=25,"M",IF(Data!U306&lt;=50,"H",IF(Data!U306&gt;0,"VH"))))))</f>
        <v>VL</v>
      </c>
      <c r="D306" s="3" t="str">
        <f>IF(ISBLANK(Data!T306)," ",IF(Data!T306&lt;=0.1,"VL",IF(Data!T306&lt;=10,"L",IF(Data!T306&lt;=25,"M",IF(Data!T306&lt;=50,"H",IF(Data!T306&gt;0,"VH"))))))</f>
        <v>VL</v>
      </c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</row>
    <row r="307" spans="1:20" x14ac:dyDescent="0.3">
      <c r="A307" s="60"/>
      <c r="B307" s="62">
        <v>43919</v>
      </c>
      <c r="C307" s="3" t="str">
        <f>IF(ISBLANK(Data!U307)," ",IF(Data!U307&lt;=0.1,"VL",IF(Data!U307&lt;=10,"L",IF(Data!U307&lt;=25,"M",IF(Data!U307&lt;=50,"H",IF(Data!U307&gt;0,"VH"))))))</f>
        <v>VL</v>
      </c>
      <c r="D307" s="3" t="str">
        <f>IF(ISBLANK(Data!T307)," ",IF(Data!T307&lt;=0.1,"VL",IF(Data!T307&lt;=10,"L",IF(Data!T307&lt;=25,"M",IF(Data!T307&lt;=50,"H",IF(Data!T307&gt;0,"VH"))))))</f>
        <v>VL</v>
      </c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</row>
    <row r="308" spans="1:20" x14ac:dyDescent="0.3">
      <c r="A308" s="60"/>
      <c r="B308" s="62">
        <v>43920</v>
      </c>
      <c r="C308" s="3" t="str">
        <f>IF(ISBLANK(Data!U308)," ",IF(Data!U308&lt;=0.1,"VL",IF(Data!U308&lt;=10,"L",IF(Data!U308&lt;=25,"M",IF(Data!U308&lt;=50,"H",IF(Data!U308&gt;0,"VH"))))))</f>
        <v>VL</v>
      </c>
      <c r="D308" s="3" t="str">
        <f>IF(ISBLANK(Data!T308)," ",IF(Data!T308&lt;=0.1,"VL",IF(Data!T308&lt;=10,"L",IF(Data!T308&lt;=25,"M",IF(Data!T308&lt;=50,"H",IF(Data!T308&gt;0,"VH"))))))</f>
        <v>VL</v>
      </c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</row>
    <row r="309" spans="1:20" x14ac:dyDescent="0.3">
      <c r="A309" s="60"/>
      <c r="B309" s="62">
        <v>43921</v>
      </c>
      <c r="C309" s="3" t="str">
        <f>IF(ISBLANK(Data!U309)," ",IF(Data!U309&lt;=0.1,"VL",IF(Data!U309&lt;=10,"L",IF(Data!U309&lt;=25,"M",IF(Data!U309&lt;=50,"H",IF(Data!U309&gt;0,"VH"))))))</f>
        <v>VL</v>
      </c>
      <c r="D309" s="3" t="str">
        <f>IF(ISBLANK(Data!T309)," ",IF(Data!T309&lt;=0.1,"VL",IF(Data!T309&lt;=10,"L",IF(Data!T309&lt;=25,"M",IF(Data!T309&lt;=50,"H",IF(Data!T309&gt;0,"VH"))))))</f>
        <v>L</v>
      </c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</row>
    <row r="310" spans="1:20" x14ac:dyDescent="0.3">
      <c r="A310" s="60"/>
      <c r="B310" s="62">
        <v>43922</v>
      </c>
      <c r="C310" s="3" t="str">
        <f>IF(ISBLANK(Data!U310)," ",IF(Data!U310&lt;=0.1,"VL",IF(Data!U310&lt;=10,"L",IF(Data!U310&lt;=25,"M",IF(Data!U310&lt;=50,"H",IF(Data!U310&gt;0,"VH"))))))</f>
        <v>VL</v>
      </c>
      <c r="D310" s="3" t="str">
        <f>IF(ISBLANK(Data!T310)," ",IF(Data!T310&lt;=0.1,"VL",IF(Data!T310&lt;=10,"L",IF(Data!T310&lt;=25,"M",IF(Data!T310&lt;=50,"H",IF(Data!T310&gt;0,"VH"))))))</f>
        <v>L</v>
      </c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</row>
    <row r="311" spans="1:20" x14ac:dyDescent="0.3">
      <c r="A311" s="60"/>
      <c r="B311" s="62">
        <v>43923</v>
      </c>
      <c r="C311" s="3" t="str">
        <f>IF(ISBLANK(Data!U311)," ",IF(Data!U311&lt;=0.1,"VL",IF(Data!U311&lt;=10,"L",IF(Data!U311&lt;=25,"M",IF(Data!U311&lt;=50,"H",IF(Data!U311&gt;0,"VH"))))))</f>
        <v>VL</v>
      </c>
      <c r="D311" s="3" t="str">
        <f>IF(ISBLANK(Data!T311)," ",IF(Data!T311&lt;=0.1,"VL",IF(Data!T311&lt;=10,"L",IF(Data!T311&lt;=25,"M",IF(Data!T311&lt;=50,"H",IF(Data!T311&gt;0,"VH"))))))</f>
        <v>L</v>
      </c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</row>
    <row r="312" spans="1:20" x14ac:dyDescent="0.3">
      <c r="A312" s="60"/>
      <c r="B312" s="62">
        <v>43924</v>
      </c>
      <c r="C312" s="3" t="str">
        <f>IF(ISBLANK(Data!U312)," ",IF(Data!U312&lt;=0.1,"VL",IF(Data!U312&lt;=10,"L",IF(Data!U312&lt;=25,"M",IF(Data!U312&lt;=50,"H",IF(Data!U312&gt;0,"VH"))))))</f>
        <v>VL</v>
      </c>
      <c r="D312" s="3" t="str">
        <f>IF(ISBLANK(Data!T312)," ",IF(Data!T312&lt;=0.1,"VL",IF(Data!T312&lt;=10,"L",IF(Data!T312&lt;=25,"M",IF(Data!T312&lt;=50,"H",IF(Data!T312&gt;0,"VH"))))))</f>
        <v>L</v>
      </c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</row>
    <row r="313" spans="1:20" x14ac:dyDescent="0.3">
      <c r="A313" s="60"/>
      <c r="B313" s="62">
        <v>43925</v>
      </c>
      <c r="C313" s="3" t="str">
        <f>IF(ISBLANK(Data!U313)," ",IF(Data!U313&lt;=0.1,"VL",IF(Data!U313&lt;=10,"L",IF(Data!U313&lt;=25,"M",IF(Data!U313&lt;=50,"H",IF(Data!U313&gt;0,"VH"))))))</f>
        <v>VL</v>
      </c>
      <c r="D313" s="3" t="str">
        <f>IF(ISBLANK(Data!T313)," ",IF(Data!T313&lt;=0.1,"VL",IF(Data!T313&lt;=10,"L",IF(Data!T313&lt;=25,"M",IF(Data!T313&lt;=50,"H",IF(Data!T313&gt;0,"VH"))))))</f>
        <v>VL</v>
      </c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</row>
    <row r="314" spans="1:20" x14ac:dyDescent="0.3">
      <c r="A314" s="60"/>
      <c r="B314" s="62">
        <v>43926</v>
      </c>
      <c r="C314" s="3" t="str">
        <f>IF(ISBLANK(Data!U314)," ",IF(Data!U314&lt;=0.1,"VL",IF(Data!U314&lt;=10,"L",IF(Data!U314&lt;=25,"M",IF(Data!U314&lt;=50,"H",IF(Data!U314&gt;0,"VH"))))))</f>
        <v>VL</v>
      </c>
      <c r="D314" s="3" t="str">
        <f>IF(ISBLANK(Data!T314)," ",IF(Data!T314&lt;=0.1,"VL",IF(Data!T314&lt;=10,"L",IF(Data!T314&lt;=25,"M",IF(Data!T314&lt;=50,"H",IF(Data!T314&gt;0,"VH"))))))</f>
        <v>VL</v>
      </c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</row>
    <row r="315" spans="1:20" x14ac:dyDescent="0.3">
      <c r="A315" s="60"/>
      <c r="B315" s="62">
        <v>43927</v>
      </c>
      <c r="C315" s="3" t="str">
        <f>IF(ISBLANK(Data!U315)," ",IF(Data!U315&lt;=0.1,"VL",IF(Data!U315&lt;=10,"L",IF(Data!U315&lt;=25,"M",IF(Data!U315&lt;=50,"H",IF(Data!U315&gt;0,"VH"))))))</f>
        <v>L</v>
      </c>
      <c r="D315" s="3" t="str">
        <f>IF(ISBLANK(Data!T315)," ",IF(Data!T315&lt;=0.1,"VL",IF(Data!T315&lt;=10,"L",IF(Data!T315&lt;=25,"M",IF(Data!T315&lt;=50,"H",IF(Data!T315&gt;0,"VH"))))))</f>
        <v>VL</v>
      </c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</row>
    <row r="316" spans="1:20" x14ac:dyDescent="0.3">
      <c r="A316" s="60"/>
      <c r="B316" s="62">
        <v>43928</v>
      </c>
      <c r="C316" s="3" t="str">
        <f>IF(ISBLANK(Data!U316)," ",IF(Data!U316&lt;=0.1,"VL",IF(Data!U316&lt;=10,"L",IF(Data!U316&lt;=25,"M",IF(Data!U316&lt;=50,"H",IF(Data!U316&gt;0,"VH"))))))</f>
        <v>M</v>
      </c>
      <c r="D316" s="3" t="str">
        <f>IF(ISBLANK(Data!T316)," ",IF(Data!T316&lt;=0.1,"VL",IF(Data!T316&lt;=10,"L",IF(Data!T316&lt;=25,"M",IF(Data!T316&lt;=50,"H",IF(Data!T316&gt;0,"VH"))))))</f>
        <v>L</v>
      </c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</row>
    <row r="317" spans="1:20" x14ac:dyDescent="0.3">
      <c r="A317" s="60"/>
      <c r="B317" s="62">
        <v>43929</v>
      </c>
      <c r="C317" s="3" t="str">
        <f>IF(ISBLANK(Data!U317)," ",IF(Data!U317&lt;=0.1,"VL",IF(Data!U317&lt;=10,"L",IF(Data!U317&lt;=25,"M",IF(Data!U317&lt;=50,"H",IF(Data!U317&gt;0,"VH"))))))</f>
        <v>M</v>
      </c>
      <c r="D317" s="3" t="str">
        <f>IF(ISBLANK(Data!T317)," ",IF(Data!T317&lt;=0.1,"VL",IF(Data!T317&lt;=10,"L",IF(Data!T317&lt;=25,"M",IF(Data!T317&lt;=50,"H",IF(Data!T317&gt;0,"VH"))))))</f>
        <v>L</v>
      </c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</row>
    <row r="318" spans="1:20" x14ac:dyDescent="0.3">
      <c r="A318" s="60"/>
      <c r="B318" s="62">
        <v>43930</v>
      </c>
      <c r="C318" s="3" t="str">
        <f>IF(ISBLANK(Data!U318)," ",IF(Data!U318&lt;=0.1,"VL",IF(Data!U318&lt;=10,"L",IF(Data!U318&lt;=25,"M",IF(Data!U318&lt;=50,"H",IF(Data!U318&gt;0,"VH"))))))</f>
        <v>M</v>
      </c>
      <c r="D318" s="3" t="str">
        <f>IF(ISBLANK(Data!T318)," ",IF(Data!T318&lt;=0.1,"VL",IF(Data!T318&lt;=10,"L",IF(Data!T318&lt;=25,"M",IF(Data!T318&lt;=50,"H",IF(Data!T318&gt;0,"VH"))))))</f>
        <v>L</v>
      </c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</row>
    <row r="319" spans="1:20" x14ac:dyDescent="0.3">
      <c r="A319" s="60"/>
      <c r="B319" s="62">
        <v>43931</v>
      </c>
      <c r="C319" s="3" t="str">
        <f>IF(ISBLANK(Data!U319)," ",IF(Data!U319&lt;=0.1,"VL",IF(Data!U319&lt;=10,"L",IF(Data!U319&lt;=25,"M",IF(Data!U319&lt;=50,"H",IF(Data!U319&gt;0,"VH"))))))</f>
        <v>L</v>
      </c>
      <c r="D319" s="3" t="str">
        <f>IF(ISBLANK(Data!T319)," ",IF(Data!T319&lt;=0.1,"VL",IF(Data!T319&lt;=10,"L",IF(Data!T319&lt;=25,"M",IF(Data!T319&lt;=50,"H",IF(Data!T319&gt;0,"VH"))))))</f>
        <v>L</v>
      </c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</row>
    <row r="320" spans="1:20" x14ac:dyDescent="0.3">
      <c r="A320" s="60"/>
      <c r="B320" s="62">
        <v>43932</v>
      </c>
      <c r="C320" s="3" t="str">
        <f>IF(ISBLANK(Data!U320)," ",IF(Data!U320&lt;=0.1,"VL",IF(Data!U320&lt;=10,"L",IF(Data!U320&lt;=25,"M",IF(Data!U320&lt;=50,"H",IF(Data!U320&gt;0,"VH"))))))</f>
        <v>L</v>
      </c>
      <c r="D320" s="3" t="str">
        <f>IF(ISBLANK(Data!T320)," ",IF(Data!T320&lt;=0.1,"VL",IF(Data!T320&lt;=10,"L",IF(Data!T320&lt;=25,"M",IF(Data!T320&lt;=50,"H",IF(Data!T320&gt;0,"VH"))))))</f>
        <v>L</v>
      </c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</row>
    <row r="321" spans="1:20" x14ac:dyDescent="0.3">
      <c r="A321" s="60"/>
      <c r="B321" s="62">
        <v>43933</v>
      </c>
      <c r="C321" s="3" t="str">
        <f>IF(ISBLANK(Data!U321)," ",IF(Data!U321&lt;=0.1,"VL",IF(Data!U321&lt;=10,"L",IF(Data!U321&lt;=25,"M",IF(Data!U321&lt;=50,"H",IF(Data!U321&gt;0,"VH"))))))</f>
        <v>VL</v>
      </c>
      <c r="D321" s="3" t="str">
        <f>IF(ISBLANK(Data!T321)," ",IF(Data!T321&lt;=0.1,"VL",IF(Data!T321&lt;=10,"L",IF(Data!T321&lt;=25,"M",IF(Data!T321&lt;=50,"H",IF(Data!T321&gt;0,"VH"))))))</f>
        <v>VL</v>
      </c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</row>
    <row r="322" spans="1:20" x14ac:dyDescent="0.3">
      <c r="A322" s="60"/>
      <c r="B322" s="62">
        <v>43934</v>
      </c>
      <c r="C322" s="3" t="str">
        <f>IF(ISBLANK(Data!U322)," ",IF(Data!U322&lt;=0.1,"VL",IF(Data!U322&lt;=10,"L",IF(Data!U322&lt;=25,"M",IF(Data!U322&lt;=50,"H",IF(Data!U322&gt;0,"VH"))))))</f>
        <v>VL</v>
      </c>
      <c r="D322" s="3" t="str">
        <f>IF(ISBLANK(Data!T322)," ",IF(Data!T322&lt;=0.1,"VL",IF(Data!T322&lt;=10,"L",IF(Data!T322&lt;=25,"M",IF(Data!T322&lt;=50,"H",IF(Data!T322&gt;0,"VH"))))))</f>
        <v>VL</v>
      </c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</row>
    <row r="323" spans="1:20" x14ac:dyDescent="0.3">
      <c r="A323" s="60"/>
      <c r="B323" s="62">
        <v>43935</v>
      </c>
      <c r="C323" s="3" t="str">
        <f>IF(ISBLANK(Data!U323)," ",IF(Data!U323&lt;=0.1,"VL",IF(Data!U323&lt;=10,"L",IF(Data!U323&lt;=25,"M",IF(Data!U323&lt;=50,"H",IF(Data!U323&gt;0,"VH"))))))</f>
        <v>VL</v>
      </c>
      <c r="D323" s="3" t="str">
        <f>IF(ISBLANK(Data!T323)," ",IF(Data!T323&lt;=0.1,"VL",IF(Data!T323&lt;=10,"L",IF(Data!T323&lt;=25,"M",IF(Data!T323&lt;=50,"H",IF(Data!T323&gt;0,"VH"))))))</f>
        <v>VL</v>
      </c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</row>
    <row r="324" spans="1:20" x14ac:dyDescent="0.3">
      <c r="A324" s="60"/>
      <c r="B324" s="62">
        <v>43936</v>
      </c>
      <c r="C324" s="3" t="str">
        <f>IF(ISBLANK(Data!U324)," ",IF(Data!U324&lt;=0.1,"VL",IF(Data!U324&lt;=10,"L",IF(Data!U324&lt;=25,"M",IF(Data!U324&lt;=50,"H",IF(Data!U324&gt;0,"VH"))))))</f>
        <v>VL</v>
      </c>
      <c r="D324" s="3" t="str">
        <f>IF(ISBLANK(Data!T324)," ",IF(Data!T324&lt;=0.1,"VL",IF(Data!T324&lt;=10,"L",IF(Data!T324&lt;=25,"M",IF(Data!T324&lt;=50,"H",IF(Data!T324&gt;0,"VH"))))))</f>
        <v>VL</v>
      </c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</row>
    <row r="325" spans="1:20" x14ac:dyDescent="0.3">
      <c r="A325" s="60"/>
      <c r="B325" s="62">
        <v>43937</v>
      </c>
      <c r="C325" s="3" t="str">
        <f>IF(ISBLANK(Data!U325)," ",IF(Data!U325&lt;=0.1,"VL",IF(Data!U325&lt;=10,"L",IF(Data!U325&lt;=25,"M",IF(Data!U325&lt;=50,"H",IF(Data!U325&gt;0,"VH"))))))</f>
        <v>VL</v>
      </c>
      <c r="D325" s="3" t="str">
        <f>IF(ISBLANK(Data!T325)," ",IF(Data!T325&lt;=0.1,"VL",IF(Data!T325&lt;=10,"L",IF(Data!T325&lt;=25,"M",IF(Data!T325&lt;=50,"H",IF(Data!T325&gt;0,"VH"))))))</f>
        <v>VL</v>
      </c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</row>
    <row r="326" spans="1:20" x14ac:dyDescent="0.3">
      <c r="A326" s="60"/>
      <c r="B326" s="62">
        <v>43938</v>
      </c>
      <c r="C326" s="3" t="str">
        <f>IF(ISBLANK(Data!U326)," ",IF(Data!U326&lt;=0.1,"VL",IF(Data!U326&lt;=10,"L",IF(Data!U326&lt;=25,"M",IF(Data!U326&lt;=50,"H",IF(Data!U326&gt;0,"VH"))))))</f>
        <v>L</v>
      </c>
      <c r="D326" s="3" t="str">
        <f>IF(ISBLANK(Data!T326)," ",IF(Data!T326&lt;=0.1,"VL",IF(Data!T326&lt;=10,"L",IF(Data!T326&lt;=25,"M",IF(Data!T326&lt;=50,"H",IF(Data!T326&gt;0,"VH"))))))</f>
        <v>VL</v>
      </c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</row>
    <row r="327" spans="1:20" x14ac:dyDescent="0.3">
      <c r="A327" s="60"/>
      <c r="B327" s="62">
        <v>43939</v>
      </c>
      <c r="C327" s="3" t="str">
        <f>IF(ISBLANK(Data!U327)," ",IF(Data!U327&lt;=0.1,"VL",IF(Data!U327&lt;=10,"L",IF(Data!U327&lt;=25,"M",IF(Data!U327&lt;=50,"H",IF(Data!U327&gt;0,"VH"))))))</f>
        <v>L</v>
      </c>
      <c r="D327" s="3" t="str">
        <f>IF(ISBLANK(Data!T327)," ",IF(Data!T327&lt;=0.1,"VL",IF(Data!T327&lt;=10,"L",IF(Data!T327&lt;=25,"M",IF(Data!T327&lt;=50,"H",IF(Data!T327&gt;0,"VH"))))))</f>
        <v>VL</v>
      </c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</row>
    <row r="328" spans="1:20" x14ac:dyDescent="0.3">
      <c r="A328" s="60"/>
      <c r="B328" s="62">
        <v>43940</v>
      </c>
      <c r="C328" s="3" t="str">
        <f>IF(ISBLANK(Data!U328)," ",IF(Data!U328&lt;=0.1,"VL",IF(Data!U328&lt;=10,"L",IF(Data!U328&lt;=25,"M",IF(Data!U328&lt;=50,"H",IF(Data!U328&gt;0,"VH"))))))</f>
        <v>L</v>
      </c>
      <c r="D328" s="3" t="str">
        <f>IF(ISBLANK(Data!T328)," ",IF(Data!T328&lt;=0.1,"VL",IF(Data!T328&lt;=10,"L",IF(Data!T328&lt;=25,"M",IF(Data!T328&lt;=50,"H",IF(Data!T328&gt;0,"VH"))))))</f>
        <v>VL</v>
      </c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</row>
    <row r="329" spans="1:20" x14ac:dyDescent="0.3">
      <c r="A329" s="60"/>
      <c r="B329" s="62">
        <v>43941</v>
      </c>
      <c r="C329" s="3" t="str">
        <f>IF(ISBLANK(Data!U329)," ",IF(Data!U329&lt;=0.1,"VL",IF(Data!U329&lt;=10,"L",IF(Data!U329&lt;=25,"M",IF(Data!U329&lt;=50,"H",IF(Data!U329&gt;0,"VH"))))))</f>
        <v>L</v>
      </c>
      <c r="D329" s="3" t="str">
        <f>IF(ISBLANK(Data!T329)," ",IF(Data!T329&lt;=0.1,"VL",IF(Data!T329&lt;=10,"L",IF(Data!T329&lt;=25,"M",IF(Data!T329&lt;=50,"H",IF(Data!T329&gt;0,"VH"))))))</f>
        <v>VL</v>
      </c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</row>
    <row r="330" spans="1:20" x14ac:dyDescent="0.3">
      <c r="A330" s="60"/>
      <c r="B330" s="62">
        <v>43942</v>
      </c>
      <c r="C330" s="3" t="str">
        <f>IF(ISBLANK(Data!U330)," ",IF(Data!U330&lt;=0.1,"VL",IF(Data!U330&lt;=10,"L",IF(Data!U330&lt;=25,"M",IF(Data!U330&lt;=50,"H",IF(Data!U330&gt;0,"VH"))))))</f>
        <v>L</v>
      </c>
      <c r="D330" s="3" t="str">
        <f>IF(ISBLANK(Data!T330)," ",IF(Data!T330&lt;=0.1,"VL",IF(Data!T330&lt;=10,"L",IF(Data!T330&lt;=25,"M",IF(Data!T330&lt;=50,"H",IF(Data!T330&gt;0,"VH"))))))</f>
        <v>VL</v>
      </c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</row>
    <row r="331" spans="1:20" x14ac:dyDescent="0.3">
      <c r="A331" s="60"/>
      <c r="B331" s="62">
        <v>43943</v>
      </c>
      <c r="C331" s="3" t="str">
        <f>IF(ISBLANK(Data!U331)," ",IF(Data!U331&lt;=0.1,"VL",IF(Data!U331&lt;=10,"L",IF(Data!U331&lt;=25,"M",IF(Data!U331&lt;=50,"H",IF(Data!U331&gt;0,"VH"))))))</f>
        <v>L</v>
      </c>
      <c r="D331" s="3" t="str">
        <f>IF(ISBLANK(Data!T331)," ",IF(Data!T331&lt;=0.1,"VL",IF(Data!T331&lt;=10,"L",IF(Data!T331&lt;=25,"M",IF(Data!T331&lt;=50,"H",IF(Data!T331&gt;0,"VH"))))))</f>
        <v>VL</v>
      </c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</row>
    <row r="332" spans="1:20" x14ac:dyDescent="0.3">
      <c r="A332" s="60"/>
      <c r="B332" s="62">
        <v>43944</v>
      </c>
      <c r="C332" s="3" t="str">
        <f>IF(ISBLANK(Data!U332)," ",IF(Data!U332&lt;=0.1,"VL",IF(Data!U332&lt;=10,"L",IF(Data!U332&lt;=25,"M",IF(Data!U332&lt;=50,"H",IF(Data!U332&gt;0,"VH"))))))</f>
        <v>L</v>
      </c>
      <c r="D332" s="3" t="str">
        <f>IF(ISBLANK(Data!T332)," ",IF(Data!T332&lt;=0.1,"VL",IF(Data!T332&lt;=10,"L",IF(Data!T332&lt;=25,"M",IF(Data!T332&lt;=50,"H",IF(Data!T332&gt;0,"VH"))))))</f>
        <v>VL</v>
      </c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</row>
    <row r="333" spans="1:20" x14ac:dyDescent="0.3">
      <c r="A333" s="60"/>
      <c r="B333" s="62">
        <v>43945</v>
      </c>
      <c r="C333" s="3" t="str">
        <f>IF(ISBLANK(Data!U333)," ",IF(Data!U333&lt;=0.1,"VL",IF(Data!U333&lt;=10,"L",IF(Data!U333&lt;=25,"M",IF(Data!U333&lt;=50,"H",IF(Data!U333&gt;0,"VH"))))))</f>
        <v>VL</v>
      </c>
      <c r="D333" s="3" t="str">
        <f>IF(ISBLANK(Data!T333)," ",IF(Data!T333&lt;=0.1,"VL",IF(Data!T333&lt;=10,"L",IF(Data!T333&lt;=25,"M",IF(Data!T333&lt;=50,"H",IF(Data!T333&gt;0,"VH"))))))</f>
        <v>VL</v>
      </c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</row>
    <row r="334" spans="1:20" x14ac:dyDescent="0.3">
      <c r="A334" s="60"/>
      <c r="B334" s="62">
        <v>43946</v>
      </c>
      <c r="C334" s="3" t="str">
        <f>IF(ISBLANK(Data!U334)," ",IF(Data!U334&lt;=0.1,"VL",IF(Data!U334&lt;=10,"L",IF(Data!U334&lt;=25,"M",IF(Data!U334&lt;=50,"H",IF(Data!U334&gt;0,"VH"))))))</f>
        <v>VL</v>
      </c>
      <c r="D334" s="3" t="str">
        <f>IF(ISBLANK(Data!T334)," ",IF(Data!T334&lt;=0.1,"VL",IF(Data!T334&lt;=10,"L",IF(Data!T334&lt;=25,"M",IF(Data!T334&lt;=50,"H",IF(Data!T334&gt;0,"VH"))))))</f>
        <v>VL</v>
      </c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</row>
    <row r="335" spans="1:20" x14ac:dyDescent="0.3">
      <c r="A335" s="60"/>
      <c r="B335" s="62">
        <v>43947</v>
      </c>
      <c r="C335" s="3" t="str">
        <f>IF(ISBLANK(Data!U335)," ",IF(Data!U335&lt;=0.1,"VL",IF(Data!U335&lt;=10,"L",IF(Data!U335&lt;=25,"M",IF(Data!U335&lt;=50,"H",IF(Data!U335&gt;0,"VH"))))))</f>
        <v>VL</v>
      </c>
      <c r="D335" s="3" t="str">
        <f>IF(ISBLANK(Data!T335)," ",IF(Data!T335&lt;=0.1,"VL",IF(Data!T335&lt;=10,"L",IF(Data!T335&lt;=25,"M",IF(Data!T335&lt;=50,"H",IF(Data!T335&gt;0,"VH"))))))</f>
        <v>L</v>
      </c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</row>
    <row r="336" spans="1:20" x14ac:dyDescent="0.3">
      <c r="A336" s="60"/>
      <c r="B336" s="62">
        <v>43948</v>
      </c>
      <c r="C336" s="3" t="str">
        <f>IF(ISBLANK(Data!U336)," ",IF(Data!U336&lt;=0.1,"VL",IF(Data!U336&lt;=10,"L",IF(Data!U336&lt;=25,"M",IF(Data!U336&lt;=50,"H",IF(Data!U336&gt;0,"VH"))))))</f>
        <v>VL</v>
      </c>
      <c r="D336" s="3" t="str">
        <f>IF(ISBLANK(Data!T336)," ",IF(Data!T336&lt;=0.1,"VL",IF(Data!T336&lt;=10,"L",IF(Data!T336&lt;=25,"M",IF(Data!T336&lt;=50,"H",IF(Data!T336&gt;0,"VH"))))))</f>
        <v>L</v>
      </c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</row>
    <row r="337" spans="1:20" x14ac:dyDescent="0.3">
      <c r="A337" s="60"/>
      <c r="B337" s="62">
        <v>43949</v>
      </c>
      <c r="C337" s="3" t="str">
        <f>IF(ISBLANK(Data!U337)," ",IF(Data!U337&lt;=0.1,"VL",IF(Data!U337&lt;=10,"L",IF(Data!U337&lt;=25,"M",IF(Data!U337&lt;=50,"H",IF(Data!U337&gt;0,"VH"))))))</f>
        <v>VL</v>
      </c>
      <c r="D337" s="3" t="str">
        <f>IF(ISBLANK(Data!T337)," ",IF(Data!T337&lt;=0.1,"VL",IF(Data!T337&lt;=10,"L",IF(Data!T337&lt;=25,"M",IF(Data!T337&lt;=50,"H",IF(Data!T337&gt;0,"VH"))))))</f>
        <v>L</v>
      </c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</row>
    <row r="338" spans="1:20" x14ac:dyDescent="0.3">
      <c r="A338" s="60"/>
      <c r="B338" s="62">
        <v>43950</v>
      </c>
      <c r="C338" s="3" t="str">
        <f>IF(ISBLANK(Data!U338)," ",IF(Data!U338&lt;=0.1,"VL",IF(Data!U338&lt;=10,"L",IF(Data!U338&lt;=25,"M",IF(Data!U338&lt;=50,"H",IF(Data!U338&gt;0,"VH"))))))</f>
        <v>VL</v>
      </c>
      <c r="D338" s="3" t="str">
        <f>IF(ISBLANK(Data!T338)," ",IF(Data!T338&lt;=0.1,"VL",IF(Data!T338&lt;=10,"L",IF(Data!T338&lt;=25,"M",IF(Data!T338&lt;=50,"H",IF(Data!T338&gt;0,"VH"))))))</f>
        <v>L</v>
      </c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</row>
    <row r="339" spans="1:20" x14ac:dyDescent="0.3">
      <c r="A339" s="60"/>
      <c r="B339" s="62">
        <v>43951</v>
      </c>
      <c r="C339" s="3" t="str">
        <f>IF(ISBLANK(Data!U339)," ",IF(Data!U339&lt;=0.1,"VL",IF(Data!U339&lt;=10,"L",IF(Data!U339&lt;=25,"M",IF(Data!U339&lt;=50,"H",IF(Data!U339&gt;0,"VH"))))))</f>
        <v>VL</v>
      </c>
      <c r="D339" s="3" t="str">
        <f>IF(ISBLANK(Data!T339)," ",IF(Data!T339&lt;=0.1,"VL",IF(Data!T339&lt;=10,"L",IF(Data!T339&lt;=25,"M",IF(Data!T339&lt;=50,"H",IF(Data!T339&gt;0,"VH"))))))</f>
        <v>L</v>
      </c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</row>
    <row r="340" spans="1:20" x14ac:dyDescent="0.3">
      <c r="A340" s="60"/>
      <c r="B340" s="62">
        <v>43952</v>
      </c>
      <c r="C340" s="3" t="str">
        <f>IF(ISBLANK(Data!U340)," ",IF(Data!U340&lt;=0.1,"VL",IF(Data!U340&lt;=10,"L",IF(Data!U340&lt;=25,"M",IF(Data!U340&lt;=50,"H",IF(Data!U340&gt;0,"VH"))))))</f>
        <v>VL</v>
      </c>
      <c r="D340" s="3" t="str">
        <f>IF(ISBLANK(Data!T340)," ",IF(Data!T340&lt;=0.1,"VL",IF(Data!T340&lt;=10,"L",IF(Data!T340&lt;=25,"M",IF(Data!T340&lt;=50,"H",IF(Data!T340&gt;0,"VH"))))))</f>
        <v>L</v>
      </c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</row>
    <row r="341" spans="1:20" x14ac:dyDescent="0.3">
      <c r="A341" s="60"/>
      <c r="B341" s="62">
        <v>43953</v>
      </c>
      <c r="C341" s="3" t="str">
        <f>IF(ISBLANK(Data!U341)," ",IF(Data!U341&lt;=0.1,"VL",IF(Data!U341&lt;=10,"L",IF(Data!U341&lt;=25,"M",IF(Data!U341&lt;=50,"H",IF(Data!U341&gt;0,"VH"))))))</f>
        <v>VL</v>
      </c>
      <c r="D341" s="3" t="str">
        <f>IF(ISBLANK(Data!T341)," ",IF(Data!T341&lt;=0.1,"VL",IF(Data!T341&lt;=10,"L",IF(Data!T341&lt;=25,"M",IF(Data!T341&lt;=50,"H",IF(Data!T341&gt;0,"VH"))))))</f>
        <v>L</v>
      </c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</row>
    <row r="342" spans="1:20" x14ac:dyDescent="0.3">
      <c r="A342" s="60"/>
      <c r="B342" s="62">
        <v>43954</v>
      </c>
      <c r="C342" s="3" t="str">
        <f>IF(ISBLANK(Data!U342)," ",IF(Data!U342&lt;=0.1,"VL",IF(Data!U342&lt;=10,"L",IF(Data!U342&lt;=25,"M",IF(Data!U342&lt;=50,"H",IF(Data!U342&gt;0,"VH"))))))</f>
        <v>VL</v>
      </c>
      <c r="D342" s="3" t="str">
        <f>IF(ISBLANK(Data!T342)," ",IF(Data!T342&lt;=0.1,"VL",IF(Data!T342&lt;=10,"L",IF(Data!T342&lt;=25,"M",IF(Data!T342&lt;=50,"H",IF(Data!T342&gt;0,"VH"))))))</f>
        <v>L</v>
      </c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</row>
    <row r="343" spans="1:20" x14ac:dyDescent="0.3">
      <c r="A343" s="60"/>
      <c r="B343" s="62">
        <v>43955</v>
      </c>
      <c r="C343" s="3" t="str">
        <f>IF(ISBLANK(Data!U343)," ",IF(Data!U343&lt;=0.1,"VL",IF(Data!U343&lt;=10,"L",IF(Data!U343&lt;=25,"M",IF(Data!U343&lt;=50,"H",IF(Data!U343&gt;0,"VH"))))))</f>
        <v>VL</v>
      </c>
      <c r="D343" s="3" t="str">
        <f>IF(ISBLANK(Data!T343)," ",IF(Data!T343&lt;=0.1,"VL",IF(Data!T343&lt;=10,"L",IF(Data!T343&lt;=25,"M",IF(Data!T343&lt;=50,"H",IF(Data!T343&gt;0,"VH"))))))</f>
        <v>L</v>
      </c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</row>
    <row r="344" spans="1:20" x14ac:dyDescent="0.3">
      <c r="A344" s="60"/>
      <c r="B344" s="62">
        <v>43956</v>
      </c>
      <c r="C344" s="3" t="str">
        <f>IF(ISBLANK(Data!U344)," ",IF(Data!U344&lt;=0.1,"VL",IF(Data!U344&lt;=10,"L",IF(Data!U344&lt;=25,"M",IF(Data!U344&lt;=50,"H",IF(Data!U344&gt;0,"VH"))))))</f>
        <v>VL</v>
      </c>
      <c r="D344" s="3" t="str">
        <f>IF(ISBLANK(Data!T344)," ",IF(Data!T344&lt;=0.1,"VL",IF(Data!T344&lt;=10,"L",IF(Data!T344&lt;=25,"M",IF(Data!T344&lt;=50,"H",IF(Data!T344&gt;0,"VH"))))))</f>
        <v>L</v>
      </c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</row>
    <row r="345" spans="1:20" x14ac:dyDescent="0.3">
      <c r="A345" s="60"/>
      <c r="B345" s="62">
        <v>43957</v>
      </c>
      <c r="C345" s="3" t="str">
        <f>IF(ISBLANK(Data!U345)," ",IF(Data!U345&lt;=0.1,"VL",IF(Data!U345&lt;=10,"L",IF(Data!U345&lt;=25,"M",IF(Data!U345&lt;=50,"H",IF(Data!U345&gt;0,"VH"))))))</f>
        <v>VL</v>
      </c>
      <c r="D345" s="3" t="str">
        <f>IF(ISBLANK(Data!T345)," ",IF(Data!T345&lt;=0.1,"VL",IF(Data!T345&lt;=10,"L",IF(Data!T345&lt;=25,"M",IF(Data!T345&lt;=50,"H",IF(Data!T345&gt;0,"VH"))))))</f>
        <v>VL</v>
      </c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</row>
    <row r="346" spans="1:20" x14ac:dyDescent="0.3">
      <c r="A346" s="60"/>
      <c r="B346" s="62">
        <v>43958</v>
      </c>
      <c r="C346" s="3" t="str">
        <f>IF(ISBLANK(Data!U346)," ",IF(Data!U346&lt;=0.1,"VL",IF(Data!U346&lt;=10,"L",IF(Data!U346&lt;=25,"M",IF(Data!U346&lt;=50,"H",IF(Data!U346&gt;0,"VH"))))))</f>
        <v>VL</v>
      </c>
      <c r="D346" s="3" t="str">
        <f>IF(ISBLANK(Data!T346)," ",IF(Data!T346&lt;=0.1,"VL",IF(Data!T346&lt;=10,"L",IF(Data!T346&lt;=25,"M",IF(Data!T346&lt;=50,"H",IF(Data!T346&gt;0,"VH"))))))</f>
        <v>VL</v>
      </c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</row>
    <row r="347" spans="1:20" x14ac:dyDescent="0.3">
      <c r="A347" s="60"/>
      <c r="B347" s="62">
        <v>43959</v>
      </c>
      <c r="C347" s="3" t="str">
        <f>IF(ISBLANK(Data!U347)," ",IF(Data!U347&lt;=0.1,"VL",IF(Data!U347&lt;=10,"L",IF(Data!U347&lt;=25,"M",IF(Data!U347&lt;=50,"H",IF(Data!U347&gt;0,"VH"))))))</f>
        <v>VL</v>
      </c>
      <c r="D347" s="3" t="str">
        <f>IF(ISBLANK(Data!T347)," ",IF(Data!T347&lt;=0.1,"VL",IF(Data!T347&lt;=10,"L",IF(Data!T347&lt;=25,"M",IF(Data!T347&lt;=50,"H",IF(Data!T347&gt;0,"VH"))))))</f>
        <v>VL</v>
      </c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</row>
    <row r="348" spans="1:20" x14ac:dyDescent="0.3">
      <c r="A348" s="60"/>
      <c r="B348" s="62">
        <v>43960</v>
      </c>
      <c r="C348" s="3" t="str">
        <f>IF(ISBLANK(Data!U348)," ",IF(Data!U348&lt;=0.1,"VL",IF(Data!U348&lt;=10,"L",IF(Data!U348&lt;=25,"M",IF(Data!U348&lt;=50,"H",IF(Data!U348&gt;0,"VH"))))))</f>
        <v>VL</v>
      </c>
      <c r="D348" s="3" t="str">
        <f>IF(ISBLANK(Data!T348)," ",IF(Data!T348&lt;=0.1,"VL",IF(Data!T348&lt;=10,"L",IF(Data!T348&lt;=25,"M",IF(Data!T348&lt;=50,"H",IF(Data!T348&gt;0,"VH"))))))</f>
        <v>VL</v>
      </c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</row>
    <row r="349" spans="1:20" x14ac:dyDescent="0.3">
      <c r="A349" s="60"/>
      <c r="B349" s="62">
        <v>43961</v>
      </c>
      <c r="C349" s="3" t="str">
        <f>IF(ISBLANK(Data!U349)," ",IF(Data!U349&lt;=0.1,"VL",IF(Data!U349&lt;=10,"L",IF(Data!U349&lt;=25,"M",IF(Data!U349&lt;=50,"H",IF(Data!U349&gt;0,"VH"))))))</f>
        <v>VL</v>
      </c>
      <c r="D349" s="3" t="str">
        <f>IF(ISBLANK(Data!T349)," ",IF(Data!T349&lt;=0.1,"VL",IF(Data!T349&lt;=10,"L",IF(Data!T349&lt;=25,"M",IF(Data!T349&lt;=50,"H",IF(Data!T349&gt;0,"VH"))))))</f>
        <v>VL</v>
      </c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</row>
    <row r="350" spans="1:20" x14ac:dyDescent="0.3">
      <c r="A350" s="60"/>
      <c r="B350" s="62">
        <v>43962</v>
      </c>
      <c r="C350" s="3" t="str">
        <f>IF(ISBLANK(Data!U350)," ",IF(Data!U350&lt;=0.1,"VL",IF(Data!U350&lt;=10,"L",IF(Data!U350&lt;=25,"M",IF(Data!U350&lt;=50,"H",IF(Data!U350&gt;0,"VH"))))))</f>
        <v>VL</v>
      </c>
      <c r="D350" s="3" t="str">
        <f>IF(ISBLANK(Data!T350)," ",IF(Data!T350&lt;=0.1,"VL",IF(Data!T350&lt;=10,"L",IF(Data!T350&lt;=25,"M",IF(Data!T350&lt;=50,"H",IF(Data!T350&gt;0,"VH"))))))</f>
        <v>L</v>
      </c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</row>
    <row r="351" spans="1:20" x14ac:dyDescent="0.3">
      <c r="A351" s="60"/>
      <c r="B351" s="62">
        <v>43963</v>
      </c>
      <c r="C351" s="3" t="str">
        <f>IF(ISBLANK(Data!U351)," ",IF(Data!U351&lt;=0.1,"VL",IF(Data!U351&lt;=10,"L",IF(Data!U351&lt;=25,"M",IF(Data!U351&lt;=50,"H",IF(Data!U351&gt;0,"VH"))))))</f>
        <v>VL</v>
      </c>
      <c r="D351" s="3" t="str">
        <f>IF(ISBLANK(Data!T351)," ",IF(Data!T351&lt;=0.1,"VL",IF(Data!T351&lt;=10,"L",IF(Data!T351&lt;=25,"M",IF(Data!T351&lt;=50,"H",IF(Data!T351&gt;0,"VH"))))))</f>
        <v>L</v>
      </c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</row>
    <row r="352" spans="1:20" x14ac:dyDescent="0.3">
      <c r="A352" s="60"/>
      <c r="B352" s="62">
        <v>43964</v>
      </c>
      <c r="C352" s="3" t="str">
        <f>IF(ISBLANK(Data!U352)," ",IF(Data!U352&lt;=0.1,"VL",IF(Data!U352&lt;=10,"L",IF(Data!U352&lt;=25,"M",IF(Data!U352&lt;=50,"H",IF(Data!U352&gt;0,"VH"))))))</f>
        <v>VL</v>
      </c>
      <c r="D352" s="3" t="str">
        <f>IF(ISBLANK(Data!T352)," ",IF(Data!T352&lt;=0.1,"VL",IF(Data!T352&lt;=10,"L",IF(Data!T352&lt;=25,"M",IF(Data!T352&lt;=50,"H",IF(Data!T352&gt;0,"VH"))))))</f>
        <v>L</v>
      </c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</row>
    <row r="353" spans="1:20" x14ac:dyDescent="0.3">
      <c r="A353" s="60"/>
      <c r="B353" s="62">
        <v>43965</v>
      </c>
      <c r="C353" s="3" t="str">
        <f>IF(ISBLANK(Data!U353)," ",IF(Data!U353&lt;=0.1,"VL",IF(Data!U353&lt;=10,"L",IF(Data!U353&lt;=25,"M",IF(Data!U353&lt;=50,"H",IF(Data!U353&gt;0,"VH"))))))</f>
        <v>VL</v>
      </c>
      <c r="D353" s="3" t="str">
        <f>IF(ISBLANK(Data!T353)," ",IF(Data!T353&lt;=0.1,"VL",IF(Data!T353&lt;=10,"L",IF(Data!T353&lt;=25,"M",IF(Data!T353&lt;=50,"H",IF(Data!T353&gt;0,"VH"))))))</f>
        <v>L</v>
      </c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</row>
    <row r="354" spans="1:20" x14ac:dyDescent="0.3">
      <c r="A354" s="60"/>
      <c r="B354" s="62">
        <v>43966</v>
      </c>
      <c r="C354" s="3" t="str">
        <f>IF(ISBLANK(Data!U354)," ",IF(Data!U354&lt;=0.1,"VL",IF(Data!U354&lt;=10,"L",IF(Data!U354&lt;=25,"M",IF(Data!U354&lt;=50,"H",IF(Data!U354&gt;0,"VH"))))))</f>
        <v>VL</v>
      </c>
      <c r="D354" s="3" t="str">
        <f>IF(ISBLANK(Data!T354)," ",IF(Data!T354&lt;=0.1,"VL",IF(Data!T354&lt;=10,"L",IF(Data!T354&lt;=25,"M",IF(Data!T354&lt;=50,"H",IF(Data!T354&gt;0,"VH"))))))</f>
        <v>L</v>
      </c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</row>
    <row r="355" spans="1:20" x14ac:dyDescent="0.3">
      <c r="A355" s="60"/>
      <c r="B355" s="62">
        <v>43967</v>
      </c>
      <c r="C355" s="3" t="str">
        <f>IF(ISBLANK(Data!U355)," ",IF(Data!U355&lt;=0.1,"VL",IF(Data!U355&lt;=10,"L",IF(Data!U355&lt;=25,"M",IF(Data!U355&lt;=50,"H",IF(Data!U355&gt;0,"VH"))))))</f>
        <v>VL</v>
      </c>
      <c r="D355" s="3" t="str">
        <f>IF(ISBLANK(Data!T355)," ",IF(Data!T355&lt;=0.1,"VL",IF(Data!T355&lt;=10,"L",IF(Data!T355&lt;=25,"M",IF(Data!T355&lt;=50,"H",IF(Data!T355&gt;0,"VH"))))))</f>
        <v>L</v>
      </c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</row>
    <row r="356" spans="1:20" x14ac:dyDescent="0.3">
      <c r="A356" s="60"/>
      <c r="B356" s="62">
        <v>43968</v>
      </c>
      <c r="C356" s="3" t="str">
        <f>IF(ISBLANK(Data!U356)," ",IF(Data!U356&lt;=0.1,"VL",IF(Data!U356&lt;=10,"L",IF(Data!U356&lt;=25,"M",IF(Data!U356&lt;=50,"H",IF(Data!U356&gt;0,"VH"))))))</f>
        <v>VL</v>
      </c>
      <c r="D356" s="3" t="str">
        <f>IF(ISBLANK(Data!T356)," ",IF(Data!T356&lt;=0.1,"VL",IF(Data!T356&lt;=10,"L",IF(Data!T356&lt;=25,"M",IF(Data!T356&lt;=50,"H",IF(Data!T356&gt;0,"VH"))))))</f>
        <v>L</v>
      </c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</row>
    <row r="357" spans="1:20" x14ac:dyDescent="0.3">
      <c r="A357" s="60"/>
      <c r="B357" s="62">
        <v>43969</v>
      </c>
      <c r="C357" s="3" t="str">
        <f>IF(ISBLANK(Data!U357)," ",IF(Data!U357&lt;=0.1,"VL",IF(Data!U357&lt;=10,"L",IF(Data!U357&lt;=25,"M",IF(Data!U357&lt;=50,"H",IF(Data!U357&gt;0,"VH"))))))</f>
        <v>VL</v>
      </c>
      <c r="D357" s="3" t="str">
        <f>IF(ISBLANK(Data!T357)," ",IF(Data!T357&lt;=0.1,"VL",IF(Data!T357&lt;=10,"L",IF(Data!T357&lt;=25,"M",IF(Data!T357&lt;=50,"H",IF(Data!T357&gt;0,"VH"))))))</f>
        <v>L</v>
      </c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</row>
    <row r="358" spans="1:20" x14ac:dyDescent="0.3">
      <c r="A358" s="60"/>
      <c r="B358" s="62">
        <v>43970</v>
      </c>
      <c r="C358" s="3" t="str">
        <f>IF(ISBLANK(Data!U358)," ",IF(Data!U358&lt;=0.1,"VL",IF(Data!U358&lt;=10,"L",IF(Data!U358&lt;=25,"M",IF(Data!U358&lt;=50,"H",IF(Data!U358&gt;0,"VH"))))))</f>
        <v>VL</v>
      </c>
      <c r="D358" s="3" t="str">
        <f>IF(ISBLANK(Data!T358)," ",IF(Data!T358&lt;=0.1,"VL",IF(Data!T358&lt;=10,"L",IF(Data!T358&lt;=25,"M",IF(Data!T358&lt;=50,"H",IF(Data!T358&gt;0,"VH"))))))</f>
        <v>VL</v>
      </c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</row>
    <row r="359" spans="1:20" x14ac:dyDescent="0.3">
      <c r="A359" s="60"/>
      <c r="B359" s="62">
        <v>43971</v>
      </c>
      <c r="C359" s="3" t="str">
        <f>IF(ISBLANK(Data!U359)," ",IF(Data!U359&lt;=0.1,"VL",IF(Data!U359&lt;=10,"L",IF(Data!U359&lt;=25,"M",IF(Data!U359&lt;=50,"H",IF(Data!U359&gt;0,"VH"))))))</f>
        <v>VL</v>
      </c>
      <c r="D359" s="3" t="str">
        <f>IF(ISBLANK(Data!T359)," ",IF(Data!T359&lt;=0.1,"VL",IF(Data!T359&lt;=10,"L",IF(Data!T359&lt;=25,"M",IF(Data!T359&lt;=50,"H",IF(Data!T359&gt;0,"VH"))))))</f>
        <v>VL</v>
      </c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</row>
    <row r="360" spans="1:20" x14ac:dyDescent="0.3">
      <c r="A360" s="60"/>
      <c r="B360" s="62">
        <v>43972</v>
      </c>
      <c r="C360" s="3" t="str">
        <f>IF(ISBLANK(Data!U360)," ",IF(Data!U360&lt;=0.1,"VL",IF(Data!U360&lt;=10,"L",IF(Data!U360&lt;=25,"M",IF(Data!U360&lt;=50,"H",IF(Data!U360&gt;0,"VH"))))))</f>
        <v>VL</v>
      </c>
      <c r="D360" s="3" t="str">
        <f>IF(ISBLANK(Data!T360)," ",IF(Data!T360&lt;=0.1,"VL",IF(Data!T360&lt;=10,"L",IF(Data!T360&lt;=25,"M",IF(Data!T360&lt;=50,"H",IF(Data!T360&gt;0,"VH"))))))</f>
        <v>VL</v>
      </c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</row>
    <row r="361" spans="1:20" x14ac:dyDescent="0.3">
      <c r="A361" s="60"/>
      <c r="B361" s="62">
        <v>43973</v>
      </c>
      <c r="C361" s="3" t="str">
        <f>IF(ISBLANK(Data!U361)," ",IF(Data!U361&lt;=0.1,"VL",IF(Data!U361&lt;=10,"L",IF(Data!U361&lt;=25,"M",IF(Data!U361&lt;=50,"H",IF(Data!U361&gt;0,"VH"))))))</f>
        <v>VL</v>
      </c>
      <c r="D361" s="3" t="str">
        <f>IF(ISBLANK(Data!T361)," ",IF(Data!T361&lt;=0.1,"VL",IF(Data!T361&lt;=10,"L",IF(Data!T361&lt;=25,"M",IF(Data!T361&lt;=50,"H",IF(Data!T361&gt;0,"VH"))))))</f>
        <v>VL</v>
      </c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</row>
    <row r="362" spans="1:20" x14ac:dyDescent="0.3">
      <c r="A362" s="60"/>
      <c r="B362" s="62">
        <v>43974</v>
      </c>
      <c r="C362" s="3" t="str">
        <f>IF(ISBLANK(Data!U362)," ",IF(Data!U362&lt;=0.1,"VL",IF(Data!U362&lt;=10,"L",IF(Data!U362&lt;=25,"M",IF(Data!U362&lt;=50,"H",IF(Data!U362&gt;0,"VH"))))))</f>
        <v>VL</v>
      </c>
      <c r="D362" s="3" t="str">
        <f>IF(ISBLANK(Data!T362)," ",IF(Data!T362&lt;=0.1,"VL",IF(Data!T362&lt;=10,"L",IF(Data!T362&lt;=25,"M",IF(Data!T362&lt;=50,"H",IF(Data!T362&gt;0,"VH"))))))</f>
        <v>VL</v>
      </c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</row>
    <row r="363" spans="1:20" x14ac:dyDescent="0.3">
      <c r="A363" s="60"/>
      <c r="B363" s="62">
        <v>43975</v>
      </c>
      <c r="C363" s="3" t="str">
        <f>IF(ISBLANK(Data!U363)," ",IF(Data!U363&lt;=0.1,"VL",IF(Data!U363&lt;=10,"L",IF(Data!U363&lt;=25,"M",IF(Data!U363&lt;=50,"H",IF(Data!U363&gt;0,"VH"))))))</f>
        <v>VL</v>
      </c>
      <c r="D363" s="3" t="str">
        <f>IF(ISBLANK(Data!T363)," ",IF(Data!T363&lt;=0.1,"VL",IF(Data!T363&lt;=10,"L",IF(Data!T363&lt;=25,"M",IF(Data!T363&lt;=50,"H",IF(Data!T363&gt;0,"VH"))))))</f>
        <v>VL</v>
      </c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</row>
    <row r="364" spans="1:20" x14ac:dyDescent="0.3">
      <c r="A364" s="60"/>
      <c r="B364" s="62">
        <v>43976</v>
      </c>
      <c r="C364" s="3" t="str">
        <f>IF(ISBLANK(Data!U364)," ",IF(Data!U364&lt;=0.1,"VL",IF(Data!U364&lt;=10,"L",IF(Data!U364&lt;=25,"M",IF(Data!U364&lt;=50,"H",IF(Data!U364&gt;0,"VH"))))))</f>
        <v>VL</v>
      </c>
      <c r="D364" s="3" t="str">
        <f>IF(ISBLANK(Data!T364)," ",IF(Data!T364&lt;=0.1,"VL",IF(Data!T364&lt;=10,"L",IF(Data!T364&lt;=25,"M",IF(Data!T364&lt;=50,"H",IF(Data!T364&gt;0,"VH"))))))</f>
        <v>VL</v>
      </c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</row>
    <row r="365" spans="1:20" x14ac:dyDescent="0.3">
      <c r="A365" s="60"/>
      <c r="B365" s="62">
        <v>43977</v>
      </c>
      <c r="C365" s="3" t="str">
        <f>IF(ISBLANK(Data!U365)," ",IF(Data!U365&lt;=0.1,"VL",IF(Data!U365&lt;=10,"L",IF(Data!U365&lt;=25,"M",IF(Data!U365&lt;=50,"H",IF(Data!U365&gt;0,"VH"))))))</f>
        <v>VL</v>
      </c>
      <c r="D365" s="3" t="str">
        <f>IF(ISBLANK(Data!T365)," ",IF(Data!T365&lt;=0.1,"VL",IF(Data!T365&lt;=10,"L",IF(Data!T365&lt;=25,"M",IF(Data!T365&lt;=50,"H",IF(Data!T365&gt;0,"VH"))))))</f>
        <v>VL</v>
      </c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</row>
    <row r="366" spans="1:20" x14ac:dyDescent="0.3">
      <c r="A366" s="60"/>
      <c r="B366" s="62">
        <v>43978</v>
      </c>
      <c r="C366" s="3" t="str">
        <f>IF(ISBLANK(Data!U366)," ",IF(Data!U366&lt;=0.1,"VL",IF(Data!U366&lt;=10,"L",IF(Data!U366&lt;=25,"M",IF(Data!U366&lt;=50,"H",IF(Data!U366&gt;0,"VH"))))))</f>
        <v>VL</v>
      </c>
      <c r="D366" s="3" t="str">
        <f>IF(ISBLANK(Data!T366)," ",IF(Data!T366&lt;=0.1,"VL",IF(Data!T366&lt;=10,"L",IF(Data!T366&lt;=25,"M",IF(Data!T366&lt;=50,"H",IF(Data!T366&gt;0,"VH"))))))</f>
        <v>VL</v>
      </c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</row>
    <row r="367" spans="1:20" x14ac:dyDescent="0.3">
      <c r="A367" s="60"/>
      <c r="B367" s="62">
        <v>43979</v>
      </c>
      <c r="C367" s="3" t="str">
        <f>IF(ISBLANK(Data!U367)," ",IF(Data!U367&lt;=0.1,"VL",IF(Data!U367&lt;=10,"L",IF(Data!U367&lt;=25,"M",IF(Data!U367&lt;=50,"H",IF(Data!U367&gt;0,"VH"))))))</f>
        <v>VL</v>
      </c>
      <c r="D367" s="3" t="str">
        <f>IF(ISBLANK(Data!T367)," ",IF(Data!T367&lt;=0.1,"VL",IF(Data!T367&lt;=10,"L",IF(Data!T367&lt;=25,"M",IF(Data!T367&lt;=50,"H",IF(Data!T367&gt;0,"VH"))))))</f>
        <v>VL</v>
      </c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</row>
    <row r="368" spans="1:20" x14ac:dyDescent="0.3">
      <c r="A368" s="60"/>
      <c r="B368" s="62">
        <v>43980</v>
      </c>
      <c r="C368" s="3" t="str">
        <f>IF(ISBLANK(Data!U368)," ",IF(Data!U368&lt;=0.1,"VL",IF(Data!U368&lt;=10,"L",IF(Data!U368&lt;=25,"M",IF(Data!U368&lt;=50,"H",IF(Data!U368&gt;0,"VH"))))))</f>
        <v>VL</v>
      </c>
      <c r="D368" s="3" t="str">
        <f>IF(ISBLANK(Data!T368)," ",IF(Data!T368&lt;=0.1,"VL",IF(Data!T368&lt;=10,"L",IF(Data!T368&lt;=25,"M",IF(Data!T368&lt;=50,"H",IF(Data!T368&gt;0,"VH"))))))</f>
        <v>L</v>
      </c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</row>
    <row r="369" spans="1:20" x14ac:dyDescent="0.3">
      <c r="A369" s="60"/>
      <c r="B369" s="62">
        <v>43981</v>
      </c>
      <c r="C369" s="3" t="str">
        <f>IF(ISBLANK(Data!U369)," ",IF(Data!U369&lt;=0.1,"VL",IF(Data!U369&lt;=10,"L",IF(Data!U369&lt;=25,"M",IF(Data!U369&lt;=50,"H",IF(Data!U369&gt;0,"VH"))))))</f>
        <v>VL</v>
      </c>
      <c r="D369" s="3" t="str">
        <f>IF(ISBLANK(Data!T369)," ",IF(Data!T369&lt;=0.1,"VL",IF(Data!T369&lt;=10,"L",IF(Data!T369&lt;=25,"M",IF(Data!T369&lt;=50,"H",IF(Data!T369&gt;0,"VH"))))))</f>
        <v>L</v>
      </c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</row>
    <row r="370" spans="1:20" x14ac:dyDescent="0.3">
      <c r="A370" s="60"/>
      <c r="B370" s="62">
        <v>43982</v>
      </c>
      <c r="C370" s="3" t="str">
        <f>IF(ISBLANK(Data!U370)," ",IF(Data!U370&lt;=0.1,"VL",IF(Data!U370&lt;=10,"L",IF(Data!U370&lt;=25,"M",IF(Data!U370&lt;=50,"H",IF(Data!U370&gt;0,"VH"))))))</f>
        <v>VL</v>
      </c>
      <c r="D370" s="3" t="str">
        <f>IF(ISBLANK(Data!T370)," ",IF(Data!T370&lt;=0.1,"VL",IF(Data!T370&lt;=10,"L",IF(Data!T370&lt;=25,"M",IF(Data!T370&lt;=50,"H",IF(Data!T370&gt;0,"VH"))))))</f>
        <v>L</v>
      </c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</row>
  </sheetData>
  <mergeCells count="11">
    <mergeCell ref="H4:H9"/>
    <mergeCell ref="H15:J15"/>
    <mergeCell ref="K15:L15"/>
    <mergeCell ref="H14:J14"/>
    <mergeCell ref="K14:L14"/>
    <mergeCell ref="N14:T14"/>
    <mergeCell ref="N13:T13"/>
    <mergeCell ref="H12:L12"/>
    <mergeCell ref="H13:J13"/>
    <mergeCell ref="K13:L13"/>
    <mergeCell ref="N12:T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W435"/>
  <sheetViews>
    <sheetView topLeftCell="A31" zoomScale="59" zoomScaleNormal="59" workbookViewId="0">
      <selection activeCell="B6" sqref="B6"/>
    </sheetView>
  </sheetViews>
  <sheetFormatPr defaultRowHeight="14.4" x14ac:dyDescent="0.3"/>
  <cols>
    <col min="2" max="2" width="12.33203125" customWidth="1"/>
    <col min="8" max="8" width="10.33203125" customWidth="1"/>
  </cols>
  <sheetData>
    <row r="3" spans="2:20" x14ac:dyDescent="0.3">
      <c r="B3" s="3"/>
      <c r="C3" s="3"/>
      <c r="D3" s="3" t="s">
        <v>73</v>
      </c>
      <c r="H3" s="90" t="s">
        <v>106</v>
      </c>
      <c r="I3" s="89"/>
      <c r="J3" s="90" t="s">
        <v>41</v>
      </c>
      <c r="K3" s="91"/>
      <c r="L3" s="91"/>
      <c r="M3" s="91"/>
      <c r="N3" s="89"/>
      <c r="O3" s="60"/>
    </row>
    <row r="4" spans="2:20" ht="13.5" customHeight="1" thickBot="1" x14ac:dyDescent="0.35">
      <c r="B4" s="3" t="s">
        <v>0</v>
      </c>
      <c r="C4" s="3" t="s">
        <v>68</v>
      </c>
      <c r="D4" s="3" t="s">
        <v>67</v>
      </c>
      <c r="G4" s="60"/>
      <c r="H4" s="140" t="s">
        <v>33</v>
      </c>
      <c r="I4" s="88"/>
      <c r="J4" s="88" t="s">
        <v>28</v>
      </c>
      <c r="K4" s="88" t="s">
        <v>29</v>
      </c>
      <c r="L4" s="88" t="s">
        <v>30</v>
      </c>
      <c r="M4" s="88" t="s">
        <v>31</v>
      </c>
      <c r="N4" s="88" t="s">
        <v>32</v>
      </c>
      <c r="O4" s="76" t="s">
        <v>20</v>
      </c>
      <c r="P4" s="60"/>
      <c r="Q4" s="60"/>
      <c r="R4" s="60"/>
      <c r="S4" s="60"/>
      <c r="T4" s="60"/>
    </row>
    <row r="5" spans="2:20" s="60" customFormat="1" x14ac:dyDescent="0.3">
      <c r="B5" s="62">
        <v>43617</v>
      </c>
      <c r="C5" s="3" t="str">
        <f>IF(ISBLANK(Data!Z5)," ",IF(Data!Z5&lt;=0.1,"VL",IF(Data!Z5&lt;=10,"L",IF(Data!Z5&lt;=25,"M",IF(Data!Z5&lt;=50,"H",IF(Data!Z5&gt;0,"VH"))))))</f>
        <v xml:space="preserve"> </v>
      </c>
      <c r="D5" s="3" t="str">
        <f>IF(ISBLANK(Data!Y5)," ",IF(Data!Y5&lt;=0.1,"VL",IF(Data!Y5&lt;=10,"L",IF(Data!Y5&lt;=25,"M",IF(Data!Y5&lt;=50,"H",IF(Data!Y5&gt;0,"VH"))))))</f>
        <v xml:space="preserve"> </v>
      </c>
      <c r="G5"/>
      <c r="H5" s="145"/>
      <c r="I5" s="88" t="s">
        <v>28</v>
      </c>
      <c r="J5" s="88">
        <f>COUNTIFS(C5:C370,"VL",D5:D370,"VL")</f>
        <v>150</v>
      </c>
      <c r="K5" s="88">
        <f>COUNTIFS(C5:C370,"L",D5:D370,"VL")</f>
        <v>15</v>
      </c>
      <c r="L5" s="88">
        <f>COUNTIFS(C5:C370,"M",D5:D370,"VL")</f>
        <v>0</v>
      </c>
      <c r="M5" s="88">
        <f>COUNTIFS(C5:C370,"H",D5:D370,"VL")</f>
        <v>0</v>
      </c>
      <c r="N5" s="90">
        <f>COUNTIFS(C5:C370,"VH",D5:D370,"VL")</f>
        <v>0</v>
      </c>
      <c r="O5" s="14">
        <f t="shared" ref="O5:O10" si="0">SUM(J5:N5)</f>
        <v>165</v>
      </c>
      <c r="P5"/>
      <c r="Q5"/>
      <c r="R5"/>
      <c r="S5"/>
      <c r="T5"/>
    </row>
    <row r="6" spans="2:20" s="60" customFormat="1" ht="15.75" customHeight="1" x14ac:dyDescent="0.3">
      <c r="B6" s="62">
        <v>43618</v>
      </c>
      <c r="C6" s="3" t="str">
        <f>IF(ISBLANK(Data!Z6)," ",IF(Data!Z6&lt;=0.1,"VL",IF(Data!Z6&lt;=10,"L",IF(Data!Z6&lt;=25,"M",IF(Data!Z6&lt;=50,"H",IF(Data!Z6&gt;0,"VH"))))))</f>
        <v xml:space="preserve"> </v>
      </c>
      <c r="D6" s="3" t="str">
        <f>IF(ISBLANK(Data!Y6)," ",IF(Data!Y6&lt;=0.1,"VL",IF(Data!Y6&lt;=10,"L",IF(Data!Y6&lt;=25,"M",IF(Data!Y6&lt;=50,"H",IF(Data!Y6&gt;0,"VH"))))))</f>
        <v xml:space="preserve"> </v>
      </c>
      <c r="G6"/>
      <c r="H6" s="145"/>
      <c r="I6" s="88" t="s">
        <v>29</v>
      </c>
      <c r="J6" s="88">
        <f>COUNTIFS(C5:C370,"VL",D5:D370,"L")</f>
        <v>89</v>
      </c>
      <c r="K6" s="88">
        <f>COUNTIFS(C5:C370,"L",D5:D370,"L")</f>
        <v>85</v>
      </c>
      <c r="L6" s="88">
        <f>COUNTIFS(C5:C370,"M",D5:D370,"L")</f>
        <v>13</v>
      </c>
      <c r="M6" s="88">
        <f>COUNTIFS(C5:C370,"H",D5:D370,"L")</f>
        <v>4</v>
      </c>
      <c r="N6" s="90">
        <f>COUNTIFS(C5:C370,"VH",D5:D370,"L")</f>
        <v>0</v>
      </c>
      <c r="O6" s="23">
        <f t="shared" si="0"/>
        <v>191</v>
      </c>
      <c r="P6"/>
      <c r="Q6"/>
      <c r="R6"/>
      <c r="S6"/>
      <c r="T6"/>
    </row>
    <row r="7" spans="2:20" s="60" customFormat="1" x14ac:dyDescent="0.3">
      <c r="B7" s="62">
        <v>43619</v>
      </c>
      <c r="C7" s="3" t="str">
        <f>IF(ISBLANK(Data!Z7)," ",IF(Data!Z7&lt;=0.1,"VL",IF(Data!Z7&lt;=10,"L",IF(Data!Z7&lt;=25,"M",IF(Data!Z7&lt;=50,"H",IF(Data!Z7&gt;0,"VH"))))))</f>
        <v xml:space="preserve"> </v>
      </c>
      <c r="D7" s="3" t="str">
        <f>IF(ISBLANK(Data!Y7)," ",IF(Data!Y7&lt;=0.1,"VL",IF(Data!Y7&lt;=10,"L",IF(Data!Y7&lt;=25,"M",IF(Data!Y7&lt;=50,"H",IF(Data!Y7&gt;0,"VH"))))))</f>
        <v xml:space="preserve"> </v>
      </c>
      <c r="G7"/>
      <c r="H7" s="145"/>
      <c r="I7" s="88" t="s">
        <v>30</v>
      </c>
      <c r="J7" s="88">
        <f>COUNTIFS(C5:C370,"VL",D5:D370,"M")</f>
        <v>0</v>
      </c>
      <c r="K7" s="88">
        <f>COUNTIFS(C5:C370,"L",D5:D370,"M")</f>
        <v>0</v>
      </c>
      <c r="L7" s="88">
        <f>COUNTIFS(C5:C370,"M",D5:D370,"M")</f>
        <v>2</v>
      </c>
      <c r="M7" s="88">
        <f>COUNTIFS(C5:C370,"H",D5:D370,"M")</f>
        <v>3</v>
      </c>
      <c r="N7" s="90">
        <f>COUNTIFS(C5:C370,"VH",D5:D370,"M")</f>
        <v>0</v>
      </c>
      <c r="O7" s="23">
        <f t="shared" si="0"/>
        <v>5</v>
      </c>
      <c r="P7"/>
      <c r="Q7"/>
      <c r="R7"/>
      <c r="S7"/>
      <c r="T7"/>
    </row>
    <row r="8" spans="2:20" s="60" customFormat="1" x14ac:dyDescent="0.3">
      <c r="B8" s="62">
        <v>43620</v>
      </c>
      <c r="C8" s="3" t="str">
        <f>IF(ISBLANK(Data!Z8)," ",IF(Data!Z8&lt;=0.1,"VL",IF(Data!Z8&lt;=10,"L",IF(Data!Z8&lt;=25,"M",IF(Data!Z8&lt;=50,"H",IF(Data!Z8&gt;0,"VH"))))))</f>
        <v xml:space="preserve"> </v>
      </c>
      <c r="D8" s="3" t="str">
        <f>IF(ISBLANK(Data!Y8)," ",IF(Data!Y8&lt;=0.1,"VL",IF(Data!Y8&lt;=10,"L",IF(Data!Y8&lt;=25,"M",IF(Data!Y8&lt;=50,"H",IF(Data!Y8&gt;0,"VH"))))))</f>
        <v xml:space="preserve"> </v>
      </c>
      <c r="G8"/>
      <c r="H8" s="145"/>
      <c r="I8" s="88" t="s">
        <v>31</v>
      </c>
      <c r="J8" s="88">
        <f>COUNTIFS(C5:C370,"VL",D5:D370,"H")</f>
        <v>0</v>
      </c>
      <c r="K8" s="88">
        <f>COUNTIFS(C5:C370,"L",D5:D370,"H")</f>
        <v>0</v>
      </c>
      <c r="L8" s="88">
        <f>COUNTIFS(C5:C370,"M",D5:D370,"H")</f>
        <v>0</v>
      </c>
      <c r="M8" s="88">
        <f>COUNTIFS(C5:C370,"H",D5:D370,"H")</f>
        <v>0</v>
      </c>
      <c r="N8" s="90">
        <f>COUNTIFS(C5:C370,"VH",D5:D370,"H")</f>
        <v>0</v>
      </c>
      <c r="O8" s="23">
        <f t="shared" si="0"/>
        <v>0</v>
      </c>
      <c r="P8"/>
      <c r="Q8"/>
      <c r="R8"/>
      <c r="S8"/>
      <c r="T8"/>
    </row>
    <row r="9" spans="2:20" s="60" customFormat="1" ht="15" thickBot="1" x14ac:dyDescent="0.35">
      <c r="B9" s="62">
        <v>43621</v>
      </c>
      <c r="C9" s="3" t="str">
        <f>IF(ISBLANK(Data!Z9)," ",IF(Data!Z9&lt;=0.1,"VL",IF(Data!Z9&lt;=10,"L",IF(Data!Z9&lt;=25,"M",IF(Data!Z9&lt;=50,"H",IF(Data!Z9&gt;0,"VH"))))))</f>
        <v xml:space="preserve"> </v>
      </c>
      <c r="D9" s="3" t="str">
        <f>IF(ISBLANK(Data!Y9)," ",IF(Data!Y9&lt;=0.1,"VL",IF(Data!Y9&lt;=10,"L",IF(Data!Y9&lt;=25,"M",IF(Data!Y9&lt;=50,"H",IF(Data!Y9&gt;0,"VH"))))))</f>
        <v xml:space="preserve"> </v>
      </c>
      <c r="G9"/>
      <c r="H9" s="128"/>
      <c r="I9" s="88" t="s">
        <v>32</v>
      </c>
      <c r="J9" s="76">
        <f>COUNTIFS(C5:C370,"VL",D5:D370,"VH")</f>
        <v>0</v>
      </c>
      <c r="K9" s="76">
        <f>COUNTIFS(C5:C370,"L",D5:D370,"VH")</f>
        <v>0</v>
      </c>
      <c r="L9" s="76">
        <f>COUNTIFS(C5:C370,"M",D5:D370,"VH")</f>
        <v>0</v>
      </c>
      <c r="M9" s="76">
        <f>COUNTIFS(C5:C370,"H",D5:D370,"VH")</f>
        <v>0</v>
      </c>
      <c r="N9" s="15">
        <f>COUNTIFS(C5:C370,"VH",D5:D370,"VH")</f>
        <v>0</v>
      </c>
      <c r="O9" s="16">
        <f t="shared" si="0"/>
        <v>0</v>
      </c>
      <c r="P9"/>
      <c r="Q9"/>
      <c r="R9"/>
      <c r="S9"/>
      <c r="T9"/>
    </row>
    <row r="10" spans="2:20" s="60" customFormat="1" ht="15" thickBot="1" x14ac:dyDescent="0.35">
      <c r="B10" s="62">
        <v>43622</v>
      </c>
      <c r="C10" s="3" t="str">
        <f>IF(ISBLANK(Data!Z10)," ",IF(Data!Z10&lt;=0.1,"VL",IF(Data!Z10&lt;=10,"L",IF(Data!Z10&lt;=25,"M",IF(Data!Z10&lt;=50,"H",IF(Data!Z10&gt;0,"VH"))))))</f>
        <v>VL</v>
      </c>
      <c r="D10" s="3" t="str">
        <f>IF(ISBLANK(Data!Y10)," ",IF(Data!Y10&lt;=0.1,"VL",IF(Data!Y10&lt;=10,"L",IF(Data!Y10&lt;=25,"M",IF(Data!Y10&lt;=50,"H",IF(Data!Y10&gt;0,"VH"))))))</f>
        <v>VL</v>
      </c>
      <c r="G10"/>
      <c r="H10"/>
      <c r="I10" s="32" t="s">
        <v>20</v>
      </c>
      <c r="J10" s="17">
        <f>SUM(J5:J9)</f>
        <v>239</v>
      </c>
      <c r="K10" s="24">
        <f>SUM(K5:K9)</f>
        <v>100</v>
      </c>
      <c r="L10" s="24">
        <f>SUM(L5:L9)</f>
        <v>15</v>
      </c>
      <c r="M10" s="24">
        <f>SUM(M5:M9)</f>
        <v>7</v>
      </c>
      <c r="N10" s="18">
        <f>SUM(N5:N9)</f>
        <v>0</v>
      </c>
      <c r="O10" s="19">
        <f t="shared" si="0"/>
        <v>361</v>
      </c>
      <c r="P10"/>
      <c r="Q10"/>
      <c r="R10"/>
      <c r="S10"/>
      <c r="T10"/>
    </row>
    <row r="11" spans="2:20" s="60" customFormat="1" x14ac:dyDescent="0.3">
      <c r="B11" s="62">
        <v>43623</v>
      </c>
      <c r="C11" s="3" t="str">
        <f>IF(ISBLANK(Data!Z11)," ",IF(Data!Z11&lt;=0.1,"VL",IF(Data!Z11&lt;=10,"L",IF(Data!Z11&lt;=25,"M",IF(Data!Z11&lt;=50,"H",IF(Data!Z11&gt;0,"VH"))))))</f>
        <v>VL</v>
      </c>
      <c r="D11" s="3" t="str">
        <f>IF(ISBLANK(Data!Y11)," ",IF(Data!Y11&lt;=0.1,"VL",IF(Data!Y11&lt;=10,"L",IF(Data!Y11&lt;=25,"M",IF(Data!Y11&lt;=50,"H",IF(Data!Y11&gt;0,"VH"))))))</f>
        <v>VL</v>
      </c>
      <c r="G11"/>
      <c r="P11"/>
      <c r="Q11"/>
      <c r="R11"/>
      <c r="S11"/>
      <c r="T11"/>
    </row>
    <row r="12" spans="2:20" s="60" customFormat="1" x14ac:dyDescent="0.3">
      <c r="B12" s="62">
        <v>43624</v>
      </c>
      <c r="C12" s="3" t="str">
        <f>IF(ISBLANK(Data!Z12)," ",IF(Data!Z12&lt;=0.1,"VL",IF(Data!Z12&lt;=10,"L",IF(Data!Z12&lt;=25,"M",IF(Data!Z12&lt;=50,"H",IF(Data!Z12&gt;0,"VH"))))))</f>
        <v>VL</v>
      </c>
      <c r="D12" s="3" t="str">
        <f>IF(ISBLANK(Data!Y12)," ",IF(Data!Y12&lt;=0.1,"VL",IF(Data!Y12&lt;=10,"L",IF(Data!Y12&lt;=25,"M",IF(Data!Y12&lt;=50,"H",IF(Data!Y12&gt;0,"VH"))))))</f>
        <v>VL</v>
      </c>
      <c r="G12"/>
      <c r="H12" s="119" t="s">
        <v>78</v>
      </c>
      <c r="I12" s="120"/>
      <c r="J12" s="120"/>
      <c r="K12" s="120"/>
      <c r="L12" s="112"/>
      <c r="M12" s="3" t="s">
        <v>36</v>
      </c>
      <c r="N12" s="119" t="s">
        <v>37</v>
      </c>
      <c r="O12" s="120"/>
      <c r="P12" s="120"/>
      <c r="Q12" s="120"/>
      <c r="R12" s="120"/>
      <c r="S12" s="120"/>
      <c r="T12" s="112"/>
    </row>
    <row r="13" spans="2:20" s="60" customFormat="1" x14ac:dyDescent="0.3">
      <c r="B13" s="62">
        <v>43625</v>
      </c>
      <c r="C13" s="3" t="str">
        <f>IF(ISBLANK(Data!Z13)," ",IF(Data!Z13&lt;=0.1,"VL",IF(Data!Z13&lt;=10,"L",IF(Data!Z13&lt;=25,"M",IF(Data!Z13&lt;=50,"H",IF(Data!Z13&gt;0,"VH"))))))</f>
        <v>VL</v>
      </c>
      <c r="D13" s="3" t="str">
        <f>IF(ISBLANK(Data!Y13)," ",IF(Data!Y13&lt;=0.1,"VL",IF(Data!Y13&lt;=10,"L",IF(Data!Y13&lt;=25,"M",IF(Data!Y13&lt;=50,"H",IF(Data!Y13&gt;0,"VH"))))))</f>
        <v>VL</v>
      </c>
      <c r="G13"/>
      <c r="H13" s="149" t="s">
        <v>21</v>
      </c>
      <c r="I13" s="150"/>
      <c r="J13" s="151"/>
      <c r="K13" s="142">
        <f>(J5+K6+L7+M8+N9)/O10</f>
        <v>0.65650969529085867</v>
      </c>
      <c r="L13" s="143"/>
      <c r="M13" s="99" t="s">
        <v>38</v>
      </c>
      <c r="N13" s="119" t="str">
        <f>CONCATENATE(ROUND($K$13*100,3)," ","% forecast correct")</f>
        <v>65.651 % forecast correct</v>
      </c>
      <c r="O13" s="120"/>
      <c r="P13" s="120"/>
      <c r="Q13" s="120"/>
      <c r="R13" s="120"/>
      <c r="S13" s="120"/>
      <c r="T13" s="112"/>
    </row>
    <row r="14" spans="2:20" s="60" customFormat="1" x14ac:dyDescent="0.3">
      <c r="B14" s="62">
        <v>43626</v>
      </c>
      <c r="C14" s="3" t="str">
        <f>IF(ISBLANK(Data!Z14)," ",IF(Data!Z14&lt;=0.1,"VL",IF(Data!Z14&lt;=10,"L",IF(Data!Z14&lt;=25,"M",IF(Data!Z14&lt;=50,"H",IF(Data!Z14&gt;0,"VH"))))))</f>
        <v>VL</v>
      </c>
      <c r="D14" s="3" t="str">
        <f>IF(ISBLANK(Data!Y14)," ",IF(Data!Y14&lt;=0.1,"VL",IF(Data!Y14&lt;=10,"L",IF(Data!Y14&lt;=25,"M",IF(Data!Y14&lt;=50,"H",IF(Data!Y14&gt;0,"VH"))))))</f>
        <v>VL</v>
      </c>
      <c r="G14"/>
      <c r="H14" s="141" t="s">
        <v>34</v>
      </c>
      <c r="I14" s="141"/>
      <c r="J14" s="141"/>
      <c r="K14" s="142">
        <f>(K13-(SUM((J10*O5),(K10*O6),(L10*O7),(M10*O8),(N10*O9))/(O10*O10)))/(1-SUM((J10*O5),(K10*O6),(L10*O7),(M10*O8),(N10*O9))/(O10*O10))</f>
        <v>0.37577219673411322</v>
      </c>
      <c r="L14" s="143"/>
      <c r="M14" s="25" t="s">
        <v>43</v>
      </c>
      <c r="N14" s="121" t="str">
        <f>CONCATENATE(ROUND($K$14*100,3)," ","% correct forcast without random chance correct forecast")</f>
        <v>37.577 % correct forcast without random chance correct forecast</v>
      </c>
      <c r="O14" s="121"/>
      <c r="P14" s="121"/>
      <c r="Q14" s="121"/>
      <c r="R14" s="121"/>
      <c r="S14" s="121"/>
      <c r="T14" s="121"/>
    </row>
    <row r="15" spans="2:20" s="60" customFormat="1" x14ac:dyDescent="0.3">
      <c r="B15" s="62">
        <v>43627</v>
      </c>
      <c r="C15" s="3" t="str">
        <f>IF(ISBLANK(Data!Z15)," ",IF(Data!Z15&lt;=0.1,"VL",IF(Data!Z15&lt;=10,"L",IF(Data!Z15&lt;=25,"M",IF(Data!Z15&lt;=50,"H",IF(Data!Z15&gt;0,"VH"))))))</f>
        <v>VL</v>
      </c>
      <c r="D15" s="3" t="str">
        <f>IF(ISBLANK(Data!Y15)," ",IF(Data!Y15&lt;=0.1,"VL",IF(Data!Y15&lt;=10,"L",IF(Data!Y15&lt;=25,"M",IF(Data!Y15&lt;=50,"H",IF(Data!Y15&gt;0,"VH"))))))</f>
        <v>VL</v>
      </c>
      <c r="G15"/>
      <c r="H15" s="111" t="s">
        <v>35</v>
      </c>
      <c r="I15" s="111"/>
      <c r="J15" s="111"/>
      <c r="K15" s="142">
        <f>(K13-(SUM((J10*O5),(K10*O6),(L10*O7),(M10*O8),(N10*O9))/(O10*O10)))/(1-SUM(J10^2,K10^2,L10^2,M10^2,N10^2)/(O10*O10))</f>
        <v>0.42823316276260998</v>
      </c>
      <c r="L15" s="143"/>
      <c r="M15" s="26" t="s">
        <v>42</v>
      </c>
      <c r="N15" s="121" t="str">
        <f>CONCATENATE(ROUND(K15*100,3)," ","% correct forecast with random chance correct forecast")</f>
        <v>42.823 % correct forecast with random chance correct forecast</v>
      </c>
      <c r="O15" s="121"/>
      <c r="P15" s="121"/>
      <c r="Q15" s="121"/>
      <c r="R15" s="121"/>
      <c r="S15" s="121"/>
      <c r="T15" s="121"/>
    </row>
    <row r="16" spans="2:20" s="60" customFormat="1" x14ac:dyDescent="0.3">
      <c r="B16" s="62">
        <v>43628</v>
      </c>
      <c r="C16" s="3" t="str">
        <f>IF(ISBLANK(Data!Z16)," ",IF(Data!Z16&lt;=0.1,"VL",IF(Data!Z16&lt;=10,"L",IF(Data!Z16&lt;=25,"M",IF(Data!Z16&lt;=50,"H",IF(Data!Z16&gt;0,"VH"))))))</f>
        <v>VL</v>
      </c>
      <c r="D16" s="3" t="str">
        <f>IF(ISBLANK(Data!Y16)," ",IF(Data!Y16&lt;=0.1,"VL",IF(Data!Y16&lt;=10,"L",IF(Data!Y16&lt;=25,"M",IF(Data!Y16&lt;=50,"H",IF(Data!Y16&gt;0,"VH"))))))</f>
        <v>VL</v>
      </c>
      <c r="G16"/>
    </row>
    <row r="17" spans="2:23" s="60" customFormat="1" x14ac:dyDescent="0.3">
      <c r="B17" s="62">
        <v>43629</v>
      </c>
      <c r="C17" s="3" t="str">
        <f>IF(ISBLANK(Data!Z17)," ",IF(Data!Z17&lt;=0.1,"VL",IF(Data!Z17&lt;=10,"L",IF(Data!Z17&lt;=25,"M",IF(Data!Z17&lt;=50,"H",IF(Data!Z17&gt;0,"VH"))))))</f>
        <v>VL</v>
      </c>
      <c r="D17" s="3" t="str">
        <f>IF(ISBLANK(Data!Y17)," ",IF(Data!Y17&lt;=0.1,"VL",IF(Data!Y17&lt;=10,"L",IF(Data!Y17&lt;=25,"M",IF(Data!Y17&lt;=50,"H",IF(Data!Y17&gt;0,"VH"))))))</f>
        <v>VL</v>
      </c>
      <c r="G17"/>
      <c r="J17" s="99"/>
      <c r="K17" s="99" t="s">
        <v>112</v>
      </c>
      <c r="L17" s="99" t="s">
        <v>113</v>
      </c>
      <c r="M17" s="26" t="s">
        <v>114</v>
      </c>
      <c r="N17" s="99" t="s">
        <v>119</v>
      </c>
    </row>
    <row r="18" spans="2:23" s="60" customFormat="1" x14ac:dyDescent="0.3">
      <c r="B18" s="62">
        <v>43630</v>
      </c>
      <c r="C18" s="3" t="str">
        <f>IF(ISBLANK(Data!Z18)," ",IF(Data!Z18&lt;=0.1,"VL",IF(Data!Z18&lt;=10,"L",IF(Data!Z18&lt;=25,"M",IF(Data!Z18&lt;=50,"H",IF(Data!Z18&gt;0,"VH"))))))</f>
        <v>VL</v>
      </c>
      <c r="D18" s="3" t="str">
        <f>IF(ISBLANK(Data!Y18)," ",IF(Data!Y18&lt;=0.1,"VL",IF(Data!Y18&lt;=10,"L",IF(Data!Y18&lt;=25,"M",IF(Data!Y18&lt;=50,"H",IF(Data!Y18&gt;0,"VH"))))))</f>
        <v>VL</v>
      </c>
      <c r="G18"/>
      <c r="H18"/>
      <c r="I18"/>
      <c r="J18" s="99" t="s">
        <v>28</v>
      </c>
      <c r="K18" s="99">
        <f>J5</f>
        <v>150</v>
      </c>
      <c r="L18" s="99">
        <f>SUM(K5:N5)</f>
        <v>15</v>
      </c>
      <c r="M18" s="99">
        <f>J6+J7+J8+J9</f>
        <v>89</v>
      </c>
      <c r="N18" s="99">
        <f>K18/SUM(K18:M18)</f>
        <v>0.59055118110236215</v>
      </c>
      <c r="O18"/>
      <c r="P18"/>
      <c r="Q18"/>
      <c r="R18"/>
      <c r="S18"/>
      <c r="T18"/>
    </row>
    <row r="19" spans="2:23" s="60" customFormat="1" x14ac:dyDescent="0.3">
      <c r="B19" s="62">
        <v>43631</v>
      </c>
      <c r="C19" s="3" t="str">
        <f>IF(ISBLANK(Data!Z19)," ",IF(Data!Z19&lt;=0.1,"VL",IF(Data!Z19&lt;=10,"L",IF(Data!Z19&lt;=25,"M",IF(Data!Z19&lt;=50,"H",IF(Data!Z19&gt;0,"VH"))))))</f>
        <v>VL</v>
      </c>
      <c r="D19" s="3" t="str">
        <f>IF(ISBLANK(Data!Y19)," ",IF(Data!Y19&lt;=0.1,"VL",IF(Data!Y19&lt;=10,"L",IF(Data!Y19&lt;=25,"M",IF(Data!Y19&lt;=50,"H",IF(Data!Y19&gt;0,"VH"))))))</f>
        <v>VL</v>
      </c>
      <c r="G19"/>
      <c r="H19"/>
      <c r="I19"/>
      <c r="J19" s="99" t="s">
        <v>29</v>
      </c>
      <c r="K19" s="99">
        <f>K6</f>
        <v>85</v>
      </c>
      <c r="L19" s="99">
        <f>J6+L6+M6+N6</f>
        <v>106</v>
      </c>
      <c r="M19" s="99">
        <f>K5+K7+K8+K9</f>
        <v>15</v>
      </c>
      <c r="N19" s="99">
        <f t="shared" ref="N19:N21" si="1">K19/SUM(K19:M19)</f>
        <v>0.41262135922330095</v>
      </c>
      <c r="O19"/>
      <c r="P19"/>
      <c r="Q19"/>
      <c r="R19"/>
      <c r="S19"/>
      <c r="T19"/>
    </row>
    <row r="20" spans="2:23" s="60" customFormat="1" x14ac:dyDescent="0.3">
      <c r="B20" s="62">
        <v>43632</v>
      </c>
      <c r="C20" s="3" t="str">
        <f>IF(ISBLANK(Data!Z20)," ",IF(Data!Z20&lt;=0.1,"VL",IF(Data!Z20&lt;=10,"L",IF(Data!Z20&lt;=25,"M",IF(Data!Z20&lt;=50,"H",IF(Data!Z20&gt;0,"VH"))))))</f>
        <v>VL</v>
      </c>
      <c r="D20" s="3" t="str">
        <f>IF(ISBLANK(Data!Y20)," ",IF(Data!Y20&lt;=0.1,"VL",IF(Data!Y20&lt;=10,"L",IF(Data!Y20&lt;=25,"M",IF(Data!Y20&lt;=50,"H",IF(Data!Y20&gt;0,"VH"))))))</f>
        <v>VL</v>
      </c>
      <c r="G20"/>
      <c r="J20" s="99" t="s">
        <v>30</v>
      </c>
      <c r="K20" s="99">
        <f>L7</f>
        <v>2</v>
      </c>
      <c r="L20" s="99">
        <f>J7+K7+M7+N7</f>
        <v>3</v>
      </c>
      <c r="M20" s="99">
        <f>L5+L6+L8+L9</f>
        <v>13</v>
      </c>
      <c r="N20" s="99">
        <f t="shared" si="1"/>
        <v>0.1111111111111111</v>
      </c>
      <c r="P20"/>
      <c r="Q20"/>
      <c r="R20"/>
      <c r="S20"/>
      <c r="T20"/>
    </row>
    <row r="21" spans="2:23" s="60" customFormat="1" x14ac:dyDescent="0.3">
      <c r="B21" s="62">
        <v>43633</v>
      </c>
      <c r="C21" s="3" t="str">
        <f>IF(ISBLANK(Data!Z21)," ",IF(Data!Z21&lt;=0.1,"VL",IF(Data!Z21&lt;=10,"L",IF(Data!Z21&lt;=25,"M",IF(Data!Z21&lt;=50,"H",IF(Data!Z21&gt;0,"VH"))))))</f>
        <v>VL</v>
      </c>
      <c r="D21" s="3" t="str">
        <f>IF(ISBLANK(Data!Y21)," ",IF(Data!Y21&lt;=0.1,"VL",IF(Data!Y21&lt;=10,"L",IF(Data!Y21&lt;=25,"M",IF(Data!Y21&lt;=50,"H",IF(Data!Y21&gt;0,"VH"))))))</f>
        <v>VL</v>
      </c>
      <c r="G21"/>
      <c r="J21" s="99" t="s">
        <v>31</v>
      </c>
      <c r="K21" s="99">
        <f>M8</f>
        <v>0</v>
      </c>
      <c r="L21" s="99">
        <f>J8+K8+L8+N8</f>
        <v>0</v>
      </c>
      <c r="M21" s="99">
        <f>M5+M6+M7+M9</f>
        <v>7</v>
      </c>
      <c r="N21" s="99">
        <f t="shared" si="1"/>
        <v>0</v>
      </c>
      <c r="P21"/>
      <c r="Q21"/>
      <c r="R21"/>
      <c r="S21"/>
      <c r="T21"/>
    </row>
    <row r="22" spans="2:23" s="60" customFormat="1" x14ac:dyDescent="0.3">
      <c r="B22" s="62">
        <v>43634</v>
      </c>
      <c r="C22" s="3" t="str">
        <f>IF(ISBLANK(Data!Z22)," ",IF(Data!Z22&lt;=0.1,"VL",IF(Data!Z22&lt;=10,"L",IF(Data!Z22&lt;=25,"M",IF(Data!Z22&lt;=50,"H",IF(Data!Z22&gt;0,"VH"))))))</f>
        <v>VL</v>
      </c>
      <c r="D22" s="3" t="str">
        <f>IF(ISBLANK(Data!Y22)," ",IF(Data!Y22&lt;=0.1,"VL",IF(Data!Y22&lt;=10,"L",IF(Data!Y22&lt;=25,"M",IF(Data!Y22&lt;=50,"H",IF(Data!Y22&gt;0,"VH"))))))</f>
        <v>VL</v>
      </c>
      <c r="G22"/>
      <c r="J22" s="99" t="s">
        <v>32</v>
      </c>
      <c r="K22" s="99">
        <f>N9</f>
        <v>0</v>
      </c>
      <c r="L22" s="99">
        <f>J9:M9</f>
        <v>0</v>
      </c>
      <c r="M22" s="99">
        <f>N5+N6+N7+N8</f>
        <v>0</v>
      </c>
      <c r="N22" s="99">
        <v>0</v>
      </c>
      <c r="P22"/>
      <c r="Q22"/>
      <c r="R22" s="88" t="s">
        <v>111</v>
      </c>
      <c r="S22" s="88">
        <f>N18</f>
        <v>0.59055118110236215</v>
      </c>
      <c r="T22" s="88">
        <f>N19</f>
        <v>0.41262135922330095</v>
      </c>
      <c r="U22" s="88">
        <f>N20</f>
        <v>0.1111111111111111</v>
      </c>
      <c r="V22" s="88">
        <f>N21</f>
        <v>0</v>
      </c>
      <c r="W22" s="88">
        <f>N22</f>
        <v>0</v>
      </c>
    </row>
    <row r="23" spans="2:23" s="60" customFormat="1" x14ac:dyDescent="0.3">
      <c r="B23" s="62">
        <v>43635</v>
      </c>
      <c r="C23" s="3" t="str">
        <f>IF(ISBLANK(Data!Z23)," ",IF(Data!Z23&lt;=0.1,"VL",IF(Data!Z23&lt;=10,"L",IF(Data!Z23&lt;=25,"M",IF(Data!Z23&lt;=50,"H",IF(Data!Z23&gt;0,"VH"))))))</f>
        <v>VL</v>
      </c>
      <c r="D23" s="3" t="str">
        <f>IF(ISBLANK(Data!Y23)," ",IF(Data!Y23&lt;=0.1,"VL",IF(Data!Y23&lt;=10,"L",IF(Data!Y23&lt;=25,"M",IF(Data!Y23&lt;=50,"H",IF(Data!Y23&gt;0,"VH"))))))</f>
        <v>VL</v>
      </c>
      <c r="G23"/>
      <c r="P23"/>
      <c r="Q23"/>
      <c r="R23" s="88" t="s">
        <v>110</v>
      </c>
      <c r="S23" s="88">
        <f>Categorical4day!N18</f>
        <v>0.65055762081784385</v>
      </c>
      <c r="T23" s="88">
        <f>Categorical4day!N19</f>
        <v>0.30726256983240224</v>
      </c>
      <c r="U23" s="88">
        <f>Categorical4day!N20</f>
        <v>5.7142857142857141E-2</v>
      </c>
      <c r="V23" s="88">
        <f>Categorical4day!N21</f>
        <v>0.2857142857142857</v>
      </c>
      <c r="W23" s="88">
        <f>Categorical4day!N22</f>
        <v>0</v>
      </c>
    </row>
    <row r="24" spans="2:23" s="60" customFormat="1" x14ac:dyDescent="0.3">
      <c r="B24" s="62">
        <v>43636</v>
      </c>
      <c r="C24" s="3" t="str">
        <f>IF(ISBLANK(Data!Z24)," ",IF(Data!Z24&lt;=0.1,"VL",IF(Data!Z24&lt;=10,"L",IF(Data!Z24&lt;=25,"M",IF(Data!Z24&lt;=50,"H",IF(Data!Z24&gt;0,"VH"))))))</f>
        <v>VL</v>
      </c>
      <c r="D24" s="3" t="str">
        <f>IF(ISBLANK(Data!Y24)," ",IF(Data!Y24&lt;=0.1,"VL",IF(Data!Y24&lt;=10,"L",IF(Data!Y24&lt;=25,"M",IF(Data!Y24&lt;=50,"H",IF(Data!Y24&gt;0,"VH"))))))</f>
        <v>VL</v>
      </c>
      <c r="G24"/>
      <c r="P24"/>
      <c r="Q24"/>
      <c r="R24" s="88" t="s">
        <v>109</v>
      </c>
      <c r="S24" s="88">
        <f>Categorical3day!N18</f>
        <v>0.74632352941176472</v>
      </c>
      <c r="T24" s="88">
        <f>Categorical3day!N19</f>
        <v>0.38461538461538464</v>
      </c>
      <c r="U24" s="88">
        <f>Categorical3day!N20</f>
        <v>0</v>
      </c>
      <c r="V24" s="88">
        <f>Categorical3day!N21</f>
        <v>0</v>
      </c>
      <c r="W24" s="88">
        <f>Categorical3day!N22</f>
        <v>0</v>
      </c>
    </row>
    <row r="25" spans="2:23" s="60" customFormat="1" x14ac:dyDescent="0.3">
      <c r="B25" s="62">
        <v>43637</v>
      </c>
      <c r="C25" s="3" t="str">
        <f>IF(ISBLANK(Data!Z25)," ",IF(Data!Z25&lt;=0.1,"VL",IF(Data!Z25&lt;=10,"L",IF(Data!Z25&lt;=25,"M",IF(Data!Z25&lt;=50,"H",IF(Data!Z25&gt;0,"VH"))))))</f>
        <v>VL</v>
      </c>
      <c r="D25" s="3" t="str">
        <f>IF(ISBLANK(Data!Y25)," ",IF(Data!Y25&lt;=0.1,"VL",IF(Data!Y25&lt;=10,"L",IF(Data!Y25&lt;=25,"M",IF(Data!Y25&lt;=50,"H",IF(Data!Y25&gt;0,"VH"))))))</f>
        <v>VL</v>
      </c>
      <c r="G25"/>
      <c r="P25"/>
      <c r="Q25"/>
      <c r="R25" s="88" t="s">
        <v>108</v>
      </c>
      <c r="S25" s="88">
        <f>Categorical2day!N18</f>
        <v>0.68106312292358806</v>
      </c>
      <c r="T25" s="88">
        <f>Categorical2day!N19</f>
        <v>0.26666666666666666</v>
      </c>
      <c r="U25" s="88">
        <f>Categorical2day!N20</f>
        <v>4.7619047619047616E-2</v>
      </c>
      <c r="V25" s="88">
        <f>Categorical2day!N21</f>
        <v>0</v>
      </c>
      <c r="W25" s="88">
        <f>Categorical2day!N22</f>
        <v>0</v>
      </c>
    </row>
    <row r="26" spans="2:23" s="60" customFormat="1" x14ac:dyDescent="0.3">
      <c r="B26" s="62">
        <v>43638</v>
      </c>
      <c r="C26" s="3" t="str">
        <f>IF(ISBLANK(Data!Z26)," ",IF(Data!Z26&lt;=0.1,"VL",IF(Data!Z26&lt;=10,"L",IF(Data!Z26&lt;=25,"M",IF(Data!Z26&lt;=50,"H",IF(Data!Z26&gt;0,"VH"))))))</f>
        <v>VL</v>
      </c>
      <c r="D26" s="3" t="str">
        <f>IF(ISBLANK(Data!Y26)," ",IF(Data!Y26&lt;=0.1,"VL",IF(Data!Y26&lt;=10,"L",IF(Data!Y26&lt;=25,"M",IF(Data!Y26&lt;=50,"H",IF(Data!Y26&gt;0,"VH"))))))</f>
        <v>VL</v>
      </c>
      <c r="G26"/>
      <c r="H26"/>
      <c r="I26"/>
      <c r="J26"/>
      <c r="K26"/>
      <c r="L26"/>
      <c r="M26"/>
      <c r="N26"/>
      <c r="O26"/>
      <c r="P26"/>
      <c r="Q26"/>
      <c r="R26" s="88" t="s">
        <v>107</v>
      </c>
      <c r="S26" s="88">
        <f>Categorical1day!N18</f>
        <v>0.73374613003095979</v>
      </c>
      <c r="T26" s="88">
        <f>Categorical1day!N19</f>
        <v>0.14414414414414414</v>
      </c>
      <c r="U26" s="88">
        <f>Categorical1day!N20</f>
        <v>6.8965517241379309E-2</v>
      </c>
      <c r="V26" s="88">
        <f>Categorical1day!N21</f>
        <v>0.22222222222222221</v>
      </c>
      <c r="W26" s="88">
        <f>Categorical1day!N22</f>
        <v>0</v>
      </c>
    </row>
    <row r="27" spans="2:23" s="60" customFormat="1" x14ac:dyDescent="0.3">
      <c r="B27" s="62">
        <v>43639</v>
      </c>
      <c r="C27" s="3" t="str">
        <f>IF(ISBLANK(Data!Z27)," ",IF(Data!Z27&lt;=0.1,"VL",IF(Data!Z27&lt;=10,"L",IF(Data!Z27&lt;=25,"M",IF(Data!Z27&lt;=50,"H",IF(Data!Z27&gt;0,"VH"))))))</f>
        <v>VL</v>
      </c>
      <c r="D27" s="3" t="str">
        <f>IF(ISBLANK(Data!Y27)," ",IF(Data!Y27&lt;=0.1,"VL",IF(Data!Y27&lt;=10,"L",IF(Data!Y27&lt;=25,"M",IF(Data!Y27&lt;=50,"H",IF(Data!Y27&gt;0,"VH"))))))</f>
        <v>VL</v>
      </c>
      <c r="G27"/>
      <c r="H27"/>
      <c r="I27"/>
      <c r="J27"/>
      <c r="K27"/>
      <c r="L27"/>
      <c r="M27"/>
      <c r="N27"/>
      <c r="O27"/>
      <c r="P27"/>
      <c r="Q27"/>
      <c r="R27" s="88"/>
      <c r="S27" s="88" t="s">
        <v>28</v>
      </c>
      <c r="T27" s="88" t="s">
        <v>29</v>
      </c>
      <c r="U27" s="88" t="s">
        <v>30</v>
      </c>
      <c r="V27" s="88" t="s">
        <v>31</v>
      </c>
      <c r="W27" s="88" t="s">
        <v>32</v>
      </c>
    </row>
    <row r="28" spans="2:23" s="60" customFormat="1" x14ac:dyDescent="0.3">
      <c r="B28" s="62">
        <v>43640</v>
      </c>
      <c r="C28" s="3" t="str">
        <f>IF(ISBLANK(Data!Z28)," ",IF(Data!Z28&lt;=0.1,"VL",IF(Data!Z28&lt;=10,"L",IF(Data!Z28&lt;=25,"M",IF(Data!Z28&lt;=50,"H",IF(Data!Z28&gt;0,"VH"))))))</f>
        <v>VL</v>
      </c>
      <c r="D28" s="3" t="str">
        <f>IF(ISBLANK(Data!Y28)," ",IF(Data!Y28&lt;=0.1,"VL",IF(Data!Y28&lt;=10,"L",IF(Data!Y28&lt;=25,"M",IF(Data!Y28&lt;=50,"H",IF(Data!Y28&gt;0,"VH"))))))</f>
        <v>VL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3" s="60" customFormat="1" x14ac:dyDescent="0.3">
      <c r="B29" s="62">
        <v>43641</v>
      </c>
      <c r="C29" s="3" t="str">
        <f>IF(ISBLANK(Data!Z29)," ",IF(Data!Z29&lt;=0.1,"VL",IF(Data!Z29&lt;=10,"L",IF(Data!Z29&lt;=25,"M",IF(Data!Z29&lt;=50,"H",IF(Data!Z29&gt;0,"VH"))))))</f>
        <v>VL</v>
      </c>
      <c r="D29" s="3" t="str">
        <f>IF(ISBLANK(Data!Y29)," ",IF(Data!Y29&lt;=0.1,"VL",IF(Data!Y29&lt;=10,"L",IF(Data!Y29&lt;=25,"M",IF(Data!Y29&lt;=50,"H",IF(Data!Y29&gt;0,"VH"))))))</f>
        <v>VL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3" s="60" customFormat="1" x14ac:dyDescent="0.3">
      <c r="B30" s="62">
        <v>43642</v>
      </c>
      <c r="C30" s="3" t="str">
        <f>IF(ISBLANK(Data!Z30)," ",IF(Data!Z30&lt;=0.1,"VL",IF(Data!Z30&lt;=10,"L",IF(Data!Z30&lt;=25,"M",IF(Data!Z30&lt;=50,"H",IF(Data!Z30&gt;0,"VH"))))))</f>
        <v>VL</v>
      </c>
      <c r="D30" s="3" t="str">
        <f>IF(ISBLANK(Data!Y30)," ",IF(Data!Y30&lt;=0.1,"VL",IF(Data!Y30&lt;=10,"L",IF(Data!Y30&lt;=25,"M",IF(Data!Y30&lt;=50,"H",IF(Data!Y30&gt;0,"VH"))))))</f>
        <v>VL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3" s="60" customFormat="1" x14ac:dyDescent="0.3">
      <c r="B31" s="62">
        <v>43643</v>
      </c>
      <c r="C31" s="3" t="str">
        <f>IF(ISBLANK(Data!Z31)," ",IF(Data!Z31&lt;=0.1,"VL",IF(Data!Z31&lt;=10,"L",IF(Data!Z31&lt;=25,"M",IF(Data!Z31&lt;=50,"H",IF(Data!Z31&gt;0,"VH"))))))</f>
        <v>VL</v>
      </c>
      <c r="D31" s="3" t="str">
        <f>IF(ISBLANK(Data!Y31)," ",IF(Data!Y31&lt;=0.1,"VL",IF(Data!Y31&lt;=10,"L",IF(Data!Y31&lt;=25,"M",IF(Data!Y31&lt;=50,"H",IF(Data!Y31&gt;0,"VH"))))))</f>
        <v>VL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3" s="60" customFormat="1" x14ac:dyDescent="0.3">
      <c r="B32" s="62">
        <v>43644</v>
      </c>
      <c r="C32" s="3" t="str">
        <f>IF(ISBLANK(Data!Z32)," ",IF(Data!Z32&lt;=0.1,"VL",IF(Data!Z32&lt;=10,"L",IF(Data!Z32&lt;=25,"M",IF(Data!Z32&lt;=50,"H",IF(Data!Z32&gt;0,"VH"))))))</f>
        <v>VL</v>
      </c>
      <c r="D32" s="3" t="str">
        <f>IF(ISBLANK(Data!Y32)," ",IF(Data!Y32&lt;=0.1,"VL",IF(Data!Y32&lt;=10,"L",IF(Data!Y32&lt;=25,"M",IF(Data!Y32&lt;=50,"H",IF(Data!Y32&gt;0,"VH"))))))</f>
        <v>VL</v>
      </c>
      <c r="G32"/>
      <c r="H32" s="3" t="s">
        <v>89</v>
      </c>
      <c r="I32" s="3" t="s">
        <v>21</v>
      </c>
      <c r="K32" s="3" t="s">
        <v>89</v>
      </c>
      <c r="L32" s="3" t="s">
        <v>94</v>
      </c>
      <c r="N32" s="3" t="s">
        <v>89</v>
      </c>
      <c r="O32" s="3" t="s">
        <v>93</v>
      </c>
      <c r="P32"/>
      <c r="Q32"/>
      <c r="R32"/>
      <c r="S32"/>
      <c r="T32"/>
    </row>
    <row r="33" spans="2:20" s="60" customFormat="1" x14ac:dyDescent="0.3">
      <c r="B33" s="62">
        <v>43645</v>
      </c>
      <c r="C33" s="3" t="str">
        <f>IF(ISBLANK(Data!Z33)," ",IF(Data!Z33&lt;=0.1,"VL",IF(Data!Z33&lt;=10,"L",IF(Data!Z33&lt;=25,"M",IF(Data!Z33&lt;=50,"H",IF(Data!Z33&gt;0,"VH"))))))</f>
        <v>VL</v>
      </c>
      <c r="D33" s="3" t="str">
        <f>IF(ISBLANK(Data!Y33)," ",IF(Data!Y33&lt;=0.1,"VL",IF(Data!Y33&lt;=10,"L",IF(Data!Y33&lt;=25,"M",IF(Data!Y33&lt;=50,"H",IF(Data!Y33&gt;0,"VH"))))))</f>
        <v>VL</v>
      </c>
      <c r="G33"/>
      <c r="H33" s="3" t="s">
        <v>84</v>
      </c>
      <c r="I33" s="3">
        <f>Categorical1day!K13</f>
        <v>0.70218579234972678</v>
      </c>
      <c r="K33" s="3" t="s">
        <v>84</v>
      </c>
      <c r="L33" s="3">
        <f>Categorical1day!K14</f>
        <v>0.25128089634592654</v>
      </c>
      <c r="N33" s="3" t="s">
        <v>84</v>
      </c>
      <c r="O33" s="3">
        <f>Categorical1day!K15</f>
        <v>0.37158636767317949</v>
      </c>
      <c r="P33"/>
      <c r="Q33"/>
      <c r="R33"/>
      <c r="S33"/>
      <c r="T33"/>
    </row>
    <row r="34" spans="2:20" s="60" customFormat="1" x14ac:dyDescent="0.3">
      <c r="B34" s="62">
        <v>43646</v>
      </c>
      <c r="C34" s="3" t="str">
        <f>IF(ISBLANK(Data!Z34)," ",IF(Data!Z34&lt;=0.1,"VL",IF(Data!Z34&lt;=10,"L",IF(Data!Z34&lt;=25,"M",IF(Data!Z34&lt;=50,"H",IF(Data!Z34&gt;0,"VH"))))))</f>
        <v>VL</v>
      </c>
      <c r="D34" s="3" t="str">
        <f>IF(ISBLANK(Data!Y34)," ",IF(Data!Y34&lt;=0.1,"VL",IF(Data!Y34&lt;=10,"L",IF(Data!Y34&lt;=25,"M",IF(Data!Y34&lt;=50,"H",IF(Data!Y34&gt;0,"VH"))))))</f>
        <v>VL</v>
      </c>
      <c r="G34"/>
      <c r="H34" s="3" t="s">
        <v>104</v>
      </c>
      <c r="I34" s="3">
        <f>Categorical2day!K13</f>
        <v>0.67397260273972603</v>
      </c>
      <c r="K34" s="3" t="s">
        <v>104</v>
      </c>
      <c r="L34" s="3">
        <f>Categorical2day!K14</f>
        <v>0.30146349308459319</v>
      </c>
      <c r="N34" s="3" t="s">
        <v>104</v>
      </c>
      <c r="O34" s="3">
        <f>Categorical2day!K15</f>
        <v>0.38022312373225176</v>
      </c>
      <c r="P34"/>
      <c r="Q34"/>
      <c r="R34"/>
      <c r="S34"/>
      <c r="T34"/>
    </row>
    <row r="35" spans="2:20" s="60" customFormat="1" x14ac:dyDescent="0.3">
      <c r="B35" s="62">
        <v>43647</v>
      </c>
      <c r="C35" s="3" t="str">
        <f>IF(ISBLANK(Data!Z35)," ",IF(Data!Z35&lt;=0.1,"VL",IF(Data!Z35&lt;=10,"L",IF(Data!Z35&lt;=25,"M",IF(Data!Z35&lt;=50,"H",IF(Data!Z35&gt;0,"VH"))))))</f>
        <v>VL</v>
      </c>
      <c r="D35" s="3" t="str">
        <f>IF(ISBLANK(Data!Y35)," ",IF(Data!Y35&lt;=0.1,"VL",IF(Data!Y35&lt;=10,"L",IF(Data!Y35&lt;=25,"M",IF(Data!Y35&lt;=50,"H",IF(Data!Y35&gt;0,"VH"))))))</f>
        <v>VL</v>
      </c>
      <c r="G35"/>
      <c r="H35" s="3" t="s">
        <v>85</v>
      </c>
      <c r="I35" s="3">
        <f>Categorical3day!K13</f>
        <v>0.72451790633608815</v>
      </c>
      <c r="K35" s="3" t="s">
        <v>85</v>
      </c>
      <c r="L35" s="3">
        <f>Categorical3day!K14</f>
        <v>0.44279004083136336</v>
      </c>
      <c r="N35" s="3" t="s">
        <v>85</v>
      </c>
      <c r="O35" s="3">
        <f>Categorical3day!K15</f>
        <v>0.50649669897457505</v>
      </c>
      <c r="P35"/>
      <c r="Q35"/>
      <c r="R35"/>
      <c r="S35"/>
      <c r="T35"/>
    </row>
    <row r="36" spans="2:20" s="60" customFormat="1" x14ac:dyDescent="0.3">
      <c r="B36" s="62">
        <v>43648</v>
      </c>
      <c r="C36" s="3" t="str">
        <f>IF(ISBLANK(Data!Z36)," ",IF(Data!Z36&lt;=0.1,"VL",IF(Data!Z36&lt;=10,"L",IF(Data!Z36&lt;=25,"M",IF(Data!Z36&lt;=50,"H",IF(Data!Z36&gt;0,"VH"))))))</f>
        <v>VL</v>
      </c>
      <c r="D36" s="3" t="str">
        <f>IF(ISBLANK(Data!Y36)," ",IF(Data!Y36&lt;=0.1,"VL",IF(Data!Y36&lt;=10,"L",IF(Data!Y36&lt;=25,"M",IF(Data!Y36&lt;=50,"H",IF(Data!Y36&gt;0,"VH"))))))</f>
        <v>VL</v>
      </c>
      <c r="G36"/>
      <c r="H36" s="3" t="s">
        <v>105</v>
      </c>
      <c r="I36" s="3">
        <f>Categorical2day!K13</f>
        <v>0.67397260273972603</v>
      </c>
      <c r="K36" s="3" t="s">
        <v>105</v>
      </c>
      <c r="L36" s="3">
        <f>Categorical4day!K14</f>
        <v>0.33177583571284358</v>
      </c>
      <c r="N36" s="3" t="s">
        <v>105</v>
      </c>
      <c r="O36" s="3">
        <f>Categorical4day!K15</f>
        <v>0.38050345671661545</v>
      </c>
      <c r="P36"/>
      <c r="Q36"/>
      <c r="R36"/>
      <c r="S36"/>
      <c r="T36"/>
    </row>
    <row r="37" spans="2:20" s="60" customFormat="1" x14ac:dyDescent="0.3">
      <c r="B37" s="62">
        <v>43649</v>
      </c>
      <c r="C37" s="3" t="str">
        <f>IF(ISBLANK(Data!Z37)," ",IF(Data!Z37&lt;=0.1,"VL",IF(Data!Z37&lt;=10,"L",IF(Data!Z37&lt;=25,"M",IF(Data!Z37&lt;=50,"H",IF(Data!Z37&gt;0,"VH"))))))</f>
        <v>VL</v>
      </c>
      <c r="D37" s="3" t="str">
        <f>IF(ISBLANK(Data!Y37)," ",IF(Data!Y37&lt;=0.1,"VL",IF(Data!Y37&lt;=10,"L",IF(Data!Y37&lt;=25,"M",IF(Data!Y37&lt;=50,"H",IF(Data!Y37&gt;0,"VH"))))))</f>
        <v>VL</v>
      </c>
      <c r="G37"/>
      <c r="H37" s="3" t="s">
        <v>86</v>
      </c>
      <c r="I37" s="58">
        <f>K13</f>
        <v>0.65650969529085867</v>
      </c>
      <c r="K37" s="3" t="s">
        <v>86</v>
      </c>
      <c r="L37" s="58">
        <f>K14</f>
        <v>0.37577219673411322</v>
      </c>
      <c r="N37" s="3" t="s">
        <v>86</v>
      </c>
      <c r="O37" s="58">
        <f>K15</f>
        <v>0.42823316276260998</v>
      </c>
      <c r="P37"/>
      <c r="Q37"/>
      <c r="R37"/>
      <c r="S37"/>
      <c r="T37"/>
    </row>
    <row r="38" spans="2:20" s="60" customFormat="1" x14ac:dyDescent="0.3">
      <c r="B38" s="62">
        <v>43650</v>
      </c>
      <c r="C38" s="3" t="str">
        <f>IF(ISBLANK(Data!Z38)," ",IF(Data!Z38&lt;=0.1,"VL",IF(Data!Z38&lt;=10,"L",IF(Data!Z38&lt;=25,"M",IF(Data!Z38&lt;=50,"H",IF(Data!Z38&gt;0,"VH"))))))</f>
        <v>L</v>
      </c>
      <c r="D38" s="3" t="str">
        <f>IF(ISBLANK(Data!Y38)," ",IF(Data!Y38&lt;=0.1,"VL",IF(Data!Y38&lt;=10,"L",IF(Data!Y38&lt;=25,"M",IF(Data!Y38&lt;=50,"H",IF(Data!Y38&gt;0,"VH"))))))</f>
        <v>VL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2:20" s="60" customFormat="1" x14ac:dyDescent="0.3">
      <c r="B39" s="62">
        <v>43651</v>
      </c>
      <c r="C39" s="3" t="str">
        <f>IF(ISBLANK(Data!Z39)," ",IF(Data!Z39&lt;=0.1,"VL",IF(Data!Z39&lt;=10,"L",IF(Data!Z39&lt;=25,"M",IF(Data!Z39&lt;=50,"H",IF(Data!Z39&gt;0,"VH"))))))</f>
        <v>L</v>
      </c>
      <c r="D39" s="3" t="str">
        <f>IF(ISBLANK(Data!Y39)," ",IF(Data!Y39&lt;=0.1,"VL",IF(Data!Y39&lt;=10,"L",IF(Data!Y39&lt;=25,"M",IF(Data!Y39&lt;=50,"H",IF(Data!Y39&gt;0,"VH"))))))</f>
        <v>VL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2:20" s="60" customFormat="1" x14ac:dyDescent="0.3">
      <c r="B40" s="62">
        <v>43652</v>
      </c>
      <c r="C40" s="3" t="str">
        <f>IF(ISBLANK(Data!Z40)," ",IF(Data!Z40&lt;=0.1,"VL",IF(Data!Z40&lt;=10,"L",IF(Data!Z40&lt;=25,"M",IF(Data!Z40&lt;=50,"H",IF(Data!Z40&gt;0,"VH"))))))</f>
        <v>L</v>
      </c>
      <c r="D40" s="3" t="str">
        <f>IF(ISBLANK(Data!Y40)," ",IF(Data!Y40&lt;=0.1,"VL",IF(Data!Y40&lt;=10,"L",IF(Data!Y40&lt;=25,"M",IF(Data!Y40&lt;=50,"H",IF(Data!Y40&gt;0,"VH"))))))</f>
        <v>L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2:20" s="60" customFormat="1" x14ac:dyDescent="0.3">
      <c r="B41" s="62">
        <v>43653</v>
      </c>
      <c r="C41" s="3" t="str">
        <f>IF(ISBLANK(Data!Z41)," ",IF(Data!Z41&lt;=0.1,"VL",IF(Data!Z41&lt;=10,"L",IF(Data!Z41&lt;=25,"M",IF(Data!Z41&lt;=50,"H",IF(Data!Z41&gt;0,"VH"))))))</f>
        <v>L</v>
      </c>
      <c r="D41" s="3" t="str">
        <f>IF(ISBLANK(Data!Y41)," ",IF(Data!Y41&lt;=0.1,"VL",IF(Data!Y41&lt;=10,"L",IF(Data!Y41&lt;=25,"M",IF(Data!Y41&lt;=50,"H",IF(Data!Y41&gt;0,"VH"))))))</f>
        <v>L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2:20" s="60" customFormat="1" x14ac:dyDescent="0.3">
      <c r="B42" s="62">
        <v>43654</v>
      </c>
      <c r="C42" s="3" t="str">
        <f>IF(ISBLANK(Data!Z42)," ",IF(Data!Z42&lt;=0.1,"VL",IF(Data!Z42&lt;=10,"L",IF(Data!Z42&lt;=25,"M",IF(Data!Z42&lt;=50,"H",IF(Data!Z42&gt;0,"VH"))))))</f>
        <v>L</v>
      </c>
      <c r="D42" s="3" t="str">
        <f>IF(ISBLANK(Data!Y42)," ",IF(Data!Y42&lt;=0.1,"VL",IF(Data!Y42&lt;=10,"L",IF(Data!Y42&lt;=25,"M",IF(Data!Y42&lt;=50,"H",IF(Data!Y42&gt;0,"VH"))))))</f>
        <v>L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2:20" s="60" customFormat="1" x14ac:dyDescent="0.3">
      <c r="B43" s="62">
        <v>43655</v>
      </c>
      <c r="C43" s="3" t="str">
        <f>IF(ISBLANK(Data!Z43)," ",IF(Data!Z43&lt;=0.1,"VL",IF(Data!Z43&lt;=10,"L",IF(Data!Z43&lt;=25,"M",IF(Data!Z43&lt;=50,"H",IF(Data!Z43&gt;0,"VH"))))))</f>
        <v>L</v>
      </c>
      <c r="D43" s="3" t="str">
        <f>IF(ISBLANK(Data!Y43)," ",IF(Data!Y43&lt;=0.1,"VL",IF(Data!Y43&lt;=10,"L",IF(Data!Y43&lt;=25,"M",IF(Data!Y43&lt;=50,"H",IF(Data!Y43&gt;0,"VH"))))))</f>
        <v>L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2:20" s="60" customFormat="1" x14ac:dyDescent="0.3">
      <c r="B44" s="62">
        <v>43656</v>
      </c>
      <c r="C44" s="3" t="str">
        <f>IF(ISBLANK(Data!Z44)," ",IF(Data!Z44&lt;=0.1,"VL",IF(Data!Z44&lt;=10,"L",IF(Data!Z44&lt;=25,"M",IF(Data!Z44&lt;=50,"H",IF(Data!Z44&gt;0,"VH"))))))</f>
        <v>VL</v>
      </c>
      <c r="D44" s="3" t="str">
        <f>IF(ISBLANK(Data!Y44)," ",IF(Data!Y44&lt;=0.1,"VL",IF(Data!Y44&lt;=10,"L",IF(Data!Y44&lt;=25,"M",IF(Data!Y44&lt;=50,"H",IF(Data!Y44&gt;0,"VH"))))))</f>
        <v>L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2:20" s="60" customFormat="1" x14ac:dyDescent="0.3">
      <c r="B45" s="62">
        <v>43657</v>
      </c>
      <c r="C45" s="3" t="str">
        <f>IF(ISBLANK(Data!Z45)," ",IF(Data!Z45&lt;=0.1,"VL",IF(Data!Z45&lt;=10,"L",IF(Data!Z45&lt;=25,"M",IF(Data!Z45&lt;=50,"H",IF(Data!Z45&gt;0,"VH"))))))</f>
        <v>VL</v>
      </c>
      <c r="D45" s="3" t="str">
        <f>IF(ISBLANK(Data!Y45)," ",IF(Data!Y45&lt;=0.1,"VL",IF(Data!Y45&lt;=10,"L",IF(Data!Y45&lt;=25,"M",IF(Data!Y45&lt;=50,"H",IF(Data!Y45&gt;0,"VH"))))))</f>
        <v>L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2:20" s="60" customFormat="1" x14ac:dyDescent="0.3">
      <c r="B46" s="62">
        <v>43658</v>
      </c>
      <c r="C46" s="3" t="str">
        <f>IF(ISBLANK(Data!Z46)," ",IF(Data!Z46&lt;=0.1,"VL",IF(Data!Z46&lt;=10,"L",IF(Data!Z46&lt;=25,"M",IF(Data!Z46&lt;=50,"H",IF(Data!Z46&gt;0,"VH"))))))</f>
        <v>VL</v>
      </c>
      <c r="D46" s="3" t="str">
        <f>IF(ISBLANK(Data!Y46)," ",IF(Data!Y46&lt;=0.1,"VL",IF(Data!Y46&lt;=10,"L",IF(Data!Y46&lt;=25,"M",IF(Data!Y46&lt;=50,"H",IF(Data!Y46&gt;0,"VH"))))))</f>
        <v>L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2:20" s="60" customFormat="1" x14ac:dyDescent="0.3">
      <c r="B47" s="62">
        <v>43659</v>
      </c>
      <c r="C47" s="3" t="str">
        <f>IF(ISBLANK(Data!Z47)," ",IF(Data!Z47&lt;=0.1,"VL",IF(Data!Z47&lt;=10,"L",IF(Data!Z47&lt;=25,"M",IF(Data!Z47&lt;=50,"H",IF(Data!Z47&gt;0,"VH"))))))</f>
        <v>VL</v>
      </c>
      <c r="D47" s="3" t="str">
        <f>IF(ISBLANK(Data!Y47)," ",IF(Data!Y47&lt;=0.1,"VL",IF(Data!Y47&lt;=10,"L",IF(Data!Y47&lt;=25,"M",IF(Data!Y47&lt;=50,"H",IF(Data!Y47&gt;0,"VH"))))))</f>
        <v>L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2:20" s="60" customFormat="1" x14ac:dyDescent="0.3">
      <c r="B48" s="62">
        <v>43660</v>
      </c>
      <c r="C48" s="3" t="str">
        <f>IF(ISBLANK(Data!Z48)," ",IF(Data!Z48&lt;=0.1,"VL",IF(Data!Z48&lt;=10,"L",IF(Data!Z48&lt;=25,"M",IF(Data!Z48&lt;=50,"H",IF(Data!Z48&gt;0,"VH"))))))</f>
        <v>VL</v>
      </c>
      <c r="D48" s="3" t="str">
        <f>IF(ISBLANK(Data!Y48)," ",IF(Data!Y48&lt;=0.1,"VL",IF(Data!Y48&lt;=10,"L",IF(Data!Y48&lt;=25,"M",IF(Data!Y48&lt;=50,"H",IF(Data!Y48&gt;0,"VH"))))))</f>
        <v>L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2:20" s="60" customFormat="1" x14ac:dyDescent="0.3">
      <c r="B49" s="62">
        <v>43661</v>
      </c>
      <c r="C49" s="3" t="str">
        <f>IF(ISBLANK(Data!Z49)," ",IF(Data!Z49&lt;=0.1,"VL",IF(Data!Z49&lt;=10,"L",IF(Data!Z49&lt;=25,"M",IF(Data!Z49&lt;=50,"H",IF(Data!Z49&gt;0,"VH"))))))</f>
        <v>VL</v>
      </c>
      <c r="D49" s="3" t="str">
        <f>IF(ISBLANK(Data!Y49)," ",IF(Data!Y49&lt;=0.1,"VL",IF(Data!Y49&lt;=10,"L",IF(Data!Y49&lt;=25,"M",IF(Data!Y49&lt;=50,"H",IF(Data!Y49&gt;0,"VH"))))))</f>
        <v>L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2:20" s="60" customFormat="1" x14ac:dyDescent="0.3">
      <c r="B50" s="62">
        <v>43662</v>
      </c>
      <c r="C50" s="3" t="str">
        <f>IF(ISBLANK(Data!Z50)," ",IF(Data!Z50&lt;=0.1,"VL",IF(Data!Z50&lt;=10,"L",IF(Data!Z50&lt;=25,"M",IF(Data!Z50&lt;=50,"H",IF(Data!Z50&gt;0,"VH"))))))</f>
        <v>VL</v>
      </c>
      <c r="D50" s="3" t="str">
        <f>IF(ISBLANK(Data!Y50)," ",IF(Data!Y50&lt;=0.1,"VL",IF(Data!Y50&lt;=10,"L",IF(Data!Y50&lt;=25,"M",IF(Data!Y50&lt;=50,"H",IF(Data!Y50&gt;0,"VH"))))))</f>
        <v>VL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2:20" s="60" customFormat="1" x14ac:dyDescent="0.3">
      <c r="B51" s="62">
        <v>43663</v>
      </c>
      <c r="C51" s="3" t="str">
        <f>IF(ISBLANK(Data!Z51)," ",IF(Data!Z51&lt;=0.1,"VL",IF(Data!Z51&lt;=10,"L",IF(Data!Z51&lt;=25,"M",IF(Data!Z51&lt;=50,"H",IF(Data!Z51&gt;0,"VH"))))))</f>
        <v>VL</v>
      </c>
      <c r="D51" s="3" t="str">
        <f>IF(ISBLANK(Data!Y51)," ",IF(Data!Y51&lt;=0.1,"VL",IF(Data!Y51&lt;=10,"L",IF(Data!Y51&lt;=25,"M",IF(Data!Y51&lt;=50,"H",IF(Data!Y51&gt;0,"VH"))))))</f>
        <v>L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0" s="60" customFormat="1" x14ac:dyDescent="0.3">
      <c r="B52" s="62">
        <v>43664</v>
      </c>
      <c r="C52" s="3" t="str">
        <f>IF(ISBLANK(Data!Z52)," ",IF(Data!Z52&lt;=0.1,"VL",IF(Data!Z52&lt;=10,"L",IF(Data!Z52&lt;=25,"M",IF(Data!Z52&lt;=50,"H",IF(Data!Z52&gt;0,"VH"))))))</f>
        <v>VL</v>
      </c>
      <c r="D52" s="3" t="str">
        <f>IF(ISBLANK(Data!Y52)," ",IF(Data!Y52&lt;=0.1,"VL",IF(Data!Y52&lt;=10,"L",IF(Data!Y52&lt;=25,"M",IF(Data!Y52&lt;=50,"H",IF(Data!Y52&gt;0,"VH"))))))</f>
        <v>L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2:20" s="60" customFormat="1" x14ac:dyDescent="0.3">
      <c r="B53" s="62">
        <v>43665</v>
      </c>
      <c r="C53" s="3" t="str">
        <f>IF(ISBLANK(Data!Z53)," ",IF(Data!Z53&lt;=0.1,"VL",IF(Data!Z53&lt;=10,"L",IF(Data!Z53&lt;=25,"M",IF(Data!Z53&lt;=50,"H",IF(Data!Z53&gt;0,"VH"))))))</f>
        <v>VL</v>
      </c>
      <c r="D53" s="3" t="str">
        <f>IF(ISBLANK(Data!Y53)," ",IF(Data!Y53&lt;=0.1,"VL",IF(Data!Y53&lt;=10,"L",IF(Data!Y53&lt;=25,"M",IF(Data!Y53&lt;=50,"H",IF(Data!Y53&gt;0,"VH"))))))</f>
        <v>L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 s="60" customFormat="1" x14ac:dyDescent="0.3">
      <c r="B54" s="62">
        <v>43666</v>
      </c>
      <c r="C54" s="3" t="str">
        <f>IF(ISBLANK(Data!Z54)," ",IF(Data!Z54&lt;=0.1,"VL",IF(Data!Z54&lt;=10,"L",IF(Data!Z54&lt;=25,"M",IF(Data!Z54&lt;=50,"H",IF(Data!Z54&gt;0,"VH"))))))</f>
        <v>L</v>
      </c>
      <c r="D54" s="3" t="str">
        <f>IF(ISBLANK(Data!Y54)," ",IF(Data!Y54&lt;=0.1,"VL",IF(Data!Y54&lt;=10,"L",IF(Data!Y54&lt;=25,"M",IF(Data!Y54&lt;=50,"H",IF(Data!Y54&gt;0,"VH"))))))</f>
        <v>L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 s="60" customFormat="1" x14ac:dyDescent="0.3">
      <c r="B55" s="62">
        <v>43667</v>
      </c>
      <c r="C55" s="3" t="str">
        <f>IF(ISBLANK(Data!Z55)," ",IF(Data!Z55&lt;=0.1,"VL",IF(Data!Z55&lt;=10,"L",IF(Data!Z55&lt;=25,"M",IF(Data!Z55&lt;=50,"H",IF(Data!Z55&gt;0,"VH"))))))</f>
        <v>L</v>
      </c>
      <c r="D55" s="3" t="str">
        <f>IF(ISBLANK(Data!Y55)," ",IF(Data!Y55&lt;=0.1,"VL",IF(Data!Y55&lt;=10,"L",IF(Data!Y55&lt;=25,"M",IF(Data!Y55&lt;=50,"H",IF(Data!Y55&gt;0,"VH"))))))</f>
        <v>L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 s="60" customFormat="1" x14ac:dyDescent="0.3">
      <c r="B56" s="62">
        <v>43668</v>
      </c>
      <c r="C56" s="3" t="str">
        <f>IF(ISBLANK(Data!Z56)," ",IF(Data!Z56&lt;=0.1,"VL",IF(Data!Z56&lt;=10,"L",IF(Data!Z56&lt;=25,"M",IF(Data!Z56&lt;=50,"H",IF(Data!Z56&gt;0,"VH"))))))</f>
        <v>L</v>
      </c>
      <c r="D56" s="3" t="str">
        <f>IF(ISBLANK(Data!Y56)," ",IF(Data!Y56&lt;=0.1,"VL",IF(Data!Y56&lt;=10,"L",IF(Data!Y56&lt;=25,"M",IF(Data!Y56&lt;=50,"H",IF(Data!Y56&gt;0,"VH"))))))</f>
        <v>L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 s="60" customFormat="1" x14ac:dyDescent="0.3">
      <c r="B57" s="62">
        <v>43669</v>
      </c>
      <c r="C57" s="3" t="str">
        <f>IF(ISBLANK(Data!Z57)," ",IF(Data!Z57&lt;=0.1,"VL",IF(Data!Z57&lt;=10,"L",IF(Data!Z57&lt;=25,"M",IF(Data!Z57&lt;=50,"H",IF(Data!Z57&gt;0,"VH"))))))</f>
        <v>L</v>
      </c>
      <c r="D57" s="3" t="str">
        <f>IF(ISBLANK(Data!Y57)," ",IF(Data!Y57&lt;=0.1,"VL",IF(Data!Y57&lt;=10,"L",IF(Data!Y57&lt;=25,"M",IF(Data!Y57&lt;=50,"H",IF(Data!Y57&gt;0,"VH"))))))</f>
        <v>L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 s="60" customFormat="1" x14ac:dyDescent="0.3">
      <c r="B58" s="62">
        <v>43670</v>
      </c>
      <c r="C58" s="3" t="str">
        <f>IF(ISBLANK(Data!Z58)," ",IF(Data!Z58&lt;=0.1,"VL",IF(Data!Z58&lt;=10,"L",IF(Data!Z58&lt;=25,"M",IF(Data!Z58&lt;=50,"H",IF(Data!Z58&gt;0,"VH"))))))</f>
        <v>L</v>
      </c>
      <c r="D58" s="3" t="str">
        <f>IF(ISBLANK(Data!Y58)," ",IF(Data!Y58&lt;=0.1,"VL",IF(Data!Y58&lt;=10,"L",IF(Data!Y58&lt;=25,"M",IF(Data!Y58&lt;=50,"H",IF(Data!Y58&gt;0,"VH"))))))</f>
        <v>L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 s="60" customFormat="1" x14ac:dyDescent="0.3">
      <c r="B59" s="62">
        <v>43671</v>
      </c>
      <c r="C59" s="3" t="str">
        <f>IF(ISBLANK(Data!Z59)," ",IF(Data!Z59&lt;=0.1,"VL",IF(Data!Z59&lt;=10,"L",IF(Data!Z59&lt;=25,"M",IF(Data!Z59&lt;=50,"H",IF(Data!Z59&gt;0,"VH"))))))</f>
        <v>L</v>
      </c>
      <c r="D59" s="3" t="str">
        <f>IF(ISBLANK(Data!Y59)," ",IF(Data!Y59&lt;=0.1,"VL",IF(Data!Y59&lt;=10,"L",IF(Data!Y59&lt;=25,"M",IF(Data!Y59&lt;=50,"H",IF(Data!Y59&gt;0,"VH"))))))</f>
        <v>L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 s="60" customFormat="1" x14ac:dyDescent="0.3">
      <c r="B60" s="62">
        <v>43672</v>
      </c>
      <c r="C60" s="3" t="str">
        <f>IF(ISBLANK(Data!Z60)," ",IF(Data!Z60&lt;=0.1,"VL",IF(Data!Z60&lt;=10,"L",IF(Data!Z60&lt;=25,"M",IF(Data!Z60&lt;=50,"H",IF(Data!Z60&gt;0,"VH"))))))</f>
        <v>L</v>
      </c>
      <c r="D60" s="3" t="str">
        <f>IF(ISBLANK(Data!Y60)," ",IF(Data!Y60&lt;=0.1,"VL",IF(Data!Y60&lt;=10,"L",IF(Data!Y60&lt;=25,"M",IF(Data!Y60&lt;=50,"H",IF(Data!Y60&gt;0,"VH"))))))</f>
        <v>L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 s="60" customFormat="1" x14ac:dyDescent="0.3">
      <c r="B61" s="62">
        <v>43673</v>
      </c>
      <c r="C61" s="3" t="str">
        <f>IF(ISBLANK(Data!Z61)," ",IF(Data!Z61&lt;=0.1,"VL",IF(Data!Z61&lt;=10,"L",IF(Data!Z61&lt;=25,"M",IF(Data!Z61&lt;=50,"H",IF(Data!Z61&gt;0,"VH"))))))</f>
        <v>L</v>
      </c>
      <c r="D61" s="3" t="str">
        <f>IF(ISBLANK(Data!Y61)," ",IF(Data!Y61&lt;=0.1,"VL",IF(Data!Y61&lt;=10,"L",IF(Data!Y61&lt;=25,"M",IF(Data!Y61&lt;=50,"H",IF(Data!Y61&gt;0,"VH"))))))</f>
        <v>L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 s="60" customFormat="1" x14ac:dyDescent="0.3">
      <c r="B62" s="62">
        <v>43674</v>
      </c>
      <c r="C62" s="3" t="str">
        <f>IF(ISBLANK(Data!Z62)," ",IF(Data!Z62&lt;=0.1,"VL",IF(Data!Z62&lt;=10,"L",IF(Data!Z62&lt;=25,"M",IF(Data!Z62&lt;=50,"H",IF(Data!Z62&gt;0,"VH"))))))</f>
        <v>L</v>
      </c>
      <c r="D62" s="3" t="str">
        <f>IF(ISBLANK(Data!Y62)," ",IF(Data!Y62&lt;=0.1,"VL",IF(Data!Y62&lt;=10,"L",IF(Data!Y62&lt;=25,"M",IF(Data!Y62&lt;=50,"H",IF(Data!Y62&gt;0,"VH"))))))</f>
        <v>L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 s="60" customFormat="1" x14ac:dyDescent="0.3">
      <c r="B63" s="62">
        <v>43675</v>
      </c>
      <c r="C63" s="3" t="str">
        <f>IF(ISBLANK(Data!Z63)," ",IF(Data!Z63&lt;=0.1,"VL",IF(Data!Z63&lt;=10,"L",IF(Data!Z63&lt;=25,"M",IF(Data!Z63&lt;=50,"H",IF(Data!Z63&gt;0,"VH"))))))</f>
        <v>L</v>
      </c>
      <c r="D63" s="3" t="str">
        <f>IF(ISBLANK(Data!Y63)," ",IF(Data!Y63&lt;=0.1,"VL",IF(Data!Y63&lt;=10,"L",IF(Data!Y63&lt;=25,"M",IF(Data!Y63&lt;=50,"H",IF(Data!Y63&gt;0,"VH"))))))</f>
        <v>L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 s="60" customFormat="1" x14ac:dyDescent="0.3">
      <c r="B64" s="62">
        <v>43676</v>
      </c>
      <c r="C64" s="3" t="str">
        <f>IF(ISBLANK(Data!Z64)," ",IF(Data!Z64&lt;=0.1,"VL",IF(Data!Z64&lt;=10,"L",IF(Data!Z64&lt;=25,"M",IF(Data!Z64&lt;=50,"H",IF(Data!Z64&gt;0,"VH"))))))</f>
        <v>L</v>
      </c>
      <c r="D64" s="3" t="str">
        <f>IF(ISBLANK(Data!Y64)," ",IF(Data!Y64&lt;=0.1,"VL",IF(Data!Y64&lt;=10,"L",IF(Data!Y64&lt;=25,"M",IF(Data!Y64&lt;=50,"H",IF(Data!Y64&gt;0,"VH"))))))</f>
        <v>L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 s="60" customFormat="1" x14ac:dyDescent="0.3">
      <c r="B65" s="62">
        <v>43677</v>
      </c>
      <c r="C65" s="3" t="str">
        <f>IF(ISBLANK(Data!Z65)," ",IF(Data!Z65&lt;=0.1,"VL",IF(Data!Z65&lt;=10,"L",IF(Data!Z65&lt;=25,"M",IF(Data!Z65&lt;=50,"H",IF(Data!Z65&gt;0,"VH"))))))</f>
        <v>L</v>
      </c>
      <c r="D65" s="3" t="str">
        <f>IF(ISBLANK(Data!Y65)," ",IF(Data!Y65&lt;=0.1,"VL",IF(Data!Y65&lt;=10,"L",IF(Data!Y65&lt;=25,"M",IF(Data!Y65&lt;=50,"H",IF(Data!Y65&gt;0,"VH"))))))</f>
        <v>L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 s="60" customFormat="1" x14ac:dyDescent="0.3">
      <c r="B66" s="62">
        <v>43678</v>
      </c>
      <c r="C66" s="3" t="str">
        <f>IF(ISBLANK(Data!Z66)," ",IF(Data!Z66&lt;=0.1,"VL",IF(Data!Z66&lt;=10,"L",IF(Data!Z66&lt;=25,"M",IF(Data!Z66&lt;=50,"H",IF(Data!Z66&gt;0,"VH"))))))</f>
        <v>L</v>
      </c>
      <c r="D66" s="3" t="str">
        <f>IF(ISBLANK(Data!Y66)," ",IF(Data!Y66&lt;=0.1,"VL",IF(Data!Y66&lt;=10,"L",IF(Data!Y66&lt;=25,"M",IF(Data!Y66&lt;=50,"H",IF(Data!Y66&gt;0,"VH"))))))</f>
        <v>L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 s="60" customFormat="1" x14ac:dyDescent="0.3">
      <c r="B67" s="62">
        <v>43679</v>
      </c>
      <c r="C67" s="3" t="str">
        <f>IF(ISBLANK(Data!Z67)," ",IF(Data!Z67&lt;=0.1,"VL",IF(Data!Z67&lt;=10,"L",IF(Data!Z67&lt;=25,"M",IF(Data!Z67&lt;=50,"H",IF(Data!Z67&gt;0,"VH"))))))</f>
        <v>L</v>
      </c>
      <c r="D67" s="3" t="str">
        <f>IF(ISBLANK(Data!Y67)," ",IF(Data!Y67&lt;=0.1,"VL",IF(Data!Y67&lt;=10,"L",IF(Data!Y67&lt;=25,"M",IF(Data!Y67&lt;=50,"H",IF(Data!Y67&gt;0,"VH"))))))</f>
        <v>L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 s="60" customFormat="1" x14ac:dyDescent="0.3">
      <c r="B68" s="62">
        <v>43680</v>
      </c>
      <c r="C68" s="3" t="str">
        <f>IF(ISBLANK(Data!Z68)," ",IF(Data!Z68&lt;=0.1,"VL",IF(Data!Z68&lt;=10,"L",IF(Data!Z68&lt;=25,"M",IF(Data!Z68&lt;=50,"H",IF(Data!Z68&gt;0,"VH"))))))</f>
        <v>L</v>
      </c>
      <c r="D68" s="3" t="str">
        <f>IF(ISBLANK(Data!Y68)," ",IF(Data!Y68&lt;=0.1,"VL",IF(Data!Y68&lt;=10,"L",IF(Data!Y68&lt;=25,"M",IF(Data!Y68&lt;=50,"H",IF(Data!Y68&gt;0,"VH"))))))</f>
        <v>L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 s="60" customFormat="1" x14ac:dyDescent="0.3">
      <c r="B69" s="62">
        <v>43681</v>
      </c>
      <c r="C69" s="3" t="str">
        <f>IF(ISBLANK(Data!Z69)," ",IF(Data!Z69&lt;=0.1,"VL",IF(Data!Z69&lt;=10,"L",IF(Data!Z69&lt;=25,"M",IF(Data!Z69&lt;=50,"H",IF(Data!Z69&gt;0,"VH"))))))</f>
        <v>L</v>
      </c>
      <c r="D69" s="3" t="str">
        <f>IF(ISBLANK(Data!Y69)," ",IF(Data!Y69&lt;=0.1,"VL",IF(Data!Y69&lt;=10,"L",IF(Data!Y69&lt;=25,"M",IF(Data!Y69&lt;=50,"H",IF(Data!Y69&gt;0,"VH"))))))</f>
        <v>L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 s="60" customFormat="1" x14ac:dyDescent="0.3">
      <c r="B70" s="62">
        <v>43682</v>
      </c>
      <c r="C70" s="3" t="str">
        <f>IF(ISBLANK(Data!Z70)," ",IF(Data!Z70&lt;=0.1,"VL",IF(Data!Z70&lt;=10,"L",IF(Data!Z70&lt;=25,"M",IF(Data!Z70&lt;=50,"H",IF(Data!Z70&gt;0,"VH"))))))</f>
        <v>L</v>
      </c>
      <c r="D70" s="3" t="str">
        <f>IF(ISBLANK(Data!Y70)," ",IF(Data!Y70&lt;=0.1,"VL",IF(Data!Y70&lt;=10,"L",IF(Data!Y70&lt;=25,"M",IF(Data!Y70&lt;=50,"H",IF(Data!Y70&gt;0,"VH"))))))</f>
        <v>L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 s="60" customFormat="1" x14ac:dyDescent="0.3">
      <c r="B71" s="62">
        <v>43683</v>
      </c>
      <c r="C71" s="3" t="str">
        <f>IF(ISBLANK(Data!Z71)," ",IF(Data!Z71&lt;=0.1,"VL",IF(Data!Z71&lt;=10,"L",IF(Data!Z71&lt;=25,"M",IF(Data!Z71&lt;=50,"H",IF(Data!Z71&gt;0,"VH"))))))</f>
        <v>L</v>
      </c>
      <c r="D71" s="3" t="str">
        <f>IF(ISBLANK(Data!Y71)," ",IF(Data!Y71&lt;=0.1,"VL",IF(Data!Y71&lt;=10,"L",IF(Data!Y71&lt;=25,"M",IF(Data!Y71&lt;=50,"H",IF(Data!Y71&gt;0,"VH"))))))</f>
        <v>L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 s="60" customFormat="1" x14ac:dyDescent="0.3">
      <c r="B72" s="62">
        <v>43684</v>
      </c>
      <c r="C72" s="3" t="str">
        <f>IF(ISBLANK(Data!Z72)," ",IF(Data!Z72&lt;=0.1,"VL",IF(Data!Z72&lt;=10,"L",IF(Data!Z72&lt;=25,"M",IF(Data!Z72&lt;=50,"H",IF(Data!Z72&gt;0,"VH"))))))</f>
        <v>L</v>
      </c>
      <c r="D72" s="3" t="str">
        <f>IF(ISBLANK(Data!Y72)," ",IF(Data!Y72&lt;=0.1,"VL",IF(Data!Y72&lt;=10,"L",IF(Data!Y72&lt;=25,"M",IF(Data!Y72&lt;=50,"H",IF(Data!Y72&gt;0,"VH"))))))</f>
        <v>L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 s="60" customFormat="1" x14ac:dyDescent="0.3">
      <c r="B73" s="62">
        <v>43685</v>
      </c>
      <c r="C73" s="3" t="str">
        <f>IF(ISBLANK(Data!Z73)," ",IF(Data!Z73&lt;=0.1,"VL",IF(Data!Z73&lt;=10,"L",IF(Data!Z73&lt;=25,"M",IF(Data!Z73&lt;=50,"H",IF(Data!Z73&gt;0,"VH"))))))</f>
        <v>L</v>
      </c>
      <c r="D73" s="3" t="str">
        <f>IF(ISBLANK(Data!Y73)," ",IF(Data!Y73&lt;=0.1,"VL",IF(Data!Y73&lt;=10,"L",IF(Data!Y73&lt;=25,"M",IF(Data!Y73&lt;=50,"H",IF(Data!Y73&gt;0,"VH"))))))</f>
        <v>L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 s="60" customFormat="1" x14ac:dyDescent="0.3">
      <c r="B74" s="62">
        <v>43686</v>
      </c>
      <c r="C74" s="3" t="str">
        <f>IF(ISBLANK(Data!Z74)," ",IF(Data!Z74&lt;=0.1,"VL",IF(Data!Z74&lt;=10,"L",IF(Data!Z74&lt;=25,"M",IF(Data!Z74&lt;=50,"H",IF(Data!Z74&gt;0,"VH"))))))</f>
        <v>L</v>
      </c>
      <c r="D74" s="3" t="str">
        <f>IF(ISBLANK(Data!Y74)," ",IF(Data!Y74&lt;=0.1,"VL",IF(Data!Y74&lt;=10,"L",IF(Data!Y74&lt;=25,"M",IF(Data!Y74&lt;=50,"H",IF(Data!Y74&gt;0,"VH"))))))</f>
        <v>L</v>
      </c>
    </row>
    <row r="75" spans="2:20" s="60" customFormat="1" x14ac:dyDescent="0.3">
      <c r="B75" s="62">
        <v>43687</v>
      </c>
      <c r="C75" s="3" t="str">
        <f>IF(ISBLANK(Data!Z75)," ",IF(Data!Z75&lt;=0.1,"VL",IF(Data!Z75&lt;=10,"L",IF(Data!Z75&lt;=25,"M",IF(Data!Z75&lt;=50,"H",IF(Data!Z75&gt;0,"VH"))))))</f>
        <v>L</v>
      </c>
      <c r="D75" s="3" t="str">
        <f>IF(ISBLANK(Data!Y75)," ",IF(Data!Y75&lt;=0.1,"VL",IF(Data!Y75&lt;=10,"L",IF(Data!Y75&lt;=25,"M",IF(Data!Y75&lt;=50,"H",IF(Data!Y75&gt;0,"VH"))))))</f>
        <v>L</v>
      </c>
    </row>
    <row r="76" spans="2:20" s="60" customFormat="1" x14ac:dyDescent="0.3">
      <c r="B76" s="62">
        <v>43688</v>
      </c>
      <c r="C76" s="3" t="str">
        <f>IF(ISBLANK(Data!Z76)," ",IF(Data!Z76&lt;=0.1,"VL",IF(Data!Z76&lt;=10,"L",IF(Data!Z76&lt;=25,"M",IF(Data!Z76&lt;=50,"H",IF(Data!Z76&gt;0,"VH"))))))</f>
        <v>L</v>
      </c>
      <c r="D76" s="3" t="str">
        <f>IF(ISBLANK(Data!Y76)," ",IF(Data!Y76&lt;=0.1,"VL",IF(Data!Y76&lt;=10,"L",IF(Data!Y76&lt;=25,"M",IF(Data!Y76&lt;=50,"H",IF(Data!Y76&gt;0,"VH"))))))</f>
        <v>L</v>
      </c>
    </row>
    <row r="77" spans="2:20" s="60" customFormat="1" x14ac:dyDescent="0.3">
      <c r="B77" s="62">
        <v>43689</v>
      </c>
      <c r="C77" s="3" t="str">
        <f>IF(ISBLANK(Data!Z77)," ",IF(Data!Z77&lt;=0.1,"VL",IF(Data!Z77&lt;=10,"L",IF(Data!Z77&lt;=25,"M",IF(Data!Z77&lt;=50,"H",IF(Data!Z77&gt;0,"VH"))))))</f>
        <v>L</v>
      </c>
      <c r="D77" s="3" t="str">
        <f>IF(ISBLANK(Data!Y77)," ",IF(Data!Y77&lt;=0.1,"VL",IF(Data!Y77&lt;=10,"L",IF(Data!Y77&lt;=25,"M",IF(Data!Y77&lt;=50,"H",IF(Data!Y77&gt;0,"VH"))))))</f>
        <v>L</v>
      </c>
    </row>
    <row r="78" spans="2:20" s="60" customFormat="1" x14ac:dyDescent="0.3">
      <c r="B78" s="62">
        <v>43690</v>
      </c>
      <c r="C78" s="3" t="str">
        <f>IF(ISBLANK(Data!Z78)," ",IF(Data!Z78&lt;=0.1,"VL",IF(Data!Z78&lt;=10,"L",IF(Data!Z78&lt;=25,"M",IF(Data!Z78&lt;=50,"H",IF(Data!Z78&gt;0,"VH"))))))</f>
        <v>L</v>
      </c>
      <c r="D78" s="3" t="str">
        <f>IF(ISBLANK(Data!Y78)," ",IF(Data!Y78&lt;=0.1,"VL",IF(Data!Y78&lt;=10,"L",IF(Data!Y78&lt;=25,"M",IF(Data!Y78&lt;=50,"H",IF(Data!Y78&gt;0,"VH"))))))</f>
        <v>L</v>
      </c>
    </row>
    <row r="79" spans="2:20" s="60" customFormat="1" x14ac:dyDescent="0.3">
      <c r="B79" s="62">
        <v>43691</v>
      </c>
      <c r="C79" s="3" t="str">
        <f>IF(ISBLANK(Data!Z79)," ",IF(Data!Z79&lt;=0.1,"VL",IF(Data!Z79&lt;=10,"L",IF(Data!Z79&lt;=25,"M",IF(Data!Z79&lt;=50,"H",IF(Data!Z79&gt;0,"VH"))))))</f>
        <v>L</v>
      </c>
      <c r="D79" s="3" t="str">
        <f>IF(ISBLANK(Data!Y79)," ",IF(Data!Y79&lt;=0.1,"VL",IF(Data!Y79&lt;=10,"L",IF(Data!Y79&lt;=25,"M",IF(Data!Y79&lt;=50,"H",IF(Data!Y79&gt;0,"VH"))))))</f>
        <v>L</v>
      </c>
    </row>
    <row r="80" spans="2:20" s="60" customFormat="1" x14ac:dyDescent="0.3">
      <c r="B80" s="62">
        <v>43692</v>
      </c>
      <c r="C80" s="3" t="str">
        <f>IF(ISBLANK(Data!Z80)," ",IF(Data!Z80&lt;=0.1,"VL",IF(Data!Z80&lt;=10,"L",IF(Data!Z80&lt;=25,"M",IF(Data!Z80&lt;=50,"H",IF(Data!Z80&gt;0,"VH"))))))</f>
        <v>L</v>
      </c>
      <c r="D80" s="3" t="str">
        <f>IF(ISBLANK(Data!Y80)," ",IF(Data!Y80&lt;=0.1,"VL",IF(Data!Y80&lt;=10,"L",IF(Data!Y80&lt;=25,"M",IF(Data!Y80&lt;=50,"H",IF(Data!Y80&gt;0,"VH"))))))</f>
        <v>L</v>
      </c>
    </row>
    <row r="81" spans="2:4" s="60" customFormat="1" x14ac:dyDescent="0.3">
      <c r="B81" s="62">
        <v>43693</v>
      </c>
      <c r="C81" s="3" t="str">
        <f>IF(ISBLANK(Data!Z81)," ",IF(Data!Z81&lt;=0.1,"VL",IF(Data!Z81&lt;=10,"L",IF(Data!Z81&lt;=25,"M",IF(Data!Z81&lt;=50,"H",IF(Data!Z81&gt;0,"VH"))))))</f>
        <v>L</v>
      </c>
      <c r="D81" s="3" t="str">
        <f>IF(ISBLANK(Data!Y81)," ",IF(Data!Y81&lt;=0.1,"VL",IF(Data!Y81&lt;=10,"L",IF(Data!Y81&lt;=25,"M",IF(Data!Y81&lt;=50,"H",IF(Data!Y81&gt;0,"VH"))))))</f>
        <v>L</v>
      </c>
    </row>
    <row r="82" spans="2:4" s="60" customFormat="1" x14ac:dyDescent="0.3">
      <c r="B82" s="62">
        <v>43694</v>
      </c>
      <c r="C82" s="3" t="str">
        <f>IF(ISBLANK(Data!Z82)," ",IF(Data!Z82&lt;=0.1,"VL",IF(Data!Z82&lt;=10,"L",IF(Data!Z82&lt;=25,"M",IF(Data!Z82&lt;=50,"H",IF(Data!Z82&gt;0,"VH"))))))</f>
        <v>L</v>
      </c>
      <c r="D82" s="3" t="str">
        <f>IF(ISBLANK(Data!Y82)," ",IF(Data!Y82&lt;=0.1,"VL",IF(Data!Y82&lt;=10,"L",IF(Data!Y82&lt;=25,"M",IF(Data!Y82&lt;=50,"H",IF(Data!Y82&gt;0,"VH"))))))</f>
        <v>L</v>
      </c>
    </row>
    <row r="83" spans="2:4" s="60" customFormat="1" x14ac:dyDescent="0.3">
      <c r="B83" s="62">
        <v>43695</v>
      </c>
      <c r="C83" s="3" t="str">
        <f>IF(ISBLANK(Data!Z83)," ",IF(Data!Z83&lt;=0.1,"VL",IF(Data!Z83&lt;=10,"L",IF(Data!Z83&lt;=25,"M",IF(Data!Z83&lt;=50,"H",IF(Data!Z83&gt;0,"VH"))))))</f>
        <v>L</v>
      </c>
      <c r="D83" s="3" t="str">
        <f>IF(ISBLANK(Data!Y83)," ",IF(Data!Y83&lt;=0.1,"VL",IF(Data!Y83&lt;=10,"L",IF(Data!Y83&lt;=25,"M",IF(Data!Y83&lt;=50,"H",IF(Data!Y83&gt;0,"VH"))))))</f>
        <v>L</v>
      </c>
    </row>
    <row r="84" spans="2:4" s="60" customFormat="1" x14ac:dyDescent="0.3">
      <c r="B84" s="62">
        <v>43696</v>
      </c>
      <c r="C84" s="3" t="str">
        <f>IF(ISBLANK(Data!Z84)," ",IF(Data!Z84&lt;=0.1,"VL",IF(Data!Z84&lt;=10,"L",IF(Data!Z84&lt;=25,"M",IF(Data!Z84&lt;=50,"H",IF(Data!Z84&gt;0,"VH"))))))</f>
        <v>L</v>
      </c>
      <c r="D84" s="3" t="str">
        <f>IF(ISBLANK(Data!Y84)," ",IF(Data!Y84&lt;=0.1,"VL",IF(Data!Y84&lt;=10,"L",IF(Data!Y84&lt;=25,"M",IF(Data!Y84&lt;=50,"H",IF(Data!Y84&gt;0,"VH"))))))</f>
        <v>L</v>
      </c>
    </row>
    <row r="85" spans="2:4" s="60" customFormat="1" x14ac:dyDescent="0.3">
      <c r="B85" s="62">
        <v>43697</v>
      </c>
      <c r="C85" s="3" t="str">
        <f>IF(ISBLANK(Data!Z85)," ",IF(Data!Z85&lt;=0.1,"VL",IF(Data!Z85&lt;=10,"L",IF(Data!Z85&lt;=25,"M",IF(Data!Z85&lt;=50,"H",IF(Data!Z85&gt;0,"VH"))))))</f>
        <v>VL</v>
      </c>
      <c r="D85" s="3" t="str">
        <f>IF(ISBLANK(Data!Y85)," ",IF(Data!Y85&lt;=0.1,"VL",IF(Data!Y85&lt;=10,"L",IF(Data!Y85&lt;=25,"M",IF(Data!Y85&lt;=50,"H",IF(Data!Y85&gt;0,"VH"))))))</f>
        <v>VL</v>
      </c>
    </row>
    <row r="86" spans="2:4" s="60" customFormat="1" x14ac:dyDescent="0.3">
      <c r="B86" s="62">
        <v>43698</v>
      </c>
      <c r="C86" s="3" t="str">
        <f>IF(ISBLANK(Data!Z86)," ",IF(Data!Z86&lt;=0.1,"VL",IF(Data!Z86&lt;=10,"L",IF(Data!Z86&lt;=25,"M",IF(Data!Z86&lt;=50,"H",IF(Data!Z86&gt;0,"VH"))))))</f>
        <v>VL</v>
      </c>
      <c r="D86" s="3" t="str">
        <f>IF(ISBLANK(Data!Y86)," ",IF(Data!Y86&lt;=0.1,"VL",IF(Data!Y86&lt;=10,"L",IF(Data!Y86&lt;=25,"M",IF(Data!Y86&lt;=50,"H",IF(Data!Y86&gt;0,"VH"))))))</f>
        <v>VL</v>
      </c>
    </row>
    <row r="87" spans="2:4" s="60" customFormat="1" x14ac:dyDescent="0.3">
      <c r="B87" s="62">
        <v>43699</v>
      </c>
      <c r="C87" s="3" t="str">
        <f>IF(ISBLANK(Data!Z87)," ",IF(Data!Z87&lt;=0.1,"VL",IF(Data!Z87&lt;=10,"L",IF(Data!Z87&lt;=25,"M",IF(Data!Z87&lt;=50,"H",IF(Data!Z87&gt;0,"VH"))))))</f>
        <v>VL</v>
      </c>
      <c r="D87" s="3" t="str">
        <f>IF(ISBLANK(Data!Y87)," ",IF(Data!Y87&lt;=0.1,"VL",IF(Data!Y87&lt;=10,"L",IF(Data!Y87&lt;=25,"M",IF(Data!Y87&lt;=50,"H",IF(Data!Y87&gt;0,"VH"))))))</f>
        <v>VL</v>
      </c>
    </row>
    <row r="88" spans="2:4" s="60" customFormat="1" x14ac:dyDescent="0.3">
      <c r="B88" s="62">
        <v>43700</v>
      </c>
      <c r="C88" s="3" t="str">
        <f>IF(ISBLANK(Data!Z88)," ",IF(Data!Z88&lt;=0.1,"VL",IF(Data!Z88&lt;=10,"L",IF(Data!Z88&lt;=25,"M",IF(Data!Z88&lt;=50,"H",IF(Data!Z88&gt;0,"VH"))))))</f>
        <v>VL</v>
      </c>
      <c r="D88" s="3" t="str">
        <f>IF(ISBLANK(Data!Y88)," ",IF(Data!Y88&lt;=0.1,"VL",IF(Data!Y88&lt;=10,"L",IF(Data!Y88&lt;=25,"M",IF(Data!Y88&lt;=50,"H",IF(Data!Y88&gt;0,"VH"))))))</f>
        <v>VL</v>
      </c>
    </row>
    <row r="89" spans="2:4" s="60" customFormat="1" x14ac:dyDescent="0.3">
      <c r="B89" s="62">
        <v>43701</v>
      </c>
      <c r="C89" s="3" t="str">
        <f>IF(ISBLANK(Data!Z89)," ",IF(Data!Z89&lt;=0.1,"VL",IF(Data!Z89&lt;=10,"L",IF(Data!Z89&lt;=25,"M",IF(Data!Z89&lt;=50,"H",IF(Data!Z89&gt;0,"VH"))))))</f>
        <v>VL</v>
      </c>
      <c r="D89" s="3" t="str">
        <f>IF(ISBLANK(Data!Y89)," ",IF(Data!Y89&lt;=0.1,"VL",IF(Data!Y89&lt;=10,"L",IF(Data!Y89&lt;=25,"M",IF(Data!Y89&lt;=50,"H",IF(Data!Y89&gt;0,"VH"))))))</f>
        <v>VL</v>
      </c>
    </row>
    <row r="90" spans="2:4" s="60" customFormat="1" x14ac:dyDescent="0.3">
      <c r="B90" s="62">
        <v>43702</v>
      </c>
      <c r="C90" s="3" t="str">
        <f>IF(ISBLANK(Data!Z90)," ",IF(Data!Z90&lt;=0.1,"VL",IF(Data!Z90&lt;=10,"L",IF(Data!Z90&lt;=25,"M",IF(Data!Z90&lt;=50,"H",IF(Data!Z90&gt;0,"VH"))))))</f>
        <v>VL</v>
      </c>
      <c r="D90" s="3" t="str">
        <f>IF(ISBLANK(Data!Y90)," ",IF(Data!Y90&lt;=0.1,"VL",IF(Data!Y90&lt;=10,"L",IF(Data!Y90&lt;=25,"M",IF(Data!Y90&lt;=50,"H",IF(Data!Y90&gt;0,"VH"))))))</f>
        <v>VL</v>
      </c>
    </row>
    <row r="91" spans="2:4" s="60" customFormat="1" x14ac:dyDescent="0.3">
      <c r="B91" s="62">
        <v>43703</v>
      </c>
      <c r="C91" s="3" t="str">
        <f>IF(ISBLANK(Data!Z91)," ",IF(Data!Z91&lt;=0.1,"VL",IF(Data!Z91&lt;=10,"L",IF(Data!Z91&lt;=25,"M",IF(Data!Z91&lt;=50,"H",IF(Data!Z91&gt;0,"VH"))))))</f>
        <v>VL</v>
      </c>
      <c r="D91" s="3" t="str">
        <f>IF(ISBLANK(Data!Y91)," ",IF(Data!Y91&lt;=0.1,"VL",IF(Data!Y91&lt;=10,"L",IF(Data!Y91&lt;=25,"M",IF(Data!Y91&lt;=50,"H",IF(Data!Y91&gt;0,"VH"))))))</f>
        <v>VL</v>
      </c>
    </row>
    <row r="92" spans="2:4" s="60" customFormat="1" x14ac:dyDescent="0.3">
      <c r="B92" s="62">
        <v>43704</v>
      </c>
      <c r="C92" s="3" t="str">
        <f>IF(ISBLANK(Data!Z92)," ",IF(Data!Z92&lt;=0.1,"VL",IF(Data!Z92&lt;=10,"L",IF(Data!Z92&lt;=25,"M",IF(Data!Z92&lt;=50,"H",IF(Data!Z92&gt;0,"VH"))))))</f>
        <v>VL</v>
      </c>
      <c r="D92" s="3" t="str">
        <f>IF(ISBLANK(Data!Y92)," ",IF(Data!Y92&lt;=0.1,"VL",IF(Data!Y92&lt;=10,"L",IF(Data!Y92&lt;=25,"M",IF(Data!Y92&lt;=50,"H",IF(Data!Y92&gt;0,"VH"))))))</f>
        <v>VL</v>
      </c>
    </row>
    <row r="93" spans="2:4" s="60" customFormat="1" x14ac:dyDescent="0.3">
      <c r="B93" s="62">
        <v>43705</v>
      </c>
      <c r="C93" s="3" t="str">
        <f>IF(ISBLANK(Data!Z93)," ",IF(Data!Z93&lt;=0.1,"VL",IF(Data!Z93&lt;=10,"L",IF(Data!Z93&lt;=25,"M",IF(Data!Z93&lt;=50,"H",IF(Data!Z93&gt;0,"VH"))))))</f>
        <v>VL</v>
      </c>
      <c r="D93" s="3" t="str">
        <f>IF(ISBLANK(Data!Y93)," ",IF(Data!Y93&lt;=0.1,"VL",IF(Data!Y93&lt;=10,"L",IF(Data!Y93&lt;=25,"M",IF(Data!Y93&lt;=50,"H",IF(Data!Y93&gt;0,"VH"))))))</f>
        <v>VL</v>
      </c>
    </row>
    <row r="94" spans="2:4" s="60" customFormat="1" x14ac:dyDescent="0.3">
      <c r="B94" s="62">
        <v>43706</v>
      </c>
      <c r="C94" s="3" t="str">
        <f>IF(ISBLANK(Data!Z94)," ",IF(Data!Z94&lt;=0.1,"VL",IF(Data!Z94&lt;=10,"L",IF(Data!Z94&lt;=25,"M",IF(Data!Z94&lt;=50,"H",IF(Data!Z94&gt;0,"VH"))))))</f>
        <v>VL</v>
      </c>
      <c r="D94" s="3" t="str">
        <f>IF(ISBLANK(Data!Y94)," ",IF(Data!Y94&lt;=0.1,"VL",IF(Data!Y94&lt;=10,"L",IF(Data!Y94&lt;=25,"M",IF(Data!Y94&lt;=50,"H",IF(Data!Y94&gt;0,"VH"))))))</f>
        <v>VL</v>
      </c>
    </row>
    <row r="95" spans="2:4" s="60" customFormat="1" x14ac:dyDescent="0.3">
      <c r="B95" s="62">
        <v>43707</v>
      </c>
      <c r="C95" s="3" t="str">
        <f>IF(ISBLANK(Data!Z95)," ",IF(Data!Z95&lt;=0.1,"VL",IF(Data!Z95&lt;=10,"L",IF(Data!Z95&lt;=25,"M",IF(Data!Z95&lt;=50,"H",IF(Data!Z95&gt;0,"VH"))))))</f>
        <v>VL</v>
      </c>
      <c r="D95" s="3" t="str">
        <f>IF(ISBLANK(Data!Y95)," ",IF(Data!Y95&lt;=0.1,"VL",IF(Data!Y95&lt;=10,"L",IF(Data!Y95&lt;=25,"M",IF(Data!Y95&lt;=50,"H",IF(Data!Y95&gt;0,"VH"))))))</f>
        <v>VL</v>
      </c>
    </row>
    <row r="96" spans="2:4" s="60" customFormat="1" x14ac:dyDescent="0.3">
      <c r="B96" s="62">
        <v>43708</v>
      </c>
      <c r="C96" s="3" t="str">
        <f>IF(ISBLANK(Data!Z96)," ",IF(Data!Z96&lt;=0.1,"VL",IF(Data!Z96&lt;=10,"L",IF(Data!Z96&lt;=25,"M",IF(Data!Z96&lt;=50,"H",IF(Data!Z96&gt;0,"VH"))))))</f>
        <v>VL</v>
      </c>
      <c r="D96" s="3" t="str">
        <f>IF(ISBLANK(Data!Y96)," ",IF(Data!Y96&lt;=0.1,"VL",IF(Data!Y96&lt;=10,"L",IF(Data!Y96&lt;=25,"M",IF(Data!Y96&lt;=50,"H",IF(Data!Y96&gt;0,"VH"))))))</f>
        <v>VL</v>
      </c>
    </row>
    <row r="97" spans="2:4" s="60" customFormat="1" x14ac:dyDescent="0.3">
      <c r="B97" s="62">
        <v>43709</v>
      </c>
      <c r="C97" s="3" t="str">
        <f>IF(ISBLANK(Data!Z97)," ",IF(Data!Z97&lt;=0.1,"VL",IF(Data!Z97&lt;=10,"L",IF(Data!Z97&lt;=25,"M",IF(Data!Z97&lt;=50,"H",IF(Data!Z97&gt;0,"VH"))))))</f>
        <v>VL</v>
      </c>
      <c r="D97" s="3" t="str">
        <f>IF(ISBLANK(Data!Y97)," ",IF(Data!Y97&lt;=0.1,"VL",IF(Data!Y97&lt;=10,"L",IF(Data!Y97&lt;=25,"M",IF(Data!Y97&lt;=50,"H",IF(Data!Y97&gt;0,"VH"))))))</f>
        <v>VL</v>
      </c>
    </row>
    <row r="98" spans="2:4" s="60" customFormat="1" x14ac:dyDescent="0.3">
      <c r="B98" s="62">
        <v>43710</v>
      </c>
      <c r="C98" s="3" t="str">
        <f>IF(ISBLANK(Data!Z98)," ",IF(Data!Z98&lt;=0.1,"VL",IF(Data!Z98&lt;=10,"L",IF(Data!Z98&lt;=25,"M",IF(Data!Z98&lt;=50,"H",IF(Data!Z98&gt;0,"VH"))))))</f>
        <v>VL</v>
      </c>
      <c r="D98" s="3" t="str">
        <f>IF(ISBLANK(Data!Y98)," ",IF(Data!Y98&lt;=0.1,"VL",IF(Data!Y98&lt;=10,"L",IF(Data!Y98&lt;=25,"M",IF(Data!Y98&lt;=50,"H",IF(Data!Y98&gt;0,"VH"))))))</f>
        <v>VL</v>
      </c>
    </row>
    <row r="99" spans="2:4" s="60" customFormat="1" x14ac:dyDescent="0.3">
      <c r="B99" s="62">
        <v>43711</v>
      </c>
      <c r="C99" s="3" t="str">
        <f>IF(ISBLANK(Data!Z99)," ",IF(Data!Z99&lt;=0.1,"VL",IF(Data!Z99&lt;=10,"L",IF(Data!Z99&lt;=25,"M",IF(Data!Z99&lt;=50,"H",IF(Data!Z99&gt;0,"VH"))))))</f>
        <v>VL</v>
      </c>
      <c r="D99" s="3" t="str">
        <f>IF(ISBLANK(Data!Y99)," ",IF(Data!Y99&lt;=0.1,"VL",IF(Data!Y99&lt;=10,"L",IF(Data!Y99&lt;=25,"M",IF(Data!Y99&lt;=50,"H",IF(Data!Y99&gt;0,"VH"))))))</f>
        <v>VL</v>
      </c>
    </row>
    <row r="100" spans="2:4" s="60" customFormat="1" x14ac:dyDescent="0.3">
      <c r="B100" s="62">
        <v>43712</v>
      </c>
      <c r="C100" s="3" t="str">
        <f>IF(ISBLANK(Data!Z100)," ",IF(Data!Z100&lt;=0.1,"VL",IF(Data!Z100&lt;=10,"L",IF(Data!Z100&lt;=25,"M",IF(Data!Z100&lt;=50,"H",IF(Data!Z100&gt;0,"VH"))))))</f>
        <v>VL</v>
      </c>
      <c r="D100" s="3" t="str">
        <f>IF(ISBLANK(Data!Y100)," ",IF(Data!Y100&lt;=0.1,"VL",IF(Data!Y100&lt;=10,"L",IF(Data!Y100&lt;=25,"M",IF(Data!Y100&lt;=50,"H",IF(Data!Y100&gt;0,"VH"))))))</f>
        <v>VL</v>
      </c>
    </row>
    <row r="101" spans="2:4" s="60" customFormat="1" x14ac:dyDescent="0.3">
      <c r="B101" s="62">
        <v>43713</v>
      </c>
      <c r="C101" s="3" t="str">
        <f>IF(ISBLANK(Data!Z101)," ",IF(Data!Z101&lt;=0.1,"VL",IF(Data!Z101&lt;=10,"L",IF(Data!Z101&lt;=25,"M",IF(Data!Z101&lt;=50,"H",IF(Data!Z101&gt;0,"VH"))))))</f>
        <v>VL</v>
      </c>
      <c r="D101" s="3" t="str">
        <f>IF(ISBLANK(Data!Y101)," ",IF(Data!Y101&lt;=0.1,"VL",IF(Data!Y101&lt;=10,"L",IF(Data!Y101&lt;=25,"M",IF(Data!Y101&lt;=50,"H",IF(Data!Y101&gt;0,"VH"))))))</f>
        <v>VL</v>
      </c>
    </row>
    <row r="102" spans="2:4" s="60" customFormat="1" x14ac:dyDescent="0.3">
      <c r="B102" s="62">
        <v>43714</v>
      </c>
      <c r="C102" s="3" t="str">
        <f>IF(ISBLANK(Data!Z102)," ",IF(Data!Z102&lt;=0.1,"VL",IF(Data!Z102&lt;=10,"L",IF(Data!Z102&lt;=25,"M",IF(Data!Z102&lt;=50,"H",IF(Data!Z102&gt;0,"VH"))))))</f>
        <v>VL</v>
      </c>
      <c r="D102" s="3" t="str">
        <f>IF(ISBLANK(Data!Y102)," ",IF(Data!Y102&lt;=0.1,"VL",IF(Data!Y102&lt;=10,"L",IF(Data!Y102&lt;=25,"M",IF(Data!Y102&lt;=50,"H",IF(Data!Y102&gt;0,"VH"))))))</f>
        <v>VL</v>
      </c>
    </row>
    <row r="103" spans="2:4" s="60" customFormat="1" x14ac:dyDescent="0.3">
      <c r="B103" s="62">
        <v>43715</v>
      </c>
      <c r="C103" s="3" t="str">
        <f>IF(ISBLANK(Data!Z103)," ",IF(Data!Z103&lt;=0.1,"VL",IF(Data!Z103&lt;=10,"L",IF(Data!Z103&lt;=25,"M",IF(Data!Z103&lt;=50,"H",IF(Data!Z103&gt;0,"VH"))))))</f>
        <v>L</v>
      </c>
      <c r="D103" s="3" t="str">
        <f>IF(ISBLANK(Data!Y103)," ",IF(Data!Y103&lt;=0.1,"VL",IF(Data!Y103&lt;=10,"L",IF(Data!Y103&lt;=25,"M",IF(Data!Y103&lt;=50,"H",IF(Data!Y103&gt;0,"VH"))))))</f>
        <v>VL</v>
      </c>
    </row>
    <row r="104" spans="2:4" s="60" customFormat="1" x14ac:dyDescent="0.3">
      <c r="B104" s="62">
        <v>43716</v>
      </c>
      <c r="C104" s="3" t="str">
        <f>IF(ISBLANK(Data!Z104)," ",IF(Data!Z104&lt;=0.1,"VL",IF(Data!Z104&lt;=10,"L",IF(Data!Z104&lt;=25,"M",IF(Data!Z104&lt;=50,"H",IF(Data!Z104&gt;0,"VH"))))))</f>
        <v>L</v>
      </c>
      <c r="D104" s="3" t="str">
        <f>IF(ISBLANK(Data!Y104)," ",IF(Data!Y104&lt;=0.1,"VL",IF(Data!Y104&lt;=10,"L",IF(Data!Y104&lt;=25,"M",IF(Data!Y104&lt;=50,"H",IF(Data!Y104&gt;0,"VH"))))))</f>
        <v>L</v>
      </c>
    </row>
    <row r="105" spans="2:4" s="60" customFormat="1" x14ac:dyDescent="0.3">
      <c r="B105" s="62">
        <v>43717</v>
      </c>
      <c r="C105" s="3" t="str">
        <f>IF(ISBLANK(Data!Z105)," ",IF(Data!Z105&lt;=0.1,"VL",IF(Data!Z105&lt;=10,"L",IF(Data!Z105&lt;=25,"M",IF(Data!Z105&lt;=50,"H",IF(Data!Z105&gt;0,"VH"))))))</f>
        <v>L</v>
      </c>
      <c r="D105" s="3" t="str">
        <f>IF(ISBLANK(Data!Y105)," ",IF(Data!Y105&lt;=0.1,"VL",IF(Data!Y105&lt;=10,"L",IF(Data!Y105&lt;=25,"M",IF(Data!Y105&lt;=50,"H",IF(Data!Y105&gt;0,"VH"))))))</f>
        <v>L</v>
      </c>
    </row>
    <row r="106" spans="2:4" s="60" customFormat="1" x14ac:dyDescent="0.3">
      <c r="B106" s="62">
        <v>43718</v>
      </c>
      <c r="C106" s="3" t="str">
        <f>IF(ISBLANK(Data!Z106)," ",IF(Data!Z106&lt;=0.1,"VL",IF(Data!Z106&lt;=10,"L",IF(Data!Z106&lt;=25,"M",IF(Data!Z106&lt;=50,"H",IF(Data!Z106&gt;0,"VH"))))))</f>
        <v>L</v>
      </c>
      <c r="D106" s="3" t="str">
        <f>IF(ISBLANK(Data!Y106)," ",IF(Data!Y106&lt;=0.1,"VL",IF(Data!Y106&lt;=10,"L",IF(Data!Y106&lt;=25,"M",IF(Data!Y106&lt;=50,"H",IF(Data!Y106&gt;0,"VH"))))))</f>
        <v>L</v>
      </c>
    </row>
    <row r="107" spans="2:4" s="60" customFormat="1" x14ac:dyDescent="0.3">
      <c r="B107" s="62">
        <v>43719</v>
      </c>
      <c r="C107" s="3" t="str">
        <f>IF(ISBLANK(Data!Z107)," ",IF(Data!Z107&lt;=0.1,"VL",IF(Data!Z107&lt;=10,"L",IF(Data!Z107&lt;=25,"M",IF(Data!Z107&lt;=50,"H",IF(Data!Z107&gt;0,"VH"))))))</f>
        <v>L</v>
      </c>
      <c r="D107" s="3" t="str">
        <f>IF(ISBLANK(Data!Y107)," ",IF(Data!Y107&lt;=0.1,"VL",IF(Data!Y107&lt;=10,"L",IF(Data!Y107&lt;=25,"M",IF(Data!Y107&lt;=50,"H",IF(Data!Y107&gt;0,"VH"))))))</f>
        <v>L</v>
      </c>
    </row>
    <row r="108" spans="2:4" s="60" customFormat="1" x14ac:dyDescent="0.3">
      <c r="B108" s="62">
        <v>43720</v>
      </c>
      <c r="C108" s="3" t="str">
        <f>IF(ISBLANK(Data!Z108)," ",IF(Data!Z108&lt;=0.1,"VL",IF(Data!Z108&lt;=10,"L",IF(Data!Z108&lt;=25,"M",IF(Data!Z108&lt;=50,"H",IF(Data!Z108&gt;0,"VH"))))))</f>
        <v>M</v>
      </c>
      <c r="D108" s="3" t="str">
        <f>IF(ISBLANK(Data!Y108)," ",IF(Data!Y108&lt;=0.1,"VL",IF(Data!Y108&lt;=10,"L",IF(Data!Y108&lt;=25,"M",IF(Data!Y108&lt;=50,"H",IF(Data!Y108&gt;0,"VH"))))))</f>
        <v>L</v>
      </c>
    </row>
    <row r="109" spans="2:4" s="60" customFormat="1" x14ac:dyDescent="0.3">
      <c r="B109" s="62">
        <v>43721</v>
      </c>
      <c r="C109" s="3" t="str">
        <f>IF(ISBLANK(Data!Z109)," ",IF(Data!Z109&lt;=0.1,"VL",IF(Data!Z109&lt;=10,"L",IF(Data!Z109&lt;=25,"M",IF(Data!Z109&lt;=50,"H",IF(Data!Z109&gt;0,"VH"))))))</f>
        <v>M</v>
      </c>
      <c r="D109" s="3" t="str">
        <f>IF(ISBLANK(Data!Y109)," ",IF(Data!Y109&lt;=0.1,"VL",IF(Data!Y109&lt;=10,"L",IF(Data!Y109&lt;=25,"M",IF(Data!Y109&lt;=50,"H",IF(Data!Y109&gt;0,"VH"))))))</f>
        <v>L</v>
      </c>
    </row>
    <row r="110" spans="2:4" s="60" customFormat="1" x14ac:dyDescent="0.3">
      <c r="B110" s="62">
        <v>43722</v>
      </c>
      <c r="C110" s="3" t="str">
        <f>IF(ISBLANK(Data!Z110)," ",IF(Data!Z110&lt;=0.1,"VL",IF(Data!Z110&lt;=10,"L",IF(Data!Z110&lt;=25,"M",IF(Data!Z110&lt;=50,"H",IF(Data!Z110&gt;0,"VH"))))))</f>
        <v>M</v>
      </c>
      <c r="D110" s="3" t="str">
        <f>IF(ISBLANK(Data!Y110)," ",IF(Data!Y110&lt;=0.1,"VL",IF(Data!Y110&lt;=10,"L",IF(Data!Y110&lt;=25,"M",IF(Data!Y110&lt;=50,"H",IF(Data!Y110&gt;0,"VH"))))))</f>
        <v>L</v>
      </c>
    </row>
    <row r="111" spans="2:4" s="60" customFormat="1" x14ac:dyDescent="0.3">
      <c r="B111" s="62">
        <v>43723</v>
      </c>
      <c r="C111" s="3" t="str">
        <f>IF(ISBLANK(Data!Z111)," ",IF(Data!Z111&lt;=0.1,"VL",IF(Data!Z111&lt;=10,"L",IF(Data!Z111&lt;=25,"M",IF(Data!Z111&lt;=50,"H",IF(Data!Z111&gt;0,"VH"))))))</f>
        <v>M</v>
      </c>
      <c r="D111" s="3" t="str">
        <f>IF(ISBLANK(Data!Y111)," ",IF(Data!Y111&lt;=0.1,"VL",IF(Data!Y111&lt;=10,"L",IF(Data!Y111&lt;=25,"M",IF(Data!Y111&lt;=50,"H",IF(Data!Y111&gt;0,"VH"))))))</f>
        <v>L</v>
      </c>
    </row>
    <row r="112" spans="2:4" s="60" customFormat="1" x14ac:dyDescent="0.3">
      <c r="B112" s="62">
        <v>43724</v>
      </c>
      <c r="C112" s="3" t="str">
        <f>IF(ISBLANK(Data!Z112)," ",IF(Data!Z112&lt;=0.1,"VL",IF(Data!Z112&lt;=10,"L",IF(Data!Z112&lt;=25,"M",IF(Data!Z112&lt;=50,"H",IF(Data!Z112&gt;0,"VH"))))))</f>
        <v>M</v>
      </c>
      <c r="D112" s="3" t="str">
        <f>IF(ISBLANK(Data!Y112)," ",IF(Data!Y112&lt;=0.1,"VL",IF(Data!Y112&lt;=10,"L",IF(Data!Y112&lt;=25,"M",IF(Data!Y112&lt;=50,"H",IF(Data!Y112&gt;0,"VH"))))))</f>
        <v>M</v>
      </c>
    </row>
    <row r="113" spans="2:4" s="60" customFormat="1" x14ac:dyDescent="0.3">
      <c r="B113" s="62">
        <v>43725</v>
      </c>
      <c r="C113" s="3" t="str">
        <f>IF(ISBLANK(Data!Z113)," ",IF(Data!Z113&lt;=0.1,"VL",IF(Data!Z113&lt;=10,"L",IF(Data!Z113&lt;=25,"M",IF(Data!Z113&lt;=50,"H",IF(Data!Z113&gt;0,"VH"))))))</f>
        <v>M</v>
      </c>
      <c r="D113" s="3" t="str">
        <f>IF(ISBLANK(Data!Y113)," ",IF(Data!Y113&lt;=0.1,"VL",IF(Data!Y113&lt;=10,"L",IF(Data!Y113&lt;=25,"M",IF(Data!Y113&lt;=50,"H",IF(Data!Y113&gt;0,"VH"))))))</f>
        <v>M</v>
      </c>
    </row>
    <row r="114" spans="2:4" s="60" customFormat="1" x14ac:dyDescent="0.3">
      <c r="B114" s="62">
        <v>43726</v>
      </c>
      <c r="C114" s="3" t="str">
        <f>IF(ISBLANK(Data!Z114)," ",IF(Data!Z114&lt;=0.1,"VL",IF(Data!Z114&lt;=10,"L",IF(Data!Z114&lt;=25,"M",IF(Data!Z114&lt;=50,"H",IF(Data!Z114&gt;0,"VH"))))))</f>
        <v>H</v>
      </c>
      <c r="D114" s="3" t="str">
        <f>IF(ISBLANK(Data!Y114)," ",IF(Data!Y114&lt;=0.1,"VL",IF(Data!Y114&lt;=10,"L",IF(Data!Y114&lt;=25,"M",IF(Data!Y114&lt;=50,"H",IF(Data!Y114&gt;0,"VH"))))))</f>
        <v>M</v>
      </c>
    </row>
    <row r="115" spans="2:4" s="60" customFormat="1" x14ac:dyDescent="0.3">
      <c r="B115" s="62">
        <v>43727</v>
      </c>
      <c r="C115" s="3" t="str">
        <f>IF(ISBLANK(Data!Z115)," ",IF(Data!Z115&lt;=0.1,"VL",IF(Data!Z115&lt;=10,"L",IF(Data!Z115&lt;=25,"M",IF(Data!Z115&lt;=50,"H",IF(Data!Z115&gt;0,"VH"))))))</f>
        <v>H</v>
      </c>
      <c r="D115" s="3" t="str">
        <f>IF(ISBLANK(Data!Y115)," ",IF(Data!Y115&lt;=0.1,"VL",IF(Data!Y115&lt;=10,"L",IF(Data!Y115&lt;=25,"M",IF(Data!Y115&lt;=50,"H",IF(Data!Y115&gt;0,"VH"))))))</f>
        <v>M</v>
      </c>
    </row>
    <row r="116" spans="2:4" s="60" customFormat="1" x14ac:dyDescent="0.3">
      <c r="B116" s="62">
        <v>43728</v>
      </c>
      <c r="C116" s="3" t="str">
        <f>IF(ISBLANK(Data!Z116)," ",IF(Data!Z116&lt;=0.1,"VL",IF(Data!Z116&lt;=10,"L",IF(Data!Z116&lt;=25,"M",IF(Data!Z116&lt;=50,"H",IF(Data!Z116&gt;0,"VH"))))))</f>
        <v>H</v>
      </c>
      <c r="D116" s="3" t="str">
        <f>IF(ISBLANK(Data!Y116)," ",IF(Data!Y116&lt;=0.1,"VL",IF(Data!Y116&lt;=10,"L",IF(Data!Y116&lt;=25,"M",IF(Data!Y116&lt;=50,"H",IF(Data!Y116&gt;0,"VH"))))))</f>
        <v>M</v>
      </c>
    </row>
    <row r="117" spans="2:4" s="60" customFormat="1" x14ac:dyDescent="0.3">
      <c r="B117" s="62">
        <v>43729</v>
      </c>
      <c r="C117" s="3" t="str">
        <f>IF(ISBLANK(Data!Z117)," ",IF(Data!Z117&lt;=0.1,"VL",IF(Data!Z117&lt;=10,"L",IF(Data!Z117&lt;=25,"M",IF(Data!Z117&lt;=50,"H",IF(Data!Z117&gt;0,"VH"))))))</f>
        <v>H</v>
      </c>
      <c r="D117" s="3" t="str">
        <f>IF(ISBLANK(Data!Y117)," ",IF(Data!Y117&lt;=0.1,"VL",IF(Data!Y117&lt;=10,"L",IF(Data!Y117&lt;=25,"M",IF(Data!Y117&lt;=50,"H",IF(Data!Y117&gt;0,"VH"))))))</f>
        <v>L</v>
      </c>
    </row>
    <row r="118" spans="2:4" s="60" customFormat="1" x14ac:dyDescent="0.3">
      <c r="B118" s="62">
        <v>43730</v>
      </c>
      <c r="C118" s="3" t="str">
        <f>IF(ISBLANK(Data!Z118)," ",IF(Data!Z118&lt;=0.1,"VL",IF(Data!Z118&lt;=10,"L",IF(Data!Z118&lt;=25,"M",IF(Data!Z118&lt;=50,"H",IF(Data!Z118&gt;0,"VH"))))))</f>
        <v>M</v>
      </c>
      <c r="D118" s="3" t="str">
        <f>IF(ISBLANK(Data!Y118)," ",IF(Data!Y118&lt;=0.1,"VL",IF(Data!Y118&lt;=10,"L",IF(Data!Y118&lt;=25,"M",IF(Data!Y118&lt;=50,"H",IF(Data!Y118&gt;0,"VH"))))))</f>
        <v>L</v>
      </c>
    </row>
    <row r="119" spans="2:4" s="60" customFormat="1" x14ac:dyDescent="0.3">
      <c r="B119" s="62">
        <v>43731</v>
      </c>
      <c r="C119" s="3" t="str">
        <f>IF(ISBLANK(Data!Z119)," ",IF(Data!Z119&lt;=0.1,"VL",IF(Data!Z119&lt;=10,"L",IF(Data!Z119&lt;=25,"M",IF(Data!Z119&lt;=50,"H",IF(Data!Z119&gt;0,"VH"))))))</f>
        <v>L</v>
      </c>
      <c r="D119" s="3" t="str">
        <f>IF(ISBLANK(Data!Y119)," ",IF(Data!Y119&lt;=0.1,"VL",IF(Data!Y119&lt;=10,"L",IF(Data!Y119&lt;=25,"M",IF(Data!Y119&lt;=50,"H",IF(Data!Y119&gt;0,"VH"))))))</f>
        <v>L</v>
      </c>
    </row>
    <row r="120" spans="2:4" s="60" customFormat="1" x14ac:dyDescent="0.3">
      <c r="B120" s="62">
        <v>43732</v>
      </c>
      <c r="C120" s="3" t="str">
        <f>IF(ISBLANK(Data!Z120)," ",IF(Data!Z120&lt;=0.1,"VL",IF(Data!Z120&lt;=10,"L",IF(Data!Z120&lt;=25,"M",IF(Data!Z120&lt;=50,"H",IF(Data!Z120&gt;0,"VH"))))))</f>
        <v>L</v>
      </c>
      <c r="D120" s="3" t="str">
        <f>IF(ISBLANK(Data!Y120)," ",IF(Data!Y120&lt;=0.1,"VL",IF(Data!Y120&lt;=10,"L",IF(Data!Y120&lt;=25,"M",IF(Data!Y120&lt;=50,"H",IF(Data!Y120&gt;0,"VH"))))))</f>
        <v>L</v>
      </c>
    </row>
    <row r="121" spans="2:4" s="60" customFormat="1" x14ac:dyDescent="0.3">
      <c r="B121" s="62">
        <v>43733</v>
      </c>
      <c r="C121" s="3" t="str">
        <f>IF(ISBLANK(Data!Z121)," ",IF(Data!Z121&lt;=0.1,"VL",IF(Data!Z121&lt;=10,"L",IF(Data!Z121&lt;=25,"M",IF(Data!Z121&lt;=50,"H",IF(Data!Z121&gt;0,"VH"))))))</f>
        <v>M</v>
      </c>
      <c r="D121" s="3" t="str">
        <f>IF(ISBLANK(Data!Y121)," ",IF(Data!Y121&lt;=0.1,"VL",IF(Data!Y121&lt;=10,"L",IF(Data!Y121&lt;=25,"M",IF(Data!Y121&lt;=50,"H",IF(Data!Y121&gt;0,"VH"))))))</f>
        <v>L</v>
      </c>
    </row>
    <row r="122" spans="2:4" s="60" customFormat="1" x14ac:dyDescent="0.3">
      <c r="B122" s="62">
        <v>43734</v>
      </c>
      <c r="C122" s="3" t="str">
        <f>IF(ISBLANK(Data!Z122)," ",IF(Data!Z122&lt;=0.1,"VL",IF(Data!Z122&lt;=10,"L",IF(Data!Z122&lt;=25,"M",IF(Data!Z122&lt;=50,"H",IF(Data!Z122&gt;0,"VH"))))))</f>
        <v>M</v>
      </c>
      <c r="D122" s="3" t="str">
        <f>IF(ISBLANK(Data!Y122)," ",IF(Data!Y122&lt;=0.1,"VL",IF(Data!Y122&lt;=10,"L",IF(Data!Y122&lt;=25,"M",IF(Data!Y122&lt;=50,"H",IF(Data!Y122&gt;0,"VH"))))))</f>
        <v>L</v>
      </c>
    </row>
    <row r="123" spans="2:4" s="60" customFormat="1" x14ac:dyDescent="0.3">
      <c r="B123" s="62">
        <v>43735</v>
      </c>
      <c r="C123" s="3" t="str">
        <f>IF(ISBLANK(Data!Z123)," ",IF(Data!Z123&lt;=0.1,"VL",IF(Data!Z123&lt;=10,"L",IF(Data!Z123&lt;=25,"M",IF(Data!Z123&lt;=50,"H",IF(Data!Z123&gt;0,"VH"))))))</f>
        <v>H</v>
      </c>
      <c r="D123" s="3" t="str">
        <f>IF(ISBLANK(Data!Y123)," ",IF(Data!Y123&lt;=0.1,"VL",IF(Data!Y123&lt;=10,"L",IF(Data!Y123&lt;=25,"M",IF(Data!Y123&lt;=50,"H",IF(Data!Y123&gt;0,"VH"))))))</f>
        <v>L</v>
      </c>
    </row>
    <row r="124" spans="2:4" s="60" customFormat="1" x14ac:dyDescent="0.3">
      <c r="B124" s="62">
        <v>43736</v>
      </c>
      <c r="C124" s="3" t="str">
        <f>IF(ISBLANK(Data!Z124)," ",IF(Data!Z124&lt;=0.1,"VL",IF(Data!Z124&lt;=10,"L",IF(Data!Z124&lt;=25,"M",IF(Data!Z124&lt;=50,"H",IF(Data!Z124&gt;0,"VH"))))))</f>
        <v>H</v>
      </c>
      <c r="D124" s="3" t="str">
        <f>IF(ISBLANK(Data!Y124)," ",IF(Data!Y124&lt;=0.1,"VL",IF(Data!Y124&lt;=10,"L",IF(Data!Y124&lt;=25,"M",IF(Data!Y124&lt;=50,"H",IF(Data!Y124&gt;0,"VH"))))))</f>
        <v>L</v>
      </c>
    </row>
    <row r="125" spans="2:4" s="60" customFormat="1" x14ac:dyDescent="0.3">
      <c r="B125" s="62">
        <v>43737</v>
      </c>
      <c r="C125" s="3" t="str">
        <f>IF(ISBLANK(Data!Z125)," ",IF(Data!Z125&lt;=0.1,"VL",IF(Data!Z125&lt;=10,"L",IF(Data!Z125&lt;=25,"M",IF(Data!Z125&lt;=50,"H",IF(Data!Z125&gt;0,"VH"))))))</f>
        <v>H</v>
      </c>
      <c r="D125" s="3" t="str">
        <f>IF(ISBLANK(Data!Y125)," ",IF(Data!Y125&lt;=0.1,"VL",IF(Data!Y125&lt;=10,"L",IF(Data!Y125&lt;=25,"M",IF(Data!Y125&lt;=50,"H",IF(Data!Y125&gt;0,"VH"))))))</f>
        <v>L</v>
      </c>
    </row>
    <row r="126" spans="2:4" s="60" customFormat="1" x14ac:dyDescent="0.3">
      <c r="B126" s="62">
        <v>43738</v>
      </c>
      <c r="C126" s="3" t="str">
        <f>IF(ISBLANK(Data!Z126)," ",IF(Data!Z126&lt;=0.1,"VL",IF(Data!Z126&lt;=10,"L",IF(Data!Z126&lt;=25,"M",IF(Data!Z126&lt;=50,"H",IF(Data!Z126&gt;0,"VH"))))))</f>
        <v>M</v>
      </c>
      <c r="D126" s="3" t="str">
        <f>IF(ISBLANK(Data!Y126)," ",IF(Data!Y126&lt;=0.1,"VL",IF(Data!Y126&lt;=10,"L",IF(Data!Y126&lt;=25,"M",IF(Data!Y126&lt;=50,"H",IF(Data!Y126&gt;0,"VH"))))))</f>
        <v>L</v>
      </c>
    </row>
    <row r="127" spans="2:4" s="60" customFormat="1" x14ac:dyDescent="0.3">
      <c r="B127" s="62">
        <v>43739</v>
      </c>
      <c r="C127" s="3" t="str">
        <f>IF(ISBLANK(Data!Z127)," ",IF(Data!Z127&lt;=0.1,"VL",IF(Data!Z127&lt;=10,"L",IF(Data!Z127&lt;=25,"M",IF(Data!Z127&lt;=50,"H",IF(Data!Z127&gt;0,"VH"))))))</f>
        <v>M</v>
      </c>
      <c r="D127" s="3" t="str">
        <f>IF(ISBLANK(Data!Y127)," ",IF(Data!Y127&lt;=0.1,"VL",IF(Data!Y127&lt;=10,"L",IF(Data!Y127&lt;=25,"M",IF(Data!Y127&lt;=50,"H",IF(Data!Y127&gt;0,"VH"))))))</f>
        <v>L</v>
      </c>
    </row>
    <row r="128" spans="2:4" s="60" customFormat="1" x14ac:dyDescent="0.3">
      <c r="B128" s="62">
        <v>43740</v>
      </c>
      <c r="C128" s="3" t="str">
        <f>IF(ISBLANK(Data!Z128)," ",IF(Data!Z128&lt;=0.1,"VL",IF(Data!Z128&lt;=10,"L",IF(Data!Z128&lt;=25,"M",IF(Data!Z128&lt;=50,"H",IF(Data!Z128&gt;0,"VH"))))))</f>
        <v>L</v>
      </c>
      <c r="D128" s="3" t="str">
        <f>IF(ISBLANK(Data!Y128)," ",IF(Data!Y128&lt;=0.1,"VL",IF(Data!Y128&lt;=10,"L",IF(Data!Y128&lt;=25,"M",IF(Data!Y128&lt;=50,"H",IF(Data!Y128&gt;0,"VH"))))))</f>
        <v>L</v>
      </c>
    </row>
    <row r="129" spans="2:4" s="60" customFormat="1" x14ac:dyDescent="0.3">
      <c r="B129" s="62">
        <v>43741</v>
      </c>
      <c r="C129" s="3" t="str">
        <f>IF(ISBLANK(Data!Z129)," ",IF(Data!Z129&lt;=0.1,"VL",IF(Data!Z129&lt;=10,"L",IF(Data!Z129&lt;=25,"M",IF(Data!Z129&lt;=50,"H",IF(Data!Z129&gt;0,"VH"))))))</f>
        <v>L</v>
      </c>
      <c r="D129" s="3" t="str">
        <f>IF(ISBLANK(Data!Y129)," ",IF(Data!Y129&lt;=0.1,"VL",IF(Data!Y129&lt;=10,"L",IF(Data!Y129&lt;=25,"M",IF(Data!Y129&lt;=50,"H",IF(Data!Y129&gt;0,"VH"))))))</f>
        <v>L</v>
      </c>
    </row>
    <row r="130" spans="2:4" s="60" customFormat="1" x14ac:dyDescent="0.3">
      <c r="B130" s="62">
        <v>43742</v>
      </c>
      <c r="C130" s="3" t="str">
        <f>IF(ISBLANK(Data!Z130)," ",IF(Data!Z130&lt;=0.1,"VL",IF(Data!Z130&lt;=10,"L",IF(Data!Z130&lt;=25,"M",IF(Data!Z130&lt;=50,"H",IF(Data!Z130&gt;0,"VH"))))))</f>
        <v>L</v>
      </c>
      <c r="D130" s="3" t="str">
        <f>IF(ISBLANK(Data!Y130)," ",IF(Data!Y130&lt;=0.1,"VL",IF(Data!Y130&lt;=10,"L",IF(Data!Y130&lt;=25,"M",IF(Data!Y130&lt;=50,"H",IF(Data!Y130&gt;0,"VH"))))))</f>
        <v>L</v>
      </c>
    </row>
    <row r="131" spans="2:4" s="60" customFormat="1" x14ac:dyDescent="0.3">
      <c r="B131" s="62">
        <v>43743</v>
      </c>
      <c r="C131" s="3" t="str">
        <f>IF(ISBLANK(Data!Z131)," ",IF(Data!Z131&lt;=0.1,"VL",IF(Data!Z131&lt;=10,"L",IF(Data!Z131&lt;=25,"M",IF(Data!Z131&lt;=50,"H",IF(Data!Z131&gt;0,"VH"))))))</f>
        <v>L</v>
      </c>
      <c r="D131" s="3" t="str">
        <f>IF(ISBLANK(Data!Y131)," ",IF(Data!Y131&lt;=0.1,"VL",IF(Data!Y131&lt;=10,"L",IF(Data!Y131&lt;=25,"M",IF(Data!Y131&lt;=50,"H",IF(Data!Y131&gt;0,"VH"))))))</f>
        <v>L</v>
      </c>
    </row>
    <row r="132" spans="2:4" s="60" customFormat="1" x14ac:dyDescent="0.3">
      <c r="B132" s="62">
        <v>43744</v>
      </c>
      <c r="C132" s="3" t="str">
        <f>IF(ISBLANK(Data!Z132)," ",IF(Data!Z132&lt;=0.1,"VL",IF(Data!Z132&lt;=10,"L",IF(Data!Z132&lt;=25,"M",IF(Data!Z132&lt;=50,"H",IF(Data!Z132&gt;0,"VH"))))))</f>
        <v>L</v>
      </c>
      <c r="D132" s="3" t="str">
        <f>IF(ISBLANK(Data!Y132)," ",IF(Data!Y132&lt;=0.1,"VL",IF(Data!Y132&lt;=10,"L",IF(Data!Y132&lt;=25,"M",IF(Data!Y132&lt;=50,"H",IF(Data!Y132&gt;0,"VH"))))))</f>
        <v>L</v>
      </c>
    </row>
    <row r="133" spans="2:4" s="60" customFormat="1" x14ac:dyDescent="0.3">
      <c r="B133" s="62">
        <v>43745</v>
      </c>
      <c r="C133" s="3" t="str">
        <f>IF(ISBLANK(Data!Z133)," ",IF(Data!Z133&lt;=0.1,"VL",IF(Data!Z133&lt;=10,"L",IF(Data!Z133&lt;=25,"M",IF(Data!Z133&lt;=50,"H",IF(Data!Z133&gt;0,"VH"))))))</f>
        <v>L</v>
      </c>
      <c r="D133" s="3" t="str">
        <f>IF(ISBLANK(Data!Y133)," ",IF(Data!Y133&lt;=0.1,"VL",IF(Data!Y133&lt;=10,"L",IF(Data!Y133&lt;=25,"M",IF(Data!Y133&lt;=50,"H",IF(Data!Y133&gt;0,"VH"))))))</f>
        <v>L</v>
      </c>
    </row>
    <row r="134" spans="2:4" s="60" customFormat="1" x14ac:dyDescent="0.3">
      <c r="B134" s="62">
        <v>43746</v>
      </c>
      <c r="C134" s="3" t="str">
        <f>IF(ISBLANK(Data!Z134)," ",IF(Data!Z134&lt;=0.1,"VL",IF(Data!Z134&lt;=10,"L",IF(Data!Z134&lt;=25,"M",IF(Data!Z134&lt;=50,"H",IF(Data!Z134&gt;0,"VH"))))))</f>
        <v>L</v>
      </c>
      <c r="D134" s="3" t="str">
        <f>IF(ISBLANK(Data!Y134)," ",IF(Data!Y134&lt;=0.1,"VL",IF(Data!Y134&lt;=10,"L",IF(Data!Y134&lt;=25,"M",IF(Data!Y134&lt;=50,"H",IF(Data!Y134&gt;0,"VH"))))))</f>
        <v>L</v>
      </c>
    </row>
    <row r="135" spans="2:4" s="60" customFormat="1" x14ac:dyDescent="0.3">
      <c r="B135" s="62">
        <v>43747</v>
      </c>
      <c r="C135" s="3" t="str">
        <f>IF(ISBLANK(Data!Z135)," ",IF(Data!Z135&lt;=0.1,"VL",IF(Data!Z135&lt;=10,"L",IF(Data!Z135&lt;=25,"M",IF(Data!Z135&lt;=50,"H",IF(Data!Z135&gt;0,"VH"))))))</f>
        <v>L</v>
      </c>
      <c r="D135" s="3" t="str">
        <f>IF(ISBLANK(Data!Y135)," ",IF(Data!Y135&lt;=0.1,"VL",IF(Data!Y135&lt;=10,"L",IF(Data!Y135&lt;=25,"M",IF(Data!Y135&lt;=50,"H",IF(Data!Y135&gt;0,"VH"))))))</f>
        <v>L</v>
      </c>
    </row>
    <row r="136" spans="2:4" s="60" customFormat="1" x14ac:dyDescent="0.3">
      <c r="B136" s="62">
        <v>43748</v>
      </c>
      <c r="C136" s="3" t="str">
        <f>IF(ISBLANK(Data!Z136)," ",IF(Data!Z136&lt;=0.1,"VL",IF(Data!Z136&lt;=10,"L",IF(Data!Z136&lt;=25,"M",IF(Data!Z136&lt;=50,"H",IF(Data!Z136&gt;0,"VH"))))))</f>
        <v>L</v>
      </c>
      <c r="D136" s="3" t="str">
        <f>IF(ISBLANK(Data!Y136)," ",IF(Data!Y136&lt;=0.1,"VL",IF(Data!Y136&lt;=10,"L",IF(Data!Y136&lt;=25,"M",IF(Data!Y136&lt;=50,"H",IF(Data!Y136&gt;0,"VH"))))))</f>
        <v>L</v>
      </c>
    </row>
    <row r="137" spans="2:4" s="60" customFormat="1" x14ac:dyDescent="0.3">
      <c r="B137" s="62">
        <v>43749</v>
      </c>
      <c r="C137" s="3" t="str">
        <f>IF(ISBLANK(Data!Z137)," ",IF(Data!Z137&lt;=0.1,"VL",IF(Data!Z137&lt;=10,"L",IF(Data!Z137&lt;=25,"M",IF(Data!Z137&lt;=50,"H",IF(Data!Z137&gt;0,"VH"))))))</f>
        <v>L</v>
      </c>
      <c r="D137" s="3" t="str">
        <f>IF(ISBLANK(Data!Y137)," ",IF(Data!Y137&lt;=0.1,"VL",IF(Data!Y137&lt;=10,"L",IF(Data!Y137&lt;=25,"M",IF(Data!Y137&lt;=50,"H",IF(Data!Y137&gt;0,"VH"))))))</f>
        <v>L</v>
      </c>
    </row>
    <row r="138" spans="2:4" s="60" customFormat="1" x14ac:dyDescent="0.3">
      <c r="B138" s="62">
        <v>43750</v>
      </c>
      <c r="C138" s="3" t="str">
        <f>IF(ISBLANK(Data!Z138)," ",IF(Data!Z138&lt;=0.1,"VL",IF(Data!Z138&lt;=10,"L",IF(Data!Z138&lt;=25,"M",IF(Data!Z138&lt;=50,"H",IF(Data!Z138&gt;0,"VH"))))))</f>
        <v>L</v>
      </c>
      <c r="D138" s="3" t="str">
        <f>IF(ISBLANK(Data!Y138)," ",IF(Data!Y138&lt;=0.1,"VL",IF(Data!Y138&lt;=10,"L",IF(Data!Y138&lt;=25,"M",IF(Data!Y138&lt;=50,"H",IF(Data!Y138&gt;0,"VH"))))))</f>
        <v>L</v>
      </c>
    </row>
    <row r="139" spans="2:4" s="60" customFormat="1" x14ac:dyDescent="0.3">
      <c r="B139" s="62">
        <v>43751</v>
      </c>
      <c r="C139" s="3" t="str">
        <f>IF(ISBLANK(Data!Z139)," ",IF(Data!Z139&lt;=0.1,"VL",IF(Data!Z139&lt;=10,"L",IF(Data!Z139&lt;=25,"M",IF(Data!Z139&lt;=50,"H",IF(Data!Z139&gt;0,"VH"))))))</f>
        <v>L</v>
      </c>
      <c r="D139" s="3" t="str">
        <f>IF(ISBLANK(Data!Y139)," ",IF(Data!Y139&lt;=0.1,"VL",IF(Data!Y139&lt;=10,"L",IF(Data!Y139&lt;=25,"M",IF(Data!Y139&lt;=50,"H",IF(Data!Y139&gt;0,"VH"))))))</f>
        <v>L</v>
      </c>
    </row>
    <row r="140" spans="2:4" s="60" customFormat="1" x14ac:dyDescent="0.3">
      <c r="B140" s="62">
        <v>43752</v>
      </c>
      <c r="C140" s="3" t="str">
        <f>IF(ISBLANK(Data!Z140)," ",IF(Data!Z140&lt;=0.1,"VL",IF(Data!Z140&lt;=10,"L",IF(Data!Z140&lt;=25,"M",IF(Data!Z140&lt;=50,"H",IF(Data!Z140&gt;0,"VH"))))))</f>
        <v>L</v>
      </c>
      <c r="D140" s="3" t="str">
        <f>IF(ISBLANK(Data!Y140)," ",IF(Data!Y140&lt;=0.1,"VL",IF(Data!Y140&lt;=10,"L",IF(Data!Y140&lt;=25,"M",IF(Data!Y140&lt;=50,"H",IF(Data!Y140&gt;0,"VH"))))))</f>
        <v>L</v>
      </c>
    </row>
    <row r="141" spans="2:4" s="60" customFormat="1" x14ac:dyDescent="0.3">
      <c r="B141" s="62">
        <v>43753</v>
      </c>
      <c r="C141" s="3" t="str">
        <f>IF(ISBLANK(Data!Z141)," ",IF(Data!Z141&lt;=0.1,"VL",IF(Data!Z141&lt;=10,"L",IF(Data!Z141&lt;=25,"M",IF(Data!Z141&lt;=50,"H",IF(Data!Z141&gt;0,"VH"))))))</f>
        <v>L</v>
      </c>
      <c r="D141" s="3" t="str">
        <f>IF(ISBLANK(Data!Y141)," ",IF(Data!Y141&lt;=0.1,"VL",IF(Data!Y141&lt;=10,"L",IF(Data!Y141&lt;=25,"M",IF(Data!Y141&lt;=50,"H",IF(Data!Y141&gt;0,"VH"))))))</f>
        <v>L</v>
      </c>
    </row>
    <row r="142" spans="2:4" s="60" customFormat="1" x14ac:dyDescent="0.3">
      <c r="B142" s="62">
        <v>43754</v>
      </c>
      <c r="C142" s="3" t="str">
        <f>IF(ISBLANK(Data!Z142)," ",IF(Data!Z142&lt;=0.1,"VL",IF(Data!Z142&lt;=10,"L",IF(Data!Z142&lt;=25,"M",IF(Data!Z142&lt;=50,"H",IF(Data!Z142&gt;0,"VH"))))))</f>
        <v>VL</v>
      </c>
      <c r="D142" s="3" t="str">
        <f>IF(ISBLANK(Data!Y142)," ",IF(Data!Y142&lt;=0.1,"VL",IF(Data!Y142&lt;=10,"L",IF(Data!Y142&lt;=25,"M",IF(Data!Y142&lt;=50,"H",IF(Data!Y142&gt;0,"VH"))))))</f>
        <v>L</v>
      </c>
    </row>
    <row r="143" spans="2:4" s="60" customFormat="1" x14ac:dyDescent="0.3">
      <c r="B143" s="62">
        <v>43755</v>
      </c>
      <c r="C143" s="3" t="str">
        <f>IF(ISBLANK(Data!Z143)," ",IF(Data!Z143&lt;=0.1,"VL",IF(Data!Z143&lt;=10,"L",IF(Data!Z143&lt;=25,"M",IF(Data!Z143&lt;=50,"H",IF(Data!Z143&gt;0,"VH"))))))</f>
        <v>VL</v>
      </c>
      <c r="D143" s="3" t="str">
        <f>IF(ISBLANK(Data!Y143)," ",IF(Data!Y143&lt;=0.1,"VL",IF(Data!Y143&lt;=10,"L",IF(Data!Y143&lt;=25,"M",IF(Data!Y143&lt;=50,"H",IF(Data!Y143&gt;0,"VH"))))))</f>
        <v>L</v>
      </c>
    </row>
    <row r="144" spans="2:4" s="60" customFormat="1" x14ac:dyDescent="0.3">
      <c r="B144" s="62">
        <v>43756</v>
      </c>
      <c r="C144" s="3" t="str">
        <f>IF(ISBLANK(Data!Z144)," ",IF(Data!Z144&lt;=0.1,"VL",IF(Data!Z144&lt;=10,"L",IF(Data!Z144&lt;=25,"M",IF(Data!Z144&lt;=50,"H",IF(Data!Z144&gt;0,"VH"))))))</f>
        <v>VL</v>
      </c>
      <c r="D144" s="3" t="str">
        <f>IF(ISBLANK(Data!Y144)," ",IF(Data!Y144&lt;=0.1,"VL",IF(Data!Y144&lt;=10,"L",IF(Data!Y144&lt;=25,"M",IF(Data!Y144&lt;=50,"H",IF(Data!Y144&gt;0,"VH"))))))</f>
        <v>L</v>
      </c>
    </row>
    <row r="145" spans="2:4" s="60" customFormat="1" x14ac:dyDescent="0.3">
      <c r="B145" s="62">
        <v>43757</v>
      </c>
      <c r="C145" s="3" t="str">
        <f>IF(ISBLANK(Data!Z145)," ",IF(Data!Z145&lt;=0.1,"VL",IF(Data!Z145&lt;=10,"L",IF(Data!Z145&lt;=25,"M",IF(Data!Z145&lt;=50,"H",IF(Data!Z145&gt;0,"VH"))))))</f>
        <v>VL</v>
      </c>
      <c r="D145" s="3" t="str">
        <f>IF(ISBLANK(Data!Y145)," ",IF(Data!Y145&lt;=0.1,"VL",IF(Data!Y145&lt;=10,"L",IF(Data!Y145&lt;=25,"M",IF(Data!Y145&lt;=50,"H",IF(Data!Y145&gt;0,"VH"))))))</f>
        <v>L</v>
      </c>
    </row>
    <row r="146" spans="2:4" s="60" customFormat="1" x14ac:dyDescent="0.3">
      <c r="B146" s="62">
        <v>43758</v>
      </c>
      <c r="C146" s="3" t="str">
        <f>IF(ISBLANK(Data!Z146)," ",IF(Data!Z146&lt;=0.1,"VL",IF(Data!Z146&lt;=10,"L",IF(Data!Z146&lt;=25,"M",IF(Data!Z146&lt;=50,"H",IF(Data!Z146&gt;0,"VH"))))))</f>
        <v>L</v>
      </c>
      <c r="D146" s="3" t="str">
        <f>IF(ISBLANK(Data!Y146)," ",IF(Data!Y146&lt;=0.1,"VL",IF(Data!Y146&lt;=10,"L",IF(Data!Y146&lt;=25,"M",IF(Data!Y146&lt;=50,"H",IF(Data!Y146&gt;0,"VH"))))))</f>
        <v>L</v>
      </c>
    </row>
    <row r="147" spans="2:4" s="60" customFormat="1" x14ac:dyDescent="0.3">
      <c r="B147" s="62">
        <v>43759</v>
      </c>
      <c r="C147" s="3" t="str">
        <f>IF(ISBLANK(Data!Z147)," ",IF(Data!Z147&lt;=0.1,"VL",IF(Data!Z147&lt;=10,"L",IF(Data!Z147&lt;=25,"M",IF(Data!Z147&lt;=50,"H",IF(Data!Z147&gt;0,"VH"))))))</f>
        <v>L</v>
      </c>
      <c r="D147" s="3" t="str">
        <f>IF(ISBLANK(Data!Y147)," ",IF(Data!Y147&lt;=0.1,"VL",IF(Data!Y147&lt;=10,"L",IF(Data!Y147&lt;=25,"M",IF(Data!Y147&lt;=50,"H",IF(Data!Y147&gt;0,"VH"))))))</f>
        <v>L</v>
      </c>
    </row>
    <row r="148" spans="2:4" s="60" customFormat="1" x14ac:dyDescent="0.3">
      <c r="B148" s="62">
        <v>43760</v>
      </c>
      <c r="C148" s="3" t="str">
        <f>IF(ISBLANK(Data!Z148)," ",IF(Data!Z148&lt;=0.1,"VL",IF(Data!Z148&lt;=10,"L",IF(Data!Z148&lt;=25,"M",IF(Data!Z148&lt;=50,"H",IF(Data!Z148&gt;0,"VH"))))))</f>
        <v>L</v>
      </c>
      <c r="D148" s="3" t="str">
        <f>IF(ISBLANK(Data!Y148)," ",IF(Data!Y148&lt;=0.1,"VL",IF(Data!Y148&lt;=10,"L",IF(Data!Y148&lt;=25,"M",IF(Data!Y148&lt;=50,"H",IF(Data!Y148&gt;0,"VH"))))))</f>
        <v>L</v>
      </c>
    </row>
    <row r="149" spans="2:4" s="60" customFormat="1" x14ac:dyDescent="0.3">
      <c r="B149" s="62">
        <v>43761</v>
      </c>
      <c r="C149" s="3" t="str">
        <f>IF(ISBLANK(Data!Z149)," ",IF(Data!Z149&lt;=0.1,"VL",IF(Data!Z149&lt;=10,"L",IF(Data!Z149&lt;=25,"M",IF(Data!Z149&lt;=50,"H",IF(Data!Z149&gt;0,"VH"))))))</f>
        <v>L</v>
      </c>
      <c r="D149" s="3" t="str">
        <f>IF(ISBLANK(Data!Y149)," ",IF(Data!Y149&lt;=0.1,"VL",IF(Data!Y149&lt;=10,"L",IF(Data!Y149&lt;=25,"M",IF(Data!Y149&lt;=50,"H",IF(Data!Y149&gt;0,"VH"))))))</f>
        <v>L</v>
      </c>
    </row>
    <row r="150" spans="2:4" s="60" customFormat="1" x14ac:dyDescent="0.3">
      <c r="B150" s="62">
        <v>43762</v>
      </c>
      <c r="C150" s="3" t="str">
        <f>IF(ISBLANK(Data!Z150)," ",IF(Data!Z150&lt;=0.1,"VL",IF(Data!Z150&lt;=10,"L",IF(Data!Z150&lt;=25,"M",IF(Data!Z150&lt;=50,"H",IF(Data!Z150&gt;0,"VH"))))))</f>
        <v>L</v>
      </c>
      <c r="D150" s="3" t="str">
        <f>IF(ISBLANK(Data!Y150)," ",IF(Data!Y150&lt;=0.1,"VL",IF(Data!Y150&lt;=10,"L",IF(Data!Y150&lt;=25,"M",IF(Data!Y150&lt;=50,"H",IF(Data!Y150&gt;0,"VH"))))))</f>
        <v>L</v>
      </c>
    </row>
    <row r="151" spans="2:4" s="60" customFormat="1" x14ac:dyDescent="0.3">
      <c r="B151" s="62">
        <v>43763</v>
      </c>
      <c r="C151" s="3" t="str">
        <f>IF(ISBLANK(Data!Z151)," ",IF(Data!Z151&lt;=0.1,"VL",IF(Data!Z151&lt;=10,"L",IF(Data!Z151&lt;=25,"M",IF(Data!Z151&lt;=50,"H",IF(Data!Z151&gt;0,"VH"))))))</f>
        <v>L</v>
      </c>
      <c r="D151" s="3" t="str">
        <f>IF(ISBLANK(Data!Y151)," ",IF(Data!Y151&lt;=0.1,"VL",IF(Data!Y151&lt;=10,"L",IF(Data!Y151&lt;=25,"M",IF(Data!Y151&lt;=50,"H",IF(Data!Y151&gt;0,"VH"))))))</f>
        <v>L</v>
      </c>
    </row>
    <row r="152" spans="2:4" s="60" customFormat="1" x14ac:dyDescent="0.3">
      <c r="B152" s="62">
        <v>43764</v>
      </c>
      <c r="C152" s="3" t="str">
        <f>IF(ISBLANK(Data!Z152)," ",IF(Data!Z152&lt;=0.1,"VL",IF(Data!Z152&lt;=10,"L",IF(Data!Z152&lt;=25,"M",IF(Data!Z152&lt;=50,"H",IF(Data!Z152&gt;0,"VH"))))))</f>
        <v>L</v>
      </c>
      <c r="D152" s="3" t="str">
        <f>IF(ISBLANK(Data!Y152)," ",IF(Data!Y152&lt;=0.1,"VL",IF(Data!Y152&lt;=10,"L",IF(Data!Y152&lt;=25,"M",IF(Data!Y152&lt;=50,"H",IF(Data!Y152&gt;0,"VH"))))))</f>
        <v>L</v>
      </c>
    </row>
    <row r="153" spans="2:4" s="60" customFormat="1" x14ac:dyDescent="0.3">
      <c r="B153" s="62">
        <v>43765</v>
      </c>
      <c r="C153" s="3" t="str">
        <f>IF(ISBLANK(Data!Z153)," ",IF(Data!Z153&lt;=0.1,"VL",IF(Data!Z153&lt;=10,"L",IF(Data!Z153&lt;=25,"M",IF(Data!Z153&lt;=50,"H",IF(Data!Z153&gt;0,"VH"))))))</f>
        <v>L</v>
      </c>
      <c r="D153" s="3" t="str">
        <f>IF(ISBLANK(Data!Y153)," ",IF(Data!Y153&lt;=0.1,"VL",IF(Data!Y153&lt;=10,"L",IF(Data!Y153&lt;=25,"M",IF(Data!Y153&lt;=50,"H",IF(Data!Y153&gt;0,"VH"))))))</f>
        <v>L</v>
      </c>
    </row>
    <row r="154" spans="2:4" s="60" customFormat="1" x14ac:dyDescent="0.3">
      <c r="B154" s="62">
        <v>43766</v>
      </c>
      <c r="C154" s="3" t="str">
        <f>IF(ISBLANK(Data!Z154)," ",IF(Data!Z154&lt;=0.1,"VL",IF(Data!Z154&lt;=10,"L",IF(Data!Z154&lt;=25,"M",IF(Data!Z154&lt;=50,"H",IF(Data!Z154&gt;0,"VH"))))))</f>
        <v>L</v>
      </c>
      <c r="D154" s="3" t="str">
        <f>IF(ISBLANK(Data!Y154)," ",IF(Data!Y154&lt;=0.1,"VL",IF(Data!Y154&lt;=10,"L",IF(Data!Y154&lt;=25,"M",IF(Data!Y154&lt;=50,"H",IF(Data!Y154&gt;0,"VH"))))))</f>
        <v>L</v>
      </c>
    </row>
    <row r="155" spans="2:4" s="60" customFormat="1" x14ac:dyDescent="0.3">
      <c r="B155" s="62">
        <v>43767</v>
      </c>
      <c r="C155" s="3" t="str">
        <f>IF(ISBLANK(Data!Z155)," ",IF(Data!Z155&lt;=0.1,"VL",IF(Data!Z155&lt;=10,"L",IF(Data!Z155&lt;=25,"M",IF(Data!Z155&lt;=50,"H",IF(Data!Z155&gt;0,"VH"))))))</f>
        <v>L</v>
      </c>
      <c r="D155" s="3" t="str">
        <f>IF(ISBLANK(Data!Y155)," ",IF(Data!Y155&lt;=0.1,"VL",IF(Data!Y155&lt;=10,"L",IF(Data!Y155&lt;=25,"M",IF(Data!Y155&lt;=50,"H",IF(Data!Y155&gt;0,"VH"))))))</f>
        <v>L</v>
      </c>
    </row>
    <row r="156" spans="2:4" s="60" customFormat="1" x14ac:dyDescent="0.3">
      <c r="B156" s="62">
        <v>43768</v>
      </c>
      <c r="C156" s="3" t="str">
        <f>IF(ISBLANK(Data!Z156)," ",IF(Data!Z156&lt;=0.1,"VL",IF(Data!Z156&lt;=10,"L",IF(Data!Z156&lt;=25,"M",IF(Data!Z156&lt;=50,"H",IF(Data!Z156&gt;0,"VH"))))))</f>
        <v>L</v>
      </c>
      <c r="D156" s="3" t="str">
        <f>IF(ISBLANK(Data!Y156)," ",IF(Data!Y156&lt;=0.1,"VL",IF(Data!Y156&lt;=10,"L",IF(Data!Y156&lt;=25,"M",IF(Data!Y156&lt;=50,"H",IF(Data!Y156&gt;0,"VH"))))))</f>
        <v>L</v>
      </c>
    </row>
    <row r="157" spans="2:4" s="60" customFormat="1" x14ac:dyDescent="0.3">
      <c r="B157" s="62">
        <v>43769</v>
      </c>
      <c r="C157" s="3" t="str">
        <f>IF(ISBLANK(Data!Z157)," ",IF(Data!Z157&lt;=0.1,"VL",IF(Data!Z157&lt;=10,"L",IF(Data!Z157&lt;=25,"M",IF(Data!Z157&lt;=50,"H",IF(Data!Z157&gt;0,"VH"))))))</f>
        <v>L</v>
      </c>
      <c r="D157" s="3" t="str">
        <f>IF(ISBLANK(Data!Y157)," ",IF(Data!Y157&lt;=0.1,"VL",IF(Data!Y157&lt;=10,"L",IF(Data!Y157&lt;=25,"M",IF(Data!Y157&lt;=50,"H",IF(Data!Y157&gt;0,"VH"))))))</f>
        <v>L</v>
      </c>
    </row>
    <row r="158" spans="2:4" s="60" customFormat="1" x14ac:dyDescent="0.3">
      <c r="B158" s="62">
        <v>43770</v>
      </c>
      <c r="C158" s="3" t="str">
        <f>IF(ISBLANK(Data!Z158)," ",IF(Data!Z158&lt;=0.1,"VL",IF(Data!Z158&lt;=10,"L",IF(Data!Z158&lt;=25,"M",IF(Data!Z158&lt;=50,"H",IF(Data!Z158&gt;0,"VH"))))))</f>
        <v>L</v>
      </c>
      <c r="D158" s="3" t="str">
        <f>IF(ISBLANK(Data!Y158)," ",IF(Data!Y158&lt;=0.1,"VL",IF(Data!Y158&lt;=10,"L",IF(Data!Y158&lt;=25,"M",IF(Data!Y158&lt;=50,"H",IF(Data!Y158&gt;0,"VH"))))))</f>
        <v>L</v>
      </c>
    </row>
    <row r="159" spans="2:4" s="60" customFormat="1" x14ac:dyDescent="0.3">
      <c r="B159" s="62">
        <v>43771</v>
      </c>
      <c r="C159" s="3" t="str">
        <f>IF(ISBLANK(Data!Z159)," ",IF(Data!Z159&lt;=0.1,"VL",IF(Data!Z159&lt;=10,"L",IF(Data!Z159&lt;=25,"M",IF(Data!Z159&lt;=50,"H",IF(Data!Z159&gt;0,"VH"))))))</f>
        <v>L</v>
      </c>
      <c r="D159" s="3" t="str">
        <f>IF(ISBLANK(Data!Y159)," ",IF(Data!Y159&lt;=0.1,"VL",IF(Data!Y159&lt;=10,"L",IF(Data!Y159&lt;=25,"M",IF(Data!Y159&lt;=50,"H",IF(Data!Y159&gt;0,"VH"))))))</f>
        <v>L</v>
      </c>
    </row>
    <row r="160" spans="2:4" s="60" customFormat="1" x14ac:dyDescent="0.3">
      <c r="B160" s="62">
        <v>43772</v>
      </c>
      <c r="C160" s="3" t="str">
        <f>IF(ISBLANK(Data!Z160)," ",IF(Data!Z160&lt;=0.1,"VL",IF(Data!Z160&lt;=10,"L",IF(Data!Z160&lt;=25,"M",IF(Data!Z160&lt;=50,"H",IF(Data!Z160&gt;0,"VH"))))))</f>
        <v>L</v>
      </c>
      <c r="D160" s="3" t="str">
        <f>IF(ISBLANK(Data!Y160)," ",IF(Data!Y160&lt;=0.1,"VL",IF(Data!Y160&lt;=10,"L",IF(Data!Y160&lt;=25,"M",IF(Data!Y160&lt;=50,"H",IF(Data!Y160&gt;0,"VH"))))))</f>
        <v>L</v>
      </c>
    </row>
    <row r="161" spans="2:4" s="60" customFormat="1" x14ac:dyDescent="0.3">
      <c r="B161" s="62">
        <v>43773</v>
      </c>
      <c r="C161" s="3" t="str">
        <f>IF(ISBLANK(Data!Z161)," ",IF(Data!Z161&lt;=0.1,"VL",IF(Data!Z161&lt;=10,"L",IF(Data!Z161&lt;=25,"M",IF(Data!Z161&lt;=50,"H",IF(Data!Z161&gt;0,"VH"))))))</f>
        <v>VL</v>
      </c>
      <c r="D161" s="3" t="str">
        <f>IF(ISBLANK(Data!Y161)," ",IF(Data!Y161&lt;=0.1,"VL",IF(Data!Y161&lt;=10,"L",IF(Data!Y161&lt;=25,"M",IF(Data!Y161&lt;=50,"H",IF(Data!Y161&gt;0,"VH"))))))</f>
        <v>L</v>
      </c>
    </row>
    <row r="162" spans="2:4" s="60" customFormat="1" x14ac:dyDescent="0.3">
      <c r="B162" s="62">
        <v>43774</v>
      </c>
      <c r="C162" s="3" t="str">
        <f>IF(ISBLANK(Data!Z162)," ",IF(Data!Z162&lt;=0.1,"VL",IF(Data!Z162&lt;=10,"L",IF(Data!Z162&lt;=25,"M",IF(Data!Z162&lt;=50,"H",IF(Data!Z162&gt;0,"VH"))))))</f>
        <v>VL</v>
      </c>
      <c r="D162" s="3" t="str">
        <f>IF(ISBLANK(Data!Y162)," ",IF(Data!Y162&lt;=0.1,"VL",IF(Data!Y162&lt;=10,"L",IF(Data!Y162&lt;=25,"M",IF(Data!Y162&lt;=50,"H",IF(Data!Y162&gt;0,"VH"))))))</f>
        <v>L</v>
      </c>
    </row>
    <row r="163" spans="2:4" s="60" customFormat="1" x14ac:dyDescent="0.3">
      <c r="B163" s="62">
        <v>43775</v>
      </c>
      <c r="C163" s="3" t="str">
        <f>IF(ISBLANK(Data!Z163)," ",IF(Data!Z163&lt;=0.1,"VL",IF(Data!Z163&lt;=10,"L",IF(Data!Z163&lt;=25,"M",IF(Data!Z163&lt;=50,"H",IF(Data!Z163&gt;0,"VH"))))))</f>
        <v>VL</v>
      </c>
      <c r="D163" s="3" t="str">
        <f>IF(ISBLANK(Data!Y163)," ",IF(Data!Y163&lt;=0.1,"VL",IF(Data!Y163&lt;=10,"L",IF(Data!Y163&lt;=25,"M",IF(Data!Y163&lt;=50,"H",IF(Data!Y163&gt;0,"VH"))))))</f>
        <v>L</v>
      </c>
    </row>
    <row r="164" spans="2:4" s="60" customFormat="1" x14ac:dyDescent="0.3">
      <c r="B164" s="62">
        <v>43776</v>
      </c>
      <c r="C164" s="3" t="str">
        <f>IF(ISBLANK(Data!Z164)," ",IF(Data!Z164&lt;=0.1,"VL",IF(Data!Z164&lt;=10,"L",IF(Data!Z164&lt;=25,"M",IF(Data!Z164&lt;=50,"H",IF(Data!Z164&gt;0,"VH"))))))</f>
        <v>VL</v>
      </c>
      <c r="D164" s="3" t="str">
        <f>IF(ISBLANK(Data!Y164)," ",IF(Data!Y164&lt;=0.1,"VL",IF(Data!Y164&lt;=10,"L",IF(Data!Y164&lt;=25,"M",IF(Data!Y164&lt;=50,"H",IF(Data!Y164&gt;0,"VH"))))))</f>
        <v>L</v>
      </c>
    </row>
    <row r="165" spans="2:4" s="60" customFormat="1" x14ac:dyDescent="0.3">
      <c r="B165" s="62">
        <v>43777</v>
      </c>
      <c r="C165" s="3" t="str">
        <f>IF(ISBLANK(Data!Z165)," ",IF(Data!Z165&lt;=0.1,"VL",IF(Data!Z165&lt;=10,"L",IF(Data!Z165&lt;=25,"M",IF(Data!Z165&lt;=50,"H",IF(Data!Z165&gt;0,"VH"))))))</f>
        <v>VL</v>
      </c>
      <c r="D165" s="3" t="str">
        <f>IF(ISBLANK(Data!Y165)," ",IF(Data!Y165&lt;=0.1,"VL",IF(Data!Y165&lt;=10,"L",IF(Data!Y165&lt;=25,"M",IF(Data!Y165&lt;=50,"H",IF(Data!Y165&gt;0,"VH"))))))</f>
        <v>L</v>
      </c>
    </row>
    <row r="166" spans="2:4" s="60" customFormat="1" x14ac:dyDescent="0.3">
      <c r="B166" s="62">
        <v>43778</v>
      </c>
      <c r="C166" s="3" t="str">
        <f>IF(ISBLANK(Data!Z166)," ",IF(Data!Z166&lt;=0.1,"VL",IF(Data!Z166&lt;=10,"L",IF(Data!Z166&lt;=25,"M",IF(Data!Z166&lt;=50,"H",IF(Data!Z166&gt;0,"VH"))))))</f>
        <v>VL</v>
      </c>
      <c r="D166" s="3" t="str">
        <f>IF(ISBLANK(Data!Y166)," ",IF(Data!Y166&lt;=0.1,"VL",IF(Data!Y166&lt;=10,"L",IF(Data!Y166&lt;=25,"M",IF(Data!Y166&lt;=50,"H",IF(Data!Y166&gt;0,"VH"))))))</f>
        <v>L</v>
      </c>
    </row>
    <row r="167" spans="2:4" s="60" customFormat="1" x14ac:dyDescent="0.3">
      <c r="B167" s="62">
        <v>43779</v>
      </c>
      <c r="C167" s="3" t="str">
        <f>IF(ISBLANK(Data!Z167)," ",IF(Data!Z167&lt;=0.1,"VL",IF(Data!Z167&lt;=10,"L",IF(Data!Z167&lt;=25,"M",IF(Data!Z167&lt;=50,"H",IF(Data!Z167&gt;0,"VH"))))))</f>
        <v>VL</v>
      </c>
      <c r="D167" s="3" t="str">
        <f>IF(ISBLANK(Data!Y167)," ",IF(Data!Y167&lt;=0.1,"VL",IF(Data!Y167&lt;=10,"L",IF(Data!Y167&lt;=25,"M",IF(Data!Y167&lt;=50,"H",IF(Data!Y167&gt;0,"VH"))))))</f>
        <v>L</v>
      </c>
    </row>
    <row r="168" spans="2:4" s="60" customFormat="1" x14ac:dyDescent="0.3">
      <c r="B168" s="62">
        <v>43780</v>
      </c>
      <c r="C168" s="3" t="str">
        <f>IF(ISBLANK(Data!Z168)," ",IF(Data!Z168&lt;=0.1,"VL",IF(Data!Z168&lt;=10,"L",IF(Data!Z168&lt;=25,"M",IF(Data!Z168&lt;=50,"H",IF(Data!Z168&gt;0,"VH"))))))</f>
        <v>VL</v>
      </c>
      <c r="D168" s="3" t="str">
        <f>IF(ISBLANK(Data!Y168)," ",IF(Data!Y168&lt;=0.1,"VL",IF(Data!Y168&lt;=10,"L",IF(Data!Y168&lt;=25,"M",IF(Data!Y168&lt;=50,"H",IF(Data!Y168&gt;0,"VH"))))))</f>
        <v>L</v>
      </c>
    </row>
    <row r="169" spans="2:4" s="60" customFormat="1" x14ac:dyDescent="0.3">
      <c r="B169" s="62">
        <v>43781</v>
      </c>
      <c r="C169" s="3" t="str">
        <f>IF(ISBLANK(Data!Z169)," ",IF(Data!Z169&lt;=0.1,"VL",IF(Data!Z169&lt;=10,"L",IF(Data!Z169&lt;=25,"M",IF(Data!Z169&lt;=50,"H",IF(Data!Z169&gt;0,"VH"))))))</f>
        <v>VL</v>
      </c>
      <c r="D169" s="3" t="str">
        <f>IF(ISBLANK(Data!Y169)," ",IF(Data!Y169&lt;=0.1,"VL",IF(Data!Y169&lt;=10,"L",IF(Data!Y169&lt;=25,"M",IF(Data!Y169&lt;=50,"H",IF(Data!Y169&gt;0,"VH"))))))</f>
        <v>VL</v>
      </c>
    </row>
    <row r="170" spans="2:4" s="60" customFormat="1" x14ac:dyDescent="0.3">
      <c r="B170" s="62">
        <v>43782</v>
      </c>
      <c r="C170" s="3" t="str">
        <f>IF(ISBLANK(Data!Z170)," ",IF(Data!Z170&lt;=0.1,"VL",IF(Data!Z170&lt;=10,"L",IF(Data!Z170&lt;=25,"M",IF(Data!Z170&lt;=50,"H",IF(Data!Z170&gt;0,"VH"))))))</f>
        <v>VL</v>
      </c>
      <c r="D170" s="3" t="str">
        <f>IF(ISBLANK(Data!Y170)," ",IF(Data!Y170&lt;=0.1,"VL",IF(Data!Y170&lt;=10,"L",IF(Data!Y170&lt;=25,"M",IF(Data!Y170&lt;=50,"H",IF(Data!Y170&gt;0,"VH"))))))</f>
        <v>VL</v>
      </c>
    </row>
    <row r="171" spans="2:4" s="60" customFormat="1" x14ac:dyDescent="0.3">
      <c r="B171" s="62">
        <v>43783</v>
      </c>
      <c r="C171" s="3" t="str">
        <f>IF(ISBLANK(Data!Z171)," ",IF(Data!Z171&lt;=0.1,"VL",IF(Data!Z171&lt;=10,"L",IF(Data!Z171&lt;=25,"M",IF(Data!Z171&lt;=50,"H",IF(Data!Z171&gt;0,"VH"))))))</f>
        <v>VL</v>
      </c>
      <c r="D171" s="3" t="str">
        <f>IF(ISBLANK(Data!Y171)," ",IF(Data!Y171&lt;=0.1,"VL",IF(Data!Y171&lt;=10,"L",IF(Data!Y171&lt;=25,"M",IF(Data!Y171&lt;=50,"H",IF(Data!Y171&gt;0,"VH"))))))</f>
        <v>VL</v>
      </c>
    </row>
    <row r="172" spans="2:4" s="60" customFormat="1" x14ac:dyDescent="0.3">
      <c r="B172" s="62">
        <v>43784</v>
      </c>
      <c r="C172" s="3" t="str">
        <f>IF(ISBLANK(Data!Z172)," ",IF(Data!Z172&lt;=0.1,"VL",IF(Data!Z172&lt;=10,"L",IF(Data!Z172&lt;=25,"M",IF(Data!Z172&lt;=50,"H",IF(Data!Z172&gt;0,"VH"))))))</f>
        <v>VL</v>
      </c>
      <c r="D172" s="3" t="str">
        <f>IF(ISBLANK(Data!Y172)," ",IF(Data!Y172&lt;=0.1,"VL",IF(Data!Y172&lt;=10,"L",IF(Data!Y172&lt;=25,"M",IF(Data!Y172&lt;=50,"H",IF(Data!Y172&gt;0,"VH"))))))</f>
        <v>VL</v>
      </c>
    </row>
    <row r="173" spans="2:4" s="60" customFormat="1" x14ac:dyDescent="0.3">
      <c r="B173" s="62">
        <v>43785</v>
      </c>
      <c r="C173" s="3" t="str">
        <f>IF(ISBLANK(Data!Z173)," ",IF(Data!Z173&lt;=0.1,"VL",IF(Data!Z173&lt;=10,"L",IF(Data!Z173&lt;=25,"M",IF(Data!Z173&lt;=50,"H",IF(Data!Z173&gt;0,"VH"))))))</f>
        <v>VL</v>
      </c>
      <c r="D173" s="3" t="str">
        <f>IF(ISBLANK(Data!Y173)," ",IF(Data!Y173&lt;=0.1,"VL",IF(Data!Y173&lt;=10,"L",IF(Data!Y173&lt;=25,"M",IF(Data!Y173&lt;=50,"H",IF(Data!Y173&gt;0,"VH"))))))</f>
        <v>VL</v>
      </c>
    </row>
    <row r="174" spans="2:4" s="60" customFormat="1" x14ac:dyDescent="0.3">
      <c r="B174" s="62">
        <v>43786</v>
      </c>
      <c r="C174" s="3" t="str">
        <f>IF(ISBLANK(Data!Z174)," ",IF(Data!Z174&lt;=0.1,"VL",IF(Data!Z174&lt;=10,"L",IF(Data!Z174&lt;=25,"M",IF(Data!Z174&lt;=50,"H",IF(Data!Z174&gt;0,"VH"))))))</f>
        <v>VL</v>
      </c>
      <c r="D174" s="3" t="str">
        <f>IF(ISBLANK(Data!Y174)," ",IF(Data!Y174&lt;=0.1,"VL",IF(Data!Y174&lt;=10,"L",IF(Data!Y174&lt;=25,"M",IF(Data!Y174&lt;=50,"H",IF(Data!Y174&gt;0,"VH"))))))</f>
        <v>VL</v>
      </c>
    </row>
    <row r="175" spans="2:4" s="60" customFormat="1" x14ac:dyDescent="0.3">
      <c r="B175" s="62">
        <v>43787</v>
      </c>
      <c r="C175" s="3" t="str">
        <f>IF(ISBLANK(Data!Z175)," ",IF(Data!Z175&lt;=0.1,"VL",IF(Data!Z175&lt;=10,"L",IF(Data!Z175&lt;=25,"M",IF(Data!Z175&lt;=50,"H",IF(Data!Z175&gt;0,"VH"))))))</f>
        <v>VL</v>
      </c>
      <c r="D175" s="3" t="str">
        <f>IF(ISBLANK(Data!Y175)," ",IF(Data!Y175&lt;=0.1,"VL",IF(Data!Y175&lt;=10,"L",IF(Data!Y175&lt;=25,"M",IF(Data!Y175&lt;=50,"H",IF(Data!Y175&gt;0,"VH"))))))</f>
        <v>VL</v>
      </c>
    </row>
    <row r="176" spans="2:4" s="60" customFormat="1" x14ac:dyDescent="0.3">
      <c r="B176" s="62">
        <v>43788</v>
      </c>
      <c r="C176" s="3" t="str">
        <f>IF(ISBLANK(Data!Z176)," ",IF(Data!Z176&lt;=0.1,"VL",IF(Data!Z176&lt;=10,"L",IF(Data!Z176&lt;=25,"M",IF(Data!Z176&lt;=50,"H",IF(Data!Z176&gt;0,"VH"))))))</f>
        <v>VL</v>
      </c>
      <c r="D176" s="3" t="str">
        <f>IF(ISBLANK(Data!Y176)," ",IF(Data!Y176&lt;=0.1,"VL",IF(Data!Y176&lt;=10,"L",IF(Data!Y176&lt;=25,"M",IF(Data!Y176&lt;=50,"H",IF(Data!Y176&gt;0,"VH"))))))</f>
        <v>VL</v>
      </c>
    </row>
    <row r="177" spans="2:4" s="60" customFormat="1" x14ac:dyDescent="0.3">
      <c r="B177" s="62">
        <v>43789</v>
      </c>
      <c r="C177" s="3" t="str">
        <f>IF(ISBLANK(Data!Z177)," ",IF(Data!Z177&lt;=0.1,"VL",IF(Data!Z177&lt;=10,"L",IF(Data!Z177&lt;=25,"M",IF(Data!Z177&lt;=50,"H",IF(Data!Z177&gt;0,"VH"))))))</f>
        <v>VL</v>
      </c>
      <c r="D177" s="3" t="str">
        <f>IF(ISBLANK(Data!Y177)," ",IF(Data!Y177&lt;=0.1,"VL",IF(Data!Y177&lt;=10,"L",IF(Data!Y177&lt;=25,"M",IF(Data!Y177&lt;=50,"H",IF(Data!Y177&gt;0,"VH"))))))</f>
        <v>VL</v>
      </c>
    </row>
    <row r="178" spans="2:4" s="60" customFormat="1" x14ac:dyDescent="0.3">
      <c r="B178" s="62">
        <v>43790</v>
      </c>
      <c r="C178" s="3" t="str">
        <f>IF(ISBLANK(Data!Z178)," ",IF(Data!Z178&lt;=0.1,"VL",IF(Data!Z178&lt;=10,"L",IF(Data!Z178&lt;=25,"M",IF(Data!Z178&lt;=50,"H",IF(Data!Z178&gt;0,"VH"))))))</f>
        <v>VL</v>
      </c>
      <c r="D178" s="3" t="str">
        <f>IF(ISBLANK(Data!Y178)," ",IF(Data!Y178&lt;=0.1,"VL",IF(Data!Y178&lt;=10,"L",IF(Data!Y178&lt;=25,"M",IF(Data!Y178&lt;=50,"H",IF(Data!Y178&gt;0,"VH"))))))</f>
        <v>VL</v>
      </c>
    </row>
    <row r="179" spans="2:4" s="60" customFormat="1" x14ac:dyDescent="0.3">
      <c r="B179" s="62">
        <v>43791</v>
      </c>
      <c r="C179" s="3" t="str">
        <f>IF(ISBLANK(Data!Z179)," ",IF(Data!Z179&lt;=0.1,"VL",IF(Data!Z179&lt;=10,"L",IF(Data!Z179&lt;=25,"M",IF(Data!Z179&lt;=50,"H",IF(Data!Z179&gt;0,"VH"))))))</f>
        <v>VL</v>
      </c>
      <c r="D179" s="3" t="str">
        <f>IF(ISBLANK(Data!Y179)," ",IF(Data!Y179&lt;=0.1,"VL",IF(Data!Y179&lt;=10,"L",IF(Data!Y179&lt;=25,"M",IF(Data!Y179&lt;=50,"H",IF(Data!Y179&gt;0,"VH"))))))</f>
        <v>VL</v>
      </c>
    </row>
    <row r="180" spans="2:4" s="60" customFormat="1" x14ac:dyDescent="0.3">
      <c r="B180" s="62">
        <v>43792</v>
      </c>
      <c r="C180" s="3" t="str">
        <f>IF(ISBLANK(Data!Z180)," ",IF(Data!Z180&lt;=0.1,"VL",IF(Data!Z180&lt;=10,"L",IF(Data!Z180&lt;=25,"M",IF(Data!Z180&lt;=50,"H",IF(Data!Z180&gt;0,"VH"))))))</f>
        <v>VL</v>
      </c>
      <c r="D180" s="3" t="str">
        <f>IF(ISBLANK(Data!Y180)," ",IF(Data!Y180&lt;=0.1,"VL",IF(Data!Y180&lt;=10,"L",IF(Data!Y180&lt;=25,"M",IF(Data!Y180&lt;=50,"H",IF(Data!Y180&gt;0,"VH"))))))</f>
        <v>VL</v>
      </c>
    </row>
    <row r="181" spans="2:4" s="60" customFormat="1" x14ac:dyDescent="0.3">
      <c r="B181" s="62">
        <v>43793</v>
      </c>
      <c r="C181" s="3" t="str">
        <f>IF(ISBLANK(Data!Z181)," ",IF(Data!Z181&lt;=0.1,"VL",IF(Data!Z181&lt;=10,"L",IF(Data!Z181&lt;=25,"M",IF(Data!Z181&lt;=50,"H",IF(Data!Z181&gt;0,"VH"))))))</f>
        <v>VL</v>
      </c>
      <c r="D181" s="3" t="str">
        <f>IF(ISBLANK(Data!Y181)," ",IF(Data!Y181&lt;=0.1,"VL",IF(Data!Y181&lt;=10,"L",IF(Data!Y181&lt;=25,"M",IF(Data!Y181&lt;=50,"H",IF(Data!Y181&gt;0,"VH"))))))</f>
        <v>VL</v>
      </c>
    </row>
    <row r="182" spans="2:4" s="60" customFormat="1" x14ac:dyDescent="0.3">
      <c r="B182" s="62">
        <v>43794</v>
      </c>
      <c r="C182" s="3" t="str">
        <f>IF(ISBLANK(Data!Z182)," ",IF(Data!Z182&lt;=0.1,"VL",IF(Data!Z182&lt;=10,"L",IF(Data!Z182&lt;=25,"M",IF(Data!Z182&lt;=50,"H",IF(Data!Z182&gt;0,"VH"))))))</f>
        <v>VL</v>
      </c>
      <c r="D182" s="3" t="str">
        <f>IF(ISBLANK(Data!Y182)," ",IF(Data!Y182&lt;=0.1,"VL",IF(Data!Y182&lt;=10,"L",IF(Data!Y182&lt;=25,"M",IF(Data!Y182&lt;=50,"H",IF(Data!Y182&gt;0,"VH"))))))</f>
        <v>VL</v>
      </c>
    </row>
    <row r="183" spans="2:4" s="60" customFormat="1" x14ac:dyDescent="0.3">
      <c r="B183" s="62">
        <v>43795</v>
      </c>
      <c r="C183" s="3" t="str">
        <f>IF(ISBLANK(Data!Z183)," ",IF(Data!Z183&lt;=0.1,"VL",IF(Data!Z183&lt;=10,"L",IF(Data!Z183&lt;=25,"M",IF(Data!Z183&lt;=50,"H",IF(Data!Z183&gt;0,"VH"))))))</f>
        <v>VL</v>
      </c>
      <c r="D183" s="3" t="str">
        <f>IF(ISBLANK(Data!Y183)," ",IF(Data!Y183&lt;=0.1,"VL",IF(Data!Y183&lt;=10,"L",IF(Data!Y183&lt;=25,"M",IF(Data!Y183&lt;=50,"H",IF(Data!Y183&gt;0,"VH"))))))</f>
        <v>VL</v>
      </c>
    </row>
    <row r="184" spans="2:4" s="60" customFormat="1" x14ac:dyDescent="0.3">
      <c r="B184" s="62">
        <v>43796</v>
      </c>
      <c r="C184" s="3" t="str">
        <f>IF(ISBLANK(Data!Z184)," ",IF(Data!Z184&lt;=0.1,"VL",IF(Data!Z184&lt;=10,"L",IF(Data!Z184&lt;=25,"M",IF(Data!Z184&lt;=50,"H",IF(Data!Z184&gt;0,"VH"))))))</f>
        <v>VL</v>
      </c>
      <c r="D184" s="3" t="str">
        <f>IF(ISBLANK(Data!Y184)," ",IF(Data!Y184&lt;=0.1,"VL",IF(Data!Y184&lt;=10,"L",IF(Data!Y184&lt;=25,"M",IF(Data!Y184&lt;=50,"H",IF(Data!Y184&gt;0,"VH"))))))</f>
        <v>VL</v>
      </c>
    </row>
    <row r="185" spans="2:4" s="60" customFormat="1" x14ac:dyDescent="0.3">
      <c r="B185" s="62">
        <v>43797</v>
      </c>
      <c r="C185" s="3" t="str">
        <f>IF(ISBLANK(Data!Z185)," ",IF(Data!Z185&lt;=0.1,"VL",IF(Data!Z185&lt;=10,"L",IF(Data!Z185&lt;=25,"M",IF(Data!Z185&lt;=50,"H",IF(Data!Z185&gt;0,"VH"))))))</f>
        <v>VL</v>
      </c>
      <c r="D185" s="3" t="str">
        <f>IF(ISBLANK(Data!Y185)," ",IF(Data!Y185&lt;=0.1,"VL",IF(Data!Y185&lt;=10,"L",IF(Data!Y185&lt;=25,"M",IF(Data!Y185&lt;=50,"H",IF(Data!Y185&gt;0,"VH"))))))</f>
        <v>VL</v>
      </c>
    </row>
    <row r="186" spans="2:4" s="60" customFormat="1" x14ac:dyDescent="0.3">
      <c r="B186" s="62">
        <v>43798</v>
      </c>
      <c r="C186" s="3" t="str">
        <f>IF(ISBLANK(Data!Z186)," ",IF(Data!Z186&lt;=0.1,"VL",IF(Data!Z186&lt;=10,"L",IF(Data!Z186&lt;=25,"M",IF(Data!Z186&lt;=50,"H",IF(Data!Z186&gt;0,"VH"))))))</f>
        <v>VL</v>
      </c>
      <c r="D186" s="3" t="str">
        <f>IF(ISBLANK(Data!Y186)," ",IF(Data!Y186&lt;=0.1,"VL",IF(Data!Y186&lt;=10,"L",IF(Data!Y186&lt;=25,"M",IF(Data!Y186&lt;=50,"H",IF(Data!Y186&gt;0,"VH"))))))</f>
        <v>VL</v>
      </c>
    </row>
    <row r="187" spans="2:4" s="60" customFormat="1" x14ac:dyDescent="0.3">
      <c r="B187" s="62">
        <v>43799</v>
      </c>
      <c r="C187" s="3" t="str">
        <f>IF(ISBLANK(Data!Z187)," ",IF(Data!Z187&lt;=0.1,"VL",IF(Data!Z187&lt;=10,"L",IF(Data!Z187&lt;=25,"M",IF(Data!Z187&lt;=50,"H",IF(Data!Z187&gt;0,"VH"))))))</f>
        <v>VL</v>
      </c>
      <c r="D187" s="3" t="str">
        <f>IF(ISBLANK(Data!Y187)," ",IF(Data!Y187&lt;=0.1,"VL",IF(Data!Y187&lt;=10,"L",IF(Data!Y187&lt;=25,"M",IF(Data!Y187&lt;=50,"H",IF(Data!Y187&gt;0,"VH"))))))</f>
        <v>VL</v>
      </c>
    </row>
    <row r="188" spans="2:4" s="60" customFormat="1" x14ac:dyDescent="0.3">
      <c r="B188" s="62">
        <v>43800</v>
      </c>
      <c r="C188" s="3" t="str">
        <f>IF(ISBLANK(Data!Z188)," ",IF(Data!Z188&lt;=0.1,"VL",IF(Data!Z188&lt;=10,"L",IF(Data!Z188&lt;=25,"M",IF(Data!Z188&lt;=50,"H",IF(Data!Z188&gt;0,"VH"))))))</f>
        <v>VL</v>
      </c>
      <c r="D188" s="3" t="str">
        <f>IF(ISBLANK(Data!Y188)," ",IF(Data!Y188&lt;=0.1,"VL",IF(Data!Y188&lt;=10,"L",IF(Data!Y188&lt;=25,"M",IF(Data!Y188&lt;=50,"H",IF(Data!Y188&gt;0,"VH"))))))</f>
        <v>VL</v>
      </c>
    </row>
    <row r="189" spans="2:4" s="60" customFormat="1" x14ac:dyDescent="0.3">
      <c r="B189" s="62">
        <v>43801</v>
      </c>
      <c r="C189" s="3" t="str">
        <f>IF(ISBLANK(Data!Z189)," ",IF(Data!Z189&lt;=0.1,"VL",IF(Data!Z189&lt;=10,"L",IF(Data!Z189&lt;=25,"M",IF(Data!Z189&lt;=50,"H",IF(Data!Z189&gt;0,"VH"))))))</f>
        <v>L</v>
      </c>
      <c r="D189" s="3" t="str">
        <f>IF(ISBLANK(Data!Y189)," ",IF(Data!Y189&lt;=0.1,"VL",IF(Data!Y189&lt;=10,"L",IF(Data!Y189&lt;=25,"M",IF(Data!Y189&lt;=50,"H",IF(Data!Y189&gt;0,"VH"))))))</f>
        <v>VL</v>
      </c>
    </row>
    <row r="190" spans="2:4" s="60" customFormat="1" x14ac:dyDescent="0.3">
      <c r="B190" s="62">
        <v>43802</v>
      </c>
      <c r="C190" s="3" t="str">
        <f>IF(ISBLANK(Data!Z190)," ",IF(Data!Z190&lt;=0.1,"VL",IF(Data!Z190&lt;=10,"L",IF(Data!Z190&lt;=25,"M",IF(Data!Z190&lt;=50,"H",IF(Data!Z190&gt;0,"VH"))))))</f>
        <v>L</v>
      </c>
      <c r="D190" s="3" t="str">
        <f>IF(ISBLANK(Data!Y190)," ",IF(Data!Y190&lt;=0.1,"VL",IF(Data!Y190&lt;=10,"L",IF(Data!Y190&lt;=25,"M",IF(Data!Y190&lt;=50,"H",IF(Data!Y190&gt;0,"VH"))))))</f>
        <v>VL</v>
      </c>
    </row>
    <row r="191" spans="2:4" s="60" customFormat="1" x14ac:dyDescent="0.3">
      <c r="B191" s="62">
        <v>43803</v>
      </c>
      <c r="C191" s="3" t="str">
        <f>IF(ISBLANK(Data!Z191)," ",IF(Data!Z191&lt;=0.1,"VL",IF(Data!Z191&lt;=10,"L",IF(Data!Z191&lt;=25,"M",IF(Data!Z191&lt;=50,"H",IF(Data!Z191&gt;0,"VH"))))))</f>
        <v>L</v>
      </c>
      <c r="D191" s="3" t="str">
        <f>IF(ISBLANK(Data!Y191)," ",IF(Data!Y191&lt;=0.1,"VL",IF(Data!Y191&lt;=10,"L",IF(Data!Y191&lt;=25,"M",IF(Data!Y191&lt;=50,"H",IF(Data!Y191&gt;0,"VH"))))))</f>
        <v>VL</v>
      </c>
    </row>
    <row r="192" spans="2:4" s="60" customFormat="1" x14ac:dyDescent="0.3">
      <c r="B192" s="62">
        <v>43804</v>
      </c>
      <c r="C192" s="3" t="str">
        <f>IF(ISBLANK(Data!Z192)," ",IF(Data!Z192&lt;=0.1,"VL",IF(Data!Z192&lt;=10,"L",IF(Data!Z192&lt;=25,"M",IF(Data!Z192&lt;=50,"H",IF(Data!Z192&gt;0,"VH"))))))</f>
        <v>L</v>
      </c>
      <c r="D192" s="3" t="str">
        <f>IF(ISBLANK(Data!Y192)," ",IF(Data!Y192&lt;=0.1,"VL",IF(Data!Y192&lt;=10,"L",IF(Data!Y192&lt;=25,"M",IF(Data!Y192&lt;=50,"H",IF(Data!Y192&gt;0,"VH"))))))</f>
        <v>VL</v>
      </c>
    </row>
    <row r="193" spans="2:4" s="60" customFormat="1" x14ac:dyDescent="0.3">
      <c r="B193" s="62">
        <v>43805</v>
      </c>
      <c r="C193" s="3" t="str">
        <f>IF(ISBLANK(Data!Z193)," ",IF(Data!Z193&lt;=0.1,"VL",IF(Data!Z193&lt;=10,"L",IF(Data!Z193&lt;=25,"M",IF(Data!Z193&lt;=50,"H",IF(Data!Z193&gt;0,"VH"))))))</f>
        <v>L</v>
      </c>
      <c r="D193" s="3" t="str">
        <f>IF(ISBLANK(Data!Y193)," ",IF(Data!Y193&lt;=0.1,"VL",IF(Data!Y193&lt;=10,"L",IF(Data!Y193&lt;=25,"M",IF(Data!Y193&lt;=50,"H",IF(Data!Y193&gt;0,"VH"))))))</f>
        <v>VL</v>
      </c>
    </row>
    <row r="194" spans="2:4" s="60" customFormat="1" x14ac:dyDescent="0.3">
      <c r="B194" s="62">
        <v>43806</v>
      </c>
      <c r="C194" s="3" t="str">
        <f>IF(ISBLANK(Data!Z194)," ",IF(Data!Z194&lt;=0.1,"VL",IF(Data!Z194&lt;=10,"L",IF(Data!Z194&lt;=25,"M",IF(Data!Z194&lt;=50,"H",IF(Data!Z194&gt;0,"VH"))))))</f>
        <v>L</v>
      </c>
      <c r="D194" s="3" t="str">
        <f>IF(ISBLANK(Data!Y194)," ",IF(Data!Y194&lt;=0.1,"VL",IF(Data!Y194&lt;=10,"L",IF(Data!Y194&lt;=25,"M",IF(Data!Y194&lt;=50,"H",IF(Data!Y194&gt;0,"VH"))))))</f>
        <v>VL</v>
      </c>
    </row>
    <row r="195" spans="2:4" s="60" customFormat="1" x14ac:dyDescent="0.3">
      <c r="B195" s="62">
        <v>43807</v>
      </c>
      <c r="C195" s="3" t="str">
        <f>IF(ISBLANK(Data!Z195)," ",IF(Data!Z195&lt;=0.1,"VL",IF(Data!Z195&lt;=10,"L",IF(Data!Z195&lt;=25,"M",IF(Data!Z195&lt;=50,"H",IF(Data!Z195&gt;0,"VH"))))))</f>
        <v>VL</v>
      </c>
      <c r="D195" s="3" t="str">
        <f>IF(ISBLANK(Data!Y195)," ",IF(Data!Y195&lt;=0.1,"VL",IF(Data!Y195&lt;=10,"L",IF(Data!Y195&lt;=25,"M",IF(Data!Y195&lt;=50,"H",IF(Data!Y195&gt;0,"VH"))))))</f>
        <v>VL</v>
      </c>
    </row>
    <row r="196" spans="2:4" s="60" customFormat="1" x14ac:dyDescent="0.3">
      <c r="B196" s="62">
        <v>43808</v>
      </c>
      <c r="C196" s="3" t="str">
        <f>IF(ISBLANK(Data!Z196)," ",IF(Data!Z196&lt;=0.1,"VL",IF(Data!Z196&lt;=10,"L",IF(Data!Z196&lt;=25,"M",IF(Data!Z196&lt;=50,"H",IF(Data!Z196&gt;0,"VH"))))))</f>
        <v>VL</v>
      </c>
      <c r="D196" s="3" t="str">
        <f>IF(ISBLANK(Data!Y196)," ",IF(Data!Y196&lt;=0.1,"VL",IF(Data!Y196&lt;=10,"L",IF(Data!Y196&lt;=25,"M",IF(Data!Y196&lt;=50,"H",IF(Data!Y196&gt;0,"VH"))))))</f>
        <v>L</v>
      </c>
    </row>
    <row r="197" spans="2:4" s="60" customFormat="1" x14ac:dyDescent="0.3">
      <c r="B197" s="62">
        <v>43809</v>
      </c>
      <c r="C197" s="3" t="str">
        <f>IF(ISBLANK(Data!Z197)," ",IF(Data!Z197&lt;=0.1,"VL",IF(Data!Z197&lt;=10,"L",IF(Data!Z197&lt;=25,"M",IF(Data!Z197&lt;=50,"H",IF(Data!Z197&gt;0,"VH"))))))</f>
        <v>VL</v>
      </c>
      <c r="D197" s="3" t="str">
        <f>IF(ISBLANK(Data!Y197)," ",IF(Data!Y197&lt;=0.1,"VL",IF(Data!Y197&lt;=10,"L",IF(Data!Y197&lt;=25,"M",IF(Data!Y197&lt;=50,"H",IF(Data!Y197&gt;0,"VH"))))))</f>
        <v>L</v>
      </c>
    </row>
    <row r="198" spans="2:4" s="60" customFormat="1" x14ac:dyDescent="0.3">
      <c r="B198" s="62">
        <v>43810</v>
      </c>
      <c r="C198" s="3" t="str">
        <f>IF(ISBLANK(Data!Z198)," ",IF(Data!Z198&lt;=0.1,"VL",IF(Data!Z198&lt;=10,"L",IF(Data!Z198&lt;=25,"M",IF(Data!Z198&lt;=50,"H",IF(Data!Z198&gt;0,"VH"))))))</f>
        <v>VL</v>
      </c>
      <c r="D198" s="3" t="str">
        <f>IF(ISBLANK(Data!Y198)," ",IF(Data!Y198&lt;=0.1,"VL",IF(Data!Y198&lt;=10,"L",IF(Data!Y198&lt;=25,"M",IF(Data!Y198&lt;=50,"H",IF(Data!Y198&gt;0,"VH"))))))</f>
        <v>L</v>
      </c>
    </row>
    <row r="199" spans="2:4" s="60" customFormat="1" x14ac:dyDescent="0.3">
      <c r="B199" s="62">
        <v>43811</v>
      </c>
      <c r="C199" s="3" t="str">
        <f>IF(ISBLANK(Data!Z199)," ",IF(Data!Z199&lt;=0.1,"VL",IF(Data!Z199&lt;=10,"L",IF(Data!Z199&lt;=25,"M",IF(Data!Z199&lt;=50,"H",IF(Data!Z199&gt;0,"VH"))))))</f>
        <v>VL</v>
      </c>
      <c r="D199" s="3" t="str">
        <f>IF(ISBLANK(Data!Y199)," ",IF(Data!Y199&lt;=0.1,"VL",IF(Data!Y199&lt;=10,"L",IF(Data!Y199&lt;=25,"M",IF(Data!Y199&lt;=50,"H",IF(Data!Y199&gt;0,"VH"))))))</f>
        <v>L</v>
      </c>
    </row>
    <row r="200" spans="2:4" s="60" customFormat="1" x14ac:dyDescent="0.3">
      <c r="B200" s="62">
        <v>43812</v>
      </c>
      <c r="C200" s="3" t="str">
        <f>IF(ISBLANK(Data!Z200)," ",IF(Data!Z200&lt;=0.1,"VL",IF(Data!Z200&lt;=10,"L",IF(Data!Z200&lt;=25,"M",IF(Data!Z200&lt;=50,"H",IF(Data!Z200&gt;0,"VH"))))))</f>
        <v>VL</v>
      </c>
      <c r="D200" s="3" t="str">
        <f>IF(ISBLANK(Data!Y200)," ",IF(Data!Y200&lt;=0.1,"VL",IF(Data!Y200&lt;=10,"L",IF(Data!Y200&lt;=25,"M",IF(Data!Y200&lt;=50,"H",IF(Data!Y200&gt;0,"VH"))))))</f>
        <v>L</v>
      </c>
    </row>
    <row r="201" spans="2:4" s="60" customFormat="1" x14ac:dyDescent="0.3">
      <c r="B201" s="62">
        <v>43813</v>
      </c>
      <c r="C201" s="3" t="str">
        <f>IF(ISBLANK(Data!Z201)," ",IF(Data!Z201&lt;=0.1,"VL",IF(Data!Z201&lt;=10,"L",IF(Data!Z201&lt;=25,"M",IF(Data!Z201&lt;=50,"H",IF(Data!Z201&gt;0,"VH"))))))</f>
        <v>VL</v>
      </c>
      <c r="D201" s="3" t="str">
        <f>IF(ISBLANK(Data!Y201)," ",IF(Data!Y201&lt;=0.1,"VL",IF(Data!Y201&lt;=10,"L",IF(Data!Y201&lt;=25,"M",IF(Data!Y201&lt;=50,"H",IF(Data!Y201&gt;0,"VH"))))))</f>
        <v>L</v>
      </c>
    </row>
    <row r="202" spans="2:4" s="60" customFormat="1" x14ac:dyDescent="0.3">
      <c r="B202" s="62">
        <v>43814</v>
      </c>
      <c r="C202" s="3" t="str">
        <f>IF(ISBLANK(Data!Z202)," ",IF(Data!Z202&lt;=0.1,"VL",IF(Data!Z202&lt;=10,"L",IF(Data!Z202&lt;=25,"M",IF(Data!Z202&lt;=50,"H",IF(Data!Z202&gt;0,"VH"))))))</f>
        <v>VL</v>
      </c>
      <c r="D202" s="3" t="str">
        <f>IF(ISBLANK(Data!Y202)," ",IF(Data!Y202&lt;=0.1,"VL",IF(Data!Y202&lt;=10,"L",IF(Data!Y202&lt;=25,"M",IF(Data!Y202&lt;=50,"H",IF(Data!Y202&gt;0,"VH"))))))</f>
        <v>L</v>
      </c>
    </row>
    <row r="203" spans="2:4" s="60" customFormat="1" x14ac:dyDescent="0.3">
      <c r="B203" s="62">
        <v>43815</v>
      </c>
      <c r="C203" s="3" t="str">
        <f>IF(ISBLANK(Data!Z203)," ",IF(Data!Z203&lt;=0.1,"VL",IF(Data!Z203&lt;=10,"L",IF(Data!Z203&lt;=25,"M",IF(Data!Z203&lt;=50,"H",IF(Data!Z203&gt;0,"VH"))))))</f>
        <v>VL</v>
      </c>
      <c r="D203" s="3" t="str">
        <f>IF(ISBLANK(Data!Y203)," ",IF(Data!Y203&lt;=0.1,"VL",IF(Data!Y203&lt;=10,"L",IF(Data!Y203&lt;=25,"M",IF(Data!Y203&lt;=50,"H",IF(Data!Y203&gt;0,"VH"))))))</f>
        <v>VL</v>
      </c>
    </row>
    <row r="204" spans="2:4" s="60" customFormat="1" x14ac:dyDescent="0.3">
      <c r="B204" s="62">
        <v>43816</v>
      </c>
      <c r="C204" s="3" t="str">
        <f>IF(ISBLANK(Data!Z204)," ",IF(Data!Z204&lt;=0.1,"VL",IF(Data!Z204&lt;=10,"L",IF(Data!Z204&lt;=25,"M",IF(Data!Z204&lt;=50,"H",IF(Data!Z204&gt;0,"VH"))))))</f>
        <v>VL</v>
      </c>
      <c r="D204" s="3" t="str">
        <f>IF(ISBLANK(Data!Y204)," ",IF(Data!Y204&lt;=0.1,"VL",IF(Data!Y204&lt;=10,"L",IF(Data!Y204&lt;=25,"M",IF(Data!Y204&lt;=50,"H",IF(Data!Y204&gt;0,"VH"))))))</f>
        <v>VL</v>
      </c>
    </row>
    <row r="205" spans="2:4" s="60" customFormat="1" x14ac:dyDescent="0.3">
      <c r="B205" s="62">
        <v>43817</v>
      </c>
      <c r="C205" s="3" t="str">
        <f>IF(ISBLANK(Data!Z205)," ",IF(Data!Z205&lt;=0.1,"VL",IF(Data!Z205&lt;=10,"L",IF(Data!Z205&lt;=25,"M",IF(Data!Z205&lt;=50,"H",IF(Data!Z205&gt;0,"VH"))))))</f>
        <v>VL</v>
      </c>
      <c r="D205" s="3" t="str">
        <f>IF(ISBLANK(Data!Y205)," ",IF(Data!Y205&lt;=0.1,"VL",IF(Data!Y205&lt;=10,"L",IF(Data!Y205&lt;=25,"M",IF(Data!Y205&lt;=50,"H",IF(Data!Y205&gt;0,"VH"))))))</f>
        <v>VL</v>
      </c>
    </row>
    <row r="206" spans="2:4" s="60" customFormat="1" x14ac:dyDescent="0.3">
      <c r="B206" s="62">
        <v>43818</v>
      </c>
      <c r="C206" s="3" t="str">
        <f>IF(ISBLANK(Data!Z206)," ",IF(Data!Z206&lt;=0.1,"VL",IF(Data!Z206&lt;=10,"L",IF(Data!Z206&lt;=25,"M",IF(Data!Z206&lt;=50,"H",IF(Data!Z206&gt;0,"VH"))))))</f>
        <v>VL</v>
      </c>
      <c r="D206" s="3" t="str">
        <f>IF(ISBLANK(Data!Y206)," ",IF(Data!Y206&lt;=0.1,"VL",IF(Data!Y206&lt;=10,"L",IF(Data!Y206&lt;=25,"M",IF(Data!Y206&lt;=50,"H",IF(Data!Y206&gt;0,"VH"))))))</f>
        <v>L</v>
      </c>
    </row>
    <row r="207" spans="2:4" s="60" customFormat="1" x14ac:dyDescent="0.3">
      <c r="B207" s="62">
        <v>43819</v>
      </c>
      <c r="C207" s="3" t="str">
        <f>IF(ISBLANK(Data!Z207)," ",IF(Data!Z207&lt;=0.1,"VL",IF(Data!Z207&lt;=10,"L",IF(Data!Z207&lt;=25,"M",IF(Data!Z207&lt;=50,"H",IF(Data!Z207&gt;0,"VH"))))))</f>
        <v>VL</v>
      </c>
      <c r="D207" s="3" t="str">
        <f>IF(ISBLANK(Data!Y207)," ",IF(Data!Y207&lt;=0.1,"VL",IF(Data!Y207&lt;=10,"L",IF(Data!Y207&lt;=25,"M",IF(Data!Y207&lt;=50,"H",IF(Data!Y207&gt;0,"VH"))))))</f>
        <v>L</v>
      </c>
    </row>
    <row r="208" spans="2:4" s="60" customFormat="1" x14ac:dyDescent="0.3">
      <c r="B208" s="62">
        <v>43820</v>
      </c>
      <c r="C208" s="3" t="str">
        <f>IF(ISBLANK(Data!Z208)," ",IF(Data!Z208&lt;=0.1,"VL",IF(Data!Z208&lt;=10,"L",IF(Data!Z208&lt;=25,"M",IF(Data!Z208&lt;=50,"H",IF(Data!Z208&gt;0,"VH"))))))</f>
        <v>VL</v>
      </c>
      <c r="D208" s="3" t="str">
        <f>IF(ISBLANK(Data!Y208)," ",IF(Data!Y208&lt;=0.1,"VL",IF(Data!Y208&lt;=10,"L",IF(Data!Y208&lt;=25,"M",IF(Data!Y208&lt;=50,"H",IF(Data!Y208&gt;0,"VH"))))))</f>
        <v>L</v>
      </c>
    </row>
    <row r="209" spans="2:4" s="60" customFormat="1" x14ac:dyDescent="0.3">
      <c r="B209" s="62">
        <v>43821</v>
      </c>
      <c r="C209" s="3" t="str">
        <f>IF(ISBLANK(Data!Z209)," ",IF(Data!Z209&lt;=0.1,"VL",IF(Data!Z209&lt;=10,"L",IF(Data!Z209&lt;=25,"M",IF(Data!Z209&lt;=50,"H",IF(Data!Z209&gt;0,"VH"))))))</f>
        <v>VL</v>
      </c>
      <c r="D209" s="3" t="str">
        <f>IF(ISBLANK(Data!Y209)," ",IF(Data!Y209&lt;=0.1,"VL",IF(Data!Y209&lt;=10,"L",IF(Data!Y209&lt;=25,"M",IF(Data!Y209&lt;=50,"H",IF(Data!Y209&gt;0,"VH"))))))</f>
        <v>L</v>
      </c>
    </row>
    <row r="210" spans="2:4" s="60" customFormat="1" x14ac:dyDescent="0.3">
      <c r="B210" s="62">
        <v>43822</v>
      </c>
      <c r="C210" s="3" t="str">
        <f>IF(ISBLANK(Data!Z210)," ",IF(Data!Z210&lt;=0.1,"VL",IF(Data!Z210&lt;=10,"L",IF(Data!Z210&lt;=25,"M",IF(Data!Z210&lt;=50,"H",IF(Data!Z210&gt;0,"VH"))))))</f>
        <v>VL</v>
      </c>
      <c r="D210" s="3" t="str">
        <f>IF(ISBLANK(Data!Y210)," ",IF(Data!Y210&lt;=0.1,"VL",IF(Data!Y210&lt;=10,"L",IF(Data!Y210&lt;=25,"M",IF(Data!Y210&lt;=50,"H",IF(Data!Y210&gt;0,"VH"))))))</f>
        <v>L</v>
      </c>
    </row>
    <row r="211" spans="2:4" s="60" customFormat="1" x14ac:dyDescent="0.3">
      <c r="B211" s="62">
        <v>43823</v>
      </c>
      <c r="C211" s="3" t="str">
        <f>IF(ISBLANK(Data!Z211)," ",IF(Data!Z211&lt;=0.1,"VL",IF(Data!Z211&lt;=10,"L",IF(Data!Z211&lt;=25,"M",IF(Data!Z211&lt;=50,"H",IF(Data!Z211&gt;0,"VH"))))))</f>
        <v>VL</v>
      </c>
      <c r="D211" s="3" t="str">
        <f>IF(ISBLANK(Data!Y211)," ",IF(Data!Y211&lt;=0.1,"VL",IF(Data!Y211&lt;=10,"L",IF(Data!Y211&lt;=25,"M",IF(Data!Y211&lt;=50,"H",IF(Data!Y211&gt;0,"VH"))))))</f>
        <v>L</v>
      </c>
    </row>
    <row r="212" spans="2:4" s="60" customFormat="1" x14ac:dyDescent="0.3">
      <c r="B212" s="62">
        <v>43824</v>
      </c>
      <c r="C212" s="3" t="str">
        <f>IF(ISBLANK(Data!Z212)," ",IF(Data!Z212&lt;=0.1,"VL",IF(Data!Z212&lt;=10,"L",IF(Data!Z212&lt;=25,"M",IF(Data!Z212&lt;=50,"H",IF(Data!Z212&gt;0,"VH"))))))</f>
        <v>VL</v>
      </c>
      <c r="D212" s="3" t="str">
        <f>IF(ISBLANK(Data!Y212)," ",IF(Data!Y212&lt;=0.1,"VL",IF(Data!Y212&lt;=10,"L",IF(Data!Y212&lt;=25,"M",IF(Data!Y212&lt;=50,"H",IF(Data!Y212&gt;0,"VH"))))))</f>
        <v>L</v>
      </c>
    </row>
    <row r="213" spans="2:4" s="60" customFormat="1" x14ac:dyDescent="0.3">
      <c r="B213" s="62">
        <v>43825</v>
      </c>
      <c r="C213" s="3" t="str">
        <f>IF(ISBLANK(Data!Z213)," ",IF(Data!Z213&lt;=0.1,"VL",IF(Data!Z213&lt;=10,"L",IF(Data!Z213&lt;=25,"M",IF(Data!Z213&lt;=50,"H",IF(Data!Z213&gt;0,"VH"))))))</f>
        <v>VL</v>
      </c>
      <c r="D213" s="3" t="str">
        <f>IF(ISBLANK(Data!Y213)," ",IF(Data!Y213&lt;=0.1,"VL",IF(Data!Y213&lt;=10,"L",IF(Data!Y213&lt;=25,"M",IF(Data!Y213&lt;=50,"H",IF(Data!Y213&gt;0,"VH"))))))</f>
        <v>L</v>
      </c>
    </row>
    <row r="214" spans="2:4" s="60" customFormat="1" x14ac:dyDescent="0.3">
      <c r="B214" s="62">
        <v>43826</v>
      </c>
      <c r="C214" s="3" t="str">
        <f>IF(ISBLANK(Data!Z214)," ",IF(Data!Z214&lt;=0.1,"VL",IF(Data!Z214&lt;=10,"L",IF(Data!Z214&lt;=25,"M",IF(Data!Z214&lt;=50,"H",IF(Data!Z214&gt;0,"VH"))))))</f>
        <v>VL</v>
      </c>
      <c r="D214" s="3" t="str">
        <f>IF(ISBLANK(Data!Y214)," ",IF(Data!Y214&lt;=0.1,"VL",IF(Data!Y214&lt;=10,"L",IF(Data!Y214&lt;=25,"M",IF(Data!Y214&lt;=50,"H",IF(Data!Y214&gt;0,"VH"))))))</f>
        <v>L</v>
      </c>
    </row>
    <row r="215" spans="2:4" s="60" customFormat="1" x14ac:dyDescent="0.3">
      <c r="B215" s="62">
        <v>43827</v>
      </c>
      <c r="C215" s="3" t="str">
        <f>IF(ISBLANK(Data!Z215)," ",IF(Data!Z215&lt;=0.1,"VL",IF(Data!Z215&lt;=10,"L",IF(Data!Z215&lt;=25,"M",IF(Data!Z215&lt;=50,"H",IF(Data!Z215&gt;0,"VH"))))))</f>
        <v>VL</v>
      </c>
      <c r="D215" s="3" t="str">
        <f>IF(ISBLANK(Data!Y215)," ",IF(Data!Y215&lt;=0.1,"VL",IF(Data!Y215&lt;=10,"L",IF(Data!Y215&lt;=25,"M",IF(Data!Y215&lt;=50,"H",IF(Data!Y215&gt;0,"VH"))))))</f>
        <v>L</v>
      </c>
    </row>
    <row r="216" spans="2:4" s="60" customFormat="1" x14ac:dyDescent="0.3">
      <c r="B216" s="62">
        <v>43828</v>
      </c>
      <c r="C216" s="3" t="str">
        <f>IF(ISBLANK(Data!Z216)," ",IF(Data!Z216&lt;=0.1,"VL",IF(Data!Z216&lt;=10,"L",IF(Data!Z216&lt;=25,"M",IF(Data!Z216&lt;=50,"H",IF(Data!Z216&gt;0,"VH"))))))</f>
        <v>VL</v>
      </c>
      <c r="D216" s="3" t="str">
        <f>IF(ISBLANK(Data!Y216)," ",IF(Data!Y216&lt;=0.1,"VL",IF(Data!Y216&lt;=10,"L",IF(Data!Y216&lt;=25,"M",IF(Data!Y216&lt;=50,"H",IF(Data!Y216&gt;0,"VH"))))))</f>
        <v>L</v>
      </c>
    </row>
    <row r="217" spans="2:4" s="60" customFormat="1" x14ac:dyDescent="0.3">
      <c r="B217" s="62">
        <v>43829</v>
      </c>
      <c r="C217" s="3" t="str">
        <f>IF(ISBLANK(Data!Z217)," ",IF(Data!Z217&lt;=0.1,"VL",IF(Data!Z217&lt;=10,"L",IF(Data!Z217&lt;=25,"M",IF(Data!Z217&lt;=50,"H",IF(Data!Z217&gt;0,"VH"))))))</f>
        <v>VL</v>
      </c>
      <c r="D217" s="3" t="str">
        <f>IF(ISBLANK(Data!Y217)," ",IF(Data!Y217&lt;=0.1,"VL",IF(Data!Y217&lt;=10,"L",IF(Data!Y217&lt;=25,"M",IF(Data!Y217&lt;=50,"H",IF(Data!Y217&gt;0,"VH"))))))</f>
        <v>L</v>
      </c>
    </row>
    <row r="218" spans="2:4" s="60" customFormat="1" x14ac:dyDescent="0.3">
      <c r="B218" s="62">
        <v>43830</v>
      </c>
      <c r="C218" s="3" t="str">
        <f>IF(ISBLANK(Data!Z218)," ",IF(Data!Z218&lt;=0.1,"VL",IF(Data!Z218&lt;=10,"L",IF(Data!Z218&lt;=25,"M",IF(Data!Z218&lt;=50,"H",IF(Data!Z218&gt;0,"VH"))))))</f>
        <v>VL</v>
      </c>
      <c r="D218" s="3" t="str">
        <f>IF(ISBLANK(Data!Y218)," ",IF(Data!Y218&lt;=0.1,"VL",IF(Data!Y218&lt;=10,"L",IF(Data!Y218&lt;=25,"M",IF(Data!Y218&lt;=50,"H",IF(Data!Y218&gt;0,"VH"))))))</f>
        <v>L</v>
      </c>
    </row>
    <row r="219" spans="2:4" x14ac:dyDescent="0.3">
      <c r="B219" s="5">
        <v>43831</v>
      </c>
      <c r="C219" s="3" t="str">
        <f>IF(ISBLANK(Data!Z219)," ",IF(Data!Z219&lt;=0.1,"VL",IF(Data!Z219&lt;=10,"L",IF(Data!Z219&lt;=25,"M",IF(Data!Z219&lt;=50,"H",IF(Data!Z219&gt;0,"VH"))))))</f>
        <v>VL</v>
      </c>
      <c r="D219" s="3" t="str">
        <f>IF(ISBLANK(Data!Y219)," ",IF(Data!Y219&lt;=0.1,"VL",IF(Data!Y219&lt;=10,"L",IF(Data!Y219&lt;=25,"M",IF(Data!Y219&lt;=50,"H",IF(Data!Y219&gt;0,"VH"))))))</f>
        <v>L</v>
      </c>
    </row>
    <row r="220" spans="2:4" x14ac:dyDescent="0.3">
      <c r="B220" s="5">
        <v>43832</v>
      </c>
      <c r="C220" s="3" t="str">
        <f>IF(ISBLANK(Data!Z220)," ",IF(Data!Z220&lt;=0.1,"VL",IF(Data!Z220&lt;=10,"L",IF(Data!Z220&lt;=25,"M",IF(Data!Z220&lt;=50,"H",IF(Data!Z220&gt;0,"VH"))))))</f>
        <v>VL</v>
      </c>
      <c r="D220" s="3" t="str">
        <f>IF(ISBLANK(Data!Y220)," ",IF(Data!Y220&lt;=0.1,"VL",IF(Data!Y220&lt;=10,"L",IF(Data!Y220&lt;=25,"M",IF(Data!Y220&lt;=50,"H",IF(Data!Y220&gt;0,"VH"))))))</f>
        <v>L</v>
      </c>
    </row>
    <row r="221" spans="2:4" x14ac:dyDescent="0.3">
      <c r="B221" s="5">
        <v>43833</v>
      </c>
      <c r="C221" s="3" t="str">
        <f>IF(ISBLANK(Data!Z221)," ",IF(Data!Z221&lt;=0.1,"VL",IF(Data!Z221&lt;=10,"L",IF(Data!Z221&lt;=25,"M",IF(Data!Z221&lt;=50,"H",IF(Data!Z221&gt;0,"VH"))))))</f>
        <v>L</v>
      </c>
      <c r="D221" s="3" t="str">
        <f>IF(ISBLANK(Data!Y221)," ",IF(Data!Y221&lt;=0.1,"VL",IF(Data!Y221&lt;=10,"L",IF(Data!Y221&lt;=25,"M",IF(Data!Y221&lt;=50,"H",IF(Data!Y221&gt;0,"VH"))))))</f>
        <v>L</v>
      </c>
    </row>
    <row r="222" spans="2:4" x14ac:dyDescent="0.3">
      <c r="B222" s="5">
        <v>43834</v>
      </c>
      <c r="C222" s="3" t="str">
        <f>IF(ISBLANK(Data!Z222)," ",IF(Data!Z222&lt;=0.1,"VL",IF(Data!Z222&lt;=10,"L",IF(Data!Z222&lt;=25,"M",IF(Data!Z222&lt;=50,"H",IF(Data!Z222&gt;0,"VH"))))))</f>
        <v>L</v>
      </c>
      <c r="D222" s="3" t="str">
        <f>IF(ISBLANK(Data!Y222)," ",IF(Data!Y222&lt;=0.1,"VL",IF(Data!Y222&lt;=10,"L",IF(Data!Y222&lt;=25,"M",IF(Data!Y222&lt;=50,"H",IF(Data!Y222&gt;0,"VH"))))))</f>
        <v>L</v>
      </c>
    </row>
    <row r="223" spans="2:4" x14ac:dyDescent="0.3">
      <c r="B223" s="5">
        <v>43835</v>
      </c>
      <c r="C223" s="3" t="str">
        <f>IF(ISBLANK(Data!Z223)," ",IF(Data!Z223&lt;=0.1,"VL",IF(Data!Z223&lt;=10,"L",IF(Data!Z223&lt;=25,"M",IF(Data!Z223&lt;=50,"H",IF(Data!Z223&gt;0,"VH"))))))</f>
        <v>L</v>
      </c>
      <c r="D223" s="3" t="str">
        <f>IF(ISBLANK(Data!Y223)," ",IF(Data!Y223&lt;=0.1,"VL",IF(Data!Y223&lt;=10,"L",IF(Data!Y223&lt;=25,"M",IF(Data!Y223&lt;=50,"H",IF(Data!Y223&gt;0,"VH"))))))</f>
        <v>L</v>
      </c>
    </row>
    <row r="224" spans="2:4" x14ac:dyDescent="0.3">
      <c r="B224" s="5">
        <v>43836</v>
      </c>
      <c r="C224" s="3" t="str">
        <f>IF(ISBLANK(Data!Z224)," ",IF(Data!Z224&lt;=0.1,"VL",IF(Data!Z224&lt;=10,"L",IF(Data!Z224&lt;=25,"M",IF(Data!Z224&lt;=50,"H",IF(Data!Z224&gt;0,"VH"))))))</f>
        <v>L</v>
      </c>
      <c r="D224" s="3" t="str">
        <f>IF(ISBLANK(Data!Y224)," ",IF(Data!Y224&lt;=0.1,"VL",IF(Data!Y224&lt;=10,"L",IF(Data!Y224&lt;=25,"M",IF(Data!Y224&lt;=50,"H",IF(Data!Y224&gt;0,"VH"))))))</f>
        <v>L</v>
      </c>
    </row>
    <row r="225" spans="2:4" x14ac:dyDescent="0.3">
      <c r="B225" s="5">
        <v>43837</v>
      </c>
      <c r="C225" s="3" t="str">
        <f>IF(ISBLANK(Data!Z225)," ",IF(Data!Z225&lt;=0.1,"VL",IF(Data!Z225&lt;=10,"L",IF(Data!Z225&lt;=25,"M",IF(Data!Z225&lt;=50,"H",IF(Data!Z225&gt;0,"VH"))))))</f>
        <v>L</v>
      </c>
      <c r="D225" s="3" t="str">
        <f>IF(ISBLANK(Data!Y225)," ",IF(Data!Y225&lt;=0.1,"VL",IF(Data!Y225&lt;=10,"L",IF(Data!Y225&lt;=25,"M",IF(Data!Y225&lt;=50,"H",IF(Data!Y225&gt;0,"VH"))))))</f>
        <v>L</v>
      </c>
    </row>
    <row r="226" spans="2:4" x14ac:dyDescent="0.3">
      <c r="B226" s="5">
        <v>43838</v>
      </c>
      <c r="C226" s="3" t="str">
        <f>IF(ISBLANK(Data!Z226)," ",IF(Data!Z226&lt;=0.1,"VL",IF(Data!Z226&lt;=10,"L",IF(Data!Z226&lt;=25,"M",IF(Data!Z226&lt;=50,"H",IF(Data!Z226&gt;0,"VH"))))))</f>
        <v>VL</v>
      </c>
      <c r="D226" s="3" t="str">
        <f>IF(ISBLANK(Data!Y226)," ",IF(Data!Y226&lt;=0.1,"VL",IF(Data!Y226&lt;=10,"L",IF(Data!Y226&lt;=25,"M",IF(Data!Y226&lt;=50,"H",IF(Data!Y226&gt;0,"VH"))))))</f>
        <v>L</v>
      </c>
    </row>
    <row r="227" spans="2:4" x14ac:dyDescent="0.3">
      <c r="B227" s="5">
        <v>43839</v>
      </c>
      <c r="C227" s="3" t="str">
        <f>IF(ISBLANK(Data!Z227)," ",IF(Data!Z227&lt;=0.1,"VL",IF(Data!Z227&lt;=10,"L",IF(Data!Z227&lt;=25,"M",IF(Data!Z227&lt;=50,"H",IF(Data!Z227&gt;0,"VH"))))))</f>
        <v>VL</v>
      </c>
      <c r="D227" s="3" t="str">
        <f>IF(ISBLANK(Data!Y227)," ",IF(Data!Y227&lt;=0.1,"VL",IF(Data!Y227&lt;=10,"L",IF(Data!Y227&lt;=25,"M",IF(Data!Y227&lt;=50,"H",IF(Data!Y227&gt;0,"VH"))))))</f>
        <v>L</v>
      </c>
    </row>
    <row r="228" spans="2:4" x14ac:dyDescent="0.3">
      <c r="B228" s="5">
        <v>43840</v>
      </c>
      <c r="C228" s="3" t="str">
        <f>IF(ISBLANK(Data!Z228)," ",IF(Data!Z228&lt;=0.1,"VL",IF(Data!Z228&lt;=10,"L",IF(Data!Z228&lt;=25,"M",IF(Data!Z228&lt;=50,"H",IF(Data!Z228&gt;0,"VH"))))))</f>
        <v>VL</v>
      </c>
      <c r="D228" s="3" t="str">
        <f>IF(ISBLANK(Data!Y228)," ",IF(Data!Y228&lt;=0.1,"VL",IF(Data!Y228&lt;=10,"L",IF(Data!Y228&lt;=25,"M",IF(Data!Y228&lt;=50,"H",IF(Data!Y228&gt;0,"VH"))))))</f>
        <v>L</v>
      </c>
    </row>
    <row r="229" spans="2:4" x14ac:dyDescent="0.3">
      <c r="B229" s="5">
        <v>43841</v>
      </c>
      <c r="C229" s="3" t="str">
        <f>IF(ISBLANK(Data!Z229)," ",IF(Data!Z229&lt;=0.1,"VL",IF(Data!Z229&lt;=10,"L",IF(Data!Z229&lt;=25,"M",IF(Data!Z229&lt;=50,"H",IF(Data!Z229&gt;0,"VH"))))))</f>
        <v>VL</v>
      </c>
      <c r="D229" s="3" t="str">
        <f>IF(ISBLANK(Data!Y229)," ",IF(Data!Y229&lt;=0.1,"VL",IF(Data!Y229&lt;=10,"L",IF(Data!Y229&lt;=25,"M",IF(Data!Y229&lt;=50,"H",IF(Data!Y229&gt;0,"VH"))))))</f>
        <v>L</v>
      </c>
    </row>
    <row r="230" spans="2:4" x14ac:dyDescent="0.3">
      <c r="B230" s="5">
        <v>43842</v>
      </c>
      <c r="C230" s="3" t="str">
        <f>IF(ISBLANK(Data!Z230)," ",IF(Data!Z230&lt;=0.1,"VL",IF(Data!Z230&lt;=10,"L",IF(Data!Z230&lt;=25,"M",IF(Data!Z230&lt;=50,"H",IF(Data!Z230&gt;0,"VH"))))))</f>
        <v>VL</v>
      </c>
      <c r="D230" s="3" t="str">
        <f>IF(ISBLANK(Data!Y230)," ",IF(Data!Y230&lt;=0.1,"VL",IF(Data!Y230&lt;=10,"L",IF(Data!Y230&lt;=25,"M",IF(Data!Y230&lt;=50,"H",IF(Data!Y230&gt;0,"VH"))))))</f>
        <v>L</v>
      </c>
    </row>
    <row r="231" spans="2:4" x14ac:dyDescent="0.3">
      <c r="B231" s="5">
        <v>43843</v>
      </c>
      <c r="C231" s="3" t="str">
        <f>IF(ISBLANK(Data!Z231)," ",IF(Data!Z231&lt;=0.1,"VL",IF(Data!Z231&lt;=10,"L",IF(Data!Z231&lt;=25,"M",IF(Data!Z231&lt;=50,"H",IF(Data!Z231&gt;0,"VH"))))))</f>
        <v>VL</v>
      </c>
      <c r="D231" s="3" t="str">
        <f>IF(ISBLANK(Data!Y231)," ",IF(Data!Y231&lt;=0.1,"VL",IF(Data!Y231&lt;=10,"L",IF(Data!Y231&lt;=25,"M",IF(Data!Y231&lt;=50,"H",IF(Data!Y231&gt;0,"VH"))))))</f>
        <v>VL</v>
      </c>
    </row>
    <row r="232" spans="2:4" x14ac:dyDescent="0.3">
      <c r="B232" s="5">
        <v>43844</v>
      </c>
      <c r="C232" s="3" t="str">
        <f>IF(ISBLANK(Data!Z232)," ",IF(Data!Z232&lt;=0.1,"VL",IF(Data!Z232&lt;=10,"L",IF(Data!Z232&lt;=25,"M",IF(Data!Z232&lt;=50,"H",IF(Data!Z232&gt;0,"VH"))))))</f>
        <v>VL</v>
      </c>
      <c r="D232" s="3" t="str">
        <f>IF(ISBLANK(Data!Y232)," ",IF(Data!Y232&lt;=0.1,"VL",IF(Data!Y232&lt;=10,"L",IF(Data!Y232&lt;=25,"M",IF(Data!Y232&lt;=50,"H",IF(Data!Y232&gt;0,"VH"))))))</f>
        <v>VL</v>
      </c>
    </row>
    <row r="233" spans="2:4" x14ac:dyDescent="0.3">
      <c r="B233" s="5">
        <v>43845</v>
      </c>
      <c r="C233" s="3" t="str">
        <f>IF(ISBLANK(Data!Z233)," ",IF(Data!Z233&lt;=0.1,"VL",IF(Data!Z233&lt;=10,"L",IF(Data!Z233&lt;=25,"M",IF(Data!Z233&lt;=50,"H",IF(Data!Z233&gt;0,"VH"))))))</f>
        <v>VL</v>
      </c>
      <c r="D233" s="3" t="str">
        <f>IF(ISBLANK(Data!Y233)," ",IF(Data!Y233&lt;=0.1,"VL",IF(Data!Y233&lt;=10,"L",IF(Data!Y233&lt;=25,"M",IF(Data!Y233&lt;=50,"H",IF(Data!Y233&gt;0,"VH"))))))</f>
        <v>VL</v>
      </c>
    </row>
    <row r="234" spans="2:4" x14ac:dyDescent="0.3">
      <c r="B234" s="5">
        <v>43846</v>
      </c>
      <c r="C234" s="3" t="str">
        <f>IF(ISBLANK(Data!Z234)," ",IF(Data!Z234&lt;=0.1,"VL",IF(Data!Z234&lt;=10,"L",IF(Data!Z234&lt;=25,"M",IF(Data!Z234&lt;=50,"H",IF(Data!Z234&gt;0,"VH"))))))</f>
        <v>VL</v>
      </c>
      <c r="D234" s="3" t="str">
        <f>IF(ISBLANK(Data!Y234)," ",IF(Data!Y234&lt;=0.1,"VL",IF(Data!Y234&lt;=10,"L",IF(Data!Y234&lt;=25,"M",IF(Data!Y234&lt;=50,"H",IF(Data!Y234&gt;0,"VH"))))))</f>
        <v>VL</v>
      </c>
    </row>
    <row r="235" spans="2:4" x14ac:dyDescent="0.3">
      <c r="B235" s="5">
        <v>43847</v>
      </c>
      <c r="C235" s="3" t="str">
        <f>IF(ISBLANK(Data!Z235)," ",IF(Data!Z235&lt;=0.1,"VL",IF(Data!Z235&lt;=10,"L",IF(Data!Z235&lt;=25,"M",IF(Data!Z235&lt;=50,"H",IF(Data!Z235&gt;0,"VH"))))))</f>
        <v>VL</v>
      </c>
      <c r="D235" s="3" t="str">
        <f>IF(ISBLANK(Data!Y235)," ",IF(Data!Y235&lt;=0.1,"VL",IF(Data!Y235&lt;=10,"L",IF(Data!Y235&lt;=25,"M",IF(Data!Y235&lt;=50,"H",IF(Data!Y235&gt;0,"VH"))))))</f>
        <v>VL</v>
      </c>
    </row>
    <row r="236" spans="2:4" x14ac:dyDescent="0.3">
      <c r="B236" s="5">
        <v>43848</v>
      </c>
      <c r="C236" s="3" t="str">
        <f>IF(ISBLANK(Data!Z236)," ",IF(Data!Z236&lt;=0.1,"VL",IF(Data!Z236&lt;=10,"L",IF(Data!Z236&lt;=25,"M",IF(Data!Z236&lt;=50,"H",IF(Data!Z236&gt;0,"VH"))))))</f>
        <v>VL</v>
      </c>
      <c r="D236" s="3" t="str">
        <f>IF(ISBLANK(Data!Y236)," ",IF(Data!Y236&lt;=0.1,"VL",IF(Data!Y236&lt;=10,"L",IF(Data!Y236&lt;=25,"M",IF(Data!Y236&lt;=50,"H",IF(Data!Y236&gt;0,"VH"))))))</f>
        <v>VL</v>
      </c>
    </row>
    <row r="237" spans="2:4" x14ac:dyDescent="0.3">
      <c r="B237" s="5">
        <v>43849</v>
      </c>
      <c r="C237" s="3" t="str">
        <f>IF(ISBLANK(Data!Z237)," ",IF(Data!Z237&lt;=0.1,"VL",IF(Data!Z237&lt;=10,"L",IF(Data!Z237&lt;=25,"M",IF(Data!Z237&lt;=50,"H",IF(Data!Z237&gt;0,"VH"))))))</f>
        <v>VL</v>
      </c>
      <c r="D237" s="3" t="str">
        <f>IF(ISBLANK(Data!Y237)," ",IF(Data!Y237&lt;=0.1,"VL",IF(Data!Y237&lt;=10,"L",IF(Data!Y237&lt;=25,"M",IF(Data!Y237&lt;=50,"H",IF(Data!Y237&gt;0,"VH"))))))</f>
        <v>VL</v>
      </c>
    </row>
    <row r="238" spans="2:4" x14ac:dyDescent="0.3">
      <c r="B238" s="5">
        <v>43850</v>
      </c>
      <c r="C238" s="3" t="str">
        <f>IF(ISBLANK(Data!Z238)," ",IF(Data!Z238&lt;=0.1,"VL",IF(Data!Z238&lt;=10,"L",IF(Data!Z238&lt;=25,"M",IF(Data!Z238&lt;=50,"H",IF(Data!Z238&gt;0,"VH"))))))</f>
        <v>VL</v>
      </c>
      <c r="D238" s="3" t="str">
        <f>IF(ISBLANK(Data!Y238)," ",IF(Data!Y238&lt;=0.1,"VL",IF(Data!Y238&lt;=10,"L",IF(Data!Y238&lt;=25,"M",IF(Data!Y238&lt;=50,"H",IF(Data!Y238&gt;0,"VH"))))))</f>
        <v>VL</v>
      </c>
    </row>
    <row r="239" spans="2:4" x14ac:dyDescent="0.3">
      <c r="B239" s="5">
        <v>43851</v>
      </c>
      <c r="C239" s="3" t="str">
        <f>IF(ISBLANK(Data!Z239)," ",IF(Data!Z239&lt;=0.1,"VL",IF(Data!Z239&lt;=10,"L",IF(Data!Z239&lt;=25,"M",IF(Data!Z239&lt;=50,"H",IF(Data!Z239&gt;0,"VH"))))))</f>
        <v>VL</v>
      </c>
      <c r="D239" s="3" t="str">
        <f>IF(ISBLANK(Data!Y239)," ",IF(Data!Y239&lt;=0.1,"VL",IF(Data!Y239&lt;=10,"L",IF(Data!Y239&lt;=25,"M",IF(Data!Y239&lt;=50,"H",IF(Data!Y239&gt;0,"VH"))))))</f>
        <v>VL</v>
      </c>
    </row>
    <row r="240" spans="2:4" x14ac:dyDescent="0.3">
      <c r="B240" s="5">
        <v>43852</v>
      </c>
      <c r="C240" s="3" t="str">
        <f>IF(ISBLANK(Data!Z240)," ",IF(Data!Z240&lt;=0.1,"VL",IF(Data!Z240&lt;=10,"L",IF(Data!Z240&lt;=25,"M",IF(Data!Z240&lt;=50,"H",IF(Data!Z240&gt;0,"VH"))))))</f>
        <v>VL</v>
      </c>
      <c r="D240" s="3" t="str">
        <f>IF(ISBLANK(Data!Y240)," ",IF(Data!Y240&lt;=0.1,"VL",IF(Data!Y240&lt;=10,"L",IF(Data!Y240&lt;=25,"M",IF(Data!Y240&lt;=50,"H",IF(Data!Y240&gt;0,"VH"))))))</f>
        <v>VL</v>
      </c>
    </row>
    <row r="241" spans="2:4" x14ac:dyDescent="0.3">
      <c r="B241" s="5">
        <v>43853</v>
      </c>
      <c r="C241" s="3" t="str">
        <f>IF(ISBLANK(Data!Z241)," ",IF(Data!Z241&lt;=0.1,"VL",IF(Data!Z241&lt;=10,"L",IF(Data!Z241&lt;=25,"M",IF(Data!Z241&lt;=50,"H",IF(Data!Z241&gt;0,"VH"))))))</f>
        <v>VL</v>
      </c>
      <c r="D241" s="3" t="str">
        <f>IF(ISBLANK(Data!Y241)," ",IF(Data!Y241&lt;=0.1,"VL",IF(Data!Y241&lt;=10,"L",IF(Data!Y241&lt;=25,"M",IF(Data!Y241&lt;=50,"H",IF(Data!Y241&gt;0,"VH"))))))</f>
        <v>VL</v>
      </c>
    </row>
    <row r="242" spans="2:4" x14ac:dyDescent="0.3">
      <c r="B242" s="5">
        <v>43854</v>
      </c>
      <c r="C242" s="3" t="str">
        <f>IF(ISBLANK(Data!Z242)," ",IF(Data!Z242&lt;=0.1,"VL",IF(Data!Z242&lt;=10,"L",IF(Data!Z242&lt;=25,"M",IF(Data!Z242&lt;=50,"H",IF(Data!Z242&gt;0,"VH"))))))</f>
        <v>VL</v>
      </c>
      <c r="D242" s="3" t="str">
        <f>IF(ISBLANK(Data!Y242)," ",IF(Data!Y242&lt;=0.1,"VL",IF(Data!Y242&lt;=10,"L",IF(Data!Y242&lt;=25,"M",IF(Data!Y242&lt;=50,"H",IF(Data!Y242&gt;0,"VH"))))))</f>
        <v>VL</v>
      </c>
    </row>
    <row r="243" spans="2:4" x14ac:dyDescent="0.3">
      <c r="B243" s="5">
        <v>43855</v>
      </c>
      <c r="C243" s="3" t="str">
        <f>IF(ISBLANK(Data!Z243)," ",IF(Data!Z243&lt;=0.1,"VL",IF(Data!Z243&lt;=10,"L",IF(Data!Z243&lt;=25,"M",IF(Data!Z243&lt;=50,"H",IF(Data!Z243&gt;0,"VH"))))))</f>
        <v>VL</v>
      </c>
      <c r="D243" s="3" t="str">
        <f>IF(ISBLANK(Data!Y243)," ",IF(Data!Y243&lt;=0.1,"VL",IF(Data!Y243&lt;=10,"L",IF(Data!Y243&lt;=25,"M",IF(Data!Y243&lt;=50,"H",IF(Data!Y243&gt;0,"VH"))))))</f>
        <v>VL</v>
      </c>
    </row>
    <row r="244" spans="2:4" x14ac:dyDescent="0.3">
      <c r="B244" s="5">
        <v>43856</v>
      </c>
      <c r="C244" s="3" t="str">
        <f>IF(ISBLANK(Data!Z244)," ",IF(Data!Z244&lt;=0.1,"VL",IF(Data!Z244&lt;=10,"L",IF(Data!Z244&lt;=25,"M",IF(Data!Z244&lt;=50,"H",IF(Data!Z244&gt;0,"VH"))))))</f>
        <v>VL</v>
      </c>
      <c r="D244" s="3" t="str">
        <f>IF(ISBLANK(Data!Y244)," ",IF(Data!Y244&lt;=0.1,"VL",IF(Data!Y244&lt;=10,"L",IF(Data!Y244&lt;=25,"M",IF(Data!Y244&lt;=50,"H",IF(Data!Y244&gt;0,"VH"))))))</f>
        <v>VL</v>
      </c>
    </row>
    <row r="245" spans="2:4" x14ac:dyDescent="0.3">
      <c r="B245" s="5">
        <v>43857</v>
      </c>
      <c r="C245" s="3" t="str">
        <f>IF(ISBLANK(Data!Z245)," ",IF(Data!Z245&lt;=0.1,"VL",IF(Data!Z245&lt;=10,"L",IF(Data!Z245&lt;=25,"M",IF(Data!Z245&lt;=50,"H",IF(Data!Z245&gt;0,"VH"))))))</f>
        <v>VL</v>
      </c>
      <c r="D245" s="3" t="str">
        <f>IF(ISBLANK(Data!Y245)," ",IF(Data!Y245&lt;=0.1,"VL",IF(Data!Y245&lt;=10,"L",IF(Data!Y245&lt;=25,"M",IF(Data!Y245&lt;=50,"H",IF(Data!Y245&gt;0,"VH"))))))</f>
        <v>VL</v>
      </c>
    </row>
    <row r="246" spans="2:4" x14ac:dyDescent="0.3">
      <c r="B246" s="5">
        <v>43858</v>
      </c>
      <c r="C246" s="3" t="str">
        <f>IF(ISBLANK(Data!Z246)," ",IF(Data!Z246&lt;=0.1,"VL",IF(Data!Z246&lt;=10,"L",IF(Data!Z246&lt;=25,"M",IF(Data!Z246&lt;=50,"H",IF(Data!Z246&gt;0,"VH"))))))</f>
        <v>VL</v>
      </c>
      <c r="D246" s="3" t="str">
        <f>IF(ISBLANK(Data!Y246)," ",IF(Data!Y246&lt;=0.1,"VL",IF(Data!Y246&lt;=10,"L",IF(Data!Y246&lt;=25,"M",IF(Data!Y246&lt;=50,"H",IF(Data!Y246&gt;0,"VH"))))))</f>
        <v>VL</v>
      </c>
    </row>
    <row r="247" spans="2:4" x14ac:dyDescent="0.3">
      <c r="B247" s="5">
        <v>43859</v>
      </c>
      <c r="C247" s="3" t="str">
        <f>IF(ISBLANK(Data!Z247)," ",IF(Data!Z247&lt;=0.1,"VL",IF(Data!Z247&lt;=10,"L",IF(Data!Z247&lt;=25,"M",IF(Data!Z247&lt;=50,"H",IF(Data!Z247&gt;0,"VH"))))))</f>
        <v>VL</v>
      </c>
      <c r="D247" s="3" t="str">
        <f>IF(ISBLANK(Data!Y247)," ",IF(Data!Y247&lt;=0.1,"VL",IF(Data!Y247&lt;=10,"L",IF(Data!Y247&lt;=25,"M",IF(Data!Y247&lt;=50,"H",IF(Data!Y247&gt;0,"VH"))))))</f>
        <v>VL</v>
      </c>
    </row>
    <row r="248" spans="2:4" x14ac:dyDescent="0.3">
      <c r="B248" s="5">
        <v>43860</v>
      </c>
      <c r="C248" s="3" t="str">
        <f>IF(ISBLANK(Data!Z248)," ",IF(Data!Z248&lt;=0.1,"VL",IF(Data!Z248&lt;=10,"L",IF(Data!Z248&lt;=25,"M",IF(Data!Z248&lt;=50,"H",IF(Data!Z248&gt;0,"VH"))))))</f>
        <v>VL</v>
      </c>
      <c r="D248" s="3" t="str">
        <f>IF(ISBLANK(Data!Y248)," ",IF(Data!Y248&lt;=0.1,"VL",IF(Data!Y248&lt;=10,"L",IF(Data!Y248&lt;=25,"M",IF(Data!Y248&lt;=50,"H",IF(Data!Y248&gt;0,"VH"))))))</f>
        <v>VL</v>
      </c>
    </row>
    <row r="249" spans="2:4" x14ac:dyDescent="0.3">
      <c r="B249" s="5">
        <v>43861</v>
      </c>
      <c r="C249" s="3" t="str">
        <f>IF(ISBLANK(Data!Z249)," ",IF(Data!Z249&lt;=0.1,"VL",IF(Data!Z249&lt;=10,"L",IF(Data!Z249&lt;=25,"M",IF(Data!Z249&lt;=50,"H",IF(Data!Z249&gt;0,"VH"))))))</f>
        <v>VL</v>
      </c>
      <c r="D249" s="3" t="str">
        <f>IF(ISBLANK(Data!Y249)," ",IF(Data!Y249&lt;=0.1,"VL",IF(Data!Y249&lt;=10,"L",IF(Data!Y249&lt;=25,"M",IF(Data!Y249&lt;=50,"H",IF(Data!Y249&gt;0,"VH"))))))</f>
        <v>VL</v>
      </c>
    </row>
    <row r="250" spans="2:4" x14ac:dyDescent="0.3">
      <c r="B250" s="5">
        <v>43862</v>
      </c>
      <c r="C250" s="3" t="str">
        <f>IF(ISBLANK(Data!Z250)," ",IF(Data!Z250&lt;=0.1,"VL",IF(Data!Z250&lt;=10,"L",IF(Data!Z250&lt;=25,"M",IF(Data!Z250&lt;=50,"H",IF(Data!Z250&gt;0,"VH"))))))</f>
        <v>VL</v>
      </c>
      <c r="D250" s="3" t="str">
        <f>IF(ISBLANK(Data!Y250)," ",IF(Data!Y250&lt;=0.1,"VL",IF(Data!Y250&lt;=10,"L",IF(Data!Y250&lt;=25,"M",IF(Data!Y250&lt;=50,"H",IF(Data!Y250&gt;0,"VH"))))))</f>
        <v>VL</v>
      </c>
    </row>
    <row r="251" spans="2:4" x14ac:dyDescent="0.3">
      <c r="B251" s="5">
        <v>43863</v>
      </c>
      <c r="C251" s="3" t="str">
        <f>IF(ISBLANK(Data!Z251)," ",IF(Data!Z251&lt;=0.1,"VL",IF(Data!Z251&lt;=10,"L",IF(Data!Z251&lt;=25,"M",IF(Data!Z251&lt;=50,"H",IF(Data!Z251&gt;0,"VH"))))))</f>
        <v>VL</v>
      </c>
      <c r="D251" s="3" t="str">
        <f>IF(ISBLANK(Data!Y251)," ",IF(Data!Y251&lt;=0.1,"VL",IF(Data!Y251&lt;=10,"L",IF(Data!Y251&lt;=25,"M",IF(Data!Y251&lt;=50,"H",IF(Data!Y251&gt;0,"VH"))))))</f>
        <v>VL</v>
      </c>
    </row>
    <row r="252" spans="2:4" x14ac:dyDescent="0.3">
      <c r="B252" s="5">
        <v>43864</v>
      </c>
      <c r="C252" s="3" t="str">
        <f>IF(ISBLANK(Data!Z252)," ",IF(Data!Z252&lt;=0.1,"VL",IF(Data!Z252&lt;=10,"L",IF(Data!Z252&lt;=25,"M",IF(Data!Z252&lt;=50,"H",IF(Data!Z252&gt;0,"VH"))))))</f>
        <v>VL</v>
      </c>
      <c r="D252" s="3" t="str">
        <f>IF(ISBLANK(Data!Y252)," ",IF(Data!Y252&lt;=0.1,"VL",IF(Data!Y252&lt;=10,"L",IF(Data!Y252&lt;=25,"M",IF(Data!Y252&lt;=50,"H",IF(Data!Y252&gt;0,"VH"))))))</f>
        <v>VL</v>
      </c>
    </row>
    <row r="253" spans="2:4" x14ac:dyDescent="0.3">
      <c r="B253" s="5">
        <v>43865</v>
      </c>
      <c r="C253" s="3" t="str">
        <f>IF(ISBLANK(Data!Z253)," ",IF(Data!Z253&lt;=0.1,"VL",IF(Data!Z253&lt;=10,"L",IF(Data!Z253&lt;=25,"M",IF(Data!Z253&lt;=50,"H",IF(Data!Z253&gt;0,"VH"))))))</f>
        <v>VL</v>
      </c>
      <c r="D253" s="3" t="str">
        <f>IF(ISBLANK(Data!Y253)," ",IF(Data!Y253&lt;=0.1,"VL",IF(Data!Y253&lt;=10,"L",IF(Data!Y253&lt;=25,"M",IF(Data!Y253&lt;=50,"H",IF(Data!Y253&gt;0,"VH"))))))</f>
        <v>VL</v>
      </c>
    </row>
    <row r="254" spans="2:4" x14ac:dyDescent="0.3">
      <c r="B254" s="5">
        <v>43866</v>
      </c>
      <c r="C254" s="3" t="str">
        <f>IF(ISBLANK(Data!Z254)," ",IF(Data!Z254&lt;=0.1,"VL",IF(Data!Z254&lt;=10,"L",IF(Data!Z254&lt;=25,"M",IF(Data!Z254&lt;=50,"H",IF(Data!Z254&gt;0,"VH"))))))</f>
        <v>VL</v>
      </c>
      <c r="D254" s="3" t="str">
        <f>IF(ISBLANK(Data!Y254)," ",IF(Data!Y254&lt;=0.1,"VL",IF(Data!Y254&lt;=10,"L",IF(Data!Y254&lt;=25,"M",IF(Data!Y254&lt;=50,"H",IF(Data!Y254&gt;0,"VH"))))))</f>
        <v>VL</v>
      </c>
    </row>
    <row r="255" spans="2:4" x14ac:dyDescent="0.3">
      <c r="B255" s="5">
        <v>43867</v>
      </c>
      <c r="C255" s="3" t="str">
        <f>IF(ISBLANK(Data!Z255)," ",IF(Data!Z255&lt;=0.1,"VL",IF(Data!Z255&lt;=10,"L",IF(Data!Z255&lt;=25,"M",IF(Data!Z255&lt;=50,"H",IF(Data!Z255&gt;0,"VH"))))))</f>
        <v>VL</v>
      </c>
      <c r="D255" s="3" t="str">
        <f>IF(ISBLANK(Data!Y255)," ",IF(Data!Y255&lt;=0.1,"VL",IF(Data!Y255&lt;=10,"L",IF(Data!Y255&lt;=25,"M",IF(Data!Y255&lt;=50,"H",IF(Data!Y255&gt;0,"VH"))))))</f>
        <v>VL</v>
      </c>
    </row>
    <row r="256" spans="2:4" x14ac:dyDescent="0.3">
      <c r="B256" s="5">
        <v>43868</v>
      </c>
      <c r="C256" s="3" t="str">
        <f>IF(ISBLANK(Data!Z256)," ",IF(Data!Z256&lt;=0.1,"VL",IF(Data!Z256&lt;=10,"L",IF(Data!Z256&lt;=25,"M",IF(Data!Z256&lt;=50,"H",IF(Data!Z256&gt;0,"VH"))))))</f>
        <v>VL</v>
      </c>
      <c r="D256" s="3" t="str">
        <f>IF(ISBLANK(Data!Y256)," ",IF(Data!Y256&lt;=0.1,"VL",IF(Data!Y256&lt;=10,"L",IF(Data!Y256&lt;=25,"M",IF(Data!Y256&lt;=50,"H",IF(Data!Y256&gt;0,"VH"))))))</f>
        <v>VL</v>
      </c>
    </row>
    <row r="257" spans="2:4" x14ac:dyDescent="0.3">
      <c r="B257" s="5">
        <v>43869</v>
      </c>
      <c r="C257" s="3" t="str">
        <f>IF(ISBLANK(Data!Z257)," ",IF(Data!Z257&lt;=0.1,"VL",IF(Data!Z257&lt;=10,"L",IF(Data!Z257&lt;=25,"M",IF(Data!Z257&lt;=50,"H",IF(Data!Z257&gt;0,"VH"))))))</f>
        <v>VL</v>
      </c>
      <c r="D257" s="3" t="str">
        <f>IF(ISBLANK(Data!Y257)," ",IF(Data!Y257&lt;=0.1,"VL",IF(Data!Y257&lt;=10,"L",IF(Data!Y257&lt;=25,"M",IF(Data!Y257&lt;=50,"H",IF(Data!Y257&gt;0,"VH"))))))</f>
        <v>VL</v>
      </c>
    </row>
    <row r="258" spans="2:4" x14ac:dyDescent="0.3">
      <c r="B258" s="5">
        <v>43870</v>
      </c>
      <c r="C258" s="3" t="str">
        <f>IF(ISBLANK(Data!Z258)," ",IF(Data!Z258&lt;=0.1,"VL",IF(Data!Z258&lt;=10,"L",IF(Data!Z258&lt;=25,"M",IF(Data!Z258&lt;=50,"H",IF(Data!Z258&gt;0,"VH"))))))</f>
        <v>VL</v>
      </c>
      <c r="D258" s="3" t="str">
        <f>IF(ISBLANK(Data!Y258)," ",IF(Data!Y258&lt;=0.1,"VL",IF(Data!Y258&lt;=10,"L",IF(Data!Y258&lt;=25,"M",IF(Data!Y258&lt;=50,"H",IF(Data!Y258&gt;0,"VH"))))))</f>
        <v>L</v>
      </c>
    </row>
    <row r="259" spans="2:4" x14ac:dyDescent="0.3">
      <c r="B259" s="5">
        <v>43871</v>
      </c>
      <c r="C259" s="3" t="str">
        <f>IF(ISBLANK(Data!Z259)," ",IF(Data!Z259&lt;=0.1,"VL",IF(Data!Z259&lt;=10,"L",IF(Data!Z259&lt;=25,"M",IF(Data!Z259&lt;=50,"H",IF(Data!Z259&gt;0,"VH"))))))</f>
        <v>VL</v>
      </c>
      <c r="D259" s="3" t="str">
        <f>IF(ISBLANK(Data!Y259)," ",IF(Data!Y259&lt;=0.1,"VL",IF(Data!Y259&lt;=10,"L",IF(Data!Y259&lt;=25,"M",IF(Data!Y259&lt;=50,"H",IF(Data!Y259&gt;0,"VH"))))))</f>
        <v>L</v>
      </c>
    </row>
    <row r="260" spans="2:4" x14ac:dyDescent="0.3">
      <c r="B260" s="5">
        <v>43872</v>
      </c>
      <c r="C260" s="3" t="str">
        <f>IF(ISBLANK(Data!Z260)," ",IF(Data!Z260&lt;=0.1,"VL",IF(Data!Z260&lt;=10,"L",IF(Data!Z260&lt;=25,"M",IF(Data!Z260&lt;=50,"H",IF(Data!Z260&gt;0,"VH"))))))</f>
        <v>VL</v>
      </c>
      <c r="D260" s="3" t="str">
        <f>IF(ISBLANK(Data!Y260)," ",IF(Data!Y260&lt;=0.1,"VL",IF(Data!Y260&lt;=10,"L",IF(Data!Y260&lt;=25,"M",IF(Data!Y260&lt;=50,"H",IF(Data!Y260&gt;0,"VH"))))))</f>
        <v>L</v>
      </c>
    </row>
    <row r="261" spans="2:4" x14ac:dyDescent="0.3">
      <c r="B261" s="5">
        <v>43873</v>
      </c>
      <c r="C261" s="3" t="str">
        <f>IF(ISBLANK(Data!Z261)," ",IF(Data!Z261&lt;=0.1,"VL",IF(Data!Z261&lt;=10,"L",IF(Data!Z261&lt;=25,"M",IF(Data!Z261&lt;=50,"H",IF(Data!Z261&gt;0,"VH"))))))</f>
        <v>VL</v>
      </c>
      <c r="D261" s="3" t="str">
        <f>IF(ISBLANK(Data!Y261)," ",IF(Data!Y261&lt;=0.1,"VL",IF(Data!Y261&lt;=10,"L",IF(Data!Y261&lt;=25,"M",IF(Data!Y261&lt;=50,"H",IF(Data!Y261&gt;0,"VH"))))))</f>
        <v>L</v>
      </c>
    </row>
    <row r="262" spans="2:4" x14ac:dyDescent="0.3">
      <c r="B262" s="5">
        <v>43874</v>
      </c>
      <c r="C262" s="3" t="str">
        <f>IF(ISBLANK(Data!Z262)," ",IF(Data!Z262&lt;=0.1,"VL",IF(Data!Z262&lt;=10,"L",IF(Data!Z262&lt;=25,"M",IF(Data!Z262&lt;=50,"H",IF(Data!Z262&gt;0,"VH"))))))</f>
        <v>VL</v>
      </c>
      <c r="D262" s="3" t="str">
        <f>IF(ISBLANK(Data!Y262)," ",IF(Data!Y262&lt;=0.1,"VL",IF(Data!Y262&lt;=10,"L",IF(Data!Y262&lt;=25,"M",IF(Data!Y262&lt;=50,"H",IF(Data!Y262&gt;0,"VH"))))))</f>
        <v>L</v>
      </c>
    </row>
    <row r="263" spans="2:4" x14ac:dyDescent="0.3">
      <c r="B263" s="5">
        <v>43875</v>
      </c>
      <c r="C263" s="3" t="str">
        <f>IF(ISBLANK(Data!Z263)," ",IF(Data!Z263&lt;=0.1,"VL",IF(Data!Z263&lt;=10,"L",IF(Data!Z263&lt;=25,"M",IF(Data!Z263&lt;=50,"H",IF(Data!Z263&gt;0,"VH"))))))</f>
        <v>VL</v>
      </c>
      <c r="D263" s="3" t="str">
        <f>IF(ISBLANK(Data!Y263)," ",IF(Data!Y263&lt;=0.1,"VL",IF(Data!Y263&lt;=10,"L",IF(Data!Y263&lt;=25,"M",IF(Data!Y263&lt;=50,"H",IF(Data!Y263&gt;0,"VH"))))))</f>
        <v>L</v>
      </c>
    </row>
    <row r="264" spans="2:4" x14ac:dyDescent="0.3">
      <c r="B264" s="5">
        <v>43876</v>
      </c>
      <c r="C264" s="3" t="str">
        <f>IF(ISBLANK(Data!Z264)," ",IF(Data!Z264&lt;=0.1,"VL",IF(Data!Z264&lt;=10,"L",IF(Data!Z264&lt;=25,"M",IF(Data!Z264&lt;=50,"H",IF(Data!Z264&gt;0,"VH"))))))</f>
        <v>VL</v>
      </c>
      <c r="D264" s="3" t="str">
        <f>IF(ISBLANK(Data!Y264)," ",IF(Data!Y264&lt;=0.1,"VL",IF(Data!Y264&lt;=10,"L",IF(Data!Y264&lt;=25,"M",IF(Data!Y264&lt;=50,"H",IF(Data!Y264&gt;0,"VH"))))))</f>
        <v>VL</v>
      </c>
    </row>
    <row r="265" spans="2:4" x14ac:dyDescent="0.3">
      <c r="B265" s="5">
        <v>43877</v>
      </c>
      <c r="C265" s="3" t="str">
        <f>IF(ISBLANK(Data!Z265)," ",IF(Data!Z265&lt;=0.1,"VL",IF(Data!Z265&lt;=10,"L",IF(Data!Z265&lt;=25,"M",IF(Data!Z265&lt;=50,"H",IF(Data!Z265&gt;0,"VH"))))))</f>
        <v>VL</v>
      </c>
      <c r="D265" s="3" t="str">
        <f>IF(ISBLANK(Data!Y265)," ",IF(Data!Y265&lt;=0.1,"VL",IF(Data!Y265&lt;=10,"L",IF(Data!Y265&lt;=25,"M",IF(Data!Y265&lt;=50,"H",IF(Data!Y265&gt;0,"VH"))))))</f>
        <v>VL</v>
      </c>
    </row>
    <row r="266" spans="2:4" x14ac:dyDescent="0.3">
      <c r="B266" s="5">
        <v>43878</v>
      </c>
      <c r="C266" s="3" t="str">
        <f>IF(ISBLANK(Data!Z266)," ",IF(Data!Z266&lt;=0.1,"VL",IF(Data!Z266&lt;=10,"L",IF(Data!Z266&lt;=25,"M",IF(Data!Z266&lt;=50,"H",IF(Data!Z266&gt;0,"VH"))))))</f>
        <v>VL</v>
      </c>
      <c r="D266" s="3" t="str">
        <f>IF(ISBLANK(Data!Y266)," ",IF(Data!Y266&lt;=0.1,"VL",IF(Data!Y266&lt;=10,"L",IF(Data!Y266&lt;=25,"M",IF(Data!Y266&lt;=50,"H",IF(Data!Y266&gt;0,"VH"))))))</f>
        <v>VL</v>
      </c>
    </row>
    <row r="267" spans="2:4" x14ac:dyDescent="0.3">
      <c r="B267" s="5">
        <v>43879</v>
      </c>
      <c r="C267" s="3" t="str">
        <f>IF(ISBLANK(Data!Z267)," ",IF(Data!Z267&lt;=0.1,"VL",IF(Data!Z267&lt;=10,"L",IF(Data!Z267&lt;=25,"M",IF(Data!Z267&lt;=50,"H",IF(Data!Z267&gt;0,"VH"))))))</f>
        <v>VL</v>
      </c>
      <c r="D267" s="3" t="str">
        <f>IF(ISBLANK(Data!Y267)," ",IF(Data!Y267&lt;=0.1,"VL",IF(Data!Y267&lt;=10,"L",IF(Data!Y267&lt;=25,"M",IF(Data!Y267&lt;=50,"H",IF(Data!Y267&gt;0,"VH"))))))</f>
        <v>VL</v>
      </c>
    </row>
    <row r="268" spans="2:4" x14ac:dyDescent="0.3">
      <c r="B268" s="5">
        <v>43880</v>
      </c>
      <c r="C268" s="3" t="str">
        <f>IF(ISBLANK(Data!Z268)," ",IF(Data!Z268&lt;=0.1,"VL",IF(Data!Z268&lt;=10,"L",IF(Data!Z268&lt;=25,"M",IF(Data!Z268&lt;=50,"H",IF(Data!Z268&gt;0,"VH"))))))</f>
        <v>VL</v>
      </c>
      <c r="D268" s="3" t="str">
        <f>IF(ISBLANK(Data!Y268)," ",IF(Data!Y268&lt;=0.1,"VL",IF(Data!Y268&lt;=10,"L",IF(Data!Y268&lt;=25,"M",IF(Data!Y268&lt;=50,"H",IF(Data!Y268&gt;0,"VH"))))))</f>
        <v>VL</v>
      </c>
    </row>
    <row r="269" spans="2:4" x14ac:dyDescent="0.3">
      <c r="B269" s="5">
        <v>43881</v>
      </c>
      <c r="C269" s="3" t="str">
        <f>IF(ISBLANK(Data!Z269)," ",IF(Data!Z269&lt;=0.1,"VL",IF(Data!Z269&lt;=10,"L",IF(Data!Z269&lt;=25,"M",IF(Data!Z269&lt;=50,"H",IF(Data!Z269&gt;0,"VH"))))))</f>
        <v>VL</v>
      </c>
      <c r="D269" s="3" t="str">
        <f>IF(ISBLANK(Data!Y269)," ",IF(Data!Y269&lt;=0.1,"VL",IF(Data!Y269&lt;=10,"L",IF(Data!Y269&lt;=25,"M",IF(Data!Y269&lt;=50,"H",IF(Data!Y269&gt;0,"VH"))))))</f>
        <v>VL</v>
      </c>
    </row>
    <row r="270" spans="2:4" x14ac:dyDescent="0.3">
      <c r="B270" s="5">
        <v>43882</v>
      </c>
      <c r="C270" s="3" t="str">
        <f>IF(ISBLANK(Data!Z270)," ",IF(Data!Z270&lt;=0.1,"VL",IF(Data!Z270&lt;=10,"L",IF(Data!Z270&lt;=25,"M",IF(Data!Z270&lt;=50,"H",IF(Data!Z270&gt;0,"VH"))))))</f>
        <v>VL</v>
      </c>
      <c r="D270" s="3" t="str">
        <f>IF(ISBLANK(Data!Y270)," ",IF(Data!Y270&lt;=0.1,"VL",IF(Data!Y270&lt;=10,"L",IF(Data!Y270&lt;=25,"M",IF(Data!Y270&lt;=50,"H",IF(Data!Y270&gt;0,"VH"))))))</f>
        <v>VL</v>
      </c>
    </row>
    <row r="271" spans="2:4" x14ac:dyDescent="0.3">
      <c r="B271" s="5">
        <v>43883</v>
      </c>
      <c r="C271" s="3" t="str">
        <f>IF(ISBLANK(Data!Z271)," ",IF(Data!Z271&lt;=0.1,"VL",IF(Data!Z271&lt;=10,"L",IF(Data!Z271&lt;=25,"M",IF(Data!Z271&lt;=50,"H",IF(Data!Z271&gt;0,"VH"))))))</f>
        <v>VL</v>
      </c>
      <c r="D271" s="3" t="str">
        <f>IF(ISBLANK(Data!Y271)," ",IF(Data!Y271&lt;=0.1,"VL",IF(Data!Y271&lt;=10,"L",IF(Data!Y271&lt;=25,"M",IF(Data!Y271&lt;=50,"H",IF(Data!Y271&gt;0,"VH"))))))</f>
        <v>VL</v>
      </c>
    </row>
    <row r="272" spans="2:4" x14ac:dyDescent="0.3">
      <c r="B272" s="5">
        <v>43884</v>
      </c>
      <c r="C272" s="3" t="str">
        <f>IF(ISBLANK(Data!Z272)," ",IF(Data!Z272&lt;=0.1,"VL",IF(Data!Z272&lt;=10,"L",IF(Data!Z272&lt;=25,"M",IF(Data!Z272&lt;=50,"H",IF(Data!Z272&gt;0,"VH"))))))</f>
        <v>VL</v>
      </c>
      <c r="D272" s="3" t="str">
        <f>IF(ISBLANK(Data!Y272)," ",IF(Data!Y272&lt;=0.1,"VL",IF(Data!Y272&lt;=10,"L",IF(Data!Y272&lt;=25,"M",IF(Data!Y272&lt;=50,"H",IF(Data!Y272&gt;0,"VH"))))))</f>
        <v>VL</v>
      </c>
    </row>
    <row r="273" spans="2:4" x14ac:dyDescent="0.3">
      <c r="B273" s="5">
        <v>43885</v>
      </c>
      <c r="C273" s="3" t="str">
        <f>IF(ISBLANK(Data!Z273)," ",IF(Data!Z273&lt;=0.1,"VL",IF(Data!Z273&lt;=10,"L",IF(Data!Z273&lt;=25,"M",IF(Data!Z273&lt;=50,"H",IF(Data!Z273&gt;0,"VH"))))))</f>
        <v>VL</v>
      </c>
      <c r="D273" s="3" t="str">
        <f>IF(ISBLANK(Data!Y273)," ",IF(Data!Y273&lt;=0.1,"VL",IF(Data!Y273&lt;=10,"L",IF(Data!Y273&lt;=25,"M",IF(Data!Y273&lt;=50,"H",IF(Data!Y273&gt;0,"VH"))))))</f>
        <v>VL</v>
      </c>
    </row>
    <row r="274" spans="2:4" x14ac:dyDescent="0.3">
      <c r="B274" s="5">
        <v>43886</v>
      </c>
      <c r="C274" s="3" t="str">
        <f>IF(ISBLANK(Data!Z274)," ",IF(Data!Z274&lt;=0.1,"VL",IF(Data!Z274&lt;=10,"L",IF(Data!Z274&lt;=25,"M",IF(Data!Z274&lt;=50,"H",IF(Data!Z274&gt;0,"VH"))))))</f>
        <v>VL</v>
      </c>
      <c r="D274" s="3" t="str">
        <f>IF(ISBLANK(Data!Y274)," ",IF(Data!Y274&lt;=0.1,"VL",IF(Data!Y274&lt;=10,"L",IF(Data!Y274&lt;=25,"M",IF(Data!Y274&lt;=50,"H",IF(Data!Y274&gt;0,"VH"))))))</f>
        <v>VL</v>
      </c>
    </row>
    <row r="275" spans="2:4" x14ac:dyDescent="0.3">
      <c r="B275" s="5">
        <v>43887</v>
      </c>
      <c r="C275" s="3" t="str">
        <f>IF(ISBLANK(Data!Z275)," ",IF(Data!Z275&lt;=0.1,"VL",IF(Data!Z275&lt;=10,"L",IF(Data!Z275&lt;=25,"M",IF(Data!Z275&lt;=50,"H",IF(Data!Z275&gt;0,"VH"))))))</f>
        <v>VL</v>
      </c>
      <c r="D275" s="3" t="str">
        <f>IF(ISBLANK(Data!Y275)," ",IF(Data!Y275&lt;=0.1,"VL",IF(Data!Y275&lt;=10,"L",IF(Data!Y275&lt;=25,"M",IF(Data!Y275&lt;=50,"H",IF(Data!Y275&gt;0,"VH"))))))</f>
        <v>VL</v>
      </c>
    </row>
    <row r="276" spans="2:4" x14ac:dyDescent="0.3">
      <c r="B276" s="5">
        <v>43888</v>
      </c>
      <c r="C276" s="3" t="str">
        <f>IF(ISBLANK(Data!Z276)," ",IF(Data!Z276&lt;=0.1,"VL",IF(Data!Z276&lt;=10,"L",IF(Data!Z276&lt;=25,"M",IF(Data!Z276&lt;=50,"H",IF(Data!Z276&gt;0,"VH"))))))</f>
        <v>VL</v>
      </c>
      <c r="D276" s="3" t="str">
        <f>IF(ISBLANK(Data!Y276)," ",IF(Data!Y276&lt;=0.1,"VL",IF(Data!Y276&lt;=10,"L",IF(Data!Y276&lt;=25,"M",IF(Data!Y276&lt;=50,"H",IF(Data!Y276&gt;0,"VH"))))))</f>
        <v>VL</v>
      </c>
    </row>
    <row r="277" spans="2:4" x14ac:dyDescent="0.3">
      <c r="B277" s="5">
        <v>43889</v>
      </c>
      <c r="C277" s="3" t="str">
        <f>IF(ISBLANK(Data!Z277)," ",IF(Data!Z277&lt;=0.1,"VL",IF(Data!Z277&lt;=10,"L",IF(Data!Z277&lt;=25,"M",IF(Data!Z277&lt;=50,"H",IF(Data!Z277&gt;0,"VH"))))))</f>
        <v>VL</v>
      </c>
      <c r="D277" s="3" t="str">
        <f>IF(ISBLANK(Data!Y277)," ",IF(Data!Y277&lt;=0.1,"VL",IF(Data!Y277&lt;=10,"L",IF(Data!Y277&lt;=25,"M",IF(Data!Y277&lt;=50,"H",IF(Data!Y277&gt;0,"VH"))))))</f>
        <v>VL</v>
      </c>
    </row>
    <row r="278" spans="2:4" x14ac:dyDescent="0.3">
      <c r="B278" s="5">
        <v>43890</v>
      </c>
      <c r="C278" s="3" t="str">
        <f>IF(ISBLANK(Data!Z278)," ",IF(Data!Z278&lt;=0.1,"VL",IF(Data!Z278&lt;=10,"L",IF(Data!Z278&lt;=25,"M",IF(Data!Z278&lt;=50,"H",IF(Data!Z278&gt;0,"VH"))))))</f>
        <v>VL</v>
      </c>
      <c r="D278" s="3" t="str">
        <f>IF(ISBLANK(Data!Y278)," ",IF(Data!Y278&lt;=0.1,"VL",IF(Data!Y278&lt;=10,"L",IF(Data!Y278&lt;=25,"M",IF(Data!Y278&lt;=50,"H",IF(Data!Y278&gt;0,"VH"))))))</f>
        <v>VL</v>
      </c>
    </row>
    <row r="279" spans="2:4" x14ac:dyDescent="0.3">
      <c r="B279" s="5">
        <v>43891</v>
      </c>
      <c r="C279" s="3" t="str">
        <f>IF(ISBLANK(Data!Z279)," ",IF(Data!Z279&lt;=0.1,"VL",IF(Data!Z279&lt;=10,"L",IF(Data!Z279&lt;=25,"M",IF(Data!Z279&lt;=50,"H",IF(Data!Z279&gt;0,"VH"))))))</f>
        <v>VL</v>
      </c>
      <c r="D279" s="3" t="str">
        <f>IF(ISBLANK(Data!Y279)," ",IF(Data!Y279&lt;=0.1,"VL",IF(Data!Y279&lt;=10,"L",IF(Data!Y279&lt;=25,"M",IF(Data!Y279&lt;=50,"H",IF(Data!Y279&gt;0,"VH"))))))</f>
        <v>VL</v>
      </c>
    </row>
    <row r="280" spans="2:4" x14ac:dyDescent="0.3">
      <c r="B280" s="5">
        <v>43892</v>
      </c>
      <c r="C280" s="3" t="str">
        <f>IF(ISBLANK(Data!Z280)," ",IF(Data!Z280&lt;=0.1,"VL",IF(Data!Z280&lt;=10,"L",IF(Data!Z280&lt;=25,"M",IF(Data!Z280&lt;=50,"H",IF(Data!Z280&gt;0,"VH"))))))</f>
        <v>VL</v>
      </c>
      <c r="D280" s="3" t="str">
        <f>IF(ISBLANK(Data!Y280)," ",IF(Data!Y280&lt;=0.1,"VL",IF(Data!Y280&lt;=10,"L",IF(Data!Y280&lt;=25,"M",IF(Data!Y280&lt;=50,"H",IF(Data!Y280&gt;0,"VH"))))))</f>
        <v>L</v>
      </c>
    </row>
    <row r="281" spans="2:4" x14ac:dyDescent="0.3">
      <c r="B281" s="5">
        <v>43893</v>
      </c>
      <c r="C281" s="3" t="str">
        <f>IF(ISBLANK(Data!Z281)," ",IF(Data!Z281&lt;=0.1,"VL",IF(Data!Z281&lt;=10,"L",IF(Data!Z281&lt;=25,"M",IF(Data!Z281&lt;=50,"H",IF(Data!Z281&gt;0,"VH"))))))</f>
        <v>VL</v>
      </c>
      <c r="D281" s="3" t="str">
        <f>IF(ISBLANK(Data!Y281)," ",IF(Data!Y281&lt;=0.1,"VL",IF(Data!Y281&lt;=10,"L",IF(Data!Y281&lt;=25,"M",IF(Data!Y281&lt;=50,"H",IF(Data!Y281&gt;0,"VH"))))))</f>
        <v>L</v>
      </c>
    </row>
    <row r="282" spans="2:4" x14ac:dyDescent="0.3">
      <c r="B282" s="5">
        <v>43894</v>
      </c>
      <c r="C282" s="3" t="str">
        <f>IF(ISBLANK(Data!Z282)," ",IF(Data!Z282&lt;=0.1,"VL",IF(Data!Z282&lt;=10,"L",IF(Data!Z282&lt;=25,"M",IF(Data!Z282&lt;=50,"H",IF(Data!Z282&gt;0,"VH"))))))</f>
        <v>VL</v>
      </c>
      <c r="D282" s="3" t="str">
        <f>IF(ISBLANK(Data!Y282)," ",IF(Data!Y282&lt;=0.1,"VL",IF(Data!Y282&lt;=10,"L",IF(Data!Y282&lt;=25,"M",IF(Data!Y282&lt;=50,"H",IF(Data!Y282&gt;0,"VH"))))))</f>
        <v>L</v>
      </c>
    </row>
    <row r="283" spans="2:4" x14ac:dyDescent="0.3">
      <c r="B283" s="5">
        <v>43895</v>
      </c>
      <c r="C283" s="3" t="str">
        <f>IF(ISBLANK(Data!Z283)," ",IF(Data!Z283&lt;=0.1,"VL",IF(Data!Z283&lt;=10,"L",IF(Data!Z283&lt;=25,"M",IF(Data!Z283&lt;=50,"H",IF(Data!Z283&gt;0,"VH"))))))</f>
        <v>VL</v>
      </c>
      <c r="D283" s="3" t="str">
        <f>IF(ISBLANK(Data!Y283)," ",IF(Data!Y283&lt;=0.1,"VL",IF(Data!Y283&lt;=10,"L",IF(Data!Y283&lt;=25,"M",IF(Data!Y283&lt;=50,"H",IF(Data!Y283&gt;0,"VH"))))))</f>
        <v>L</v>
      </c>
    </row>
    <row r="284" spans="2:4" x14ac:dyDescent="0.3">
      <c r="B284" s="5">
        <v>43896</v>
      </c>
      <c r="C284" s="3" t="str">
        <f>IF(ISBLANK(Data!Z284)," ",IF(Data!Z284&lt;=0.1,"VL",IF(Data!Z284&lt;=10,"L",IF(Data!Z284&lt;=25,"M",IF(Data!Z284&lt;=50,"H",IF(Data!Z284&gt;0,"VH"))))))</f>
        <v>VL</v>
      </c>
      <c r="D284" s="3" t="str">
        <f>IF(ISBLANK(Data!Y284)," ",IF(Data!Y284&lt;=0.1,"VL",IF(Data!Y284&lt;=10,"L",IF(Data!Y284&lt;=25,"M",IF(Data!Y284&lt;=50,"H",IF(Data!Y284&gt;0,"VH"))))))</f>
        <v>L</v>
      </c>
    </row>
    <row r="285" spans="2:4" x14ac:dyDescent="0.3">
      <c r="B285" s="5">
        <v>43897</v>
      </c>
      <c r="C285" s="3" t="str">
        <f>IF(ISBLANK(Data!Z285)," ",IF(Data!Z285&lt;=0.1,"VL",IF(Data!Z285&lt;=10,"L",IF(Data!Z285&lt;=25,"M",IF(Data!Z285&lt;=50,"H",IF(Data!Z285&gt;0,"VH"))))))</f>
        <v>VL</v>
      </c>
      <c r="D285" s="3" t="str">
        <f>IF(ISBLANK(Data!Y285)," ",IF(Data!Y285&lt;=0.1,"VL",IF(Data!Y285&lt;=10,"L",IF(Data!Y285&lt;=25,"M",IF(Data!Y285&lt;=50,"H",IF(Data!Y285&gt;0,"VH"))))))</f>
        <v>VL</v>
      </c>
    </row>
    <row r="286" spans="2:4" x14ac:dyDescent="0.3">
      <c r="B286" s="5">
        <v>43898</v>
      </c>
      <c r="C286" s="3" t="str">
        <f>IF(ISBLANK(Data!Z286)," ",IF(Data!Z286&lt;=0.1,"VL",IF(Data!Z286&lt;=10,"L",IF(Data!Z286&lt;=25,"M",IF(Data!Z286&lt;=50,"H",IF(Data!Z286&gt;0,"VH"))))))</f>
        <v>VL</v>
      </c>
      <c r="D286" s="3" t="str">
        <f>IF(ISBLANK(Data!Y286)," ",IF(Data!Y286&lt;=0.1,"VL",IF(Data!Y286&lt;=10,"L",IF(Data!Y286&lt;=25,"M",IF(Data!Y286&lt;=50,"H",IF(Data!Y286&gt;0,"VH"))))))</f>
        <v>VL</v>
      </c>
    </row>
    <row r="287" spans="2:4" x14ac:dyDescent="0.3">
      <c r="B287" s="5">
        <v>43899</v>
      </c>
      <c r="C287" s="3" t="str">
        <f>IF(ISBLANK(Data!Z287)," ",IF(Data!Z287&lt;=0.1,"VL",IF(Data!Z287&lt;=10,"L",IF(Data!Z287&lt;=25,"M",IF(Data!Z287&lt;=50,"H",IF(Data!Z287&gt;0,"VH"))))))</f>
        <v>VL</v>
      </c>
      <c r="D287" s="3" t="str">
        <f>IF(ISBLANK(Data!Y287)," ",IF(Data!Y287&lt;=0.1,"VL",IF(Data!Y287&lt;=10,"L",IF(Data!Y287&lt;=25,"M",IF(Data!Y287&lt;=50,"H",IF(Data!Y287&gt;0,"VH"))))))</f>
        <v>L</v>
      </c>
    </row>
    <row r="288" spans="2:4" x14ac:dyDescent="0.3">
      <c r="B288" s="5">
        <v>43900</v>
      </c>
      <c r="C288" s="3" t="str">
        <f>IF(ISBLANK(Data!Z288)," ",IF(Data!Z288&lt;=0.1,"VL",IF(Data!Z288&lt;=10,"L",IF(Data!Z288&lt;=25,"M",IF(Data!Z288&lt;=50,"H",IF(Data!Z288&gt;0,"VH"))))))</f>
        <v>VL</v>
      </c>
      <c r="D288" s="3" t="str">
        <f>IF(ISBLANK(Data!Y288)," ",IF(Data!Y288&lt;=0.1,"VL",IF(Data!Y288&lt;=10,"L",IF(Data!Y288&lt;=25,"M",IF(Data!Y288&lt;=50,"H",IF(Data!Y288&gt;0,"VH"))))))</f>
        <v>L</v>
      </c>
    </row>
    <row r="289" spans="2:4" x14ac:dyDescent="0.3">
      <c r="B289" s="5">
        <v>43901</v>
      </c>
      <c r="C289" s="3" t="str">
        <f>IF(ISBLANK(Data!Z289)," ",IF(Data!Z289&lt;=0.1,"VL",IF(Data!Z289&lt;=10,"L",IF(Data!Z289&lt;=25,"M",IF(Data!Z289&lt;=50,"H",IF(Data!Z289&gt;0,"VH"))))))</f>
        <v>VL</v>
      </c>
      <c r="D289" s="3" t="str">
        <f>IF(ISBLANK(Data!Y289)," ",IF(Data!Y289&lt;=0.1,"VL",IF(Data!Y289&lt;=10,"L",IF(Data!Y289&lt;=25,"M",IF(Data!Y289&lt;=50,"H",IF(Data!Y289&gt;0,"VH"))))))</f>
        <v>L</v>
      </c>
    </row>
    <row r="290" spans="2:4" x14ac:dyDescent="0.3">
      <c r="B290" s="5">
        <v>43902</v>
      </c>
      <c r="C290" s="3" t="str">
        <f>IF(ISBLANK(Data!Z290)," ",IF(Data!Z290&lt;=0.1,"VL",IF(Data!Z290&lt;=10,"L",IF(Data!Z290&lt;=25,"M",IF(Data!Z290&lt;=50,"H",IF(Data!Z290&gt;0,"VH"))))))</f>
        <v>VL</v>
      </c>
      <c r="D290" s="3" t="str">
        <f>IF(ISBLANK(Data!Y290)," ",IF(Data!Y290&lt;=0.1,"VL",IF(Data!Y290&lt;=10,"L",IF(Data!Y290&lt;=25,"M",IF(Data!Y290&lt;=50,"H",IF(Data!Y290&gt;0,"VH"))))))</f>
        <v>L</v>
      </c>
    </row>
    <row r="291" spans="2:4" x14ac:dyDescent="0.3">
      <c r="B291" s="5">
        <v>43903</v>
      </c>
      <c r="C291" s="3" t="str">
        <f>IF(ISBLANK(Data!Z291)," ",IF(Data!Z291&lt;=0.1,"VL",IF(Data!Z291&lt;=10,"L",IF(Data!Z291&lt;=25,"M",IF(Data!Z291&lt;=50,"H",IF(Data!Z291&gt;0,"VH"))))))</f>
        <v>VL</v>
      </c>
      <c r="D291" s="3" t="str">
        <f>IF(ISBLANK(Data!Y291)," ",IF(Data!Y291&lt;=0.1,"VL",IF(Data!Y291&lt;=10,"L",IF(Data!Y291&lt;=25,"M",IF(Data!Y291&lt;=50,"H",IF(Data!Y291&gt;0,"VH"))))))</f>
        <v>L</v>
      </c>
    </row>
    <row r="292" spans="2:4" x14ac:dyDescent="0.3">
      <c r="B292" s="5">
        <v>43904</v>
      </c>
      <c r="C292" s="3" t="str">
        <f>IF(ISBLANK(Data!Z292)," ",IF(Data!Z292&lt;=0.1,"VL",IF(Data!Z292&lt;=10,"L",IF(Data!Z292&lt;=25,"M",IF(Data!Z292&lt;=50,"H",IF(Data!Z292&gt;0,"VH"))))))</f>
        <v>VL</v>
      </c>
      <c r="D292" s="3" t="str">
        <f>IF(ISBLANK(Data!Y292)," ",IF(Data!Y292&lt;=0.1,"VL",IF(Data!Y292&lt;=10,"L",IF(Data!Y292&lt;=25,"M",IF(Data!Y292&lt;=50,"H",IF(Data!Y292&gt;0,"VH"))))))</f>
        <v>VL</v>
      </c>
    </row>
    <row r="293" spans="2:4" x14ac:dyDescent="0.3">
      <c r="B293" s="5">
        <v>43905</v>
      </c>
      <c r="C293" s="3" t="str">
        <f>IF(ISBLANK(Data!Z293)," ",IF(Data!Z293&lt;=0.1,"VL",IF(Data!Z293&lt;=10,"L",IF(Data!Z293&lt;=25,"M",IF(Data!Z293&lt;=50,"H",IF(Data!Z293&gt;0,"VH"))))))</f>
        <v>VL</v>
      </c>
      <c r="D293" s="3" t="str">
        <f>IF(ISBLANK(Data!Y293)," ",IF(Data!Y293&lt;=0.1,"VL",IF(Data!Y293&lt;=10,"L",IF(Data!Y293&lt;=25,"M",IF(Data!Y293&lt;=50,"H",IF(Data!Y293&gt;0,"VH"))))))</f>
        <v>VL</v>
      </c>
    </row>
    <row r="294" spans="2:4" x14ac:dyDescent="0.3">
      <c r="B294" s="5">
        <v>43906</v>
      </c>
      <c r="C294" s="3" t="str">
        <f>IF(ISBLANK(Data!Z294)," ",IF(Data!Z294&lt;=0.1,"VL",IF(Data!Z294&lt;=10,"L",IF(Data!Z294&lt;=25,"M",IF(Data!Z294&lt;=50,"H",IF(Data!Z294&gt;0,"VH"))))))</f>
        <v>VL</v>
      </c>
      <c r="D294" s="3" t="str">
        <f>IF(ISBLANK(Data!Y294)," ",IF(Data!Y294&lt;=0.1,"VL",IF(Data!Y294&lt;=10,"L",IF(Data!Y294&lt;=25,"M",IF(Data!Y294&lt;=50,"H",IF(Data!Y294&gt;0,"VH"))))))</f>
        <v>VL</v>
      </c>
    </row>
    <row r="295" spans="2:4" x14ac:dyDescent="0.3">
      <c r="B295" s="5">
        <v>43907</v>
      </c>
      <c r="C295" s="3" t="str">
        <f>IF(ISBLANK(Data!Z295)," ",IF(Data!Z295&lt;=0.1,"VL",IF(Data!Z295&lt;=10,"L",IF(Data!Z295&lt;=25,"M",IF(Data!Z295&lt;=50,"H",IF(Data!Z295&gt;0,"VH"))))))</f>
        <v>VL</v>
      </c>
      <c r="D295" s="3" t="str">
        <f>IF(ISBLANK(Data!Y295)," ",IF(Data!Y295&lt;=0.1,"VL",IF(Data!Y295&lt;=10,"L",IF(Data!Y295&lt;=25,"M",IF(Data!Y295&lt;=50,"H",IF(Data!Y295&gt;0,"VH"))))))</f>
        <v>VL</v>
      </c>
    </row>
    <row r="296" spans="2:4" x14ac:dyDescent="0.3">
      <c r="B296" s="5">
        <v>43908</v>
      </c>
      <c r="C296" s="3" t="str">
        <f>IF(ISBLANK(Data!Z296)," ",IF(Data!Z296&lt;=0.1,"VL",IF(Data!Z296&lt;=10,"L",IF(Data!Z296&lt;=25,"M",IF(Data!Z296&lt;=50,"H",IF(Data!Z296&gt;0,"VH"))))))</f>
        <v>VL</v>
      </c>
      <c r="D296" s="3" t="str">
        <f>IF(ISBLANK(Data!Y296)," ",IF(Data!Y296&lt;=0.1,"VL",IF(Data!Y296&lt;=10,"L",IF(Data!Y296&lt;=25,"M",IF(Data!Y296&lt;=50,"H",IF(Data!Y296&gt;0,"VH"))))))</f>
        <v>VL</v>
      </c>
    </row>
    <row r="297" spans="2:4" x14ac:dyDescent="0.3">
      <c r="B297" s="5">
        <v>43909</v>
      </c>
      <c r="C297" s="3" t="str">
        <f>IF(ISBLANK(Data!Z297)," ",IF(Data!Z297&lt;=0.1,"VL",IF(Data!Z297&lt;=10,"L",IF(Data!Z297&lt;=25,"M",IF(Data!Z297&lt;=50,"H",IF(Data!Z297&gt;0,"VH"))))))</f>
        <v>L</v>
      </c>
      <c r="D297" s="3" t="str">
        <f>IF(ISBLANK(Data!Y297)," ",IF(Data!Y297&lt;=0.1,"VL",IF(Data!Y297&lt;=10,"L",IF(Data!Y297&lt;=25,"M",IF(Data!Y297&lt;=50,"H",IF(Data!Y297&gt;0,"VH"))))))</f>
        <v>VL</v>
      </c>
    </row>
    <row r="298" spans="2:4" x14ac:dyDescent="0.3">
      <c r="B298" s="5">
        <v>43910</v>
      </c>
      <c r="C298" s="3" t="str">
        <f>IF(ISBLANK(Data!Z298)," ",IF(Data!Z298&lt;=0.1,"VL",IF(Data!Z298&lt;=10,"L",IF(Data!Z298&lt;=25,"M",IF(Data!Z298&lt;=50,"H",IF(Data!Z298&gt;0,"VH"))))))</f>
        <v>L</v>
      </c>
      <c r="D298" s="3" t="str">
        <f>IF(ISBLANK(Data!Y298)," ",IF(Data!Y298&lt;=0.1,"VL",IF(Data!Y298&lt;=10,"L",IF(Data!Y298&lt;=25,"M",IF(Data!Y298&lt;=50,"H",IF(Data!Y298&gt;0,"VH"))))))</f>
        <v>VL</v>
      </c>
    </row>
    <row r="299" spans="2:4" x14ac:dyDescent="0.3">
      <c r="B299" s="5">
        <v>43911</v>
      </c>
      <c r="C299" s="3" t="str">
        <f>IF(ISBLANK(Data!Z299)," ",IF(Data!Z299&lt;=0.1,"VL",IF(Data!Z299&lt;=10,"L",IF(Data!Z299&lt;=25,"M",IF(Data!Z299&lt;=50,"H",IF(Data!Z299&gt;0,"VH"))))))</f>
        <v>L</v>
      </c>
      <c r="D299" s="3" t="str">
        <f>IF(ISBLANK(Data!Y299)," ",IF(Data!Y299&lt;=0.1,"VL",IF(Data!Y299&lt;=10,"L",IF(Data!Y299&lt;=25,"M",IF(Data!Y299&lt;=50,"H",IF(Data!Y299&gt;0,"VH"))))))</f>
        <v>L</v>
      </c>
    </row>
    <row r="300" spans="2:4" x14ac:dyDescent="0.3">
      <c r="B300" s="5">
        <v>43912</v>
      </c>
      <c r="C300" s="3" t="str">
        <f>IF(ISBLANK(Data!Z300)," ",IF(Data!Z300&lt;=0.1,"VL",IF(Data!Z300&lt;=10,"L",IF(Data!Z300&lt;=25,"M",IF(Data!Z300&lt;=50,"H",IF(Data!Z300&gt;0,"VH"))))))</f>
        <v>L</v>
      </c>
      <c r="D300" s="3" t="str">
        <f>IF(ISBLANK(Data!Y300)," ",IF(Data!Y300&lt;=0.1,"VL",IF(Data!Y300&lt;=10,"L",IF(Data!Y300&lt;=25,"M",IF(Data!Y300&lt;=50,"H",IF(Data!Y300&gt;0,"VH"))))))</f>
        <v>L</v>
      </c>
    </row>
    <row r="301" spans="2:4" x14ac:dyDescent="0.3">
      <c r="B301" s="5">
        <v>43913</v>
      </c>
      <c r="C301" s="3" t="str">
        <f>IF(ISBLANK(Data!Z301)," ",IF(Data!Z301&lt;=0.1,"VL",IF(Data!Z301&lt;=10,"L",IF(Data!Z301&lt;=25,"M",IF(Data!Z301&lt;=50,"H",IF(Data!Z301&gt;0,"VH"))))))</f>
        <v>L</v>
      </c>
      <c r="D301" s="3" t="str">
        <f>IF(ISBLANK(Data!Y301)," ",IF(Data!Y301&lt;=0.1,"VL",IF(Data!Y301&lt;=10,"L",IF(Data!Y301&lt;=25,"M",IF(Data!Y301&lt;=50,"H",IF(Data!Y301&gt;0,"VH"))))))</f>
        <v>L</v>
      </c>
    </row>
    <row r="302" spans="2:4" x14ac:dyDescent="0.3">
      <c r="B302" s="5">
        <v>43914</v>
      </c>
      <c r="C302" s="3" t="str">
        <f>IF(ISBLANK(Data!Z302)," ",IF(Data!Z302&lt;=0.1,"VL",IF(Data!Z302&lt;=10,"L",IF(Data!Z302&lt;=25,"M",IF(Data!Z302&lt;=50,"H",IF(Data!Z302&gt;0,"VH"))))))</f>
        <v>VL</v>
      </c>
      <c r="D302" s="3" t="str">
        <f>IF(ISBLANK(Data!Y302)," ",IF(Data!Y302&lt;=0.1,"VL",IF(Data!Y302&lt;=10,"L",IF(Data!Y302&lt;=25,"M",IF(Data!Y302&lt;=50,"H",IF(Data!Y302&gt;0,"VH"))))))</f>
        <v>L</v>
      </c>
    </row>
    <row r="303" spans="2:4" x14ac:dyDescent="0.3">
      <c r="B303" s="5">
        <v>43915</v>
      </c>
      <c r="C303" s="3" t="str">
        <f>IF(ISBLANK(Data!Z303)," ",IF(Data!Z303&lt;=0.1,"VL",IF(Data!Z303&lt;=10,"L",IF(Data!Z303&lt;=25,"M",IF(Data!Z303&lt;=50,"H",IF(Data!Z303&gt;0,"VH"))))))</f>
        <v>VL</v>
      </c>
      <c r="D303" s="3" t="str">
        <f>IF(ISBLANK(Data!Y303)," ",IF(Data!Y303&lt;=0.1,"VL",IF(Data!Y303&lt;=10,"L",IF(Data!Y303&lt;=25,"M",IF(Data!Y303&lt;=50,"H",IF(Data!Y303&gt;0,"VH"))))))</f>
        <v>L</v>
      </c>
    </row>
    <row r="304" spans="2:4" x14ac:dyDescent="0.3">
      <c r="B304" s="5">
        <v>43916</v>
      </c>
      <c r="C304" s="3" t="str">
        <f>IF(ISBLANK(Data!Z304)," ",IF(Data!Z304&lt;=0.1,"VL",IF(Data!Z304&lt;=10,"L",IF(Data!Z304&lt;=25,"M",IF(Data!Z304&lt;=50,"H",IF(Data!Z304&gt;0,"VH"))))))</f>
        <v>VL</v>
      </c>
      <c r="D304" s="3" t="str">
        <f>IF(ISBLANK(Data!Y304)," ",IF(Data!Y304&lt;=0.1,"VL",IF(Data!Y304&lt;=10,"L",IF(Data!Y304&lt;=25,"M",IF(Data!Y304&lt;=50,"H",IF(Data!Y304&gt;0,"VH"))))))</f>
        <v>VL</v>
      </c>
    </row>
    <row r="305" spans="2:4" x14ac:dyDescent="0.3">
      <c r="B305" s="5">
        <v>43917</v>
      </c>
      <c r="C305" s="3" t="str">
        <f>IF(ISBLANK(Data!Z305)," ",IF(Data!Z305&lt;=0.1,"VL",IF(Data!Z305&lt;=10,"L",IF(Data!Z305&lt;=25,"M",IF(Data!Z305&lt;=50,"H",IF(Data!Z305&gt;0,"VH"))))))</f>
        <v>VL</v>
      </c>
      <c r="D305" s="3" t="str">
        <f>IF(ISBLANK(Data!Y305)," ",IF(Data!Y305&lt;=0.1,"VL",IF(Data!Y305&lt;=10,"L",IF(Data!Y305&lt;=25,"M",IF(Data!Y305&lt;=50,"H",IF(Data!Y305&gt;0,"VH"))))))</f>
        <v>VL</v>
      </c>
    </row>
    <row r="306" spans="2:4" x14ac:dyDescent="0.3">
      <c r="B306" s="5">
        <v>43918</v>
      </c>
      <c r="C306" s="3" t="str">
        <f>IF(ISBLANK(Data!Z306)," ",IF(Data!Z306&lt;=0.1,"VL",IF(Data!Z306&lt;=10,"L",IF(Data!Z306&lt;=25,"M",IF(Data!Z306&lt;=50,"H",IF(Data!Z306&gt;0,"VH"))))))</f>
        <v>VL</v>
      </c>
      <c r="D306" s="3" t="str">
        <f>IF(ISBLANK(Data!Y306)," ",IF(Data!Y306&lt;=0.1,"VL",IF(Data!Y306&lt;=10,"L",IF(Data!Y306&lt;=25,"M",IF(Data!Y306&lt;=50,"H",IF(Data!Y306&gt;0,"VH"))))))</f>
        <v>VL</v>
      </c>
    </row>
    <row r="307" spans="2:4" x14ac:dyDescent="0.3">
      <c r="B307" s="5">
        <v>43919</v>
      </c>
      <c r="C307" s="3" t="str">
        <f>IF(ISBLANK(Data!Z307)," ",IF(Data!Z307&lt;=0.1,"VL",IF(Data!Z307&lt;=10,"L",IF(Data!Z307&lt;=25,"M",IF(Data!Z307&lt;=50,"H",IF(Data!Z307&gt;0,"VH"))))))</f>
        <v>VL</v>
      </c>
      <c r="D307" s="3" t="str">
        <f>IF(ISBLANK(Data!Y307)," ",IF(Data!Y307&lt;=0.1,"VL",IF(Data!Y307&lt;=10,"L",IF(Data!Y307&lt;=25,"M",IF(Data!Y307&lt;=50,"H",IF(Data!Y307&gt;0,"VH"))))))</f>
        <v>VL</v>
      </c>
    </row>
    <row r="308" spans="2:4" x14ac:dyDescent="0.3">
      <c r="B308" s="5">
        <v>43920</v>
      </c>
      <c r="C308" s="3" t="str">
        <f>IF(ISBLANK(Data!Z308)," ",IF(Data!Z308&lt;=0.1,"VL",IF(Data!Z308&lt;=10,"L",IF(Data!Z308&lt;=25,"M",IF(Data!Z308&lt;=50,"H",IF(Data!Z308&gt;0,"VH"))))))</f>
        <v>VL</v>
      </c>
      <c r="D308" s="3" t="str">
        <f>IF(ISBLANK(Data!Y308)," ",IF(Data!Y308&lt;=0.1,"VL",IF(Data!Y308&lt;=10,"L",IF(Data!Y308&lt;=25,"M",IF(Data!Y308&lt;=50,"H",IF(Data!Y308&gt;0,"VH"))))))</f>
        <v>VL</v>
      </c>
    </row>
    <row r="309" spans="2:4" x14ac:dyDescent="0.3">
      <c r="B309" s="5">
        <v>43921</v>
      </c>
      <c r="C309" s="3" t="str">
        <f>IF(ISBLANK(Data!Z309)," ",IF(Data!Z309&lt;=0.1,"VL",IF(Data!Z309&lt;=10,"L",IF(Data!Z309&lt;=25,"M",IF(Data!Z309&lt;=50,"H",IF(Data!Z309&gt;0,"VH"))))))</f>
        <v>VL</v>
      </c>
      <c r="D309" s="3" t="str">
        <f>IF(ISBLANK(Data!Y309)," ",IF(Data!Y309&lt;=0.1,"VL",IF(Data!Y309&lt;=10,"L",IF(Data!Y309&lt;=25,"M",IF(Data!Y309&lt;=50,"H",IF(Data!Y309&gt;0,"VH"))))))</f>
        <v>VL</v>
      </c>
    </row>
    <row r="310" spans="2:4" x14ac:dyDescent="0.3">
      <c r="B310" s="5">
        <v>43922</v>
      </c>
      <c r="C310" s="3" t="str">
        <f>IF(ISBLANK(Data!Z310)," ",IF(Data!Z310&lt;=0.1,"VL",IF(Data!Z310&lt;=10,"L",IF(Data!Z310&lt;=25,"M",IF(Data!Z310&lt;=50,"H",IF(Data!Z310&gt;0,"VH"))))))</f>
        <v>VL</v>
      </c>
      <c r="D310" s="3" t="str">
        <f>IF(ISBLANK(Data!Y310)," ",IF(Data!Y310&lt;=0.1,"VL",IF(Data!Y310&lt;=10,"L",IF(Data!Y310&lt;=25,"M",IF(Data!Y310&lt;=50,"H",IF(Data!Y310&gt;0,"VH"))))))</f>
        <v>VL</v>
      </c>
    </row>
    <row r="311" spans="2:4" x14ac:dyDescent="0.3">
      <c r="B311" s="5">
        <v>43923</v>
      </c>
      <c r="C311" s="3" t="str">
        <f>IF(ISBLANK(Data!Z311)," ",IF(Data!Z311&lt;=0.1,"VL",IF(Data!Z311&lt;=10,"L",IF(Data!Z311&lt;=25,"M",IF(Data!Z311&lt;=50,"H",IF(Data!Z311&gt;0,"VH"))))))</f>
        <v>VL</v>
      </c>
      <c r="D311" s="3" t="str">
        <f>IF(ISBLANK(Data!Y311)," ",IF(Data!Y311&lt;=0.1,"VL",IF(Data!Y311&lt;=10,"L",IF(Data!Y311&lt;=25,"M",IF(Data!Y311&lt;=50,"H",IF(Data!Y311&gt;0,"VH"))))))</f>
        <v>VL</v>
      </c>
    </row>
    <row r="312" spans="2:4" x14ac:dyDescent="0.3">
      <c r="B312" s="5">
        <v>43924</v>
      </c>
      <c r="C312" s="3" t="str">
        <f>IF(ISBLANK(Data!Z312)," ",IF(Data!Z312&lt;=0.1,"VL",IF(Data!Z312&lt;=10,"L",IF(Data!Z312&lt;=25,"M",IF(Data!Z312&lt;=50,"H",IF(Data!Z312&gt;0,"VH"))))))</f>
        <v>VL</v>
      </c>
      <c r="D312" s="3" t="str">
        <f>IF(ISBLANK(Data!Y312)," ",IF(Data!Y312&lt;=0.1,"VL",IF(Data!Y312&lt;=10,"L",IF(Data!Y312&lt;=25,"M",IF(Data!Y312&lt;=50,"H",IF(Data!Y312&gt;0,"VH"))))))</f>
        <v>VL</v>
      </c>
    </row>
    <row r="313" spans="2:4" x14ac:dyDescent="0.3">
      <c r="B313" s="5">
        <v>43925</v>
      </c>
      <c r="C313" s="3" t="str">
        <f>IF(ISBLANK(Data!Z313)," ",IF(Data!Z313&lt;=0.1,"VL",IF(Data!Z313&lt;=10,"L",IF(Data!Z313&lt;=25,"M",IF(Data!Z313&lt;=50,"H",IF(Data!Z313&gt;0,"VH"))))))</f>
        <v>VL</v>
      </c>
      <c r="D313" s="3" t="str">
        <f>IF(ISBLANK(Data!Y313)," ",IF(Data!Y313&lt;=0.1,"VL",IF(Data!Y313&lt;=10,"L",IF(Data!Y313&lt;=25,"M",IF(Data!Y313&lt;=50,"H",IF(Data!Y313&gt;0,"VH"))))))</f>
        <v>VL</v>
      </c>
    </row>
    <row r="314" spans="2:4" x14ac:dyDescent="0.3">
      <c r="B314" s="5">
        <v>43926</v>
      </c>
      <c r="C314" s="3" t="str">
        <f>IF(ISBLANK(Data!Z314)," ",IF(Data!Z314&lt;=0.1,"VL",IF(Data!Z314&lt;=10,"L",IF(Data!Z314&lt;=25,"M",IF(Data!Z314&lt;=50,"H",IF(Data!Z314&gt;0,"VH"))))))</f>
        <v>VL</v>
      </c>
      <c r="D314" s="3" t="str">
        <f>IF(ISBLANK(Data!Y314)," ",IF(Data!Y314&lt;=0.1,"VL",IF(Data!Y314&lt;=10,"L",IF(Data!Y314&lt;=25,"M",IF(Data!Y314&lt;=50,"H",IF(Data!Y314&gt;0,"VH"))))))</f>
        <v>VL</v>
      </c>
    </row>
    <row r="315" spans="2:4" x14ac:dyDescent="0.3">
      <c r="B315" s="5">
        <v>43927</v>
      </c>
      <c r="C315" s="3" t="str">
        <f>IF(ISBLANK(Data!Z315)," ",IF(Data!Z315&lt;=0.1,"VL",IF(Data!Z315&lt;=10,"L",IF(Data!Z315&lt;=25,"M",IF(Data!Z315&lt;=50,"H",IF(Data!Z315&gt;0,"VH"))))))</f>
        <v>L</v>
      </c>
      <c r="D315" s="3" t="str">
        <f>IF(ISBLANK(Data!Y315)," ",IF(Data!Y315&lt;=0.1,"VL",IF(Data!Y315&lt;=10,"L",IF(Data!Y315&lt;=25,"M",IF(Data!Y315&lt;=50,"H",IF(Data!Y315&gt;0,"VH"))))))</f>
        <v>VL</v>
      </c>
    </row>
    <row r="316" spans="2:4" x14ac:dyDescent="0.3">
      <c r="B316" s="5">
        <v>43928</v>
      </c>
      <c r="C316" s="3" t="str">
        <f>IF(ISBLANK(Data!Z316)," ",IF(Data!Z316&lt;=0.1,"VL",IF(Data!Z316&lt;=10,"L",IF(Data!Z316&lt;=25,"M",IF(Data!Z316&lt;=50,"H",IF(Data!Z316&gt;0,"VH"))))))</f>
        <v>M</v>
      </c>
      <c r="D316" s="3" t="str">
        <f>IF(ISBLANK(Data!Y316)," ",IF(Data!Y316&lt;=0.1,"VL",IF(Data!Y316&lt;=10,"L",IF(Data!Y316&lt;=25,"M",IF(Data!Y316&lt;=50,"H",IF(Data!Y316&gt;0,"VH"))))))</f>
        <v>L</v>
      </c>
    </row>
    <row r="317" spans="2:4" x14ac:dyDescent="0.3">
      <c r="B317" s="5">
        <v>43929</v>
      </c>
      <c r="C317" s="3" t="str">
        <f>IF(ISBLANK(Data!Z317)," ",IF(Data!Z317&lt;=0.1,"VL",IF(Data!Z317&lt;=10,"L",IF(Data!Z317&lt;=25,"M",IF(Data!Z317&lt;=50,"H",IF(Data!Z317&gt;0,"VH"))))))</f>
        <v>M</v>
      </c>
      <c r="D317" s="3" t="str">
        <f>IF(ISBLANK(Data!Y317)," ",IF(Data!Y317&lt;=0.1,"VL",IF(Data!Y317&lt;=10,"L",IF(Data!Y317&lt;=25,"M",IF(Data!Y317&lt;=50,"H",IF(Data!Y317&gt;0,"VH"))))))</f>
        <v>L</v>
      </c>
    </row>
    <row r="318" spans="2:4" x14ac:dyDescent="0.3">
      <c r="B318" s="5">
        <v>43930</v>
      </c>
      <c r="C318" s="3" t="str">
        <f>IF(ISBLANK(Data!Z318)," ",IF(Data!Z318&lt;=0.1,"VL",IF(Data!Z318&lt;=10,"L",IF(Data!Z318&lt;=25,"M",IF(Data!Z318&lt;=50,"H",IF(Data!Z318&gt;0,"VH"))))))</f>
        <v>M</v>
      </c>
      <c r="D318" s="3" t="str">
        <f>IF(ISBLANK(Data!Y318)," ",IF(Data!Y318&lt;=0.1,"VL",IF(Data!Y318&lt;=10,"L",IF(Data!Y318&lt;=25,"M",IF(Data!Y318&lt;=50,"H",IF(Data!Y318&gt;0,"VH"))))))</f>
        <v>L</v>
      </c>
    </row>
    <row r="319" spans="2:4" x14ac:dyDescent="0.3">
      <c r="B319" s="5">
        <v>43931</v>
      </c>
      <c r="C319" s="3" t="str">
        <f>IF(ISBLANK(Data!Z319)," ",IF(Data!Z319&lt;=0.1,"VL",IF(Data!Z319&lt;=10,"L",IF(Data!Z319&lt;=25,"M",IF(Data!Z319&lt;=50,"H",IF(Data!Z319&gt;0,"VH"))))))</f>
        <v>M</v>
      </c>
      <c r="D319" s="3" t="str">
        <f>IF(ISBLANK(Data!Y319)," ",IF(Data!Y319&lt;=0.1,"VL",IF(Data!Y319&lt;=10,"L",IF(Data!Y319&lt;=25,"M",IF(Data!Y319&lt;=50,"H",IF(Data!Y319&gt;0,"VH"))))))</f>
        <v>L</v>
      </c>
    </row>
    <row r="320" spans="2:4" x14ac:dyDescent="0.3">
      <c r="B320" s="5">
        <v>43932</v>
      </c>
      <c r="C320" s="3" t="str">
        <f>IF(ISBLANK(Data!Z320)," ",IF(Data!Z320&lt;=0.1,"VL",IF(Data!Z320&lt;=10,"L",IF(Data!Z320&lt;=25,"M",IF(Data!Z320&lt;=50,"H",IF(Data!Z320&gt;0,"VH"))))))</f>
        <v>L</v>
      </c>
      <c r="D320" s="3" t="str">
        <f>IF(ISBLANK(Data!Y320)," ",IF(Data!Y320&lt;=0.1,"VL",IF(Data!Y320&lt;=10,"L",IF(Data!Y320&lt;=25,"M",IF(Data!Y320&lt;=50,"H",IF(Data!Y320&gt;0,"VH"))))))</f>
        <v>L</v>
      </c>
    </row>
    <row r="321" spans="2:4" x14ac:dyDescent="0.3">
      <c r="B321" s="5">
        <v>43933</v>
      </c>
      <c r="C321" s="3" t="str">
        <f>IF(ISBLANK(Data!Z321)," ",IF(Data!Z321&lt;=0.1,"VL",IF(Data!Z321&lt;=10,"L",IF(Data!Z321&lt;=25,"M",IF(Data!Z321&lt;=50,"H",IF(Data!Z321&gt;0,"VH"))))))</f>
        <v>L</v>
      </c>
      <c r="D321" s="3" t="str">
        <f>IF(ISBLANK(Data!Y321)," ",IF(Data!Y321&lt;=0.1,"VL",IF(Data!Y321&lt;=10,"L",IF(Data!Y321&lt;=25,"M",IF(Data!Y321&lt;=50,"H",IF(Data!Y321&gt;0,"VH"))))))</f>
        <v>L</v>
      </c>
    </row>
    <row r="322" spans="2:4" x14ac:dyDescent="0.3">
      <c r="B322" s="5">
        <v>43934</v>
      </c>
      <c r="C322" s="3" t="str">
        <f>IF(ISBLANK(Data!Z322)," ",IF(Data!Z322&lt;=0.1,"VL",IF(Data!Z322&lt;=10,"L",IF(Data!Z322&lt;=25,"M",IF(Data!Z322&lt;=50,"H",IF(Data!Z322&gt;0,"VH"))))))</f>
        <v>VL</v>
      </c>
      <c r="D322" s="3" t="str">
        <f>IF(ISBLANK(Data!Y322)," ",IF(Data!Y322&lt;=0.1,"VL",IF(Data!Y322&lt;=10,"L",IF(Data!Y322&lt;=25,"M",IF(Data!Y322&lt;=50,"H",IF(Data!Y322&gt;0,"VH"))))))</f>
        <v>VL</v>
      </c>
    </row>
    <row r="323" spans="2:4" x14ac:dyDescent="0.3">
      <c r="B323" s="5">
        <v>43935</v>
      </c>
      <c r="C323" s="3" t="str">
        <f>IF(ISBLANK(Data!Z323)," ",IF(Data!Z323&lt;=0.1,"VL",IF(Data!Z323&lt;=10,"L",IF(Data!Z323&lt;=25,"M",IF(Data!Z323&lt;=50,"H",IF(Data!Z323&gt;0,"VH"))))))</f>
        <v>VL</v>
      </c>
      <c r="D323" s="3" t="str">
        <f>IF(ISBLANK(Data!Y323)," ",IF(Data!Y323&lt;=0.1,"VL",IF(Data!Y323&lt;=10,"L",IF(Data!Y323&lt;=25,"M",IF(Data!Y323&lt;=50,"H",IF(Data!Y323&gt;0,"VH"))))))</f>
        <v>VL</v>
      </c>
    </row>
    <row r="324" spans="2:4" x14ac:dyDescent="0.3">
      <c r="B324" s="5">
        <v>43936</v>
      </c>
      <c r="C324" s="3" t="str">
        <f>IF(ISBLANK(Data!Z324)," ",IF(Data!Z324&lt;=0.1,"VL",IF(Data!Z324&lt;=10,"L",IF(Data!Z324&lt;=25,"M",IF(Data!Z324&lt;=50,"H",IF(Data!Z324&gt;0,"VH"))))))</f>
        <v>VL</v>
      </c>
      <c r="D324" s="3" t="str">
        <f>IF(ISBLANK(Data!Y324)," ",IF(Data!Y324&lt;=0.1,"VL",IF(Data!Y324&lt;=10,"L",IF(Data!Y324&lt;=25,"M",IF(Data!Y324&lt;=50,"H",IF(Data!Y324&gt;0,"VH"))))))</f>
        <v>VL</v>
      </c>
    </row>
    <row r="325" spans="2:4" x14ac:dyDescent="0.3">
      <c r="B325" s="5">
        <v>43937</v>
      </c>
      <c r="C325" s="3" t="str">
        <f>IF(ISBLANK(Data!Z325)," ",IF(Data!Z325&lt;=0.1,"VL",IF(Data!Z325&lt;=10,"L",IF(Data!Z325&lt;=25,"M",IF(Data!Z325&lt;=50,"H",IF(Data!Z325&gt;0,"VH"))))))</f>
        <v>VL</v>
      </c>
      <c r="D325" s="3" t="str">
        <f>IF(ISBLANK(Data!Y325)," ",IF(Data!Y325&lt;=0.1,"VL",IF(Data!Y325&lt;=10,"L",IF(Data!Y325&lt;=25,"M",IF(Data!Y325&lt;=50,"H",IF(Data!Y325&gt;0,"VH"))))))</f>
        <v>VL</v>
      </c>
    </row>
    <row r="326" spans="2:4" x14ac:dyDescent="0.3">
      <c r="B326" s="5">
        <v>43938</v>
      </c>
      <c r="C326" s="3" t="str">
        <f>IF(ISBLANK(Data!Z326)," ",IF(Data!Z326&lt;=0.1,"VL",IF(Data!Z326&lt;=10,"L",IF(Data!Z326&lt;=25,"M",IF(Data!Z326&lt;=50,"H",IF(Data!Z326&gt;0,"VH"))))))</f>
        <v>L</v>
      </c>
      <c r="D326" s="3" t="str">
        <f>IF(ISBLANK(Data!Y326)," ",IF(Data!Y326&lt;=0.1,"VL",IF(Data!Y326&lt;=10,"L",IF(Data!Y326&lt;=25,"M",IF(Data!Y326&lt;=50,"H",IF(Data!Y326&gt;0,"VH"))))))</f>
        <v>VL</v>
      </c>
    </row>
    <row r="327" spans="2:4" x14ac:dyDescent="0.3">
      <c r="B327" s="5">
        <v>43939</v>
      </c>
      <c r="C327" s="3" t="str">
        <f>IF(ISBLANK(Data!Z327)," ",IF(Data!Z327&lt;=0.1,"VL",IF(Data!Z327&lt;=10,"L",IF(Data!Z327&lt;=25,"M",IF(Data!Z327&lt;=50,"H",IF(Data!Z327&gt;0,"VH"))))))</f>
        <v>L</v>
      </c>
      <c r="D327" s="3" t="str">
        <f>IF(ISBLANK(Data!Y327)," ",IF(Data!Y327&lt;=0.1,"VL",IF(Data!Y327&lt;=10,"L",IF(Data!Y327&lt;=25,"M",IF(Data!Y327&lt;=50,"H",IF(Data!Y327&gt;0,"VH"))))))</f>
        <v>VL</v>
      </c>
    </row>
    <row r="328" spans="2:4" x14ac:dyDescent="0.3">
      <c r="B328" s="5">
        <v>43940</v>
      </c>
      <c r="C328" s="3" t="str">
        <f>IF(ISBLANK(Data!Z328)," ",IF(Data!Z328&lt;=0.1,"VL",IF(Data!Z328&lt;=10,"L",IF(Data!Z328&lt;=25,"M",IF(Data!Z328&lt;=50,"H",IF(Data!Z328&gt;0,"VH"))))))</f>
        <v>L</v>
      </c>
      <c r="D328" s="3" t="str">
        <f>IF(ISBLANK(Data!Y328)," ",IF(Data!Y328&lt;=0.1,"VL",IF(Data!Y328&lt;=10,"L",IF(Data!Y328&lt;=25,"M",IF(Data!Y328&lt;=50,"H",IF(Data!Y328&gt;0,"VH"))))))</f>
        <v>VL</v>
      </c>
    </row>
    <row r="329" spans="2:4" x14ac:dyDescent="0.3">
      <c r="B329" s="5">
        <v>43941</v>
      </c>
      <c r="C329" s="3" t="str">
        <f>IF(ISBLANK(Data!Z329)," ",IF(Data!Z329&lt;=0.1,"VL",IF(Data!Z329&lt;=10,"L",IF(Data!Z329&lt;=25,"M",IF(Data!Z329&lt;=50,"H",IF(Data!Z329&gt;0,"VH"))))))</f>
        <v>L</v>
      </c>
      <c r="D329" s="3" t="str">
        <f>IF(ISBLANK(Data!Y329)," ",IF(Data!Y329&lt;=0.1,"VL",IF(Data!Y329&lt;=10,"L",IF(Data!Y329&lt;=25,"M",IF(Data!Y329&lt;=50,"H",IF(Data!Y329&gt;0,"VH"))))))</f>
        <v>L</v>
      </c>
    </row>
    <row r="330" spans="2:4" x14ac:dyDescent="0.3">
      <c r="B330" s="5">
        <v>43942</v>
      </c>
      <c r="C330" s="3" t="str">
        <f>IF(ISBLANK(Data!Z330)," ",IF(Data!Z330&lt;=0.1,"VL",IF(Data!Z330&lt;=10,"L",IF(Data!Z330&lt;=25,"M",IF(Data!Z330&lt;=50,"H",IF(Data!Z330&gt;0,"VH"))))))</f>
        <v>L</v>
      </c>
      <c r="D330" s="3" t="str">
        <f>IF(ISBLANK(Data!Y330)," ",IF(Data!Y330&lt;=0.1,"VL",IF(Data!Y330&lt;=10,"L",IF(Data!Y330&lt;=25,"M",IF(Data!Y330&lt;=50,"H",IF(Data!Y330&gt;0,"VH"))))))</f>
        <v>L</v>
      </c>
    </row>
    <row r="331" spans="2:4" x14ac:dyDescent="0.3">
      <c r="B331" s="5">
        <v>43943</v>
      </c>
      <c r="C331" s="3" t="str">
        <f>IF(ISBLANK(Data!Z331)," ",IF(Data!Z331&lt;=0.1,"VL",IF(Data!Z331&lt;=10,"L",IF(Data!Z331&lt;=25,"M",IF(Data!Z331&lt;=50,"H",IF(Data!Z331&gt;0,"VH"))))))</f>
        <v>L</v>
      </c>
      <c r="D331" s="3" t="str">
        <f>IF(ISBLANK(Data!Y331)," ",IF(Data!Y331&lt;=0.1,"VL",IF(Data!Y331&lt;=10,"L",IF(Data!Y331&lt;=25,"M",IF(Data!Y331&lt;=50,"H",IF(Data!Y331&gt;0,"VH"))))))</f>
        <v>L</v>
      </c>
    </row>
    <row r="332" spans="2:4" x14ac:dyDescent="0.3">
      <c r="B332" s="5">
        <v>43944</v>
      </c>
      <c r="C332" s="3" t="str">
        <f>IF(ISBLANK(Data!Z332)," ",IF(Data!Z332&lt;=0.1,"VL",IF(Data!Z332&lt;=10,"L",IF(Data!Z332&lt;=25,"M",IF(Data!Z332&lt;=50,"H",IF(Data!Z332&gt;0,"VH"))))))</f>
        <v>L</v>
      </c>
      <c r="D332" s="3" t="str">
        <f>IF(ISBLANK(Data!Y332)," ",IF(Data!Y332&lt;=0.1,"VL",IF(Data!Y332&lt;=10,"L",IF(Data!Y332&lt;=25,"M",IF(Data!Y332&lt;=50,"H",IF(Data!Y332&gt;0,"VH"))))))</f>
        <v>L</v>
      </c>
    </row>
    <row r="333" spans="2:4" x14ac:dyDescent="0.3">
      <c r="B333" s="5">
        <v>43945</v>
      </c>
      <c r="C333" s="3" t="str">
        <f>IF(ISBLANK(Data!Z333)," ",IF(Data!Z333&lt;=0.1,"VL",IF(Data!Z333&lt;=10,"L",IF(Data!Z333&lt;=25,"M",IF(Data!Z333&lt;=50,"H",IF(Data!Z333&gt;0,"VH"))))))</f>
        <v>L</v>
      </c>
      <c r="D333" s="3" t="str">
        <f>IF(ISBLANK(Data!Y333)," ",IF(Data!Y333&lt;=0.1,"VL",IF(Data!Y333&lt;=10,"L",IF(Data!Y333&lt;=25,"M",IF(Data!Y333&lt;=50,"H",IF(Data!Y333&gt;0,"VH"))))))</f>
        <v>L</v>
      </c>
    </row>
    <row r="334" spans="2:4" x14ac:dyDescent="0.3">
      <c r="B334" s="5">
        <v>43946</v>
      </c>
      <c r="C334" s="3" t="str">
        <f>IF(ISBLANK(Data!Z334)," ",IF(Data!Z334&lt;=0.1,"VL",IF(Data!Z334&lt;=10,"L",IF(Data!Z334&lt;=25,"M",IF(Data!Z334&lt;=50,"H",IF(Data!Z334&gt;0,"VH"))))))</f>
        <v>VL</v>
      </c>
      <c r="D334" s="3" t="str">
        <f>IF(ISBLANK(Data!Y334)," ",IF(Data!Y334&lt;=0.1,"VL",IF(Data!Y334&lt;=10,"L",IF(Data!Y334&lt;=25,"M",IF(Data!Y334&lt;=50,"H",IF(Data!Y334&gt;0,"VH"))))))</f>
        <v>VL</v>
      </c>
    </row>
    <row r="335" spans="2:4" x14ac:dyDescent="0.3">
      <c r="B335" s="5">
        <v>43947</v>
      </c>
      <c r="C335" s="3" t="str">
        <f>IF(ISBLANK(Data!Z335)," ",IF(Data!Z335&lt;=0.1,"VL",IF(Data!Z335&lt;=10,"L",IF(Data!Z335&lt;=25,"M",IF(Data!Z335&lt;=50,"H",IF(Data!Z335&gt;0,"VH"))))))</f>
        <v>VL</v>
      </c>
      <c r="D335" s="3" t="str">
        <f>IF(ISBLANK(Data!Y335)," ",IF(Data!Y335&lt;=0.1,"VL",IF(Data!Y335&lt;=10,"L",IF(Data!Y335&lt;=25,"M",IF(Data!Y335&lt;=50,"H",IF(Data!Y335&gt;0,"VH"))))))</f>
        <v>VL</v>
      </c>
    </row>
    <row r="336" spans="2:4" x14ac:dyDescent="0.3">
      <c r="B336" s="5">
        <v>43948</v>
      </c>
      <c r="C336" s="3" t="str">
        <f>IF(ISBLANK(Data!Z336)," ",IF(Data!Z336&lt;=0.1,"VL",IF(Data!Z336&lt;=10,"L",IF(Data!Z336&lt;=25,"M",IF(Data!Z336&lt;=50,"H",IF(Data!Z336&gt;0,"VH"))))))</f>
        <v>VL</v>
      </c>
      <c r="D336" s="3" t="str">
        <f>IF(ISBLANK(Data!Y336)," ",IF(Data!Y336&lt;=0.1,"VL",IF(Data!Y336&lt;=10,"L",IF(Data!Y336&lt;=25,"M",IF(Data!Y336&lt;=50,"H",IF(Data!Y336&gt;0,"VH"))))))</f>
        <v>VL</v>
      </c>
    </row>
    <row r="337" spans="2:4" x14ac:dyDescent="0.3">
      <c r="B337" s="5">
        <v>43949</v>
      </c>
      <c r="C337" s="3" t="str">
        <f>IF(ISBLANK(Data!Z337)," ",IF(Data!Z337&lt;=0.1,"VL",IF(Data!Z337&lt;=10,"L",IF(Data!Z337&lt;=25,"M",IF(Data!Z337&lt;=50,"H",IF(Data!Z337&gt;0,"VH"))))))</f>
        <v>VL</v>
      </c>
      <c r="D337" s="3" t="str">
        <f>IF(ISBLANK(Data!Y337)," ",IF(Data!Y337&lt;=0.1,"VL",IF(Data!Y337&lt;=10,"L",IF(Data!Y337&lt;=25,"M",IF(Data!Y337&lt;=50,"H",IF(Data!Y337&gt;0,"VH"))))))</f>
        <v>VL</v>
      </c>
    </row>
    <row r="338" spans="2:4" x14ac:dyDescent="0.3">
      <c r="B338" s="5">
        <v>43950</v>
      </c>
      <c r="C338" s="3" t="str">
        <f>IF(ISBLANK(Data!Z338)," ",IF(Data!Z338&lt;=0.1,"VL",IF(Data!Z338&lt;=10,"L",IF(Data!Z338&lt;=25,"M",IF(Data!Z338&lt;=50,"H",IF(Data!Z338&gt;0,"VH"))))))</f>
        <v>VL</v>
      </c>
      <c r="D338" s="3" t="str">
        <f>IF(ISBLANK(Data!Y338)," ",IF(Data!Y338&lt;=0.1,"VL",IF(Data!Y338&lt;=10,"L",IF(Data!Y338&lt;=25,"M",IF(Data!Y338&lt;=50,"H",IF(Data!Y338&gt;0,"VH"))))))</f>
        <v>L</v>
      </c>
    </row>
    <row r="339" spans="2:4" x14ac:dyDescent="0.3">
      <c r="B339" s="5">
        <v>43951</v>
      </c>
      <c r="C339" s="3" t="str">
        <f>IF(ISBLANK(Data!Z339)," ",IF(Data!Z339&lt;=0.1,"VL",IF(Data!Z339&lt;=10,"L",IF(Data!Z339&lt;=25,"M",IF(Data!Z339&lt;=50,"H",IF(Data!Z339&gt;0,"VH"))))))</f>
        <v>VL</v>
      </c>
      <c r="D339" s="3" t="str">
        <f>IF(ISBLANK(Data!Y339)," ",IF(Data!Y339&lt;=0.1,"VL",IF(Data!Y339&lt;=10,"L",IF(Data!Y339&lt;=25,"M",IF(Data!Y339&lt;=50,"H",IF(Data!Y339&gt;0,"VH"))))))</f>
        <v>L</v>
      </c>
    </row>
    <row r="340" spans="2:4" x14ac:dyDescent="0.3">
      <c r="B340" s="5">
        <v>43952</v>
      </c>
      <c r="C340" s="3" t="str">
        <f>IF(ISBLANK(Data!Z340)," ",IF(Data!Z340&lt;=0.1,"VL",IF(Data!Z340&lt;=10,"L",IF(Data!Z340&lt;=25,"M",IF(Data!Z340&lt;=50,"H",IF(Data!Z340&gt;0,"VH"))))))</f>
        <v>VL</v>
      </c>
      <c r="D340" s="3" t="str">
        <f>IF(ISBLANK(Data!Y340)," ",IF(Data!Y340&lt;=0.1,"VL",IF(Data!Y340&lt;=10,"L",IF(Data!Y340&lt;=25,"M",IF(Data!Y340&lt;=50,"H",IF(Data!Y340&gt;0,"VH"))))))</f>
        <v>L</v>
      </c>
    </row>
    <row r="341" spans="2:4" x14ac:dyDescent="0.3">
      <c r="B341" s="5">
        <v>43953</v>
      </c>
      <c r="C341" s="3" t="str">
        <f>IF(ISBLANK(Data!Z341)," ",IF(Data!Z341&lt;=0.1,"VL",IF(Data!Z341&lt;=10,"L",IF(Data!Z341&lt;=25,"M",IF(Data!Z341&lt;=50,"H",IF(Data!Z341&gt;0,"VH"))))))</f>
        <v>VL</v>
      </c>
      <c r="D341" s="3" t="str">
        <f>IF(ISBLANK(Data!Y341)," ",IF(Data!Y341&lt;=0.1,"VL",IF(Data!Y341&lt;=10,"L",IF(Data!Y341&lt;=25,"M",IF(Data!Y341&lt;=50,"H",IF(Data!Y341&gt;0,"VH"))))))</f>
        <v>L</v>
      </c>
    </row>
    <row r="342" spans="2:4" x14ac:dyDescent="0.3">
      <c r="B342" s="5">
        <v>43954</v>
      </c>
      <c r="C342" s="3" t="str">
        <f>IF(ISBLANK(Data!Z342)," ",IF(Data!Z342&lt;=0.1,"VL",IF(Data!Z342&lt;=10,"L",IF(Data!Z342&lt;=25,"M",IF(Data!Z342&lt;=50,"H",IF(Data!Z342&gt;0,"VH"))))))</f>
        <v>VL</v>
      </c>
      <c r="D342" s="3" t="str">
        <f>IF(ISBLANK(Data!Y342)," ",IF(Data!Y342&lt;=0.1,"VL",IF(Data!Y342&lt;=10,"L",IF(Data!Y342&lt;=25,"M",IF(Data!Y342&lt;=50,"H",IF(Data!Y342&gt;0,"VH"))))))</f>
        <v>L</v>
      </c>
    </row>
    <row r="343" spans="2:4" x14ac:dyDescent="0.3">
      <c r="B343" s="5">
        <v>43955</v>
      </c>
      <c r="C343" s="3" t="str">
        <f>IF(ISBLANK(Data!Z343)," ",IF(Data!Z343&lt;=0.1,"VL",IF(Data!Z343&lt;=10,"L",IF(Data!Z343&lt;=25,"M",IF(Data!Z343&lt;=50,"H",IF(Data!Z343&gt;0,"VH"))))))</f>
        <v>VL</v>
      </c>
      <c r="D343" s="3" t="str">
        <f>IF(ISBLANK(Data!Y343)," ",IF(Data!Y343&lt;=0.1,"VL",IF(Data!Y343&lt;=10,"L",IF(Data!Y343&lt;=25,"M",IF(Data!Y343&lt;=50,"H",IF(Data!Y343&gt;0,"VH"))))))</f>
        <v>L</v>
      </c>
    </row>
    <row r="344" spans="2:4" x14ac:dyDescent="0.3">
      <c r="B344" s="5">
        <v>43956</v>
      </c>
      <c r="C344" s="3" t="str">
        <f>IF(ISBLANK(Data!Z344)," ",IF(Data!Z344&lt;=0.1,"VL",IF(Data!Z344&lt;=10,"L",IF(Data!Z344&lt;=25,"M",IF(Data!Z344&lt;=50,"H",IF(Data!Z344&gt;0,"VH"))))))</f>
        <v>VL</v>
      </c>
      <c r="D344" s="3" t="str">
        <f>IF(ISBLANK(Data!Y344)," ",IF(Data!Y344&lt;=0.1,"VL",IF(Data!Y344&lt;=10,"L",IF(Data!Y344&lt;=25,"M",IF(Data!Y344&lt;=50,"H",IF(Data!Y344&gt;0,"VH"))))))</f>
        <v>L</v>
      </c>
    </row>
    <row r="345" spans="2:4" x14ac:dyDescent="0.3">
      <c r="B345" s="5">
        <v>43957</v>
      </c>
      <c r="C345" s="3" t="str">
        <f>IF(ISBLANK(Data!Z345)," ",IF(Data!Z345&lt;=0.1,"VL",IF(Data!Z345&lt;=10,"L",IF(Data!Z345&lt;=25,"M",IF(Data!Z345&lt;=50,"H",IF(Data!Z345&gt;0,"VH"))))))</f>
        <v>VL</v>
      </c>
      <c r="D345" s="3" t="str">
        <f>IF(ISBLANK(Data!Y345)," ",IF(Data!Y345&lt;=0.1,"VL",IF(Data!Y345&lt;=10,"L",IF(Data!Y345&lt;=25,"M",IF(Data!Y345&lt;=50,"H",IF(Data!Y345&gt;0,"VH"))))))</f>
        <v>L</v>
      </c>
    </row>
    <row r="346" spans="2:4" x14ac:dyDescent="0.3">
      <c r="B346" s="5">
        <v>43958</v>
      </c>
      <c r="C346" s="3" t="str">
        <f>IF(ISBLANK(Data!Z346)," ",IF(Data!Z346&lt;=0.1,"VL",IF(Data!Z346&lt;=10,"L",IF(Data!Z346&lt;=25,"M",IF(Data!Z346&lt;=50,"H",IF(Data!Z346&gt;0,"VH"))))))</f>
        <v>VL</v>
      </c>
      <c r="D346" s="3" t="str">
        <f>IF(ISBLANK(Data!Y346)," ",IF(Data!Y346&lt;=0.1,"VL",IF(Data!Y346&lt;=10,"L",IF(Data!Y346&lt;=25,"M",IF(Data!Y346&lt;=50,"H",IF(Data!Y346&gt;0,"VH"))))))</f>
        <v>L</v>
      </c>
    </row>
    <row r="347" spans="2:4" x14ac:dyDescent="0.3">
      <c r="B347" s="5">
        <v>43959</v>
      </c>
      <c r="C347" s="3" t="str">
        <f>IF(ISBLANK(Data!Z347)," ",IF(Data!Z347&lt;=0.1,"VL",IF(Data!Z347&lt;=10,"L",IF(Data!Z347&lt;=25,"M",IF(Data!Z347&lt;=50,"H",IF(Data!Z347&gt;0,"VH"))))))</f>
        <v>VL</v>
      </c>
      <c r="D347" s="3" t="str">
        <f>IF(ISBLANK(Data!Y347)," ",IF(Data!Y347&lt;=0.1,"VL",IF(Data!Y347&lt;=10,"L",IF(Data!Y347&lt;=25,"M",IF(Data!Y347&lt;=50,"H",IF(Data!Y347&gt;0,"VH"))))))</f>
        <v>L</v>
      </c>
    </row>
    <row r="348" spans="2:4" x14ac:dyDescent="0.3">
      <c r="B348" s="5">
        <v>43960</v>
      </c>
      <c r="C348" s="3" t="str">
        <f>IF(ISBLANK(Data!Z348)," ",IF(Data!Z348&lt;=0.1,"VL",IF(Data!Z348&lt;=10,"L",IF(Data!Z348&lt;=25,"M",IF(Data!Z348&lt;=50,"H",IF(Data!Z348&gt;0,"VH"))))))</f>
        <v>VL</v>
      </c>
      <c r="D348" s="3" t="str">
        <f>IF(ISBLANK(Data!Y348)," ",IF(Data!Y348&lt;=0.1,"VL",IF(Data!Y348&lt;=10,"L",IF(Data!Y348&lt;=25,"M",IF(Data!Y348&lt;=50,"H",IF(Data!Y348&gt;0,"VH"))))))</f>
        <v>L</v>
      </c>
    </row>
    <row r="349" spans="2:4" x14ac:dyDescent="0.3">
      <c r="B349" s="5">
        <v>43961</v>
      </c>
      <c r="C349" s="3" t="str">
        <f>IF(ISBLANK(Data!Z349)," ",IF(Data!Z349&lt;=0.1,"VL",IF(Data!Z349&lt;=10,"L",IF(Data!Z349&lt;=25,"M",IF(Data!Z349&lt;=50,"H",IF(Data!Z349&gt;0,"VH"))))))</f>
        <v>VL</v>
      </c>
      <c r="D349" s="3" t="str">
        <f>IF(ISBLANK(Data!Y349)," ",IF(Data!Y349&lt;=0.1,"VL",IF(Data!Y349&lt;=10,"L",IF(Data!Y349&lt;=25,"M",IF(Data!Y349&lt;=50,"H",IF(Data!Y349&gt;0,"VH"))))))</f>
        <v>L</v>
      </c>
    </row>
    <row r="350" spans="2:4" x14ac:dyDescent="0.3">
      <c r="B350" s="5">
        <v>43962</v>
      </c>
      <c r="C350" s="3" t="str">
        <f>IF(ISBLANK(Data!Z350)," ",IF(Data!Z350&lt;=0.1,"VL",IF(Data!Z350&lt;=10,"L",IF(Data!Z350&lt;=25,"M",IF(Data!Z350&lt;=50,"H",IF(Data!Z350&gt;0,"VH"))))))</f>
        <v>VL</v>
      </c>
      <c r="D350" s="3" t="str">
        <f>IF(ISBLANK(Data!Y350)," ",IF(Data!Y350&lt;=0.1,"VL",IF(Data!Y350&lt;=10,"L",IF(Data!Y350&lt;=25,"M",IF(Data!Y350&lt;=50,"H",IF(Data!Y350&gt;0,"VH"))))))</f>
        <v>L</v>
      </c>
    </row>
    <row r="351" spans="2:4" x14ac:dyDescent="0.3">
      <c r="B351" s="5">
        <v>43963</v>
      </c>
      <c r="C351" s="3" t="str">
        <f>IF(ISBLANK(Data!Z351)," ",IF(Data!Z351&lt;=0.1,"VL",IF(Data!Z351&lt;=10,"L",IF(Data!Z351&lt;=25,"M",IF(Data!Z351&lt;=50,"H",IF(Data!Z351&gt;0,"VH"))))))</f>
        <v>VL</v>
      </c>
      <c r="D351" s="3" t="str">
        <f>IF(ISBLANK(Data!Y351)," ",IF(Data!Y351&lt;=0.1,"VL",IF(Data!Y351&lt;=10,"L",IF(Data!Y351&lt;=25,"M",IF(Data!Y351&lt;=50,"H",IF(Data!Y351&gt;0,"VH"))))))</f>
        <v>L</v>
      </c>
    </row>
    <row r="352" spans="2:4" x14ac:dyDescent="0.3">
      <c r="B352" s="5">
        <v>43964</v>
      </c>
      <c r="C352" s="3" t="str">
        <f>IF(ISBLANK(Data!Z352)," ",IF(Data!Z352&lt;=0.1,"VL",IF(Data!Z352&lt;=10,"L",IF(Data!Z352&lt;=25,"M",IF(Data!Z352&lt;=50,"H",IF(Data!Z352&gt;0,"VH"))))))</f>
        <v>VL</v>
      </c>
      <c r="D352" s="3" t="str">
        <f>IF(ISBLANK(Data!Y352)," ",IF(Data!Y352&lt;=0.1,"VL",IF(Data!Y352&lt;=10,"L",IF(Data!Y352&lt;=25,"M",IF(Data!Y352&lt;=50,"H",IF(Data!Y352&gt;0,"VH"))))))</f>
        <v>L</v>
      </c>
    </row>
    <row r="353" spans="2:4" x14ac:dyDescent="0.3">
      <c r="B353" s="5">
        <v>43965</v>
      </c>
      <c r="C353" s="3" t="str">
        <f>IF(ISBLANK(Data!Z353)," ",IF(Data!Z353&lt;=0.1,"VL",IF(Data!Z353&lt;=10,"L",IF(Data!Z353&lt;=25,"M",IF(Data!Z353&lt;=50,"H",IF(Data!Z353&gt;0,"VH"))))))</f>
        <v>VL</v>
      </c>
      <c r="D353" s="3" t="str">
        <f>IF(ISBLANK(Data!Y353)," ",IF(Data!Y353&lt;=0.1,"VL",IF(Data!Y353&lt;=10,"L",IF(Data!Y353&lt;=25,"M",IF(Data!Y353&lt;=50,"H",IF(Data!Y353&gt;0,"VH"))))))</f>
        <v>L</v>
      </c>
    </row>
    <row r="354" spans="2:4" x14ac:dyDescent="0.3">
      <c r="B354" s="5">
        <v>43966</v>
      </c>
      <c r="C354" s="3" t="str">
        <f>IF(ISBLANK(Data!Z354)," ",IF(Data!Z354&lt;=0.1,"VL",IF(Data!Z354&lt;=10,"L",IF(Data!Z354&lt;=25,"M",IF(Data!Z354&lt;=50,"H",IF(Data!Z354&gt;0,"VH"))))))</f>
        <v>VL</v>
      </c>
      <c r="D354" s="3" t="str">
        <f>IF(ISBLANK(Data!Y354)," ",IF(Data!Y354&lt;=0.1,"VL",IF(Data!Y354&lt;=10,"L",IF(Data!Y354&lt;=25,"M",IF(Data!Y354&lt;=50,"H",IF(Data!Y354&gt;0,"VH"))))))</f>
        <v>L</v>
      </c>
    </row>
    <row r="355" spans="2:4" x14ac:dyDescent="0.3">
      <c r="B355" s="5">
        <v>43967</v>
      </c>
      <c r="C355" s="3" t="str">
        <f>IF(ISBLANK(Data!Z355)," ",IF(Data!Z355&lt;=0.1,"VL",IF(Data!Z355&lt;=10,"L",IF(Data!Z355&lt;=25,"M",IF(Data!Z355&lt;=50,"H",IF(Data!Z355&gt;0,"VH"))))))</f>
        <v>VL</v>
      </c>
      <c r="D355" s="3" t="str">
        <f>IF(ISBLANK(Data!Y355)," ",IF(Data!Y355&lt;=0.1,"VL",IF(Data!Y355&lt;=10,"L",IF(Data!Y355&lt;=25,"M",IF(Data!Y355&lt;=50,"H",IF(Data!Y355&gt;0,"VH"))))))</f>
        <v>L</v>
      </c>
    </row>
    <row r="356" spans="2:4" x14ac:dyDescent="0.3">
      <c r="B356" s="5">
        <v>43968</v>
      </c>
      <c r="C356" s="3" t="str">
        <f>IF(ISBLANK(Data!Z356)," ",IF(Data!Z356&lt;=0.1,"VL",IF(Data!Z356&lt;=10,"L",IF(Data!Z356&lt;=25,"M",IF(Data!Z356&lt;=50,"H",IF(Data!Z356&gt;0,"VH"))))))</f>
        <v>VL</v>
      </c>
      <c r="D356" s="3" t="str">
        <f>IF(ISBLANK(Data!Y356)," ",IF(Data!Y356&lt;=0.1,"VL",IF(Data!Y356&lt;=10,"L",IF(Data!Y356&lt;=25,"M",IF(Data!Y356&lt;=50,"H",IF(Data!Y356&gt;0,"VH"))))))</f>
        <v>L</v>
      </c>
    </row>
    <row r="357" spans="2:4" x14ac:dyDescent="0.3">
      <c r="B357" s="5">
        <v>43969</v>
      </c>
      <c r="C357" s="3" t="str">
        <f>IF(ISBLANK(Data!Z357)," ",IF(Data!Z357&lt;=0.1,"VL",IF(Data!Z357&lt;=10,"L",IF(Data!Z357&lt;=25,"M",IF(Data!Z357&lt;=50,"H",IF(Data!Z357&gt;0,"VH"))))))</f>
        <v>VL</v>
      </c>
      <c r="D357" s="3" t="str">
        <f>IF(ISBLANK(Data!Y357)," ",IF(Data!Y357&lt;=0.1,"VL",IF(Data!Y357&lt;=10,"L",IF(Data!Y357&lt;=25,"M",IF(Data!Y357&lt;=50,"H",IF(Data!Y357&gt;0,"VH"))))))</f>
        <v>L</v>
      </c>
    </row>
    <row r="358" spans="2:4" x14ac:dyDescent="0.3">
      <c r="B358" s="5">
        <v>43970</v>
      </c>
      <c r="C358" s="3" t="str">
        <f>IF(ISBLANK(Data!Z358)," ",IF(Data!Z358&lt;=0.1,"VL",IF(Data!Z358&lt;=10,"L",IF(Data!Z358&lt;=25,"M",IF(Data!Z358&lt;=50,"H",IF(Data!Z358&gt;0,"VH"))))))</f>
        <v>VL</v>
      </c>
      <c r="D358" s="3" t="str">
        <f>IF(ISBLANK(Data!Y358)," ",IF(Data!Y358&lt;=0.1,"VL",IF(Data!Y358&lt;=10,"L",IF(Data!Y358&lt;=25,"M",IF(Data!Y358&lt;=50,"H",IF(Data!Y358&gt;0,"VH"))))))</f>
        <v>L</v>
      </c>
    </row>
    <row r="359" spans="2:4" x14ac:dyDescent="0.3">
      <c r="B359" s="5">
        <v>43971</v>
      </c>
      <c r="C359" s="3" t="str">
        <f>IF(ISBLANK(Data!Z359)," ",IF(Data!Z359&lt;=0.1,"VL",IF(Data!Z359&lt;=10,"L",IF(Data!Z359&lt;=25,"M",IF(Data!Z359&lt;=50,"H",IF(Data!Z359&gt;0,"VH"))))))</f>
        <v>VL</v>
      </c>
      <c r="D359" s="3" t="str">
        <f>IF(ISBLANK(Data!Y359)," ",IF(Data!Y359&lt;=0.1,"VL",IF(Data!Y359&lt;=10,"L",IF(Data!Y359&lt;=25,"M",IF(Data!Y359&lt;=50,"H",IF(Data!Y359&gt;0,"VH"))))))</f>
        <v>L</v>
      </c>
    </row>
    <row r="360" spans="2:4" x14ac:dyDescent="0.3">
      <c r="B360" s="5">
        <v>43972</v>
      </c>
      <c r="C360" s="3" t="str">
        <f>IF(ISBLANK(Data!Z360)," ",IF(Data!Z360&lt;=0.1,"VL",IF(Data!Z360&lt;=10,"L",IF(Data!Z360&lt;=25,"M",IF(Data!Z360&lt;=50,"H",IF(Data!Z360&gt;0,"VH"))))))</f>
        <v>VL</v>
      </c>
      <c r="D360" s="3" t="str">
        <f>IF(ISBLANK(Data!Y360)," ",IF(Data!Y360&lt;=0.1,"VL",IF(Data!Y360&lt;=10,"L",IF(Data!Y360&lt;=25,"M",IF(Data!Y360&lt;=50,"H",IF(Data!Y360&gt;0,"VH"))))))</f>
        <v>L</v>
      </c>
    </row>
    <row r="361" spans="2:4" x14ac:dyDescent="0.3">
      <c r="B361" s="5">
        <v>43973</v>
      </c>
      <c r="C361" s="3" t="str">
        <f>IF(ISBLANK(Data!Z361)," ",IF(Data!Z361&lt;=0.1,"VL",IF(Data!Z361&lt;=10,"L",IF(Data!Z361&lt;=25,"M",IF(Data!Z361&lt;=50,"H",IF(Data!Z361&gt;0,"VH"))))))</f>
        <v>VL</v>
      </c>
      <c r="D361" s="3" t="str">
        <f>IF(ISBLANK(Data!Y361)," ",IF(Data!Y361&lt;=0.1,"VL",IF(Data!Y361&lt;=10,"L",IF(Data!Y361&lt;=25,"M",IF(Data!Y361&lt;=50,"H",IF(Data!Y361&gt;0,"VH"))))))</f>
        <v>VL</v>
      </c>
    </row>
    <row r="362" spans="2:4" x14ac:dyDescent="0.3">
      <c r="B362" s="5">
        <v>43974</v>
      </c>
      <c r="C362" s="3" t="str">
        <f>IF(ISBLANK(Data!Z362)," ",IF(Data!Z362&lt;=0.1,"VL",IF(Data!Z362&lt;=10,"L",IF(Data!Z362&lt;=25,"M",IF(Data!Z362&lt;=50,"H",IF(Data!Z362&gt;0,"VH"))))))</f>
        <v>VL</v>
      </c>
      <c r="D362" s="3" t="str">
        <f>IF(ISBLANK(Data!Y362)," ",IF(Data!Y362&lt;=0.1,"VL",IF(Data!Y362&lt;=10,"L",IF(Data!Y362&lt;=25,"M",IF(Data!Y362&lt;=50,"H",IF(Data!Y362&gt;0,"VH"))))))</f>
        <v>VL</v>
      </c>
    </row>
    <row r="363" spans="2:4" x14ac:dyDescent="0.3">
      <c r="B363" s="5">
        <v>43975</v>
      </c>
      <c r="C363" s="3" t="str">
        <f>IF(ISBLANK(Data!Z363)," ",IF(Data!Z363&lt;=0.1,"VL",IF(Data!Z363&lt;=10,"L",IF(Data!Z363&lt;=25,"M",IF(Data!Z363&lt;=50,"H",IF(Data!Z363&gt;0,"VH"))))))</f>
        <v>VL</v>
      </c>
      <c r="D363" s="3" t="str">
        <f>IF(ISBLANK(Data!Y363)," ",IF(Data!Y363&lt;=0.1,"VL",IF(Data!Y363&lt;=10,"L",IF(Data!Y363&lt;=25,"M",IF(Data!Y363&lt;=50,"H",IF(Data!Y363&gt;0,"VH"))))))</f>
        <v>VL</v>
      </c>
    </row>
    <row r="364" spans="2:4" x14ac:dyDescent="0.3">
      <c r="B364" s="5">
        <v>43976</v>
      </c>
      <c r="C364" s="3" t="str">
        <f>IF(ISBLANK(Data!Z364)," ",IF(Data!Z364&lt;=0.1,"VL",IF(Data!Z364&lt;=10,"L",IF(Data!Z364&lt;=25,"M",IF(Data!Z364&lt;=50,"H",IF(Data!Z364&gt;0,"VH"))))))</f>
        <v>VL</v>
      </c>
      <c r="D364" s="3" t="str">
        <f>IF(ISBLANK(Data!Y364)," ",IF(Data!Y364&lt;=0.1,"VL",IF(Data!Y364&lt;=10,"L",IF(Data!Y364&lt;=25,"M",IF(Data!Y364&lt;=50,"H",IF(Data!Y364&gt;0,"VH"))))))</f>
        <v>VL</v>
      </c>
    </row>
    <row r="365" spans="2:4" x14ac:dyDescent="0.3">
      <c r="B365" s="5">
        <v>43977</v>
      </c>
      <c r="C365" s="3" t="str">
        <f>IF(ISBLANK(Data!Z365)," ",IF(Data!Z365&lt;=0.1,"VL",IF(Data!Z365&lt;=10,"L",IF(Data!Z365&lt;=25,"M",IF(Data!Z365&lt;=50,"H",IF(Data!Z365&gt;0,"VH"))))))</f>
        <v>VL</v>
      </c>
      <c r="D365" s="3" t="str">
        <f>IF(ISBLANK(Data!Y365)," ",IF(Data!Y365&lt;=0.1,"VL",IF(Data!Y365&lt;=10,"L",IF(Data!Y365&lt;=25,"M",IF(Data!Y365&lt;=50,"H",IF(Data!Y365&gt;0,"VH"))))))</f>
        <v>VL</v>
      </c>
    </row>
    <row r="366" spans="2:4" x14ac:dyDescent="0.3">
      <c r="B366" s="5">
        <v>43978</v>
      </c>
      <c r="C366" s="3" t="str">
        <f>IF(ISBLANK(Data!Z366)," ",IF(Data!Z366&lt;=0.1,"VL",IF(Data!Z366&lt;=10,"L",IF(Data!Z366&lt;=25,"M",IF(Data!Z366&lt;=50,"H",IF(Data!Z366&gt;0,"VH"))))))</f>
        <v>VL</v>
      </c>
      <c r="D366" s="3" t="str">
        <f>IF(ISBLANK(Data!Y366)," ",IF(Data!Y366&lt;=0.1,"VL",IF(Data!Y366&lt;=10,"L",IF(Data!Y366&lt;=25,"M",IF(Data!Y366&lt;=50,"H",IF(Data!Y366&gt;0,"VH"))))))</f>
        <v>VL</v>
      </c>
    </row>
    <row r="367" spans="2:4" x14ac:dyDescent="0.3">
      <c r="B367" s="5">
        <v>43979</v>
      </c>
      <c r="C367" s="3" t="str">
        <f>IF(ISBLANK(Data!Z367)," ",IF(Data!Z367&lt;=0.1,"VL",IF(Data!Z367&lt;=10,"L",IF(Data!Z367&lt;=25,"M",IF(Data!Z367&lt;=50,"H",IF(Data!Z367&gt;0,"VH"))))))</f>
        <v>VL</v>
      </c>
      <c r="D367" s="3" t="str">
        <f>IF(ISBLANK(Data!Y367)," ",IF(Data!Y367&lt;=0.1,"VL",IF(Data!Y367&lt;=10,"L",IF(Data!Y367&lt;=25,"M",IF(Data!Y367&lt;=50,"H",IF(Data!Y367&gt;0,"VH"))))))</f>
        <v>VL</v>
      </c>
    </row>
    <row r="368" spans="2:4" x14ac:dyDescent="0.3">
      <c r="B368" s="5">
        <v>43980</v>
      </c>
      <c r="C368" s="3" t="str">
        <f>IF(ISBLANK(Data!Z368)," ",IF(Data!Z368&lt;=0.1,"VL",IF(Data!Z368&lt;=10,"L",IF(Data!Z368&lt;=25,"M",IF(Data!Z368&lt;=50,"H",IF(Data!Z368&gt;0,"VH"))))))</f>
        <v>VL</v>
      </c>
      <c r="D368" s="3" t="str">
        <f>IF(ISBLANK(Data!Y368)," ",IF(Data!Y368&lt;=0.1,"VL",IF(Data!Y368&lt;=10,"L",IF(Data!Y368&lt;=25,"M",IF(Data!Y368&lt;=50,"H",IF(Data!Y368&gt;0,"VH"))))))</f>
        <v>VL</v>
      </c>
    </row>
    <row r="369" spans="2:4" x14ac:dyDescent="0.3">
      <c r="B369" s="5">
        <v>43981</v>
      </c>
      <c r="C369" s="3" t="str">
        <f>IF(ISBLANK(Data!Z369)," ",IF(Data!Z369&lt;=0.1,"VL",IF(Data!Z369&lt;=10,"L",IF(Data!Z369&lt;=25,"M",IF(Data!Z369&lt;=50,"H",IF(Data!Z369&gt;0,"VH"))))))</f>
        <v>VL</v>
      </c>
      <c r="D369" s="3" t="str">
        <f>IF(ISBLANK(Data!Y369)," ",IF(Data!Y369&lt;=0.1,"VL",IF(Data!Y369&lt;=10,"L",IF(Data!Y369&lt;=25,"M",IF(Data!Y369&lt;=50,"H",IF(Data!Y369&gt;0,"VH"))))))</f>
        <v>VL</v>
      </c>
    </row>
    <row r="370" spans="2:4" x14ac:dyDescent="0.3">
      <c r="B370" s="5">
        <v>43982</v>
      </c>
      <c r="C370" s="3" t="str">
        <f>IF(ISBLANK(Data!Z370)," ",IF(Data!Z370&lt;=0.1,"VL",IF(Data!Z370&lt;=10,"L",IF(Data!Z370&lt;=25,"M",IF(Data!Z370&lt;=50,"H",IF(Data!Z370&gt;0,"VH"))))))</f>
        <v>VL</v>
      </c>
      <c r="D370" s="3" t="str">
        <f>IF(ISBLANK(Data!Y370)," ",IF(Data!Y370&lt;=0.1,"VL",IF(Data!Y370&lt;=10,"L",IF(Data!Y370&lt;=25,"M",IF(Data!Y370&lt;=50,"H",IF(Data!Y370&gt;0,"VH"))))))</f>
        <v>VL</v>
      </c>
    </row>
    <row r="371" spans="2:4" x14ac:dyDescent="0.3">
      <c r="B371" s="44"/>
      <c r="C371" s="47"/>
      <c r="D371" s="47"/>
    </row>
    <row r="372" spans="2:4" x14ac:dyDescent="0.3">
      <c r="B372" s="44"/>
      <c r="C372" s="47"/>
      <c r="D372" s="47"/>
    </row>
    <row r="373" spans="2:4" x14ac:dyDescent="0.3">
      <c r="B373" s="44"/>
      <c r="C373" s="47"/>
      <c r="D373" s="47"/>
    </row>
    <row r="374" spans="2:4" x14ac:dyDescent="0.3">
      <c r="B374" s="44"/>
      <c r="C374" s="47"/>
      <c r="D374" s="47"/>
    </row>
    <row r="375" spans="2:4" x14ac:dyDescent="0.3">
      <c r="B375" s="44"/>
      <c r="C375" s="47"/>
      <c r="D375" s="47"/>
    </row>
    <row r="376" spans="2:4" x14ac:dyDescent="0.3">
      <c r="B376" s="44"/>
      <c r="C376" s="47"/>
      <c r="D376" s="47"/>
    </row>
    <row r="377" spans="2:4" x14ac:dyDescent="0.3">
      <c r="B377" s="44"/>
      <c r="C377" s="47"/>
      <c r="D377" s="47"/>
    </row>
    <row r="378" spans="2:4" x14ac:dyDescent="0.3">
      <c r="B378" s="44"/>
      <c r="C378" s="47"/>
      <c r="D378" s="47"/>
    </row>
    <row r="379" spans="2:4" x14ac:dyDescent="0.3">
      <c r="B379" s="44"/>
      <c r="C379" s="47"/>
      <c r="D379" s="47"/>
    </row>
    <row r="380" spans="2:4" x14ac:dyDescent="0.3">
      <c r="B380" s="44"/>
      <c r="C380" s="47"/>
      <c r="D380" s="47"/>
    </row>
    <row r="381" spans="2:4" x14ac:dyDescent="0.3">
      <c r="B381" s="44"/>
      <c r="C381" s="47"/>
      <c r="D381" s="47"/>
    </row>
    <row r="382" spans="2:4" x14ac:dyDescent="0.3">
      <c r="B382" s="44"/>
      <c r="C382" s="47"/>
      <c r="D382" s="47"/>
    </row>
    <row r="383" spans="2:4" x14ac:dyDescent="0.3">
      <c r="B383" s="44"/>
      <c r="C383" s="47"/>
      <c r="D383" s="47"/>
    </row>
    <row r="384" spans="2:4" x14ac:dyDescent="0.3">
      <c r="B384" s="44"/>
      <c r="C384" s="47"/>
      <c r="D384" s="47"/>
    </row>
    <row r="385" spans="2:4" x14ac:dyDescent="0.3">
      <c r="B385" s="44"/>
      <c r="C385" s="47"/>
      <c r="D385" s="47"/>
    </row>
    <row r="386" spans="2:4" x14ac:dyDescent="0.3">
      <c r="B386" s="44"/>
      <c r="C386" s="47"/>
      <c r="D386" s="47"/>
    </row>
    <row r="387" spans="2:4" x14ac:dyDescent="0.3">
      <c r="B387" s="44"/>
      <c r="C387" s="47"/>
      <c r="D387" s="47"/>
    </row>
    <row r="388" spans="2:4" x14ac:dyDescent="0.3">
      <c r="B388" s="44"/>
      <c r="C388" s="47"/>
      <c r="D388" s="47"/>
    </row>
    <row r="389" spans="2:4" x14ac:dyDescent="0.3">
      <c r="B389" s="44"/>
      <c r="C389" s="47"/>
      <c r="D389" s="47"/>
    </row>
    <row r="390" spans="2:4" x14ac:dyDescent="0.3">
      <c r="B390" s="44"/>
      <c r="C390" s="47"/>
      <c r="D390" s="47"/>
    </row>
    <row r="391" spans="2:4" x14ac:dyDescent="0.3">
      <c r="B391" s="44"/>
      <c r="C391" s="47"/>
      <c r="D391" s="47"/>
    </row>
    <row r="392" spans="2:4" x14ac:dyDescent="0.3">
      <c r="B392" s="44"/>
      <c r="C392" s="47"/>
      <c r="D392" s="47"/>
    </row>
    <row r="393" spans="2:4" x14ac:dyDescent="0.3">
      <c r="B393" s="44"/>
      <c r="C393" s="47"/>
      <c r="D393" s="47"/>
    </row>
    <row r="394" spans="2:4" x14ac:dyDescent="0.3">
      <c r="B394" s="44"/>
      <c r="C394" s="47"/>
      <c r="D394" s="47"/>
    </row>
    <row r="395" spans="2:4" x14ac:dyDescent="0.3">
      <c r="B395" s="44"/>
      <c r="C395" s="47"/>
      <c r="D395" s="47"/>
    </row>
    <row r="396" spans="2:4" x14ac:dyDescent="0.3">
      <c r="B396" s="44"/>
      <c r="C396" s="47"/>
      <c r="D396" s="47"/>
    </row>
    <row r="397" spans="2:4" x14ac:dyDescent="0.3">
      <c r="B397" s="44"/>
      <c r="C397" s="47"/>
      <c r="D397" s="47"/>
    </row>
    <row r="398" spans="2:4" x14ac:dyDescent="0.3">
      <c r="B398" s="44"/>
      <c r="C398" s="47"/>
      <c r="D398" s="47"/>
    </row>
    <row r="399" spans="2:4" x14ac:dyDescent="0.3">
      <c r="B399" s="44"/>
      <c r="C399" s="47"/>
      <c r="D399" s="47"/>
    </row>
    <row r="400" spans="2:4" x14ac:dyDescent="0.3">
      <c r="B400" s="44"/>
      <c r="C400" s="47"/>
      <c r="D400" s="47"/>
    </row>
    <row r="401" spans="2:4" x14ac:dyDescent="0.3">
      <c r="B401" s="44"/>
      <c r="C401" s="47"/>
      <c r="D401" s="47"/>
    </row>
    <row r="402" spans="2:4" x14ac:dyDescent="0.3">
      <c r="B402" s="44"/>
      <c r="C402" s="47"/>
      <c r="D402" s="47"/>
    </row>
    <row r="403" spans="2:4" x14ac:dyDescent="0.3">
      <c r="B403" s="44"/>
      <c r="C403" s="47"/>
      <c r="D403" s="47"/>
    </row>
    <row r="404" spans="2:4" x14ac:dyDescent="0.3">
      <c r="B404" s="44"/>
      <c r="C404" s="47"/>
      <c r="D404" s="47"/>
    </row>
    <row r="405" spans="2:4" x14ac:dyDescent="0.3">
      <c r="B405" s="44"/>
      <c r="C405" s="47"/>
      <c r="D405" s="47"/>
    </row>
    <row r="406" spans="2:4" x14ac:dyDescent="0.3">
      <c r="B406" s="44"/>
      <c r="C406" s="47"/>
      <c r="D406" s="47"/>
    </row>
    <row r="407" spans="2:4" x14ac:dyDescent="0.3">
      <c r="B407" s="44"/>
      <c r="C407" s="47"/>
      <c r="D407" s="47"/>
    </row>
    <row r="408" spans="2:4" x14ac:dyDescent="0.3">
      <c r="B408" s="44"/>
      <c r="C408" s="47"/>
      <c r="D408" s="47"/>
    </row>
    <row r="409" spans="2:4" x14ac:dyDescent="0.3">
      <c r="B409" s="44"/>
      <c r="C409" s="47"/>
      <c r="D409" s="47"/>
    </row>
    <row r="410" spans="2:4" x14ac:dyDescent="0.3">
      <c r="B410" s="44"/>
      <c r="C410" s="47"/>
      <c r="D410" s="47"/>
    </row>
    <row r="411" spans="2:4" x14ac:dyDescent="0.3">
      <c r="B411" s="44"/>
      <c r="C411" s="47"/>
      <c r="D411" s="47"/>
    </row>
    <row r="412" spans="2:4" x14ac:dyDescent="0.3">
      <c r="B412" s="44"/>
      <c r="C412" s="47"/>
      <c r="D412" s="47"/>
    </row>
    <row r="413" spans="2:4" x14ac:dyDescent="0.3">
      <c r="B413" s="44"/>
      <c r="C413" s="47"/>
      <c r="D413" s="47"/>
    </row>
    <row r="414" spans="2:4" x14ac:dyDescent="0.3">
      <c r="B414" s="44"/>
      <c r="C414" s="47"/>
      <c r="D414" s="47"/>
    </row>
    <row r="415" spans="2:4" x14ac:dyDescent="0.3">
      <c r="B415" s="44"/>
      <c r="C415" s="47"/>
      <c r="D415" s="47"/>
    </row>
    <row r="416" spans="2:4" x14ac:dyDescent="0.3">
      <c r="B416" s="44"/>
      <c r="C416" s="47"/>
      <c r="D416" s="47"/>
    </row>
    <row r="417" spans="2:4" x14ac:dyDescent="0.3">
      <c r="B417" s="44"/>
      <c r="C417" s="47"/>
      <c r="D417" s="47"/>
    </row>
    <row r="418" spans="2:4" x14ac:dyDescent="0.3">
      <c r="B418" s="44"/>
      <c r="C418" s="47"/>
      <c r="D418" s="47"/>
    </row>
    <row r="419" spans="2:4" x14ac:dyDescent="0.3">
      <c r="B419" s="44"/>
      <c r="C419" s="47"/>
      <c r="D419" s="47"/>
    </row>
    <row r="420" spans="2:4" x14ac:dyDescent="0.3">
      <c r="B420" s="44"/>
      <c r="C420" s="47"/>
      <c r="D420" s="47"/>
    </row>
    <row r="421" spans="2:4" x14ac:dyDescent="0.3">
      <c r="B421" s="44"/>
      <c r="C421" s="47"/>
      <c r="D421" s="47"/>
    </row>
    <row r="422" spans="2:4" x14ac:dyDescent="0.3">
      <c r="B422" s="44"/>
      <c r="C422" s="47"/>
      <c r="D422" s="47"/>
    </row>
    <row r="423" spans="2:4" x14ac:dyDescent="0.3">
      <c r="B423" s="44"/>
      <c r="C423" s="47"/>
      <c r="D423" s="47"/>
    </row>
    <row r="424" spans="2:4" x14ac:dyDescent="0.3">
      <c r="B424" s="44"/>
      <c r="C424" s="47"/>
      <c r="D424" s="47"/>
    </row>
    <row r="425" spans="2:4" x14ac:dyDescent="0.3">
      <c r="B425" s="44"/>
      <c r="C425" s="47"/>
      <c r="D425" s="47"/>
    </row>
    <row r="426" spans="2:4" x14ac:dyDescent="0.3">
      <c r="B426" s="44"/>
      <c r="C426" s="47"/>
      <c r="D426" s="47"/>
    </row>
    <row r="427" spans="2:4" x14ac:dyDescent="0.3">
      <c r="B427" s="44"/>
      <c r="C427" s="47"/>
      <c r="D427" s="47"/>
    </row>
    <row r="428" spans="2:4" x14ac:dyDescent="0.3">
      <c r="B428" s="44"/>
      <c r="C428" s="47"/>
      <c r="D428" s="47"/>
    </row>
    <row r="429" spans="2:4" x14ac:dyDescent="0.3">
      <c r="B429" s="44"/>
      <c r="C429" s="47"/>
      <c r="D429" s="47"/>
    </row>
    <row r="430" spans="2:4" x14ac:dyDescent="0.3">
      <c r="B430" s="44"/>
      <c r="C430" s="47"/>
      <c r="D430" s="47"/>
    </row>
    <row r="431" spans="2:4" x14ac:dyDescent="0.3">
      <c r="B431" s="44"/>
      <c r="C431" s="47"/>
      <c r="D431" s="47"/>
    </row>
    <row r="432" spans="2:4" x14ac:dyDescent="0.3">
      <c r="B432" s="44"/>
      <c r="C432" s="47"/>
      <c r="D432" s="47"/>
    </row>
    <row r="433" spans="2:4" x14ac:dyDescent="0.3">
      <c r="B433" s="44"/>
      <c r="C433" s="47"/>
      <c r="D433" s="47"/>
    </row>
    <row r="434" spans="2:4" x14ac:dyDescent="0.3">
      <c r="B434" s="44"/>
      <c r="C434" s="47"/>
      <c r="D434" s="47"/>
    </row>
    <row r="435" spans="2:4" x14ac:dyDescent="0.3">
      <c r="B435" s="44"/>
      <c r="C435" s="47"/>
      <c r="D435" s="47"/>
    </row>
  </sheetData>
  <mergeCells count="12">
    <mergeCell ref="H4:H9"/>
    <mergeCell ref="H14:J14"/>
    <mergeCell ref="K14:L14"/>
    <mergeCell ref="N14:T14"/>
    <mergeCell ref="H15:J15"/>
    <mergeCell ref="K15:L15"/>
    <mergeCell ref="N15:T15"/>
    <mergeCell ref="H12:L12"/>
    <mergeCell ref="H13:J13"/>
    <mergeCell ref="K13:L13"/>
    <mergeCell ref="N13:T13"/>
    <mergeCell ref="N12:T12"/>
  </mergeCells>
  <conditionalFormatting sqref="S22:W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workbookViewId="0">
      <selection activeCell="L15" sqref="L15"/>
    </sheetView>
  </sheetViews>
  <sheetFormatPr defaultRowHeight="14.4" x14ac:dyDescent="0.3"/>
  <cols>
    <col min="1" max="1" width="9.33203125" style="60"/>
    <col min="2" max="2" width="12.88671875" style="60" customWidth="1"/>
    <col min="3" max="3" width="16.33203125" style="60" customWidth="1"/>
    <col min="4" max="4" width="9.33203125" style="60" customWidth="1"/>
    <col min="5" max="5" width="9.6640625" style="60" customWidth="1"/>
    <col min="6" max="6" width="9.33203125" style="60"/>
    <col min="8" max="8" width="9.88671875" customWidth="1"/>
    <col min="9" max="9" width="12.109375" customWidth="1"/>
    <col min="10" max="10" width="15.6640625" customWidth="1"/>
    <col min="11" max="11" width="9.44140625" customWidth="1"/>
    <col min="12" max="12" width="10.88671875" customWidth="1"/>
    <col min="14" max="14" width="11.109375" customWidth="1"/>
    <col min="15" max="15" width="11.6640625" customWidth="1"/>
    <col min="16" max="16" width="15.88671875" customWidth="1"/>
    <col min="17" max="17" width="17.33203125" customWidth="1"/>
  </cols>
  <sheetData>
    <row r="1" spans="1:17" x14ac:dyDescent="0.3">
      <c r="M1" s="47"/>
    </row>
    <row r="2" spans="1:17" x14ac:dyDescent="0.3">
      <c r="A2" s="108" t="s">
        <v>130</v>
      </c>
      <c r="B2" s="111" t="s">
        <v>127</v>
      </c>
      <c r="C2" s="111"/>
      <c r="D2" s="111"/>
      <c r="E2" s="111"/>
      <c r="H2" s="108" t="s">
        <v>132</v>
      </c>
      <c r="I2" s="111" t="s">
        <v>128</v>
      </c>
      <c r="J2" s="111"/>
      <c r="K2" s="111"/>
      <c r="L2" s="111"/>
      <c r="M2" s="39"/>
      <c r="N2" s="109" t="s">
        <v>131</v>
      </c>
      <c r="O2" s="111" t="s">
        <v>129</v>
      </c>
      <c r="P2" s="111"/>
      <c r="Q2" s="111"/>
    </row>
    <row r="3" spans="1:17" x14ac:dyDescent="0.3">
      <c r="A3" s="108" t="s">
        <v>120</v>
      </c>
      <c r="B3" s="108" t="s">
        <v>23</v>
      </c>
      <c r="C3" s="108" t="s">
        <v>133</v>
      </c>
      <c r="D3" s="108" t="s">
        <v>9</v>
      </c>
      <c r="E3" s="108" t="s">
        <v>21</v>
      </c>
      <c r="H3" s="108" t="s">
        <v>120</v>
      </c>
      <c r="I3" s="108" t="s">
        <v>7</v>
      </c>
      <c r="J3" s="108" t="s">
        <v>8</v>
      </c>
      <c r="K3" s="108" t="s">
        <v>9</v>
      </c>
      <c r="L3" s="109" t="s">
        <v>10</v>
      </c>
      <c r="M3" s="45"/>
      <c r="N3" s="109" t="s">
        <v>120</v>
      </c>
      <c r="O3" s="108" t="s">
        <v>21</v>
      </c>
      <c r="P3" s="108" t="s">
        <v>34</v>
      </c>
      <c r="Q3" s="108" t="s">
        <v>35</v>
      </c>
    </row>
    <row r="4" spans="1:17" x14ac:dyDescent="0.3">
      <c r="A4" s="108" t="s">
        <v>121</v>
      </c>
      <c r="B4" s="107" t="s">
        <v>38</v>
      </c>
      <c r="C4" s="107" t="s">
        <v>38</v>
      </c>
      <c r="D4" s="107" t="s">
        <v>39</v>
      </c>
      <c r="E4" s="108" t="s">
        <v>38</v>
      </c>
      <c r="H4" s="108" t="s">
        <v>121</v>
      </c>
      <c r="I4" s="110" t="s">
        <v>47</v>
      </c>
      <c r="J4" s="108" t="s">
        <v>39</v>
      </c>
      <c r="K4" s="108" t="s">
        <v>49</v>
      </c>
      <c r="L4" s="109" t="s">
        <v>48</v>
      </c>
      <c r="M4" s="45"/>
      <c r="N4" s="109" t="s">
        <v>121</v>
      </c>
      <c r="O4" s="108" t="s">
        <v>38</v>
      </c>
      <c r="P4" s="110" t="s">
        <v>43</v>
      </c>
      <c r="Q4" s="110" t="s">
        <v>42</v>
      </c>
    </row>
    <row r="5" spans="1:17" x14ac:dyDescent="0.3">
      <c r="A5" s="108" t="s">
        <v>122</v>
      </c>
      <c r="B5" s="108">
        <v>0.33333333333333331</v>
      </c>
      <c r="C5" s="108">
        <v>0.36752136752136755</v>
      </c>
      <c r="D5" s="108">
        <v>2.1272727272727274</v>
      </c>
      <c r="E5" s="108">
        <v>0.76502732240437155</v>
      </c>
      <c r="H5" s="108" t="s">
        <v>122</v>
      </c>
      <c r="I5" s="108">
        <v>-0.11</v>
      </c>
      <c r="J5" s="108">
        <v>2.8319999999999999</v>
      </c>
      <c r="K5" s="108">
        <v>0.94799999999999995</v>
      </c>
      <c r="L5" s="109">
        <v>8.6479999999999997</v>
      </c>
      <c r="M5" s="45"/>
      <c r="N5" s="109" t="s">
        <v>122</v>
      </c>
      <c r="O5" s="108">
        <v>0.70218579234972678</v>
      </c>
      <c r="P5" s="108">
        <v>0.25128089634592654</v>
      </c>
      <c r="Q5" s="108">
        <v>0.37158636767317949</v>
      </c>
    </row>
    <row r="6" spans="1:17" x14ac:dyDescent="0.3">
      <c r="A6" s="108" t="s">
        <v>123</v>
      </c>
      <c r="B6" s="108">
        <v>0.4</v>
      </c>
      <c r="C6" s="108">
        <v>0.45100000000000001</v>
      </c>
      <c r="D6" s="108">
        <v>1.732</v>
      </c>
      <c r="E6" s="108">
        <v>0.73699999999999999</v>
      </c>
      <c r="H6" s="108" t="s">
        <v>123</v>
      </c>
      <c r="I6" s="108">
        <v>-0.47399999999999998</v>
      </c>
      <c r="J6" s="108">
        <v>2.4830000000000001</v>
      </c>
      <c r="K6" s="108">
        <v>0.77500000000000002</v>
      </c>
      <c r="L6" s="109">
        <v>6.8470000000000004</v>
      </c>
      <c r="M6" s="45"/>
      <c r="N6" s="109" t="s">
        <v>123</v>
      </c>
      <c r="O6" s="108">
        <v>0.67397260273972603</v>
      </c>
      <c r="P6" s="108">
        <v>0.30146349308459319</v>
      </c>
      <c r="Q6" s="108">
        <v>0.38022312373225176</v>
      </c>
    </row>
    <row r="7" spans="1:17" x14ac:dyDescent="0.3">
      <c r="A7" s="108" t="s">
        <v>124</v>
      </c>
      <c r="B7" s="108">
        <v>0.55800000000000005</v>
      </c>
      <c r="C7" s="108">
        <v>0.59499999999999997</v>
      </c>
      <c r="D7" s="108">
        <v>1.5149999999999999</v>
      </c>
      <c r="E7" s="108">
        <v>0.80200000000000005</v>
      </c>
      <c r="H7" s="108" t="s">
        <v>124</v>
      </c>
      <c r="I7" s="108">
        <v>-0.65900000000000003</v>
      </c>
      <c r="J7" s="108">
        <v>2.0430000000000001</v>
      </c>
      <c r="K7" s="108">
        <v>0.69</v>
      </c>
      <c r="L7" s="109">
        <v>5.8120000000000003</v>
      </c>
      <c r="M7" s="45"/>
      <c r="N7" s="109" t="s">
        <v>124</v>
      </c>
      <c r="O7" s="108">
        <v>0.72451790633608815</v>
      </c>
      <c r="P7" s="108">
        <v>0.44279004083136336</v>
      </c>
      <c r="Q7" s="108">
        <v>0.50649669897457505</v>
      </c>
    </row>
    <row r="8" spans="1:17" x14ac:dyDescent="0.3">
      <c r="A8" s="108" t="s">
        <v>125</v>
      </c>
      <c r="B8" s="108">
        <v>0.5</v>
      </c>
      <c r="C8" s="108">
        <v>0.55300000000000005</v>
      </c>
      <c r="D8" s="108">
        <v>1.518</v>
      </c>
      <c r="E8" s="108">
        <v>0.74</v>
      </c>
      <c r="H8" s="108" t="s">
        <v>125</v>
      </c>
      <c r="I8" s="108">
        <v>-0.14199999999999999</v>
      </c>
      <c r="J8" s="108">
        <v>2.1789999999999998</v>
      </c>
      <c r="K8" s="108">
        <v>0.94799999999999995</v>
      </c>
      <c r="L8" s="109">
        <v>5.117</v>
      </c>
      <c r="M8" s="45"/>
      <c r="N8" s="109" t="s">
        <v>125</v>
      </c>
      <c r="O8" s="108">
        <v>0.67397260273972603</v>
      </c>
      <c r="P8" s="108">
        <v>0.33177583571284358</v>
      </c>
      <c r="Q8" s="108">
        <v>0.38050345671661545</v>
      </c>
    </row>
    <row r="9" spans="1:17" x14ac:dyDescent="0.3">
      <c r="A9" s="108" t="s">
        <v>126</v>
      </c>
      <c r="B9" s="108">
        <v>0.5</v>
      </c>
      <c r="C9" s="108">
        <v>0.53800000000000003</v>
      </c>
      <c r="D9" s="108">
        <v>1.631</v>
      </c>
      <c r="E9" s="108">
        <v>0.70399999999999996</v>
      </c>
      <c r="H9" s="108" t="s">
        <v>126</v>
      </c>
      <c r="I9" s="108">
        <v>-0.56499999999999995</v>
      </c>
      <c r="J9" s="108">
        <v>1.9530000000000001</v>
      </c>
      <c r="K9" s="108">
        <v>0.73599999999999999</v>
      </c>
      <c r="L9" s="109">
        <v>4.4379999999999997</v>
      </c>
      <c r="M9" s="45"/>
      <c r="N9" s="109" t="s">
        <v>126</v>
      </c>
      <c r="O9" s="108">
        <v>0.65650969529085867</v>
      </c>
      <c r="P9" s="108">
        <v>0.37577219673411322</v>
      </c>
      <c r="Q9" s="108">
        <v>0.42823316276260998</v>
      </c>
    </row>
    <row r="10" spans="1:17" x14ac:dyDescent="0.3">
      <c r="M10" s="47"/>
    </row>
    <row r="11" spans="1:17" x14ac:dyDescent="0.3">
      <c r="M11" s="47"/>
    </row>
  </sheetData>
  <mergeCells count="3">
    <mergeCell ref="I2:L2"/>
    <mergeCell ref="O2:Q2"/>
    <mergeCell ref="B2:E2"/>
  </mergeCells>
  <conditionalFormatting sqref="Q5:Q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X370"/>
  <sheetViews>
    <sheetView workbookViewId="0">
      <selection activeCell="R5" sqref="R5"/>
    </sheetView>
  </sheetViews>
  <sheetFormatPr defaultRowHeight="14.4" x14ac:dyDescent="0.3"/>
  <cols>
    <col min="3" max="3" width="16.33203125" customWidth="1"/>
    <col min="4" max="4" width="19.5546875" customWidth="1"/>
    <col min="5" max="5" width="19.33203125" customWidth="1"/>
    <col min="6" max="6" width="19.33203125" style="60" hidden="1" customWidth="1"/>
    <col min="9" max="9" width="19.33203125" customWidth="1"/>
    <col min="10" max="10" width="22.33203125" customWidth="1"/>
    <col min="11" max="11" width="17.6640625" customWidth="1"/>
    <col min="12" max="12" width="16.33203125" hidden="1" customWidth="1"/>
    <col min="13" max="13" width="16.33203125" style="60" customWidth="1"/>
    <col min="15" max="15" width="22.109375" customWidth="1"/>
    <col min="16" max="16" width="18.5546875" customWidth="1"/>
    <col min="17" max="17" width="18.109375" customWidth="1"/>
    <col min="18" max="18" width="18.109375" style="60" customWidth="1"/>
    <col min="21" max="21" width="23.5546875" customWidth="1"/>
    <col min="22" max="22" width="18.6640625" customWidth="1"/>
    <col min="23" max="23" width="17.88671875" customWidth="1"/>
  </cols>
  <sheetData>
    <row r="3" spans="2:24" x14ac:dyDescent="0.3">
      <c r="C3" t="s">
        <v>96</v>
      </c>
      <c r="G3" t="s">
        <v>79</v>
      </c>
      <c r="I3" t="s">
        <v>55</v>
      </c>
      <c r="O3" t="s">
        <v>95</v>
      </c>
      <c r="U3" t="s">
        <v>57</v>
      </c>
    </row>
    <row r="4" spans="2:24" x14ac:dyDescent="0.3">
      <c r="C4" t="s">
        <v>56</v>
      </c>
      <c r="D4" t="s">
        <v>59</v>
      </c>
      <c r="E4" t="s">
        <v>60</v>
      </c>
      <c r="I4" t="s">
        <v>56</v>
      </c>
      <c r="J4" t="s">
        <v>59</v>
      </c>
      <c r="K4" t="s">
        <v>60</v>
      </c>
      <c r="O4" t="s">
        <v>56</v>
      </c>
      <c r="P4" t="s">
        <v>59</v>
      </c>
      <c r="Q4" t="s">
        <v>60</v>
      </c>
      <c r="U4" t="s">
        <v>56</v>
      </c>
      <c r="V4" t="s">
        <v>61</v>
      </c>
      <c r="W4" t="s">
        <v>60</v>
      </c>
    </row>
    <row r="5" spans="2:24" x14ac:dyDescent="0.3">
      <c r="B5">
        <v>43617</v>
      </c>
      <c r="H5">
        <v>43617</v>
      </c>
      <c r="N5">
        <v>43617</v>
      </c>
      <c r="T5">
        <v>43617</v>
      </c>
    </row>
    <row r="6" spans="2:24" x14ac:dyDescent="0.3">
      <c r="B6">
        <v>43618</v>
      </c>
      <c r="C6">
        <v>0</v>
      </c>
      <c r="D6">
        <v>0</v>
      </c>
      <c r="E6">
        <v>0</v>
      </c>
      <c r="F6" s="60">
        <v>0</v>
      </c>
      <c r="H6">
        <v>43618</v>
      </c>
      <c r="I6">
        <v>0</v>
      </c>
      <c r="N6">
        <v>43618</v>
      </c>
      <c r="O6">
        <v>0</v>
      </c>
      <c r="T6">
        <v>43618</v>
      </c>
      <c r="U6">
        <v>0</v>
      </c>
    </row>
    <row r="7" spans="2:24" x14ac:dyDescent="0.3">
      <c r="B7">
        <v>43619</v>
      </c>
      <c r="C7">
        <v>0</v>
      </c>
      <c r="D7">
        <v>0</v>
      </c>
      <c r="E7">
        <v>0</v>
      </c>
      <c r="F7" s="60">
        <v>0</v>
      </c>
      <c r="H7">
        <v>43619</v>
      </c>
      <c r="I7">
        <v>0</v>
      </c>
      <c r="N7">
        <v>43619</v>
      </c>
      <c r="O7">
        <v>0</v>
      </c>
      <c r="T7">
        <v>43619</v>
      </c>
      <c r="U7">
        <v>0</v>
      </c>
    </row>
    <row r="8" spans="2:24" x14ac:dyDescent="0.3">
      <c r="B8">
        <v>43620</v>
      </c>
      <c r="C8">
        <v>0</v>
      </c>
      <c r="D8">
        <v>0</v>
      </c>
      <c r="E8">
        <v>0</v>
      </c>
      <c r="F8" s="60">
        <v>0</v>
      </c>
      <c r="H8">
        <v>43620</v>
      </c>
      <c r="I8">
        <v>0</v>
      </c>
      <c r="J8">
        <v>0</v>
      </c>
      <c r="K8">
        <v>0</v>
      </c>
      <c r="L8">
        <v>0</v>
      </c>
      <c r="N8">
        <v>43620</v>
      </c>
      <c r="O8">
        <v>0</v>
      </c>
      <c r="T8">
        <v>43620</v>
      </c>
      <c r="U8">
        <v>0</v>
      </c>
    </row>
    <row r="9" spans="2:24" x14ac:dyDescent="0.3">
      <c r="B9">
        <v>43621</v>
      </c>
      <c r="C9">
        <v>0</v>
      </c>
      <c r="D9">
        <v>0</v>
      </c>
      <c r="E9">
        <v>0</v>
      </c>
      <c r="F9" s="60">
        <v>0</v>
      </c>
      <c r="H9">
        <v>43621</v>
      </c>
      <c r="I9">
        <v>0</v>
      </c>
      <c r="J9">
        <v>0</v>
      </c>
      <c r="K9">
        <v>0</v>
      </c>
      <c r="L9">
        <v>0</v>
      </c>
      <c r="N9">
        <v>43621</v>
      </c>
      <c r="O9">
        <v>0</v>
      </c>
      <c r="P9">
        <v>0</v>
      </c>
      <c r="Q9">
        <v>0</v>
      </c>
      <c r="R9" s="60">
        <v>0</v>
      </c>
      <c r="T9">
        <v>43621</v>
      </c>
      <c r="U9">
        <v>0</v>
      </c>
    </row>
    <row r="10" spans="2:24" x14ac:dyDescent="0.3">
      <c r="B10">
        <v>43622</v>
      </c>
      <c r="C10">
        <v>0</v>
      </c>
      <c r="D10">
        <v>0</v>
      </c>
      <c r="E10">
        <v>0</v>
      </c>
      <c r="F10" s="60">
        <v>0</v>
      </c>
      <c r="H10">
        <v>43622</v>
      </c>
      <c r="I10">
        <v>0</v>
      </c>
      <c r="J10">
        <v>0</v>
      </c>
      <c r="K10">
        <v>0</v>
      </c>
      <c r="L10">
        <v>0</v>
      </c>
      <c r="N10">
        <v>43622</v>
      </c>
      <c r="O10">
        <v>0</v>
      </c>
      <c r="P10">
        <v>0</v>
      </c>
      <c r="Q10">
        <v>0</v>
      </c>
      <c r="R10" s="60">
        <v>0</v>
      </c>
      <c r="T10">
        <v>43622</v>
      </c>
      <c r="U10">
        <v>0</v>
      </c>
      <c r="V10">
        <v>0</v>
      </c>
      <c r="W10">
        <v>0</v>
      </c>
      <c r="X10">
        <v>0</v>
      </c>
    </row>
    <row r="11" spans="2:24" x14ac:dyDescent="0.3">
      <c r="B11">
        <v>43623</v>
      </c>
      <c r="C11">
        <v>7.6</v>
      </c>
      <c r="D11">
        <v>3.8</v>
      </c>
      <c r="E11">
        <v>0</v>
      </c>
      <c r="F11" s="60">
        <v>3.8</v>
      </c>
      <c r="H11">
        <v>43623</v>
      </c>
      <c r="I11">
        <v>0</v>
      </c>
      <c r="J11">
        <v>0</v>
      </c>
      <c r="K11">
        <v>0</v>
      </c>
      <c r="L11">
        <v>0</v>
      </c>
      <c r="N11">
        <v>43623</v>
      </c>
      <c r="O11">
        <v>0</v>
      </c>
      <c r="P11">
        <v>0</v>
      </c>
      <c r="Q11">
        <v>0</v>
      </c>
      <c r="R11" s="60">
        <v>0</v>
      </c>
      <c r="T11">
        <v>43623</v>
      </c>
      <c r="U11">
        <v>0</v>
      </c>
      <c r="V11">
        <v>0</v>
      </c>
      <c r="W11">
        <v>0</v>
      </c>
      <c r="X11">
        <v>0</v>
      </c>
    </row>
    <row r="12" spans="2:24" x14ac:dyDescent="0.3">
      <c r="B12">
        <v>43624</v>
      </c>
      <c r="C12">
        <v>0</v>
      </c>
      <c r="D12">
        <v>3.8</v>
      </c>
      <c r="E12">
        <v>0</v>
      </c>
      <c r="F12" s="60">
        <v>3.8</v>
      </c>
      <c r="H12">
        <v>43624</v>
      </c>
      <c r="I12">
        <v>0</v>
      </c>
      <c r="J12">
        <v>0</v>
      </c>
      <c r="K12">
        <v>0</v>
      </c>
      <c r="L12">
        <v>0</v>
      </c>
      <c r="N12">
        <v>43624</v>
      </c>
      <c r="O12">
        <v>0</v>
      </c>
      <c r="P12">
        <v>0</v>
      </c>
      <c r="Q12">
        <v>0</v>
      </c>
      <c r="R12" s="60">
        <v>0</v>
      </c>
      <c r="T12">
        <v>43624</v>
      </c>
      <c r="U12">
        <v>0</v>
      </c>
      <c r="V12">
        <v>0</v>
      </c>
      <c r="W12">
        <v>0</v>
      </c>
      <c r="X12">
        <v>0</v>
      </c>
    </row>
    <row r="13" spans="2:24" x14ac:dyDescent="0.3">
      <c r="B13">
        <v>43625</v>
      </c>
      <c r="C13">
        <v>0</v>
      </c>
      <c r="D13">
        <v>0</v>
      </c>
      <c r="E13">
        <v>0</v>
      </c>
      <c r="F13" s="60">
        <v>0</v>
      </c>
      <c r="H13">
        <v>43625</v>
      </c>
      <c r="I13">
        <v>0</v>
      </c>
      <c r="J13">
        <v>0</v>
      </c>
      <c r="K13">
        <v>0</v>
      </c>
      <c r="L13">
        <v>0</v>
      </c>
      <c r="N13">
        <v>43625</v>
      </c>
      <c r="O13">
        <v>0</v>
      </c>
      <c r="P13">
        <v>0</v>
      </c>
      <c r="Q13">
        <v>0</v>
      </c>
      <c r="R13" s="60">
        <v>0</v>
      </c>
      <c r="T13">
        <v>43625</v>
      </c>
      <c r="U13">
        <v>0</v>
      </c>
      <c r="V13">
        <v>0</v>
      </c>
      <c r="W13">
        <v>0</v>
      </c>
      <c r="X13">
        <v>0</v>
      </c>
    </row>
    <row r="14" spans="2:24" x14ac:dyDescent="0.3">
      <c r="B14">
        <v>43626</v>
      </c>
      <c r="C14">
        <v>0</v>
      </c>
      <c r="D14">
        <v>0</v>
      </c>
      <c r="E14">
        <v>0</v>
      </c>
      <c r="F14" s="60">
        <v>0</v>
      </c>
      <c r="H14">
        <v>43626</v>
      </c>
      <c r="I14">
        <v>0</v>
      </c>
      <c r="J14">
        <v>0</v>
      </c>
      <c r="K14">
        <v>0</v>
      </c>
      <c r="L14">
        <v>0</v>
      </c>
      <c r="N14">
        <v>43626</v>
      </c>
      <c r="O14">
        <v>0</v>
      </c>
      <c r="P14">
        <v>0</v>
      </c>
      <c r="Q14">
        <v>0</v>
      </c>
      <c r="R14" s="60">
        <v>0</v>
      </c>
      <c r="T14">
        <v>43626</v>
      </c>
      <c r="U14">
        <v>0</v>
      </c>
      <c r="V14">
        <v>0</v>
      </c>
      <c r="W14">
        <v>0</v>
      </c>
      <c r="X14">
        <v>0</v>
      </c>
    </row>
    <row r="15" spans="2:24" x14ac:dyDescent="0.3">
      <c r="B15">
        <v>43627</v>
      </c>
      <c r="C15">
        <v>0</v>
      </c>
      <c r="D15">
        <v>0</v>
      </c>
      <c r="E15">
        <v>0</v>
      </c>
      <c r="F15" s="60">
        <v>0</v>
      </c>
      <c r="H15">
        <v>43627</v>
      </c>
      <c r="I15">
        <v>0</v>
      </c>
      <c r="J15">
        <v>0</v>
      </c>
      <c r="K15">
        <v>0</v>
      </c>
      <c r="L15">
        <v>0</v>
      </c>
      <c r="N15">
        <v>43627</v>
      </c>
      <c r="O15">
        <v>0</v>
      </c>
      <c r="P15">
        <v>0</v>
      </c>
      <c r="Q15">
        <v>0</v>
      </c>
      <c r="R15" s="60">
        <v>0</v>
      </c>
      <c r="T15">
        <v>43627</v>
      </c>
      <c r="U15">
        <v>0</v>
      </c>
      <c r="V15">
        <v>0</v>
      </c>
      <c r="W15">
        <v>0</v>
      </c>
      <c r="X15">
        <v>0</v>
      </c>
    </row>
    <row r="16" spans="2:24" x14ac:dyDescent="0.3">
      <c r="B16">
        <v>43628</v>
      </c>
      <c r="C16">
        <v>0</v>
      </c>
      <c r="D16">
        <v>0</v>
      </c>
      <c r="E16">
        <v>0</v>
      </c>
      <c r="F16" s="60">
        <v>0</v>
      </c>
      <c r="H16">
        <v>43628</v>
      </c>
      <c r="I16">
        <v>0</v>
      </c>
      <c r="J16">
        <v>0</v>
      </c>
      <c r="K16">
        <v>0</v>
      </c>
      <c r="L16">
        <v>0</v>
      </c>
      <c r="N16">
        <v>43628</v>
      </c>
      <c r="O16">
        <v>0</v>
      </c>
      <c r="P16">
        <v>0</v>
      </c>
      <c r="Q16">
        <v>0</v>
      </c>
      <c r="R16" s="60">
        <v>0</v>
      </c>
      <c r="T16">
        <v>43628</v>
      </c>
      <c r="U16">
        <v>0</v>
      </c>
      <c r="V16">
        <v>0</v>
      </c>
      <c r="W16">
        <v>0</v>
      </c>
      <c r="X16">
        <v>0</v>
      </c>
    </row>
    <row r="17" spans="2:24" x14ac:dyDescent="0.3">
      <c r="B17">
        <v>43629</v>
      </c>
      <c r="C17">
        <v>0</v>
      </c>
      <c r="D17">
        <v>0</v>
      </c>
      <c r="E17">
        <v>0</v>
      </c>
      <c r="F17" s="60">
        <v>0</v>
      </c>
      <c r="H17">
        <v>43629</v>
      </c>
      <c r="I17">
        <v>0</v>
      </c>
      <c r="J17">
        <v>0</v>
      </c>
      <c r="K17">
        <v>0</v>
      </c>
      <c r="L17">
        <v>0</v>
      </c>
      <c r="N17">
        <v>43629</v>
      </c>
      <c r="O17">
        <v>0</v>
      </c>
      <c r="P17">
        <v>0</v>
      </c>
      <c r="Q17">
        <v>0</v>
      </c>
      <c r="R17" s="60">
        <v>0</v>
      </c>
      <c r="T17">
        <v>43629</v>
      </c>
      <c r="U17">
        <v>0</v>
      </c>
      <c r="V17">
        <v>0</v>
      </c>
      <c r="W17">
        <v>0</v>
      </c>
      <c r="X17">
        <v>0</v>
      </c>
    </row>
    <row r="18" spans="2:24" x14ac:dyDescent="0.3">
      <c r="B18">
        <v>43630</v>
      </c>
      <c r="C18">
        <v>0</v>
      </c>
      <c r="D18">
        <v>0</v>
      </c>
      <c r="E18">
        <v>0</v>
      </c>
      <c r="F18" s="60">
        <v>0</v>
      </c>
      <c r="H18">
        <v>43630</v>
      </c>
      <c r="I18">
        <v>0</v>
      </c>
      <c r="J18">
        <v>0</v>
      </c>
      <c r="K18">
        <v>0</v>
      </c>
      <c r="L18">
        <v>0</v>
      </c>
      <c r="N18">
        <v>43630</v>
      </c>
      <c r="O18">
        <v>0</v>
      </c>
      <c r="P18">
        <v>0</v>
      </c>
      <c r="Q18">
        <v>0</v>
      </c>
      <c r="R18" s="60">
        <v>0</v>
      </c>
      <c r="T18">
        <v>43630</v>
      </c>
      <c r="U18">
        <v>0</v>
      </c>
      <c r="V18">
        <v>0</v>
      </c>
      <c r="W18">
        <v>0</v>
      </c>
      <c r="X18">
        <v>0</v>
      </c>
    </row>
    <row r="19" spans="2:24" x14ac:dyDescent="0.3">
      <c r="B19">
        <v>43631</v>
      </c>
      <c r="C19">
        <v>0</v>
      </c>
      <c r="D19">
        <v>0</v>
      </c>
      <c r="E19">
        <v>0</v>
      </c>
      <c r="F19" s="60">
        <v>0</v>
      </c>
      <c r="H19">
        <v>43631</v>
      </c>
      <c r="I19">
        <v>0</v>
      </c>
      <c r="J19">
        <v>0</v>
      </c>
      <c r="K19">
        <v>0</v>
      </c>
      <c r="L19">
        <v>0</v>
      </c>
      <c r="N19">
        <v>43631</v>
      </c>
      <c r="O19">
        <v>0</v>
      </c>
      <c r="P19">
        <v>0</v>
      </c>
      <c r="Q19">
        <v>0</v>
      </c>
      <c r="R19" s="60">
        <v>0</v>
      </c>
      <c r="T19">
        <v>43631</v>
      </c>
      <c r="U19">
        <v>0</v>
      </c>
      <c r="V19">
        <v>0</v>
      </c>
      <c r="W19">
        <v>0</v>
      </c>
      <c r="X19">
        <v>0</v>
      </c>
    </row>
    <row r="20" spans="2:24" x14ac:dyDescent="0.3">
      <c r="B20">
        <v>43632</v>
      </c>
      <c r="C20">
        <v>5.2</v>
      </c>
      <c r="D20">
        <v>2.6</v>
      </c>
      <c r="E20">
        <v>0</v>
      </c>
      <c r="F20" s="60">
        <v>2.6</v>
      </c>
      <c r="H20">
        <v>43632</v>
      </c>
      <c r="I20">
        <v>0</v>
      </c>
      <c r="J20">
        <v>0</v>
      </c>
      <c r="K20">
        <v>0</v>
      </c>
      <c r="L20">
        <v>0</v>
      </c>
      <c r="N20">
        <v>43632</v>
      </c>
      <c r="O20">
        <v>0</v>
      </c>
      <c r="P20">
        <v>0</v>
      </c>
      <c r="Q20">
        <v>0</v>
      </c>
      <c r="R20" s="60">
        <v>0</v>
      </c>
      <c r="T20">
        <v>43632</v>
      </c>
      <c r="U20">
        <v>0</v>
      </c>
      <c r="V20">
        <v>0</v>
      </c>
      <c r="W20">
        <v>0</v>
      </c>
      <c r="X20">
        <v>0</v>
      </c>
    </row>
    <row r="21" spans="2:24" x14ac:dyDescent="0.3">
      <c r="B21">
        <v>43633</v>
      </c>
      <c r="C21">
        <v>3.3</v>
      </c>
      <c r="D21">
        <v>4.25</v>
      </c>
      <c r="E21">
        <v>0</v>
      </c>
      <c r="F21" s="60">
        <v>4.25</v>
      </c>
      <c r="H21">
        <v>43633</v>
      </c>
      <c r="I21">
        <v>0.3</v>
      </c>
      <c r="J21">
        <v>9.9999999999999992E-2</v>
      </c>
      <c r="K21">
        <v>0</v>
      </c>
      <c r="L21">
        <v>9.9999999999999992E-2</v>
      </c>
      <c r="N21">
        <v>43633</v>
      </c>
      <c r="O21">
        <v>0</v>
      </c>
      <c r="P21">
        <v>0</v>
      </c>
      <c r="Q21">
        <v>0</v>
      </c>
      <c r="R21" s="60">
        <v>0</v>
      </c>
      <c r="T21">
        <v>43633</v>
      </c>
      <c r="U21">
        <v>0</v>
      </c>
      <c r="V21">
        <v>0</v>
      </c>
      <c r="W21">
        <v>0</v>
      </c>
      <c r="X21">
        <v>0</v>
      </c>
    </row>
    <row r="22" spans="2:24" x14ac:dyDescent="0.3">
      <c r="B22">
        <v>43634</v>
      </c>
      <c r="C22">
        <v>0</v>
      </c>
      <c r="D22">
        <v>1.65</v>
      </c>
      <c r="E22">
        <v>0</v>
      </c>
      <c r="F22" s="60">
        <v>1.65</v>
      </c>
      <c r="H22">
        <v>43634</v>
      </c>
      <c r="I22">
        <v>0</v>
      </c>
      <c r="J22">
        <v>9.9999999999999992E-2</v>
      </c>
      <c r="K22">
        <v>0</v>
      </c>
      <c r="L22">
        <v>9.9999999999999992E-2</v>
      </c>
      <c r="N22">
        <v>43634</v>
      </c>
      <c r="O22">
        <v>0</v>
      </c>
      <c r="P22">
        <v>0</v>
      </c>
      <c r="Q22">
        <v>0</v>
      </c>
      <c r="R22" s="60">
        <v>0</v>
      </c>
      <c r="T22">
        <v>43634</v>
      </c>
      <c r="U22">
        <v>0</v>
      </c>
      <c r="V22">
        <v>0</v>
      </c>
      <c r="W22">
        <v>0</v>
      </c>
      <c r="X22">
        <v>0</v>
      </c>
    </row>
    <row r="23" spans="2:24" x14ac:dyDescent="0.3">
      <c r="B23">
        <v>43635</v>
      </c>
      <c r="C23">
        <v>0</v>
      </c>
      <c r="D23">
        <v>0</v>
      </c>
      <c r="E23">
        <v>0</v>
      </c>
      <c r="F23" s="60">
        <v>0</v>
      </c>
      <c r="H23">
        <v>43635</v>
      </c>
      <c r="I23">
        <v>0</v>
      </c>
      <c r="J23">
        <v>9.9999999999999992E-2</v>
      </c>
      <c r="K23">
        <v>0</v>
      </c>
      <c r="L23">
        <v>9.9999999999999992E-2</v>
      </c>
      <c r="N23">
        <v>43635</v>
      </c>
      <c r="O23">
        <v>0</v>
      </c>
      <c r="P23">
        <v>0</v>
      </c>
      <c r="Q23">
        <v>0</v>
      </c>
      <c r="R23" s="60">
        <v>0</v>
      </c>
      <c r="T23">
        <v>43635</v>
      </c>
      <c r="U23">
        <v>0</v>
      </c>
      <c r="V23">
        <v>0</v>
      </c>
      <c r="W23">
        <v>0</v>
      </c>
      <c r="X23">
        <v>0</v>
      </c>
    </row>
    <row r="24" spans="2:24" x14ac:dyDescent="0.3">
      <c r="B24">
        <v>43636</v>
      </c>
      <c r="C24">
        <v>0</v>
      </c>
      <c r="D24">
        <v>0</v>
      </c>
      <c r="E24">
        <v>0</v>
      </c>
      <c r="F24" s="60">
        <v>0</v>
      </c>
      <c r="H24">
        <v>43636</v>
      </c>
      <c r="I24">
        <v>0</v>
      </c>
      <c r="J24">
        <v>0</v>
      </c>
      <c r="K24">
        <v>0</v>
      </c>
      <c r="L24">
        <v>0</v>
      </c>
      <c r="N24">
        <v>43636</v>
      </c>
      <c r="O24">
        <v>0</v>
      </c>
      <c r="P24">
        <v>0</v>
      </c>
      <c r="Q24">
        <v>0</v>
      </c>
      <c r="R24" s="60">
        <v>0</v>
      </c>
      <c r="T24">
        <v>43636</v>
      </c>
      <c r="U24">
        <v>0</v>
      </c>
      <c r="V24">
        <v>0</v>
      </c>
      <c r="W24">
        <v>0</v>
      </c>
      <c r="X24">
        <v>0</v>
      </c>
    </row>
    <row r="25" spans="2:24" x14ac:dyDescent="0.3">
      <c r="B25">
        <v>43637</v>
      </c>
      <c r="C25">
        <v>0</v>
      </c>
      <c r="D25">
        <v>0</v>
      </c>
      <c r="E25">
        <v>0</v>
      </c>
      <c r="F25" s="60">
        <v>0</v>
      </c>
      <c r="H25">
        <v>43637</v>
      </c>
      <c r="I25">
        <v>0</v>
      </c>
      <c r="J25">
        <v>0</v>
      </c>
      <c r="K25">
        <v>0</v>
      </c>
      <c r="L25">
        <v>0</v>
      </c>
      <c r="N25">
        <v>43637</v>
      </c>
      <c r="O25">
        <v>0</v>
      </c>
      <c r="P25">
        <v>0</v>
      </c>
      <c r="Q25">
        <v>0</v>
      </c>
      <c r="R25" s="60">
        <v>0</v>
      </c>
      <c r="T25">
        <v>43637</v>
      </c>
      <c r="U25">
        <v>0</v>
      </c>
      <c r="V25">
        <v>0</v>
      </c>
      <c r="W25">
        <v>0</v>
      </c>
      <c r="X25">
        <v>0</v>
      </c>
    </row>
    <row r="26" spans="2:24" x14ac:dyDescent="0.3">
      <c r="B26">
        <v>43638</v>
      </c>
      <c r="C26">
        <v>1.3</v>
      </c>
      <c r="D26">
        <v>0.65</v>
      </c>
      <c r="E26">
        <v>0</v>
      </c>
      <c r="F26" s="60">
        <v>0.65</v>
      </c>
      <c r="H26">
        <v>43638</v>
      </c>
      <c r="I26">
        <v>0</v>
      </c>
      <c r="J26">
        <v>0</v>
      </c>
      <c r="K26">
        <v>0</v>
      </c>
      <c r="L26">
        <v>0</v>
      </c>
      <c r="N26">
        <v>43638</v>
      </c>
      <c r="O26">
        <v>0</v>
      </c>
      <c r="P26">
        <v>0</v>
      </c>
      <c r="Q26">
        <v>0</v>
      </c>
      <c r="R26" s="60">
        <v>0</v>
      </c>
      <c r="T26">
        <v>43638</v>
      </c>
      <c r="U26">
        <v>0</v>
      </c>
      <c r="V26">
        <v>0</v>
      </c>
      <c r="W26">
        <v>0</v>
      </c>
      <c r="X26">
        <v>0</v>
      </c>
    </row>
    <row r="27" spans="2:24" x14ac:dyDescent="0.3">
      <c r="B27">
        <v>43639</v>
      </c>
      <c r="C27">
        <v>7.5</v>
      </c>
      <c r="D27">
        <v>4.4000000000000004</v>
      </c>
      <c r="E27">
        <v>0</v>
      </c>
      <c r="F27" s="60">
        <v>4.4000000000000004</v>
      </c>
      <c r="H27">
        <v>43639</v>
      </c>
      <c r="I27">
        <v>0</v>
      </c>
      <c r="J27">
        <v>0</v>
      </c>
      <c r="K27">
        <v>0</v>
      </c>
      <c r="L27">
        <v>0</v>
      </c>
      <c r="N27">
        <v>43639</v>
      </c>
      <c r="O27">
        <v>0</v>
      </c>
      <c r="P27">
        <v>0</v>
      </c>
      <c r="Q27">
        <v>0</v>
      </c>
      <c r="R27" s="60">
        <v>0</v>
      </c>
      <c r="T27">
        <v>43639</v>
      </c>
      <c r="U27">
        <v>0</v>
      </c>
      <c r="V27">
        <v>0</v>
      </c>
      <c r="W27">
        <v>0</v>
      </c>
      <c r="X27">
        <v>0</v>
      </c>
    </row>
    <row r="28" spans="2:24" x14ac:dyDescent="0.3">
      <c r="B28">
        <v>43640</v>
      </c>
      <c r="C28">
        <v>0</v>
      </c>
      <c r="D28">
        <v>3.75</v>
      </c>
      <c r="E28">
        <v>0</v>
      </c>
      <c r="F28" s="60">
        <v>3.75</v>
      </c>
      <c r="H28">
        <v>43640</v>
      </c>
      <c r="I28">
        <v>0</v>
      </c>
      <c r="J28">
        <v>0</v>
      </c>
      <c r="K28">
        <v>0</v>
      </c>
      <c r="L28">
        <v>0</v>
      </c>
      <c r="N28">
        <v>43640</v>
      </c>
      <c r="O28">
        <v>0</v>
      </c>
      <c r="P28">
        <v>0</v>
      </c>
      <c r="Q28">
        <v>0</v>
      </c>
      <c r="R28" s="60">
        <v>0</v>
      </c>
      <c r="T28">
        <v>43640</v>
      </c>
      <c r="U28">
        <v>0</v>
      </c>
      <c r="V28">
        <v>0</v>
      </c>
      <c r="W28">
        <v>0</v>
      </c>
      <c r="X28">
        <v>0</v>
      </c>
    </row>
    <row r="29" spans="2:24" x14ac:dyDescent="0.3">
      <c r="B29">
        <v>43641</v>
      </c>
      <c r="C29">
        <v>0</v>
      </c>
      <c r="D29">
        <v>0</v>
      </c>
      <c r="E29">
        <v>0</v>
      </c>
      <c r="F29" s="60">
        <v>0</v>
      </c>
      <c r="H29">
        <v>43641</v>
      </c>
      <c r="I29">
        <v>0</v>
      </c>
      <c r="J29">
        <v>0</v>
      </c>
      <c r="K29">
        <v>0</v>
      </c>
      <c r="L29">
        <v>0</v>
      </c>
      <c r="N29">
        <v>43641</v>
      </c>
      <c r="O29">
        <v>0</v>
      </c>
      <c r="P29">
        <v>0</v>
      </c>
      <c r="Q29">
        <v>0</v>
      </c>
      <c r="R29" s="60">
        <v>0</v>
      </c>
      <c r="T29">
        <v>43641</v>
      </c>
      <c r="U29">
        <v>0</v>
      </c>
      <c r="V29">
        <v>0</v>
      </c>
      <c r="W29">
        <v>0</v>
      </c>
      <c r="X29">
        <v>0</v>
      </c>
    </row>
    <row r="30" spans="2:24" x14ac:dyDescent="0.3">
      <c r="B30">
        <v>43642</v>
      </c>
      <c r="C30">
        <v>0</v>
      </c>
      <c r="D30">
        <v>0</v>
      </c>
      <c r="E30">
        <v>0</v>
      </c>
      <c r="F30" s="60">
        <v>0</v>
      </c>
      <c r="H30">
        <v>43642</v>
      </c>
      <c r="I30">
        <v>0</v>
      </c>
      <c r="J30">
        <v>0</v>
      </c>
      <c r="K30">
        <v>0</v>
      </c>
      <c r="L30">
        <v>0</v>
      </c>
      <c r="N30">
        <v>43642</v>
      </c>
      <c r="O30">
        <v>0</v>
      </c>
      <c r="P30">
        <v>0</v>
      </c>
      <c r="Q30">
        <v>0</v>
      </c>
      <c r="R30" s="60">
        <v>0</v>
      </c>
      <c r="T30">
        <v>43642</v>
      </c>
      <c r="U30">
        <v>0</v>
      </c>
      <c r="V30">
        <v>0</v>
      </c>
      <c r="W30">
        <v>0</v>
      </c>
      <c r="X30">
        <v>0</v>
      </c>
    </row>
    <row r="31" spans="2:24" x14ac:dyDescent="0.3">
      <c r="B31">
        <v>43643</v>
      </c>
      <c r="C31">
        <v>0</v>
      </c>
      <c r="D31">
        <v>0</v>
      </c>
      <c r="E31">
        <v>0</v>
      </c>
      <c r="F31" s="60">
        <v>0</v>
      </c>
      <c r="H31">
        <v>43643</v>
      </c>
      <c r="I31">
        <v>0</v>
      </c>
      <c r="J31">
        <v>0</v>
      </c>
      <c r="K31">
        <v>0</v>
      </c>
      <c r="L31">
        <v>0</v>
      </c>
      <c r="N31">
        <v>43643</v>
      </c>
      <c r="O31">
        <v>0</v>
      </c>
      <c r="P31">
        <v>0</v>
      </c>
      <c r="Q31">
        <v>0</v>
      </c>
      <c r="R31" s="60">
        <v>0</v>
      </c>
      <c r="T31">
        <v>43643</v>
      </c>
      <c r="U31">
        <v>0</v>
      </c>
      <c r="V31">
        <v>0</v>
      </c>
      <c r="W31">
        <v>0</v>
      </c>
      <c r="X31">
        <v>0</v>
      </c>
    </row>
    <row r="32" spans="2:24" x14ac:dyDescent="0.3">
      <c r="B32">
        <v>43644</v>
      </c>
      <c r="C32">
        <v>0</v>
      </c>
      <c r="D32">
        <v>0</v>
      </c>
      <c r="E32">
        <v>0</v>
      </c>
      <c r="F32" s="60">
        <v>0</v>
      </c>
      <c r="H32">
        <v>43644</v>
      </c>
      <c r="I32">
        <v>0</v>
      </c>
      <c r="J32">
        <v>0</v>
      </c>
      <c r="K32">
        <v>0</v>
      </c>
      <c r="L32">
        <v>0</v>
      </c>
      <c r="N32">
        <v>43644</v>
      </c>
      <c r="O32">
        <v>0</v>
      </c>
      <c r="P32">
        <v>0</v>
      </c>
      <c r="Q32">
        <v>0</v>
      </c>
      <c r="R32" s="60">
        <v>0</v>
      </c>
      <c r="T32">
        <v>43644</v>
      </c>
      <c r="U32">
        <v>0</v>
      </c>
      <c r="V32">
        <v>0</v>
      </c>
      <c r="W32">
        <v>0</v>
      </c>
      <c r="X32">
        <v>0</v>
      </c>
    </row>
    <row r="33" spans="2:24" x14ac:dyDescent="0.3">
      <c r="B33">
        <v>43645</v>
      </c>
      <c r="C33">
        <v>0</v>
      </c>
      <c r="D33">
        <v>0</v>
      </c>
      <c r="E33">
        <v>0</v>
      </c>
      <c r="F33" s="60">
        <v>0</v>
      </c>
      <c r="H33">
        <v>43645</v>
      </c>
      <c r="I33">
        <v>0</v>
      </c>
      <c r="J33">
        <v>0</v>
      </c>
      <c r="K33">
        <v>0</v>
      </c>
      <c r="L33">
        <v>0</v>
      </c>
      <c r="N33">
        <v>43645</v>
      </c>
      <c r="O33">
        <v>0</v>
      </c>
      <c r="P33">
        <v>0</v>
      </c>
      <c r="Q33">
        <v>0</v>
      </c>
      <c r="R33" s="60">
        <v>0</v>
      </c>
      <c r="T33">
        <v>43645</v>
      </c>
      <c r="U33">
        <v>0</v>
      </c>
      <c r="V33">
        <v>0</v>
      </c>
      <c r="W33">
        <v>0</v>
      </c>
      <c r="X33">
        <v>0</v>
      </c>
    </row>
    <row r="34" spans="2:24" x14ac:dyDescent="0.3">
      <c r="B34">
        <v>43646</v>
      </c>
      <c r="C34">
        <v>0</v>
      </c>
      <c r="D34">
        <v>0</v>
      </c>
      <c r="E34">
        <v>0</v>
      </c>
      <c r="F34" s="60">
        <v>0</v>
      </c>
      <c r="H34">
        <v>43646</v>
      </c>
      <c r="I34">
        <v>0</v>
      </c>
      <c r="J34">
        <v>0</v>
      </c>
      <c r="K34">
        <v>0</v>
      </c>
      <c r="L34">
        <v>0</v>
      </c>
      <c r="N34">
        <v>43646</v>
      </c>
      <c r="O34">
        <v>0</v>
      </c>
      <c r="P34">
        <v>0</v>
      </c>
      <c r="Q34">
        <v>0</v>
      </c>
      <c r="R34" s="60">
        <v>0</v>
      </c>
      <c r="T34">
        <v>43646</v>
      </c>
      <c r="U34">
        <v>0</v>
      </c>
      <c r="V34">
        <v>0</v>
      </c>
      <c r="W34">
        <v>0</v>
      </c>
      <c r="X34">
        <v>0</v>
      </c>
    </row>
    <row r="35" spans="2:24" x14ac:dyDescent="0.3">
      <c r="B35">
        <v>43647</v>
      </c>
      <c r="C35">
        <v>1.4</v>
      </c>
      <c r="D35">
        <v>0.7</v>
      </c>
      <c r="E35">
        <v>0</v>
      </c>
      <c r="F35" s="60">
        <v>0.7</v>
      </c>
      <c r="H35">
        <v>43647</v>
      </c>
      <c r="I35">
        <v>0</v>
      </c>
      <c r="J35">
        <v>0</v>
      </c>
      <c r="K35">
        <v>0</v>
      </c>
      <c r="L35">
        <v>0</v>
      </c>
      <c r="N35">
        <v>43647</v>
      </c>
      <c r="O35">
        <v>0</v>
      </c>
      <c r="P35">
        <v>0</v>
      </c>
      <c r="Q35">
        <v>0</v>
      </c>
      <c r="R35" s="60">
        <v>0</v>
      </c>
      <c r="T35">
        <v>43647</v>
      </c>
      <c r="U35">
        <v>0</v>
      </c>
      <c r="V35">
        <v>0</v>
      </c>
      <c r="W35">
        <v>0</v>
      </c>
      <c r="X35">
        <v>0</v>
      </c>
    </row>
    <row r="36" spans="2:24" x14ac:dyDescent="0.3">
      <c r="B36">
        <v>43648</v>
      </c>
      <c r="C36">
        <v>0</v>
      </c>
      <c r="D36">
        <v>0.7</v>
      </c>
      <c r="E36">
        <v>0</v>
      </c>
      <c r="F36" s="60">
        <v>0.7</v>
      </c>
      <c r="H36">
        <v>43648</v>
      </c>
      <c r="I36">
        <v>0</v>
      </c>
      <c r="J36">
        <v>0</v>
      </c>
      <c r="K36">
        <v>0</v>
      </c>
      <c r="L36">
        <v>0</v>
      </c>
      <c r="N36">
        <v>43648</v>
      </c>
      <c r="O36">
        <v>0</v>
      </c>
      <c r="P36">
        <v>0</v>
      </c>
      <c r="Q36">
        <v>0</v>
      </c>
      <c r="R36" s="60">
        <v>0</v>
      </c>
      <c r="T36">
        <v>43648</v>
      </c>
      <c r="U36">
        <v>0</v>
      </c>
      <c r="V36">
        <v>0</v>
      </c>
      <c r="W36">
        <v>0</v>
      </c>
      <c r="X36">
        <v>0</v>
      </c>
    </row>
    <row r="37" spans="2:24" x14ac:dyDescent="0.3">
      <c r="B37">
        <v>43649</v>
      </c>
      <c r="C37">
        <v>0</v>
      </c>
      <c r="D37">
        <v>0</v>
      </c>
      <c r="E37">
        <v>0</v>
      </c>
      <c r="F37" s="60">
        <v>0</v>
      </c>
      <c r="H37">
        <v>43649</v>
      </c>
      <c r="I37">
        <v>0</v>
      </c>
      <c r="J37">
        <v>0</v>
      </c>
      <c r="K37">
        <v>0</v>
      </c>
      <c r="L37">
        <v>0</v>
      </c>
      <c r="N37">
        <v>43649</v>
      </c>
      <c r="O37">
        <v>0</v>
      </c>
      <c r="P37">
        <v>0</v>
      </c>
      <c r="Q37">
        <v>0</v>
      </c>
      <c r="R37" s="60">
        <v>0</v>
      </c>
      <c r="T37">
        <v>43649</v>
      </c>
      <c r="U37">
        <v>0</v>
      </c>
      <c r="V37">
        <v>0</v>
      </c>
      <c r="W37">
        <v>0</v>
      </c>
      <c r="X37">
        <v>0</v>
      </c>
    </row>
    <row r="38" spans="2:24" x14ac:dyDescent="0.3">
      <c r="B38">
        <v>43650</v>
      </c>
      <c r="C38">
        <v>0</v>
      </c>
      <c r="D38">
        <v>0</v>
      </c>
      <c r="E38">
        <v>1.9500000000000002</v>
      </c>
      <c r="F38" s="60">
        <v>0</v>
      </c>
      <c r="H38">
        <v>43650</v>
      </c>
      <c r="I38">
        <v>0</v>
      </c>
      <c r="J38">
        <v>0</v>
      </c>
      <c r="K38">
        <v>1.3</v>
      </c>
      <c r="L38">
        <v>0</v>
      </c>
      <c r="N38">
        <v>43650</v>
      </c>
      <c r="O38">
        <v>0</v>
      </c>
      <c r="P38">
        <v>0</v>
      </c>
      <c r="Q38">
        <v>0.97500000000000009</v>
      </c>
      <c r="R38" s="60">
        <v>0</v>
      </c>
      <c r="T38">
        <v>43650</v>
      </c>
      <c r="U38">
        <v>0</v>
      </c>
      <c r="V38">
        <v>0</v>
      </c>
      <c r="W38">
        <v>0.78</v>
      </c>
      <c r="X38">
        <v>0</v>
      </c>
    </row>
    <row r="39" spans="2:24" x14ac:dyDescent="0.3">
      <c r="B39">
        <v>43651</v>
      </c>
      <c r="C39">
        <v>1.4</v>
      </c>
      <c r="D39">
        <v>0.7</v>
      </c>
      <c r="E39">
        <v>18.850000000000001</v>
      </c>
      <c r="F39" s="60">
        <v>0.7</v>
      </c>
      <c r="H39">
        <v>43651</v>
      </c>
      <c r="I39">
        <v>5.4</v>
      </c>
      <c r="J39">
        <v>1.8</v>
      </c>
      <c r="K39">
        <v>12.566666666666668</v>
      </c>
      <c r="L39">
        <v>1.8</v>
      </c>
      <c r="N39">
        <v>43651</v>
      </c>
      <c r="O39">
        <v>1.4</v>
      </c>
      <c r="P39">
        <v>0.35</v>
      </c>
      <c r="Q39">
        <v>9.4250000000000007</v>
      </c>
      <c r="R39" s="60">
        <v>0.35</v>
      </c>
      <c r="T39">
        <v>43651</v>
      </c>
      <c r="U39">
        <v>0</v>
      </c>
      <c r="V39">
        <v>0</v>
      </c>
      <c r="W39">
        <v>7.5400000000000009</v>
      </c>
      <c r="X39">
        <v>0</v>
      </c>
    </row>
    <row r="40" spans="2:24" x14ac:dyDescent="0.3">
      <c r="B40">
        <v>43652</v>
      </c>
      <c r="C40">
        <v>0</v>
      </c>
      <c r="D40">
        <v>0.7</v>
      </c>
      <c r="E40">
        <v>16.900000000000002</v>
      </c>
      <c r="F40" s="60">
        <v>0.7</v>
      </c>
      <c r="H40">
        <v>43652</v>
      </c>
      <c r="I40">
        <v>0</v>
      </c>
      <c r="J40">
        <v>1.8</v>
      </c>
      <c r="K40">
        <v>12.566666666666668</v>
      </c>
      <c r="L40">
        <v>1.8</v>
      </c>
      <c r="N40">
        <v>43652</v>
      </c>
      <c r="O40">
        <v>0</v>
      </c>
      <c r="P40">
        <v>0.35</v>
      </c>
      <c r="Q40">
        <v>9.4250000000000007</v>
      </c>
      <c r="R40" s="60">
        <v>0.35</v>
      </c>
      <c r="T40">
        <v>43652</v>
      </c>
      <c r="U40">
        <v>6</v>
      </c>
      <c r="V40">
        <v>1.2</v>
      </c>
      <c r="W40">
        <v>7.5400000000000009</v>
      </c>
      <c r="X40">
        <v>1.2</v>
      </c>
    </row>
    <row r="41" spans="2:24" x14ac:dyDescent="0.3">
      <c r="B41">
        <v>43653</v>
      </c>
      <c r="C41">
        <v>0</v>
      </c>
      <c r="D41">
        <v>0</v>
      </c>
      <c r="E41">
        <v>0</v>
      </c>
      <c r="F41" s="60">
        <v>0</v>
      </c>
      <c r="H41">
        <v>43653</v>
      </c>
      <c r="I41">
        <v>0</v>
      </c>
      <c r="J41">
        <v>1.8</v>
      </c>
      <c r="K41">
        <v>11.266666666666667</v>
      </c>
      <c r="L41">
        <v>1.8</v>
      </c>
      <c r="N41">
        <v>43653</v>
      </c>
      <c r="O41">
        <v>18.600000000000001</v>
      </c>
      <c r="P41">
        <v>5</v>
      </c>
      <c r="Q41">
        <v>9.4250000000000007</v>
      </c>
      <c r="R41" s="60">
        <v>5</v>
      </c>
      <c r="T41">
        <v>43653</v>
      </c>
      <c r="U41">
        <v>7.9</v>
      </c>
      <c r="V41">
        <v>2.7800000000000002</v>
      </c>
      <c r="W41">
        <v>7.5400000000000009</v>
      </c>
      <c r="X41">
        <v>2.7800000000000002</v>
      </c>
    </row>
    <row r="42" spans="2:24" x14ac:dyDescent="0.3">
      <c r="B42">
        <v>43654</v>
      </c>
      <c r="C42">
        <v>0.6</v>
      </c>
      <c r="D42">
        <v>0.3</v>
      </c>
      <c r="E42">
        <v>0</v>
      </c>
      <c r="F42" s="60">
        <v>0.3</v>
      </c>
      <c r="H42">
        <v>43654</v>
      </c>
      <c r="I42">
        <v>0</v>
      </c>
      <c r="J42">
        <v>0</v>
      </c>
      <c r="K42">
        <v>0</v>
      </c>
      <c r="L42">
        <v>0</v>
      </c>
      <c r="N42">
        <v>43654</v>
      </c>
      <c r="O42">
        <v>0.6</v>
      </c>
      <c r="P42">
        <v>5.15</v>
      </c>
      <c r="Q42">
        <v>8.4500000000000011</v>
      </c>
      <c r="R42" s="60">
        <v>5.15</v>
      </c>
      <c r="T42">
        <v>43654</v>
      </c>
      <c r="U42">
        <v>1.8</v>
      </c>
      <c r="V42">
        <v>3.14</v>
      </c>
      <c r="W42">
        <v>7.5400000000000009</v>
      </c>
      <c r="X42">
        <v>3.14</v>
      </c>
    </row>
    <row r="43" spans="2:24" x14ac:dyDescent="0.3">
      <c r="B43">
        <v>43655</v>
      </c>
      <c r="C43">
        <v>0</v>
      </c>
      <c r="D43">
        <v>0.3</v>
      </c>
      <c r="E43">
        <v>0</v>
      </c>
      <c r="F43" s="60">
        <v>0.3</v>
      </c>
      <c r="H43">
        <v>43655</v>
      </c>
      <c r="I43">
        <v>0</v>
      </c>
      <c r="J43">
        <v>0</v>
      </c>
      <c r="K43">
        <v>0</v>
      </c>
      <c r="L43">
        <v>0</v>
      </c>
      <c r="N43">
        <v>43655</v>
      </c>
      <c r="O43">
        <v>0</v>
      </c>
      <c r="P43">
        <v>4.8000000000000007</v>
      </c>
      <c r="Q43">
        <v>0</v>
      </c>
      <c r="R43" s="60">
        <v>4.8000000000000007</v>
      </c>
      <c r="T43">
        <v>43655</v>
      </c>
      <c r="U43">
        <v>0.8</v>
      </c>
      <c r="V43">
        <v>3.3</v>
      </c>
      <c r="W43">
        <v>6.7600000000000007</v>
      </c>
      <c r="X43">
        <v>3.3</v>
      </c>
    </row>
    <row r="44" spans="2:24" x14ac:dyDescent="0.3">
      <c r="B44">
        <v>43656</v>
      </c>
      <c r="C44">
        <v>0</v>
      </c>
      <c r="D44">
        <v>0</v>
      </c>
      <c r="E44">
        <v>0</v>
      </c>
      <c r="F44" s="60">
        <v>0</v>
      </c>
      <c r="H44">
        <v>43656</v>
      </c>
      <c r="I44">
        <v>0</v>
      </c>
      <c r="J44">
        <v>0</v>
      </c>
      <c r="K44">
        <v>0</v>
      </c>
      <c r="L44">
        <v>0</v>
      </c>
      <c r="N44">
        <v>43656</v>
      </c>
      <c r="O44">
        <v>0</v>
      </c>
      <c r="P44">
        <v>4.8000000000000007</v>
      </c>
      <c r="Q44">
        <v>0</v>
      </c>
      <c r="R44" s="60">
        <v>4.8000000000000007</v>
      </c>
      <c r="T44">
        <v>43656</v>
      </c>
      <c r="U44">
        <v>21.6</v>
      </c>
      <c r="V44">
        <v>7.62</v>
      </c>
      <c r="W44">
        <v>0</v>
      </c>
      <c r="X44">
        <v>7.62</v>
      </c>
    </row>
    <row r="45" spans="2:24" x14ac:dyDescent="0.3">
      <c r="B45">
        <v>43657</v>
      </c>
      <c r="C45">
        <v>0</v>
      </c>
      <c r="D45">
        <v>0</v>
      </c>
      <c r="E45">
        <v>0</v>
      </c>
      <c r="F45" s="60">
        <v>0</v>
      </c>
      <c r="H45">
        <v>43657</v>
      </c>
      <c r="I45">
        <v>0</v>
      </c>
      <c r="J45">
        <v>0</v>
      </c>
      <c r="K45">
        <v>0</v>
      </c>
      <c r="L45">
        <v>0</v>
      </c>
      <c r="N45">
        <v>43657</v>
      </c>
      <c r="O45">
        <v>0</v>
      </c>
      <c r="P45">
        <v>0.15</v>
      </c>
      <c r="Q45">
        <v>0</v>
      </c>
      <c r="R45" s="60">
        <v>0.15</v>
      </c>
      <c r="T45">
        <v>43657</v>
      </c>
      <c r="U45">
        <v>1.3</v>
      </c>
      <c r="V45">
        <v>6.68</v>
      </c>
      <c r="W45">
        <v>0</v>
      </c>
      <c r="X45">
        <v>6.68</v>
      </c>
    </row>
    <row r="46" spans="2:24" x14ac:dyDescent="0.3">
      <c r="B46">
        <v>43658</v>
      </c>
      <c r="C46">
        <v>5.4</v>
      </c>
      <c r="D46">
        <v>2.7</v>
      </c>
      <c r="E46">
        <v>0</v>
      </c>
      <c r="F46" s="60">
        <v>2.7</v>
      </c>
      <c r="H46">
        <v>43658</v>
      </c>
      <c r="I46">
        <v>0</v>
      </c>
      <c r="J46">
        <v>0</v>
      </c>
      <c r="K46">
        <v>0</v>
      </c>
      <c r="L46">
        <v>0</v>
      </c>
      <c r="N46">
        <v>43658</v>
      </c>
      <c r="O46">
        <v>0</v>
      </c>
      <c r="P46">
        <v>0</v>
      </c>
      <c r="Q46">
        <v>0</v>
      </c>
      <c r="R46" s="60">
        <v>0</v>
      </c>
      <c r="T46">
        <v>43658</v>
      </c>
      <c r="U46">
        <v>0</v>
      </c>
      <c r="V46">
        <v>5.1000000000000005</v>
      </c>
      <c r="W46">
        <v>0</v>
      </c>
      <c r="X46">
        <v>5.1000000000000005</v>
      </c>
    </row>
    <row r="47" spans="2:24" x14ac:dyDescent="0.3">
      <c r="B47">
        <v>43659</v>
      </c>
      <c r="C47">
        <v>0</v>
      </c>
      <c r="D47">
        <v>2.7</v>
      </c>
      <c r="E47">
        <v>0</v>
      </c>
      <c r="F47" s="60">
        <v>2.7</v>
      </c>
      <c r="H47">
        <v>43659</v>
      </c>
      <c r="I47">
        <v>0</v>
      </c>
      <c r="J47">
        <v>0</v>
      </c>
      <c r="K47">
        <v>0</v>
      </c>
      <c r="L47">
        <v>0</v>
      </c>
      <c r="N47">
        <v>43659</v>
      </c>
      <c r="O47">
        <v>0</v>
      </c>
      <c r="P47">
        <v>0</v>
      </c>
      <c r="Q47">
        <v>0</v>
      </c>
      <c r="R47" s="60">
        <v>0</v>
      </c>
      <c r="T47">
        <v>43659</v>
      </c>
      <c r="U47">
        <v>0</v>
      </c>
      <c r="V47">
        <v>4.74</v>
      </c>
      <c r="W47">
        <v>0</v>
      </c>
      <c r="X47">
        <v>4.74</v>
      </c>
    </row>
    <row r="48" spans="2:24" x14ac:dyDescent="0.3">
      <c r="B48">
        <v>43660</v>
      </c>
      <c r="C48">
        <v>8.4</v>
      </c>
      <c r="D48">
        <v>4.2</v>
      </c>
      <c r="E48">
        <v>0</v>
      </c>
      <c r="F48" s="60">
        <v>4.2</v>
      </c>
      <c r="H48">
        <v>43660</v>
      </c>
      <c r="I48">
        <v>0</v>
      </c>
      <c r="J48">
        <v>0</v>
      </c>
      <c r="K48">
        <v>0</v>
      </c>
      <c r="L48">
        <v>0</v>
      </c>
      <c r="N48">
        <v>43660</v>
      </c>
      <c r="O48">
        <v>0</v>
      </c>
      <c r="P48">
        <v>0</v>
      </c>
      <c r="Q48">
        <v>0</v>
      </c>
      <c r="R48" s="60">
        <v>0</v>
      </c>
      <c r="T48">
        <v>43660</v>
      </c>
      <c r="U48">
        <v>0</v>
      </c>
      <c r="V48">
        <v>4.58</v>
      </c>
      <c r="W48">
        <v>0</v>
      </c>
      <c r="X48">
        <v>4.58</v>
      </c>
    </row>
    <row r="49" spans="2:24" x14ac:dyDescent="0.3">
      <c r="B49">
        <v>43661</v>
      </c>
      <c r="C49">
        <v>0</v>
      </c>
      <c r="D49">
        <v>4.2</v>
      </c>
      <c r="E49">
        <v>0</v>
      </c>
      <c r="F49" s="60">
        <v>4.2</v>
      </c>
      <c r="H49">
        <v>43661</v>
      </c>
      <c r="I49">
        <v>0</v>
      </c>
      <c r="J49">
        <v>0</v>
      </c>
      <c r="K49">
        <v>0</v>
      </c>
      <c r="L49">
        <v>0</v>
      </c>
      <c r="N49">
        <v>43661</v>
      </c>
      <c r="O49">
        <v>0</v>
      </c>
      <c r="P49">
        <v>0</v>
      </c>
      <c r="Q49">
        <v>0</v>
      </c>
      <c r="R49" s="60">
        <v>0</v>
      </c>
      <c r="T49">
        <v>43661</v>
      </c>
      <c r="U49">
        <v>0</v>
      </c>
      <c r="V49">
        <v>0.26</v>
      </c>
      <c r="W49">
        <v>0</v>
      </c>
      <c r="X49">
        <v>0.26</v>
      </c>
    </row>
    <row r="50" spans="2:24" x14ac:dyDescent="0.3">
      <c r="B50">
        <v>43662</v>
      </c>
      <c r="C50">
        <v>0.3</v>
      </c>
      <c r="D50">
        <v>0.15</v>
      </c>
      <c r="E50">
        <v>0</v>
      </c>
      <c r="F50" s="60">
        <v>0.15</v>
      </c>
      <c r="H50">
        <v>43662</v>
      </c>
      <c r="I50">
        <v>0</v>
      </c>
      <c r="J50">
        <v>0</v>
      </c>
      <c r="K50">
        <v>0</v>
      </c>
      <c r="L50">
        <v>0</v>
      </c>
      <c r="N50">
        <v>43662</v>
      </c>
      <c r="O50">
        <v>0</v>
      </c>
      <c r="P50">
        <v>0</v>
      </c>
      <c r="Q50">
        <v>0</v>
      </c>
      <c r="R50" s="60">
        <v>0</v>
      </c>
      <c r="T50">
        <v>43662</v>
      </c>
      <c r="U50">
        <v>0</v>
      </c>
      <c r="V50">
        <v>0</v>
      </c>
      <c r="W50">
        <v>0</v>
      </c>
      <c r="X50">
        <v>0</v>
      </c>
    </row>
    <row r="51" spans="2:24" x14ac:dyDescent="0.3">
      <c r="B51">
        <v>43663</v>
      </c>
      <c r="C51">
        <v>1.9</v>
      </c>
      <c r="D51">
        <v>1.0999999999999999</v>
      </c>
      <c r="E51">
        <v>0</v>
      </c>
      <c r="F51" s="60">
        <v>1.0999999999999999</v>
      </c>
      <c r="H51">
        <v>43663</v>
      </c>
      <c r="I51">
        <v>0</v>
      </c>
      <c r="J51">
        <v>0</v>
      </c>
      <c r="K51">
        <v>0</v>
      </c>
      <c r="L51">
        <v>0</v>
      </c>
      <c r="N51">
        <v>43663</v>
      </c>
      <c r="O51">
        <v>0</v>
      </c>
      <c r="P51">
        <v>0</v>
      </c>
      <c r="Q51">
        <v>0</v>
      </c>
      <c r="R51" s="60">
        <v>0</v>
      </c>
      <c r="T51">
        <v>43663</v>
      </c>
      <c r="U51">
        <v>14.8</v>
      </c>
      <c r="V51">
        <v>2.96</v>
      </c>
      <c r="W51">
        <v>0</v>
      </c>
      <c r="X51">
        <v>2.96</v>
      </c>
    </row>
    <row r="52" spans="2:24" x14ac:dyDescent="0.3">
      <c r="B52">
        <v>43664</v>
      </c>
      <c r="C52">
        <v>0</v>
      </c>
      <c r="D52">
        <v>0.95</v>
      </c>
      <c r="E52">
        <v>0</v>
      </c>
      <c r="F52" s="60">
        <v>0.95</v>
      </c>
      <c r="H52">
        <v>43664</v>
      </c>
      <c r="I52">
        <v>0</v>
      </c>
      <c r="J52">
        <v>0</v>
      </c>
      <c r="K52">
        <v>0</v>
      </c>
      <c r="L52">
        <v>0</v>
      </c>
      <c r="N52">
        <v>43664</v>
      </c>
      <c r="O52">
        <v>0</v>
      </c>
      <c r="P52">
        <v>0</v>
      </c>
      <c r="Q52">
        <v>0</v>
      </c>
      <c r="R52" s="60">
        <v>0</v>
      </c>
      <c r="T52">
        <v>43664</v>
      </c>
      <c r="U52">
        <v>0</v>
      </c>
      <c r="V52">
        <v>2.96</v>
      </c>
      <c r="W52">
        <v>0</v>
      </c>
      <c r="X52">
        <v>2.96</v>
      </c>
    </row>
    <row r="53" spans="2:24" x14ac:dyDescent="0.3">
      <c r="B53">
        <v>43665</v>
      </c>
      <c r="C53">
        <v>0</v>
      </c>
      <c r="D53">
        <v>0</v>
      </c>
      <c r="E53">
        <v>0</v>
      </c>
      <c r="F53" s="60">
        <v>0</v>
      </c>
      <c r="H53">
        <v>43665</v>
      </c>
      <c r="I53">
        <v>0</v>
      </c>
      <c r="J53">
        <v>0</v>
      </c>
      <c r="K53">
        <v>0</v>
      </c>
      <c r="L53">
        <v>0</v>
      </c>
      <c r="N53">
        <v>43665</v>
      </c>
      <c r="O53">
        <v>0</v>
      </c>
      <c r="P53">
        <v>0</v>
      </c>
      <c r="Q53">
        <v>0</v>
      </c>
      <c r="R53" s="60">
        <v>0</v>
      </c>
      <c r="T53">
        <v>43665</v>
      </c>
      <c r="U53">
        <v>0</v>
      </c>
      <c r="V53">
        <v>2.96</v>
      </c>
      <c r="W53">
        <v>0</v>
      </c>
      <c r="X53">
        <v>2.96</v>
      </c>
    </row>
    <row r="54" spans="2:24" x14ac:dyDescent="0.3">
      <c r="B54">
        <v>43666</v>
      </c>
      <c r="C54">
        <v>7.9</v>
      </c>
      <c r="D54">
        <v>3.95</v>
      </c>
      <c r="E54">
        <v>0.39</v>
      </c>
      <c r="F54" s="60">
        <v>3.95</v>
      </c>
      <c r="H54">
        <v>43666</v>
      </c>
      <c r="I54">
        <v>0</v>
      </c>
      <c r="J54">
        <v>0</v>
      </c>
      <c r="K54">
        <v>0.26</v>
      </c>
      <c r="L54">
        <v>0</v>
      </c>
      <c r="N54">
        <v>43666</v>
      </c>
      <c r="O54">
        <v>7.9</v>
      </c>
      <c r="P54">
        <v>1.9750000000000001</v>
      </c>
      <c r="Q54">
        <v>0.19500000000000001</v>
      </c>
      <c r="R54" s="60">
        <v>1.9750000000000001</v>
      </c>
      <c r="T54">
        <v>43666</v>
      </c>
      <c r="U54">
        <v>0</v>
      </c>
      <c r="V54">
        <v>2.96</v>
      </c>
      <c r="W54">
        <v>0.156</v>
      </c>
      <c r="X54">
        <v>2.96</v>
      </c>
    </row>
    <row r="55" spans="2:24" x14ac:dyDescent="0.3">
      <c r="B55">
        <v>43667</v>
      </c>
      <c r="C55">
        <v>1.8</v>
      </c>
      <c r="D55">
        <v>4.8500000000000005</v>
      </c>
      <c r="E55">
        <v>0.39</v>
      </c>
      <c r="F55" s="60">
        <v>4.8500000000000005</v>
      </c>
      <c r="H55">
        <v>43667</v>
      </c>
      <c r="I55">
        <v>1.8</v>
      </c>
      <c r="J55">
        <v>0.6</v>
      </c>
      <c r="K55">
        <v>0.26</v>
      </c>
      <c r="L55">
        <v>0.6</v>
      </c>
      <c r="N55">
        <v>43667</v>
      </c>
      <c r="O55">
        <v>1.8</v>
      </c>
      <c r="P55">
        <v>2.4250000000000003</v>
      </c>
      <c r="Q55">
        <v>0.19500000000000001</v>
      </c>
      <c r="R55" s="60">
        <v>2.4250000000000003</v>
      </c>
      <c r="T55">
        <v>43667</v>
      </c>
      <c r="U55">
        <v>0</v>
      </c>
      <c r="V55">
        <v>2.96</v>
      </c>
      <c r="W55">
        <v>0.156</v>
      </c>
      <c r="X55">
        <v>2.96</v>
      </c>
    </row>
    <row r="56" spans="2:24" x14ac:dyDescent="0.3">
      <c r="B56">
        <v>43668</v>
      </c>
      <c r="C56">
        <v>0</v>
      </c>
      <c r="D56">
        <v>0.9</v>
      </c>
      <c r="E56">
        <v>0.39</v>
      </c>
      <c r="F56" s="60">
        <v>0.9</v>
      </c>
      <c r="H56">
        <v>43668</v>
      </c>
      <c r="I56">
        <v>0.8</v>
      </c>
      <c r="J56">
        <v>0.8666666666666667</v>
      </c>
      <c r="K56">
        <v>0.52</v>
      </c>
      <c r="L56">
        <v>0.8666666666666667</v>
      </c>
      <c r="N56">
        <v>43668</v>
      </c>
      <c r="O56">
        <v>0.8</v>
      </c>
      <c r="P56">
        <v>2.6250000000000004</v>
      </c>
      <c r="Q56">
        <v>0.39</v>
      </c>
      <c r="R56" s="60">
        <v>2.6250000000000004</v>
      </c>
      <c r="T56">
        <v>43668</v>
      </c>
      <c r="U56">
        <v>18.899999999999999</v>
      </c>
      <c r="V56">
        <v>3.78</v>
      </c>
      <c r="W56">
        <v>0.312</v>
      </c>
      <c r="X56">
        <v>3.78</v>
      </c>
    </row>
    <row r="57" spans="2:24" x14ac:dyDescent="0.3">
      <c r="B57">
        <v>43669</v>
      </c>
      <c r="C57">
        <v>0</v>
      </c>
      <c r="D57">
        <v>0</v>
      </c>
      <c r="E57">
        <v>0.39</v>
      </c>
      <c r="F57" s="60">
        <v>0</v>
      </c>
      <c r="H57">
        <v>43669</v>
      </c>
      <c r="I57">
        <v>12.3</v>
      </c>
      <c r="J57">
        <v>4.9666666666666668</v>
      </c>
      <c r="K57">
        <v>0.26</v>
      </c>
      <c r="L57">
        <v>4.9666666666666668</v>
      </c>
      <c r="N57">
        <v>43669</v>
      </c>
      <c r="O57">
        <v>21.6</v>
      </c>
      <c r="P57">
        <v>8.0250000000000004</v>
      </c>
      <c r="Q57">
        <v>0.39</v>
      </c>
      <c r="R57" s="60">
        <v>8.0250000000000004</v>
      </c>
      <c r="T57">
        <v>43669</v>
      </c>
      <c r="U57">
        <v>0</v>
      </c>
      <c r="V57">
        <v>3.78</v>
      </c>
      <c r="W57">
        <v>0.312</v>
      </c>
      <c r="X57">
        <v>3.78</v>
      </c>
    </row>
    <row r="58" spans="2:24" x14ac:dyDescent="0.3">
      <c r="B58">
        <v>43670</v>
      </c>
      <c r="C58">
        <v>16.5</v>
      </c>
      <c r="D58">
        <v>8.25</v>
      </c>
      <c r="E58">
        <v>0</v>
      </c>
      <c r="F58" s="60">
        <v>8.25</v>
      </c>
      <c r="H58">
        <v>43670</v>
      </c>
      <c r="I58">
        <v>6.9</v>
      </c>
      <c r="J58">
        <v>6.666666666666667</v>
      </c>
      <c r="K58">
        <v>0.26</v>
      </c>
      <c r="L58">
        <v>6.666666666666667</v>
      </c>
      <c r="N58">
        <v>43670</v>
      </c>
      <c r="O58">
        <v>16.5</v>
      </c>
      <c r="P58">
        <v>10.175000000000001</v>
      </c>
      <c r="Q58">
        <v>0.19500000000000001</v>
      </c>
      <c r="R58" s="60">
        <v>10.175000000000001</v>
      </c>
      <c r="T58">
        <v>43670</v>
      </c>
      <c r="U58">
        <v>0</v>
      </c>
      <c r="V58">
        <v>3.78</v>
      </c>
      <c r="W58">
        <v>0.312</v>
      </c>
      <c r="X58">
        <v>3.78</v>
      </c>
    </row>
    <row r="59" spans="2:24" x14ac:dyDescent="0.3">
      <c r="B59">
        <v>43671</v>
      </c>
      <c r="C59">
        <v>46.1</v>
      </c>
      <c r="D59">
        <v>31.3</v>
      </c>
      <c r="E59">
        <v>2.3400000000000003</v>
      </c>
      <c r="F59" s="60">
        <v>31.3</v>
      </c>
      <c r="H59">
        <v>43671</v>
      </c>
      <c r="I59">
        <v>0</v>
      </c>
      <c r="J59">
        <v>6.4000000000000012</v>
      </c>
      <c r="K59">
        <v>1.5600000000000003</v>
      </c>
      <c r="L59">
        <v>6.4000000000000012</v>
      </c>
      <c r="N59">
        <v>43671</v>
      </c>
      <c r="O59">
        <v>46.1</v>
      </c>
      <c r="P59">
        <v>21.25</v>
      </c>
      <c r="Q59">
        <v>1.3650000000000002</v>
      </c>
      <c r="R59" s="60">
        <v>21.25</v>
      </c>
      <c r="T59">
        <v>43671</v>
      </c>
      <c r="U59">
        <v>0</v>
      </c>
      <c r="V59">
        <v>3.78</v>
      </c>
      <c r="W59">
        <v>1.0920000000000001</v>
      </c>
      <c r="X59">
        <v>3.78</v>
      </c>
    </row>
    <row r="60" spans="2:24" x14ac:dyDescent="0.3">
      <c r="B60">
        <v>43672</v>
      </c>
      <c r="C60">
        <v>3.4</v>
      </c>
      <c r="D60">
        <v>24.75</v>
      </c>
      <c r="E60">
        <v>2.3400000000000003</v>
      </c>
      <c r="F60" s="60">
        <v>24.75</v>
      </c>
      <c r="H60">
        <v>43672</v>
      </c>
      <c r="I60">
        <v>0</v>
      </c>
      <c r="J60">
        <v>2.3000000000000003</v>
      </c>
      <c r="K60">
        <v>1.5600000000000003</v>
      </c>
      <c r="L60">
        <v>2.3000000000000003</v>
      </c>
      <c r="N60">
        <v>43672</v>
      </c>
      <c r="O60">
        <v>1.6</v>
      </c>
      <c r="P60">
        <v>21.45</v>
      </c>
      <c r="Q60">
        <v>1.1700000000000002</v>
      </c>
      <c r="R60" s="60">
        <v>21.45</v>
      </c>
      <c r="T60">
        <v>43672</v>
      </c>
      <c r="U60">
        <v>0</v>
      </c>
      <c r="V60">
        <v>3.78</v>
      </c>
      <c r="W60">
        <v>1.0920000000000001</v>
      </c>
      <c r="X60">
        <v>3.78</v>
      </c>
    </row>
    <row r="61" spans="2:24" x14ac:dyDescent="0.3">
      <c r="B61">
        <v>43673</v>
      </c>
      <c r="C61">
        <v>1</v>
      </c>
      <c r="D61">
        <v>2.2000000000000002</v>
      </c>
      <c r="E61">
        <v>0</v>
      </c>
      <c r="F61" s="60">
        <v>2.2000000000000002</v>
      </c>
      <c r="H61">
        <v>43673</v>
      </c>
      <c r="I61">
        <v>1</v>
      </c>
      <c r="J61">
        <v>0.33333333333333331</v>
      </c>
      <c r="K61">
        <v>1.5600000000000003</v>
      </c>
      <c r="L61">
        <v>0.33333333333333331</v>
      </c>
      <c r="N61">
        <v>43673</v>
      </c>
      <c r="O61">
        <v>0.3</v>
      </c>
      <c r="P61">
        <v>16.125</v>
      </c>
      <c r="Q61">
        <v>1.1700000000000002</v>
      </c>
      <c r="R61" s="60">
        <v>16.125</v>
      </c>
      <c r="T61">
        <v>43673</v>
      </c>
      <c r="U61">
        <v>0.6</v>
      </c>
      <c r="V61">
        <v>0.12</v>
      </c>
      <c r="W61">
        <v>0.93600000000000017</v>
      </c>
      <c r="X61">
        <v>0.12</v>
      </c>
    </row>
    <row r="62" spans="2:24" x14ac:dyDescent="0.3">
      <c r="B62">
        <v>43674</v>
      </c>
      <c r="C62">
        <v>0</v>
      </c>
      <c r="D62">
        <v>0.5</v>
      </c>
      <c r="E62">
        <v>1.6900000000000002</v>
      </c>
      <c r="F62" s="60">
        <v>0.5</v>
      </c>
      <c r="H62">
        <v>43674</v>
      </c>
      <c r="I62">
        <v>1.3</v>
      </c>
      <c r="J62">
        <v>0.76666666666666661</v>
      </c>
      <c r="K62">
        <v>1.1266666666666667</v>
      </c>
      <c r="L62">
        <v>0.76666666666666661</v>
      </c>
      <c r="N62">
        <v>43674</v>
      </c>
      <c r="O62">
        <v>16.5</v>
      </c>
      <c r="P62">
        <v>16.125</v>
      </c>
      <c r="Q62">
        <v>2.0150000000000001</v>
      </c>
      <c r="R62" s="60">
        <v>16.125</v>
      </c>
      <c r="T62">
        <v>43674</v>
      </c>
      <c r="U62">
        <v>0</v>
      </c>
      <c r="V62">
        <v>0.12</v>
      </c>
      <c r="W62">
        <v>1.6120000000000001</v>
      </c>
      <c r="X62">
        <v>0.12</v>
      </c>
    </row>
    <row r="63" spans="2:24" x14ac:dyDescent="0.3">
      <c r="B63">
        <v>43675</v>
      </c>
      <c r="C63">
        <v>8.5</v>
      </c>
      <c r="D63">
        <v>4.25</v>
      </c>
      <c r="E63">
        <v>4.29</v>
      </c>
      <c r="F63" s="60">
        <v>4.25</v>
      </c>
      <c r="H63">
        <v>43675</v>
      </c>
      <c r="I63">
        <v>41.7</v>
      </c>
      <c r="J63">
        <v>14.666666666666666</v>
      </c>
      <c r="K63">
        <v>2.86</v>
      </c>
      <c r="L63">
        <v>14.666666666666666</v>
      </c>
      <c r="N63">
        <v>43675</v>
      </c>
      <c r="O63">
        <v>46.1</v>
      </c>
      <c r="P63">
        <v>16.125</v>
      </c>
      <c r="Q63">
        <v>2.145</v>
      </c>
      <c r="R63" s="60">
        <v>16.125</v>
      </c>
      <c r="T63">
        <v>43675</v>
      </c>
      <c r="U63">
        <v>1.7</v>
      </c>
      <c r="V63">
        <v>0.45999999999999996</v>
      </c>
      <c r="W63">
        <v>2.6520000000000001</v>
      </c>
      <c r="X63">
        <v>0.45999999999999996</v>
      </c>
    </row>
    <row r="64" spans="2:24" x14ac:dyDescent="0.3">
      <c r="B64">
        <v>43676</v>
      </c>
      <c r="C64">
        <v>8.6999999999999993</v>
      </c>
      <c r="D64">
        <v>8.6</v>
      </c>
      <c r="E64">
        <v>11.57</v>
      </c>
      <c r="F64" s="60">
        <v>8.6</v>
      </c>
      <c r="H64">
        <v>43676</v>
      </c>
      <c r="I64">
        <v>17.3</v>
      </c>
      <c r="J64">
        <v>20.099999999999998</v>
      </c>
      <c r="K64">
        <v>8.8400000000000016</v>
      </c>
      <c r="L64">
        <v>20.099999999999998</v>
      </c>
      <c r="N64">
        <v>43676</v>
      </c>
      <c r="O64">
        <v>1.6</v>
      </c>
      <c r="P64">
        <v>16.125</v>
      </c>
      <c r="Q64">
        <v>6.6300000000000008</v>
      </c>
      <c r="R64" s="60">
        <v>16.125</v>
      </c>
      <c r="T64">
        <v>43676</v>
      </c>
      <c r="U64">
        <v>3.4</v>
      </c>
      <c r="V64">
        <v>1.1399999999999999</v>
      </c>
      <c r="W64">
        <v>5.3040000000000003</v>
      </c>
      <c r="X64">
        <v>1.1399999999999999</v>
      </c>
    </row>
    <row r="65" spans="2:24" x14ac:dyDescent="0.3">
      <c r="B65">
        <v>43677</v>
      </c>
      <c r="C65">
        <v>1.3</v>
      </c>
      <c r="D65">
        <v>5</v>
      </c>
      <c r="E65">
        <v>14.56</v>
      </c>
      <c r="F65" s="60">
        <v>5</v>
      </c>
      <c r="H65">
        <v>43677</v>
      </c>
      <c r="I65">
        <v>17.7</v>
      </c>
      <c r="J65">
        <v>25.566666666666666</v>
      </c>
      <c r="K65">
        <v>11.44</v>
      </c>
      <c r="L65">
        <v>25.566666666666666</v>
      </c>
      <c r="N65">
        <v>43677</v>
      </c>
      <c r="O65">
        <v>0.3</v>
      </c>
      <c r="P65">
        <v>16.125</v>
      </c>
      <c r="Q65">
        <v>9.4250000000000007</v>
      </c>
      <c r="R65" s="60">
        <v>16.125</v>
      </c>
      <c r="T65">
        <v>43677</v>
      </c>
      <c r="U65">
        <v>1</v>
      </c>
      <c r="V65">
        <v>1.3399999999999999</v>
      </c>
      <c r="W65">
        <v>7.5400000000000009</v>
      </c>
      <c r="X65">
        <v>1.3399999999999999</v>
      </c>
    </row>
    <row r="66" spans="2:24" x14ac:dyDescent="0.3">
      <c r="B66">
        <v>43678</v>
      </c>
      <c r="C66">
        <v>9.4</v>
      </c>
      <c r="D66">
        <v>5.3500000000000005</v>
      </c>
      <c r="E66">
        <v>5.59</v>
      </c>
      <c r="F66" s="60">
        <v>5.3500000000000005</v>
      </c>
      <c r="H66">
        <v>43678</v>
      </c>
      <c r="I66">
        <v>9.4</v>
      </c>
      <c r="J66">
        <v>14.799999999999999</v>
      </c>
      <c r="K66">
        <v>9.706666666666667</v>
      </c>
      <c r="L66">
        <v>14.799999999999999</v>
      </c>
      <c r="N66">
        <v>43678</v>
      </c>
      <c r="O66">
        <v>9.4</v>
      </c>
      <c r="P66">
        <v>14.35</v>
      </c>
      <c r="Q66">
        <v>8.58</v>
      </c>
      <c r="R66" s="60">
        <v>14.35</v>
      </c>
      <c r="T66">
        <v>43678</v>
      </c>
      <c r="U66">
        <v>9.4</v>
      </c>
      <c r="V66">
        <v>3.1</v>
      </c>
      <c r="W66">
        <v>7.5400000000000009</v>
      </c>
      <c r="X66">
        <v>3.1</v>
      </c>
    </row>
    <row r="67" spans="2:24" x14ac:dyDescent="0.3">
      <c r="B67">
        <v>43679</v>
      </c>
      <c r="C67">
        <v>1</v>
      </c>
      <c r="D67">
        <v>5.2</v>
      </c>
      <c r="E67">
        <v>6.89</v>
      </c>
      <c r="F67" s="60">
        <v>5.2</v>
      </c>
      <c r="H67">
        <v>43679</v>
      </c>
      <c r="I67">
        <v>1</v>
      </c>
      <c r="J67">
        <v>9.3666666666666671</v>
      </c>
      <c r="K67">
        <v>8.32</v>
      </c>
      <c r="L67">
        <v>9.3666666666666671</v>
      </c>
      <c r="N67">
        <v>43679</v>
      </c>
      <c r="O67">
        <v>1</v>
      </c>
      <c r="P67">
        <v>3.0750000000000002</v>
      </c>
      <c r="Q67">
        <v>10.725</v>
      </c>
      <c r="R67" s="60">
        <v>3.0750000000000002</v>
      </c>
      <c r="T67">
        <v>43679</v>
      </c>
      <c r="U67">
        <v>1</v>
      </c>
      <c r="V67">
        <v>3.3</v>
      </c>
      <c r="W67">
        <v>9.620000000000001</v>
      </c>
      <c r="X67">
        <v>3.3</v>
      </c>
    </row>
    <row r="68" spans="2:24" x14ac:dyDescent="0.3">
      <c r="B68">
        <v>43680</v>
      </c>
      <c r="C68">
        <v>0</v>
      </c>
      <c r="D68">
        <v>0.5</v>
      </c>
      <c r="E68">
        <v>6.89</v>
      </c>
      <c r="F68" s="60">
        <v>0.5</v>
      </c>
      <c r="H68">
        <v>43680</v>
      </c>
      <c r="I68">
        <v>1.3</v>
      </c>
      <c r="J68">
        <v>3.9000000000000004</v>
      </c>
      <c r="K68">
        <v>4.5933333333333328</v>
      </c>
      <c r="L68">
        <v>3.9000000000000004</v>
      </c>
      <c r="N68">
        <v>43680</v>
      </c>
      <c r="O68">
        <v>1.3</v>
      </c>
      <c r="P68">
        <v>3.0000000000000004</v>
      </c>
      <c r="Q68">
        <v>6.24</v>
      </c>
      <c r="R68" s="60">
        <v>3.0000000000000004</v>
      </c>
      <c r="T68">
        <v>43680</v>
      </c>
      <c r="U68">
        <v>1.3</v>
      </c>
      <c r="V68">
        <v>3.22</v>
      </c>
      <c r="W68">
        <v>8.58</v>
      </c>
      <c r="X68">
        <v>3.22</v>
      </c>
    </row>
    <row r="69" spans="2:24" x14ac:dyDescent="0.3">
      <c r="B69">
        <v>43681</v>
      </c>
      <c r="C69">
        <v>1.1000000000000001</v>
      </c>
      <c r="D69">
        <v>0.55000000000000004</v>
      </c>
      <c r="E69">
        <v>1.6900000000000002</v>
      </c>
      <c r="F69" s="60">
        <v>0.55000000000000004</v>
      </c>
      <c r="H69">
        <v>43681</v>
      </c>
      <c r="I69">
        <v>7.1</v>
      </c>
      <c r="J69">
        <v>3.1333333333333329</v>
      </c>
      <c r="K69">
        <v>5.72</v>
      </c>
      <c r="L69">
        <v>3.1333333333333329</v>
      </c>
      <c r="N69">
        <v>43681</v>
      </c>
      <c r="O69">
        <v>7.5</v>
      </c>
      <c r="P69">
        <v>4.8000000000000007</v>
      </c>
      <c r="Q69">
        <v>4.29</v>
      </c>
      <c r="R69" s="60">
        <v>4.8000000000000007</v>
      </c>
      <c r="T69">
        <v>43681</v>
      </c>
      <c r="U69">
        <v>7.5</v>
      </c>
      <c r="V69">
        <v>4.0400000000000009</v>
      </c>
      <c r="W69">
        <v>5.6680000000000001</v>
      </c>
      <c r="X69">
        <v>4.0400000000000009</v>
      </c>
    </row>
    <row r="70" spans="2:24" x14ac:dyDescent="0.3">
      <c r="B70">
        <v>43682</v>
      </c>
      <c r="C70">
        <v>11.4</v>
      </c>
      <c r="D70">
        <v>6.25</v>
      </c>
      <c r="E70">
        <v>6.370000000000001</v>
      </c>
      <c r="F70" s="60">
        <v>6.25</v>
      </c>
      <c r="H70">
        <v>43682</v>
      </c>
      <c r="I70">
        <v>0.3</v>
      </c>
      <c r="J70">
        <v>2.9000000000000004</v>
      </c>
      <c r="K70">
        <v>4.246666666666667</v>
      </c>
      <c r="L70">
        <v>2.9000000000000004</v>
      </c>
      <c r="N70">
        <v>43682</v>
      </c>
      <c r="O70">
        <v>11.4</v>
      </c>
      <c r="P70">
        <v>5.3000000000000007</v>
      </c>
      <c r="Q70">
        <v>6.6300000000000008</v>
      </c>
      <c r="R70" s="60">
        <v>5.3000000000000007</v>
      </c>
      <c r="T70">
        <v>43682</v>
      </c>
      <c r="U70">
        <v>1.5</v>
      </c>
      <c r="V70">
        <v>4.1400000000000006</v>
      </c>
      <c r="W70">
        <v>5.3040000000000003</v>
      </c>
      <c r="X70">
        <v>4.1400000000000006</v>
      </c>
    </row>
    <row r="71" spans="2:24" x14ac:dyDescent="0.3">
      <c r="B71">
        <v>43683</v>
      </c>
      <c r="C71">
        <v>3.7</v>
      </c>
      <c r="D71">
        <v>7.5500000000000007</v>
      </c>
      <c r="E71">
        <v>4.6800000000000006</v>
      </c>
      <c r="F71" s="60">
        <v>7.5500000000000007</v>
      </c>
      <c r="H71">
        <v>43683</v>
      </c>
      <c r="I71">
        <v>2.2999999999999998</v>
      </c>
      <c r="J71">
        <v>3.2333333333333329</v>
      </c>
      <c r="K71">
        <v>4.246666666666667</v>
      </c>
      <c r="L71">
        <v>3.2333333333333329</v>
      </c>
      <c r="N71">
        <v>43683</v>
      </c>
      <c r="O71">
        <v>3.7</v>
      </c>
      <c r="P71">
        <v>5.9750000000000005</v>
      </c>
      <c r="Q71">
        <v>3.1850000000000005</v>
      </c>
      <c r="R71" s="60">
        <v>5.9750000000000005</v>
      </c>
      <c r="T71">
        <v>43683</v>
      </c>
      <c r="U71">
        <v>1.3</v>
      </c>
      <c r="V71">
        <v>2.5200000000000005</v>
      </c>
      <c r="W71">
        <v>5.3040000000000003</v>
      </c>
      <c r="X71">
        <v>2.5200000000000005</v>
      </c>
    </row>
    <row r="72" spans="2:24" x14ac:dyDescent="0.3">
      <c r="B72">
        <v>43684</v>
      </c>
      <c r="C72">
        <v>12.3</v>
      </c>
      <c r="D72">
        <v>8</v>
      </c>
      <c r="E72">
        <v>7.93</v>
      </c>
      <c r="F72" s="60">
        <v>8</v>
      </c>
      <c r="H72">
        <v>43684</v>
      </c>
      <c r="I72">
        <v>12.3</v>
      </c>
      <c r="J72">
        <v>4.9666666666666668</v>
      </c>
      <c r="K72">
        <v>8.4066666666666663</v>
      </c>
      <c r="L72">
        <v>4.9666666666666668</v>
      </c>
      <c r="N72">
        <v>43684</v>
      </c>
      <c r="O72">
        <v>2.2000000000000002</v>
      </c>
      <c r="P72">
        <v>6.1999999999999993</v>
      </c>
      <c r="Q72">
        <v>7.15</v>
      </c>
      <c r="R72" s="60">
        <v>6.1999999999999993</v>
      </c>
      <c r="T72">
        <v>43684</v>
      </c>
      <c r="U72">
        <v>7.5</v>
      </c>
      <c r="V72">
        <v>3.8200000000000003</v>
      </c>
      <c r="W72">
        <v>5.7200000000000006</v>
      </c>
      <c r="X72">
        <v>3.8200000000000003</v>
      </c>
    </row>
    <row r="73" spans="2:24" x14ac:dyDescent="0.3">
      <c r="B73">
        <v>43685</v>
      </c>
      <c r="C73">
        <v>1.3</v>
      </c>
      <c r="D73">
        <v>6.8000000000000007</v>
      </c>
      <c r="E73">
        <v>7.93</v>
      </c>
      <c r="F73" s="60">
        <v>6.8000000000000007</v>
      </c>
      <c r="H73">
        <v>43685</v>
      </c>
      <c r="I73">
        <v>1.3</v>
      </c>
      <c r="J73">
        <v>5.3000000000000007</v>
      </c>
      <c r="K73">
        <v>5.2866666666666662</v>
      </c>
      <c r="L73">
        <v>5.3000000000000007</v>
      </c>
      <c r="N73">
        <v>43685</v>
      </c>
      <c r="O73">
        <v>3.5</v>
      </c>
      <c r="P73">
        <v>5.2</v>
      </c>
      <c r="Q73">
        <v>6.3049999999999997</v>
      </c>
      <c r="R73" s="60">
        <v>5.2</v>
      </c>
      <c r="T73">
        <v>43685</v>
      </c>
      <c r="U73">
        <v>1.5</v>
      </c>
      <c r="V73">
        <v>3.8600000000000003</v>
      </c>
      <c r="W73">
        <v>5.7200000000000006</v>
      </c>
      <c r="X73">
        <v>3.8600000000000003</v>
      </c>
    </row>
    <row r="74" spans="2:24" x14ac:dyDescent="0.3">
      <c r="B74">
        <v>43686</v>
      </c>
      <c r="C74">
        <v>0</v>
      </c>
      <c r="D74">
        <v>0.65</v>
      </c>
      <c r="E74">
        <v>0</v>
      </c>
      <c r="F74" s="60">
        <v>0.65</v>
      </c>
      <c r="H74">
        <v>43686</v>
      </c>
      <c r="I74">
        <v>2.4</v>
      </c>
      <c r="J74">
        <v>5.333333333333333</v>
      </c>
      <c r="K74">
        <v>5.2866666666666662</v>
      </c>
      <c r="L74">
        <v>5.333333333333333</v>
      </c>
      <c r="N74">
        <v>43686</v>
      </c>
      <c r="O74">
        <v>0</v>
      </c>
      <c r="P74">
        <v>2.35</v>
      </c>
      <c r="Q74">
        <v>3.9649999999999999</v>
      </c>
      <c r="R74" s="60">
        <v>2.35</v>
      </c>
      <c r="T74">
        <v>43686</v>
      </c>
      <c r="U74">
        <v>2.4</v>
      </c>
      <c r="V74">
        <v>2.8400000000000003</v>
      </c>
      <c r="W74">
        <v>5.0439999999999996</v>
      </c>
      <c r="X74">
        <v>2.8400000000000003</v>
      </c>
    </row>
    <row r="75" spans="2:24" x14ac:dyDescent="0.3">
      <c r="B75">
        <v>43687</v>
      </c>
      <c r="C75">
        <v>0.5</v>
      </c>
      <c r="D75">
        <v>0.25</v>
      </c>
      <c r="E75">
        <v>0</v>
      </c>
      <c r="F75" s="60">
        <v>0.25</v>
      </c>
      <c r="H75">
        <v>43687</v>
      </c>
      <c r="I75">
        <v>0.3</v>
      </c>
      <c r="J75">
        <v>1.3333333333333333</v>
      </c>
      <c r="K75">
        <v>0</v>
      </c>
      <c r="L75">
        <v>1.3333333333333333</v>
      </c>
      <c r="N75">
        <v>43687</v>
      </c>
      <c r="O75">
        <v>0.5</v>
      </c>
      <c r="P75">
        <v>1.55</v>
      </c>
      <c r="Q75">
        <v>3.9649999999999999</v>
      </c>
      <c r="R75" s="60">
        <v>1.55</v>
      </c>
      <c r="T75">
        <v>43687</v>
      </c>
      <c r="U75">
        <v>6.8</v>
      </c>
      <c r="V75">
        <v>3.9</v>
      </c>
      <c r="W75">
        <v>3.1719999999999997</v>
      </c>
      <c r="X75">
        <v>3.9</v>
      </c>
    </row>
    <row r="76" spans="2:24" x14ac:dyDescent="0.3">
      <c r="B76">
        <v>43688</v>
      </c>
      <c r="C76">
        <v>0</v>
      </c>
      <c r="D76">
        <v>0.25</v>
      </c>
      <c r="E76">
        <v>0</v>
      </c>
      <c r="F76" s="60">
        <v>0.25</v>
      </c>
      <c r="H76">
        <v>43688</v>
      </c>
      <c r="I76">
        <v>0</v>
      </c>
      <c r="J76">
        <v>0.89999999999999991</v>
      </c>
      <c r="K76">
        <v>0</v>
      </c>
      <c r="L76">
        <v>0.89999999999999991</v>
      </c>
      <c r="N76">
        <v>43688</v>
      </c>
      <c r="O76">
        <v>0.2</v>
      </c>
      <c r="P76">
        <v>1.05</v>
      </c>
      <c r="Q76">
        <v>0</v>
      </c>
      <c r="R76" s="60">
        <v>1.05</v>
      </c>
      <c r="T76">
        <v>43688</v>
      </c>
      <c r="U76">
        <v>7.1</v>
      </c>
      <c r="V76">
        <v>5.0599999999999996</v>
      </c>
      <c r="W76">
        <v>3.1719999999999997</v>
      </c>
      <c r="X76">
        <v>5.0599999999999996</v>
      </c>
    </row>
    <row r="77" spans="2:24" x14ac:dyDescent="0.3">
      <c r="B77">
        <v>43689</v>
      </c>
      <c r="C77">
        <v>0.3</v>
      </c>
      <c r="D77">
        <v>0.15</v>
      </c>
      <c r="E77">
        <v>0.39</v>
      </c>
      <c r="F77" s="60">
        <v>0.15</v>
      </c>
      <c r="H77">
        <v>43689</v>
      </c>
      <c r="I77">
        <v>0.9</v>
      </c>
      <c r="J77">
        <v>0.39999999999999997</v>
      </c>
      <c r="K77">
        <v>0.26</v>
      </c>
      <c r="L77">
        <v>0.39999999999999997</v>
      </c>
      <c r="N77">
        <v>43689</v>
      </c>
      <c r="O77">
        <v>0.3</v>
      </c>
      <c r="P77">
        <v>0.25</v>
      </c>
      <c r="Q77">
        <v>0.19500000000000001</v>
      </c>
      <c r="R77" s="60">
        <v>0.25</v>
      </c>
      <c r="T77">
        <v>43689</v>
      </c>
      <c r="U77">
        <v>0.3</v>
      </c>
      <c r="V77">
        <v>3.6199999999999997</v>
      </c>
      <c r="W77">
        <v>0.156</v>
      </c>
      <c r="X77">
        <v>3.6199999999999997</v>
      </c>
    </row>
    <row r="78" spans="2:24" x14ac:dyDescent="0.3">
      <c r="B78">
        <v>43690</v>
      </c>
      <c r="C78">
        <v>0</v>
      </c>
      <c r="D78">
        <v>0.15</v>
      </c>
      <c r="E78">
        <v>0.39</v>
      </c>
      <c r="F78" s="60">
        <v>0.15</v>
      </c>
      <c r="H78">
        <v>43690</v>
      </c>
      <c r="I78">
        <v>0</v>
      </c>
      <c r="J78">
        <v>0.3</v>
      </c>
      <c r="K78">
        <v>0.26</v>
      </c>
      <c r="L78">
        <v>0.3</v>
      </c>
      <c r="N78">
        <v>43690</v>
      </c>
      <c r="O78">
        <v>23.7</v>
      </c>
      <c r="P78">
        <v>6.1749999999999998</v>
      </c>
      <c r="Q78">
        <v>0.19500000000000001</v>
      </c>
      <c r="R78" s="60">
        <v>6.1749999999999998</v>
      </c>
      <c r="T78">
        <v>43690</v>
      </c>
      <c r="U78">
        <v>2.2999999999999998</v>
      </c>
      <c r="V78">
        <v>3.78</v>
      </c>
      <c r="W78">
        <v>0.156</v>
      </c>
      <c r="X78">
        <v>3.78</v>
      </c>
    </row>
    <row r="79" spans="2:24" x14ac:dyDescent="0.3">
      <c r="B79">
        <v>43691</v>
      </c>
      <c r="C79">
        <v>8.3000000000000007</v>
      </c>
      <c r="D79">
        <v>4.1500000000000004</v>
      </c>
      <c r="E79">
        <v>0.65</v>
      </c>
      <c r="F79" s="60">
        <v>4.1500000000000004</v>
      </c>
      <c r="H79">
        <v>43691</v>
      </c>
      <c r="I79">
        <v>8.3000000000000007</v>
      </c>
      <c r="J79">
        <v>3.0666666666666669</v>
      </c>
      <c r="K79">
        <v>0.69333333333333336</v>
      </c>
      <c r="L79">
        <v>3.0666666666666669</v>
      </c>
      <c r="N79">
        <v>43691</v>
      </c>
      <c r="O79">
        <v>8.3000000000000007</v>
      </c>
      <c r="P79">
        <v>8.125</v>
      </c>
      <c r="Q79">
        <v>0.52</v>
      </c>
      <c r="R79" s="60">
        <v>8.125</v>
      </c>
      <c r="T79">
        <v>43691</v>
      </c>
      <c r="U79">
        <v>4.5999999999999996</v>
      </c>
      <c r="V79">
        <v>4.2200000000000006</v>
      </c>
      <c r="W79">
        <v>0.41600000000000004</v>
      </c>
      <c r="X79">
        <v>4.2200000000000006</v>
      </c>
    </row>
    <row r="80" spans="2:24" x14ac:dyDescent="0.3">
      <c r="B80">
        <v>43692</v>
      </c>
      <c r="C80">
        <v>7.1</v>
      </c>
      <c r="D80">
        <v>7.7</v>
      </c>
      <c r="E80">
        <v>1.04</v>
      </c>
      <c r="F80" s="60">
        <v>7.7</v>
      </c>
      <c r="H80">
        <v>43692</v>
      </c>
      <c r="I80">
        <v>0</v>
      </c>
      <c r="J80">
        <v>2.7666666666666671</v>
      </c>
      <c r="K80">
        <v>0.69333333333333336</v>
      </c>
      <c r="L80">
        <v>2.7666666666666671</v>
      </c>
      <c r="N80">
        <v>43692</v>
      </c>
      <c r="O80">
        <v>2.8</v>
      </c>
      <c r="P80">
        <v>8.7749999999999986</v>
      </c>
      <c r="Q80">
        <v>0.71500000000000008</v>
      </c>
      <c r="R80" s="60">
        <v>8.7749999999999986</v>
      </c>
      <c r="T80">
        <v>43692</v>
      </c>
      <c r="U80">
        <v>10.5</v>
      </c>
      <c r="V80">
        <v>4.9599999999999991</v>
      </c>
      <c r="W80">
        <v>0.57200000000000006</v>
      </c>
      <c r="X80">
        <v>4.9599999999999991</v>
      </c>
    </row>
    <row r="81" spans="2:24" x14ac:dyDescent="0.3">
      <c r="B81">
        <v>43693</v>
      </c>
      <c r="C81">
        <v>0.3</v>
      </c>
      <c r="D81">
        <v>3.6999999999999997</v>
      </c>
      <c r="E81">
        <v>0.39</v>
      </c>
      <c r="F81" s="60">
        <v>3.6999999999999997</v>
      </c>
      <c r="H81">
        <v>43693</v>
      </c>
      <c r="I81">
        <v>0</v>
      </c>
      <c r="J81">
        <v>2.7666666666666671</v>
      </c>
      <c r="K81">
        <v>0.69333333333333336</v>
      </c>
      <c r="L81">
        <v>2.7666666666666671</v>
      </c>
      <c r="N81">
        <v>43693</v>
      </c>
      <c r="O81">
        <v>0</v>
      </c>
      <c r="P81">
        <v>8.6999999999999993</v>
      </c>
      <c r="Q81">
        <v>0.52</v>
      </c>
      <c r="R81" s="60">
        <v>8.6999999999999993</v>
      </c>
      <c r="T81">
        <v>43693</v>
      </c>
      <c r="U81">
        <v>0</v>
      </c>
      <c r="V81">
        <v>3.54</v>
      </c>
      <c r="W81">
        <v>0.57200000000000006</v>
      </c>
      <c r="X81">
        <v>3.54</v>
      </c>
    </row>
    <row r="82" spans="2:24" x14ac:dyDescent="0.3">
      <c r="B82">
        <v>43694</v>
      </c>
      <c r="C82">
        <v>15.6</v>
      </c>
      <c r="D82">
        <v>7.95</v>
      </c>
      <c r="E82">
        <v>0</v>
      </c>
      <c r="F82" s="60">
        <v>7.95</v>
      </c>
      <c r="H82">
        <v>43694</v>
      </c>
      <c r="I82">
        <v>0</v>
      </c>
      <c r="J82">
        <v>0</v>
      </c>
      <c r="K82">
        <v>0.26</v>
      </c>
      <c r="L82">
        <v>0</v>
      </c>
      <c r="N82">
        <v>43694</v>
      </c>
      <c r="O82">
        <v>0</v>
      </c>
      <c r="P82">
        <v>2.7750000000000004</v>
      </c>
      <c r="Q82">
        <v>0.52</v>
      </c>
      <c r="R82" s="60">
        <v>2.7750000000000004</v>
      </c>
      <c r="T82">
        <v>43694</v>
      </c>
      <c r="U82">
        <v>0</v>
      </c>
      <c r="V82">
        <v>3.4799999999999995</v>
      </c>
      <c r="W82">
        <v>0.41600000000000004</v>
      </c>
      <c r="X82">
        <v>3.4799999999999995</v>
      </c>
    </row>
    <row r="83" spans="2:24" x14ac:dyDescent="0.3">
      <c r="B83">
        <v>43695</v>
      </c>
      <c r="C83">
        <v>7</v>
      </c>
      <c r="D83">
        <v>11.3</v>
      </c>
      <c r="E83">
        <v>0</v>
      </c>
      <c r="F83" s="60">
        <v>11.3</v>
      </c>
      <c r="H83">
        <v>43695</v>
      </c>
      <c r="I83">
        <v>0</v>
      </c>
      <c r="J83">
        <v>0</v>
      </c>
      <c r="K83">
        <v>0</v>
      </c>
      <c r="L83">
        <v>0</v>
      </c>
      <c r="N83">
        <v>43695</v>
      </c>
      <c r="O83">
        <v>0</v>
      </c>
      <c r="P83">
        <v>0.7</v>
      </c>
      <c r="Q83">
        <v>0.19500000000000001</v>
      </c>
      <c r="R83" s="60">
        <v>0.7</v>
      </c>
      <c r="T83">
        <v>43695</v>
      </c>
      <c r="U83">
        <v>0</v>
      </c>
      <c r="V83">
        <v>3.02</v>
      </c>
      <c r="W83">
        <v>0.41600000000000004</v>
      </c>
      <c r="X83">
        <v>3.02</v>
      </c>
    </row>
    <row r="84" spans="2:24" x14ac:dyDescent="0.3">
      <c r="B84">
        <v>43696</v>
      </c>
      <c r="C84">
        <v>0</v>
      </c>
      <c r="D84">
        <v>3.5</v>
      </c>
      <c r="E84">
        <v>0</v>
      </c>
      <c r="F84" s="60">
        <v>3.5</v>
      </c>
      <c r="H84">
        <v>43696</v>
      </c>
      <c r="I84">
        <v>0</v>
      </c>
      <c r="J84">
        <v>0</v>
      </c>
      <c r="K84">
        <v>0</v>
      </c>
      <c r="L84">
        <v>0</v>
      </c>
      <c r="N84">
        <v>43696</v>
      </c>
      <c r="O84">
        <v>0</v>
      </c>
      <c r="P84">
        <v>0</v>
      </c>
      <c r="Q84">
        <v>0</v>
      </c>
      <c r="R84" s="60">
        <v>0</v>
      </c>
      <c r="T84">
        <v>43696</v>
      </c>
      <c r="U84">
        <v>0</v>
      </c>
      <c r="V84">
        <v>2.1</v>
      </c>
      <c r="W84">
        <v>0.156</v>
      </c>
      <c r="X84">
        <v>2.1</v>
      </c>
    </row>
    <row r="85" spans="2:24" x14ac:dyDescent="0.3">
      <c r="B85">
        <v>43697</v>
      </c>
      <c r="C85">
        <v>0</v>
      </c>
      <c r="D85">
        <v>0</v>
      </c>
      <c r="E85">
        <v>0</v>
      </c>
      <c r="F85" s="60">
        <v>0</v>
      </c>
      <c r="H85">
        <v>43697</v>
      </c>
      <c r="I85">
        <v>0</v>
      </c>
      <c r="J85">
        <v>0</v>
      </c>
      <c r="K85">
        <v>0</v>
      </c>
      <c r="L85">
        <v>0</v>
      </c>
      <c r="N85">
        <v>43697</v>
      </c>
      <c r="O85">
        <v>0</v>
      </c>
      <c r="P85">
        <v>0</v>
      </c>
      <c r="Q85">
        <v>0</v>
      </c>
      <c r="R85" s="60">
        <v>0</v>
      </c>
      <c r="T85">
        <v>43697</v>
      </c>
      <c r="U85">
        <v>0</v>
      </c>
      <c r="V85">
        <v>0</v>
      </c>
      <c r="W85">
        <v>0</v>
      </c>
      <c r="X85">
        <v>0</v>
      </c>
    </row>
    <row r="86" spans="2:24" x14ac:dyDescent="0.3">
      <c r="B86">
        <v>43698</v>
      </c>
      <c r="C86">
        <v>0</v>
      </c>
      <c r="D86">
        <v>0</v>
      </c>
      <c r="E86">
        <v>0</v>
      </c>
      <c r="F86" s="60">
        <v>0</v>
      </c>
      <c r="H86">
        <v>43698</v>
      </c>
      <c r="I86">
        <v>0</v>
      </c>
      <c r="J86">
        <v>0</v>
      </c>
      <c r="K86">
        <v>0</v>
      </c>
      <c r="L86">
        <v>0</v>
      </c>
      <c r="N86">
        <v>43698</v>
      </c>
      <c r="O86">
        <v>0</v>
      </c>
      <c r="P86">
        <v>0</v>
      </c>
      <c r="Q86">
        <v>0</v>
      </c>
      <c r="R86" s="60">
        <v>0</v>
      </c>
      <c r="T86">
        <v>43698</v>
      </c>
      <c r="U86">
        <v>0</v>
      </c>
      <c r="V86">
        <v>0</v>
      </c>
      <c r="W86">
        <v>0</v>
      </c>
      <c r="X86">
        <v>0</v>
      </c>
    </row>
    <row r="87" spans="2:24" x14ac:dyDescent="0.3">
      <c r="B87">
        <v>43699</v>
      </c>
      <c r="C87">
        <v>0</v>
      </c>
      <c r="D87">
        <v>0</v>
      </c>
      <c r="E87">
        <v>0</v>
      </c>
      <c r="F87" s="60">
        <v>0</v>
      </c>
      <c r="H87">
        <v>43699</v>
      </c>
      <c r="I87">
        <v>0</v>
      </c>
      <c r="J87">
        <v>0</v>
      </c>
      <c r="K87">
        <v>0</v>
      </c>
      <c r="L87">
        <v>0</v>
      </c>
      <c r="N87">
        <v>43699</v>
      </c>
      <c r="O87">
        <v>0</v>
      </c>
      <c r="P87">
        <v>0</v>
      </c>
      <c r="Q87">
        <v>0</v>
      </c>
      <c r="R87" s="60">
        <v>0</v>
      </c>
      <c r="T87">
        <v>43699</v>
      </c>
      <c r="U87">
        <v>0</v>
      </c>
      <c r="V87">
        <v>0</v>
      </c>
      <c r="W87">
        <v>0</v>
      </c>
      <c r="X87">
        <v>0</v>
      </c>
    </row>
    <row r="88" spans="2:24" x14ac:dyDescent="0.3">
      <c r="B88">
        <v>43700</v>
      </c>
      <c r="C88">
        <v>0</v>
      </c>
      <c r="D88">
        <v>0</v>
      </c>
      <c r="E88">
        <v>0</v>
      </c>
      <c r="F88" s="60">
        <v>0</v>
      </c>
      <c r="H88">
        <v>43700</v>
      </c>
      <c r="I88">
        <v>0</v>
      </c>
      <c r="J88">
        <v>0</v>
      </c>
      <c r="K88">
        <v>0</v>
      </c>
      <c r="L88">
        <v>0</v>
      </c>
      <c r="N88">
        <v>43700</v>
      </c>
      <c r="O88">
        <v>0</v>
      </c>
      <c r="P88">
        <v>0</v>
      </c>
      <c r="Q88">
        <v>0</v>
      </c>
      <c r="R88" s="60">
        <v>0</v>
      </c>
      <c r="T88">
        <v>43700</v>
      </c>
      <c r="U88">
        <v>0</v>
      </c>
      <c r="V88">
        <v>0</v>
      </c>
      <c r="W88">
        <v>0</v>
      </c>
      <c r="X88">
        <v>0</v>
      </c>
    </row>
    <row r="89" spans="2:24" x14ac:dyDescent="0.3">
      <c r="B89">
        <v>43701</v>
      </c>
      <c r="C89">
        <v>0</v>
      </c>
      <c r="D89">
        <v>0</v>
      </c>
      <c r="E89">
        <v>0</v>
      </c>
      <c r="F89" s="60">
        <v>0</v>
      </c>
      <c r="H89">
        <v>43701</v>
      </c>
      <c r="I89">
        <v>0</v>
      </c>
      <c r="J89">
        <v>0</v>
      </c>
      <c r="K89">
        <v>0</v>
      </c>
      <c r="L89">
        <v>0</v>
      </c>
      <c r="N89">
        <v>43701</v>
      </c>
      <c r="O89">
        <v>0</v>
      </c>
      <c r="P89">
        <v>0</v>
      </c>
      <c r="Q89">
        <v>0</v>
      </c>
      <c r="R89" s="60">
        <v>0</v>
      </c>
      <c r="T89">
        <v>43701</v>
      </c>
      <c r="U89">
        <v>0</v>
      </c>
      <c r="V89">
        <v>0</v>
      </c>
      <c r="W89">
        <v>0</v>
      </c>
      <c r="X89">
        <v>0</v>
      </c>
    </row>
    <row r="90" spans="2:24" x14ac:dyDescent="0.3">
      <c r="B90">
        <v>43702</v>
      </c>
      <c r="C90">
        <v>0</v>
      </c>
      <c r="D90">
        <v>0</v>
      </c>
      <c r="E90">
        <v>0</v>
      </c>
      <c r="F90" s="60">
        <v>0</v>
      </c>
      <c r="H90">
        <v>43702</v>
      </c>
      <c r="I90">
        <v>0</v>
      </c>
      <c r="J90">
        <v>0</v>
      </c>
      <c r="K90">
        <v>0</v>
      </c>
      <c r="L90">
        <v>0</v>
      </c>
      <c r="N90">
        <v>43702</v>
      </c>
      <c r="O90">
        <v>0</v>
      </c>
      <c r="P90">
        <v>0</v>
      </c>
      <c r="Q90">
        <v>0</v>
      </c>
      <c r="R90" s="60">
        <v>0</v>
      </c>
      <c r="T90">
        <v>43702</v>
      </c>
      <c r="U90">
        <v>0</v>
      </c>
      <c r="V90">
        <v>0</v>
      </c>
      <c r="W90">
        <v>0</v>
      </c>
      <c r="X90">
        <v>0</v>
      </c>
    </row>
    <row r="91" spans="2:24" x14ac:dyDescent="0.3">
      <c r="B91">
        <v>43703</v>
      </c>
      <c r="C91">
        <v>0</v>
      </c>
      <c r="D91">
        <v>0</v>
      </c>
      <c r="E91">
        <v>0</v>
      </c>
      <c r="F91" s="60">
        <v>0</v>
      </c>
      <c r="H91">
        <v>43703</v>
      </c>
      <c r="I91">
        <v>0</v>
      </c>
      <c r="J91">
        <v>0</v>
      </c>
      <c r="K91">
        <v>0</v>
      </c>
      <c r="L91">
        <v>0</v>
      </c>
      <c r="N91">
        <v>43703</v>
      </c>
      <c r="O91">
        <v>0</v>
      </c>
      <c r="P91">
        <v>0</v>
      </c>
      <c r="Q91">
        <v>0</v>
      </c>
      <c r="R91" s="60">
        <v>0</v>
      </c>
      <c r="T91">
        <v>43703</v>
      </c>
      <c r="U91">
        <v>0</v>
      </c>
      <c r="V91">
        <v>0</v>
      </c>
      <c r="W91">
        <v>0</v>
      </c>
      <c r="X91">
        <v>0</v>
      </c>
    </row>
    <row r="92" spans="2:24" x14ac:dyDescent="0.3">
      <c r="B92">
        <v>43704</v>
      </c>
      <c r="C92">
        <v>0</v>
      </c>
      <c r="D92">
        <v>0</v>
      </c>
      <c r="E92">
        <v>0</v>
      </c>
      <c r="F92" s="60">
        <v>0</v>
      </c>
      <c r="H92">
        <v>43704</v>
      </c>
      <c r="I92">
        <v>0</v>
      </c>
      <c r="J92">
        <v>0</v>
      </c>
      <c r="K92">
        <v>0</v>
      </c>
      <c r="L92">
        <v>0</v>
      </c>
      <c r="N92">
        <v>43704</v>
      </c>
      <c r="O92">
        <v>0</v>
      </c>
      <c r="P92">
        <v>0</v>
      </c>
      <c r="Q92">
        <v>0</v>
      </c>
      <c r="R92" s="60">
        <v>0</v>
      </c>
      <c r="T92">
        <v>43704</v>
      </c>
      <c r="U92">
        <v>0</v>
      </c>
      <c r="V92">
        <v>0</v>
      </c>
      <c r="W92">
        <v>0</v>
      </c>
      <c r="X92">
        <v>0</v>
      </c>
    </row>
    <row r="93" spans="2:24" x14ac:dyDescent="0.3">
      <c r="B93">
        <v>43705</v>
      </c>
      <c r="C93">
        <v>0</v>
      </c>
      <c r="D93">
        <v>0</v>
      </c>
      <c r="E93">
        <v>0</v>
      </c>
      <c r="F93" s="60">
        <v>0</v>
      </c>
      <c r="H93">
        <v>43705</v>
      </c>
      <c r="I93">
        <v>0</v>
      </c>
      <c r="J93">
        <v>0</v>
      </c>
      <c r="K93">
        <v>0</v>
      </c>
      <c r="L93">
        <v>0</v>
      </c>
      <c r="N93">
        <v>43705</v>
      </c>
      <c r="O93">
        <v>0</v>
      </c>
      <c r="P93">
        <v>0</v>
      </c>
      <c r="Q93">
        <v>0</v>
      </c>
      <c r="R93" s="60">
        <v>0</v>
      </c>
      <c r="T93">
        <v>43705</v>
      </c>
      <c r="U93">
        <v>0</v>
      </c>
      <c r="V93">
        <v>0</v>
      </c>
      <c r="W93">
        <v>0</v>
      </c>
      <c r="X93">
        <v>0</v>
      </c>
    </row>
    <row r="94" spans="2:24" x14ac:dyDescent="0.3">
      <c r="B94">
        <v>43706</v>
      </c>
      <c r="C94">
        <v>0</v>
      </c>
      <c r="D94">
        <v>0</v>
      </c>
      <c r="E94">
        <v>0</v>
      </c>
      <c r="F94" s="60">
        <v>0</v>
      </c>
      <c r="H94">
        <v>43706</v>
      </c>
      <c r="I94">
        <v>0</v>
      </c>
      <c r="J94">
        <v>0</v>
      </c>
      <c r="K94">
        <v>0</v>
      </c>
      <c r="L94">
        <v>0</v>
      </c>
      <c r="N94">
        <v>43706</v>
      </c>
      <c r="O94">
        <v>0</v>
      </c>
      <c r="P94">
        <v>0</v>
      </c>
      <c r="Q94">
        <v>0</v>
      </c>
      <c r="R94" s="60">
        <v>0</v>
      </c>
      <c r="T94">
        <v>43706</v>
      </c>
      <c r="U94">
        <v>0</v>
      </c>
      <c r="V94">
        <v>0</v>
      </c>
      <c r="W94">
        <v>0</v>
      </c>
      <c r="X94">
        <v>0</v>
      </c>
    </row>
    <row r="95" spans="2:24" x14ac:dyDescent="0.3">
      <c r="B95">
        <v>43707</v>
      </c>
      <c r="C95">
        <v>0</v>
      </c>
      <c r="D95">
        <v>0</v>
      </c>
      <c r="E95">
        <v>0</v>
      </c>
      <c r="F95" s="60">
        <v>0</v>
      </c>
      <c r="H95">
        <v>43707</v>
      </c>
      <c r="I95">
        <v>0</v>
      </c>
      <c r="J95">
        <v>0</v>
      </c>
      <c r="K95">
        <v>0</v>
      </c>
      <c r="L95">
        <v>0</v>
      </c>
      <c r="N95">
        <v>43707</v>
      </c>
      <c r="O95">
        <v>0</v>
      </c>
      <c r="P95">
        <v>0</v>
      </c>
      <c r="Q95">
        <v>0</v>
      </c>
      <c r="R95" s="60">
        <v>0</v>
      </c>
      <c r="T95">
        <v>43707</v>
      </c>
      <c r="U95">
        <v>0</v>
      </c>
      <c r="V95">
        <v>0</v>
      </c>
      <c r="W95">
        <v>0</v>
      </c>
      <c r="X95">
        <v>0</v>
      </c>
    </row>
    <row r="96" spans="2:24" x14ac:dyDescent="0.3">
      <c r="B96">
        <v>43708</v>
      </c>
      <c r="C96">
        <v>0</v>
      </c>
      <c r="D96">
        <v>0</v>
      </c>
      <c r="E96">
        <v>0</v>
      </c>
      <c r="F96" s="60">
        <v>0</v>
      </c>
      <c r="H96">
        <v>43708</v>
      </c>
      <c r="I96">
        <v>0</v>
      </c>
      <c r="J96">
        <v>0</v>
      </c>
      <c r="K96">
        <v>0</v>
      </c>
      <c r="L96">
        <v>0</v>
      </c>
      <c r="N96">
        <v>43708</v>
      </c>
      <c r="O96">
        <v>0</v>
      </c>
      <c r="P96">
        <v>0</v>
      </c>
      <c r="Q96">
        <v>0</v>
      </c>
      <c r="R96" s="60">
        <v>0</v>
      </c>
      <c r="T96">
        <v>43708</v>
      </c>
      <c r="U96">
        <v>0</v>
      </c>
      <c r="V96">
        <v>0</v>
      </c>
      <c r="W96">
        <v>0</v>
      </c>
      <c r="X96">
        <v>0</v>
      </c>
    </row>
    <row r="97" spans="2:24" x14ac:dyDescent="0.3">
      <c r="B97">
        <v>43709</v>
      </c>
      <c r="C97">
        <v>0</v>
      </c>
      <c r="D97">
        <v>0</v>
      </c>
      <c r="E97">
        <v>0</v>
      </c>
      <c r="F97" s="60">
        <v>0</v>
      </c>
      <c r="H97">
        <v>43709</v>
      </c>
      <c r="I97">
        <v>0</v>
      </c>
      <c r="J97">
        <v>0</v>
      </c>
      <c r="K97">
        <v>0</v>
      </c>
      <c r="L97">
        <v>0</v>
      </c>
      <c r="N97">
        <v>43709</v>
      </c>
      <c r="O97">
        <v>0</v>
      </c>
      <c r="P97">
        <v>0</v>
      </c>
      <c r="Q97">
        <v>0</v>
      </c>
      <c r="R97" s="60">
        <v>0</v>
      </c>
      <c r="T97">
        <v>43709</v>
      </c>
      <c r="U97">
        <v>0</v>
      </c>
      <c r="V97">
        <v>0</v>
      </c>
      <c r="W97">
        <v>0</v>
      </c>
      <c r="X97">
        <v>0</v>
      </c>
    </row>
    <row r="98" spans="2:24" x14ac:dyDescent="0.3">
      <c r="B98">
        <v>43710</v>
      </c>
      <c r="C98">
        <v>0</v>
      </c>
      <c r="D98">
        <v>0</v>
      </c>
      <c r="E98">
        <v>0</v>
      </c>
      <c r="F98" s="60">
        <v>0</v>
      </c>
      <c r="H98">
        <v>43710</v>
      </c>
      <c r="I98">
        <v>0</v>
      </c>
      <c r="J98">
        <v>0</v>
      </c>
      <c r="K98">
        <v>0</v>
      </c>
      <c r="L98">
        <v>0</v>
      </c>
      <c r="N98">
        <v>43710</v>
      </c>
      <c r="O98">
        <v>0</v>
      </c>
      <c r="P98">
        <v>0</v>
      </c>
      <c r="Q98">
        <v>0</v>
      </c>
      <c r="R98" s="60">
        <v>0</v>
      </c>
      <c r="T98">
        <v>43710</v>
      </c>
      <c r="U98">
        <v>0</v>
      </c>
      <c r="V98">
        <v>0</v>
      </c>
      <c r="W98">
        <v>0</v>
      </c>
      <c r="X98">
        <v>0</v>
      </c>
    </row>
    <row r="99" spans="2:24" x14ac:dyDescent="0.3">
      <c r="B99">
        <v>43711</v>
      </c>
      <c r="C99">
        <v>0</v>
      </c>
      <c r="D99">
        <v>0</v>
      </c>
      <c r="E99">
        <v>0</v>
      </c>
      <c r="F99" s="60">
        <v>0</v>
      </c>
      <c r="H99">
        <v>43711</v>
      </c>
      <c r="I99">
        <v>0</v>
      </c>
      <c r="J99">
        <v>0</v>
      </c>
      <c r="K99">
        <v>0</v>
      </c>
      <c r="L99">
        <v>0</v>
      </c>
      <c r="N99">
        <v>43711</v>
      </c>
      <c r="O99">
        <v>0</v>
      </c>
      <c r="P99">
        <v>0</v>
      </c>
      <c r="Q99">
        <v>0</v>
      </c>
      <c r="R99" s="60">
        <v>0</v>
      </c>
      <c r="T99">
        <v>43711</v>
      </c>
      <c r="U99">
        <v>0</v>
      </c>
      <c r="V99">
        <v>0</v>
      </c>
      <c r="W99">
        <v>0</v>
      </c>
      <c r="X99">
        <v>0</v>
      </c>
    </row>
    <row r="100" spans="2:24" x14ac:dyDescent="0.3">
      <c r="B100">
        <v>43712</v>
      </c>
      <c r="C100">
        <v>0</v>
      </c>
      <c r="D100">
        <v>0</v>
      </c>
      <c r="E100">
        <v>0</v>
      </c>
      <c r="F100" s="60">
        <v>0</v>
      </c>
      <c r="H100">
        <v>43712</v>
      </c>
      <c r="I100">
        <v>0</v>
      </c>
      <c r="J100">
        <v>0</v>
      </c>
      <c r="K100">
        <v>0</v>
      </c>
      <c r="L100">
        <v>0</v>
      </c>
      <c r="N100">
        <v>43712</v>
      </c>
      <c r="O100">
        <v>0</v>
      </c>
      <c r="P100">
        <v>0</v>
      </c>
      <c r="Q100">
        <v>0</v>
      </c>
      <c r="R100" s="60">
        <v>0</v>
      </c>
      <c r="T100">
        <v>43712</v>
      </c>
      <c r="U100">
        <v>0</v>
      </c>
      <c r="V100">
        <v>0</v>
      </c>
      <c r="W100">
        <v>0</v>
      </c>
      <c r="X100">
        <v>0</v>
      </c>
    </row>
    <row r="101" spans="2:24" x14ac:dyDescent="0.3">
      <c r="B101">
        <v>43713</v>
      </c>
      <c r="C101">
        <v>0</v>
      </c>
      <c r="D101">
        <v>0</v>
      </c>
      <c r="E101">
        <v>0</v>
      </c>
      <c r="F101" s="60">
        <v>0</v>
      </c>
      <c r="H101">
        <v>43713</v>
      </c>
      <c r="I101">
        <v>0</v>
      </c>
      <c r="J101">
        <v>0</v>
      </c>
      <c r="K101">
        <v>0</v>
      </c>
      <c r="L101">
        <v>0</v>
      </c>
      <c r="N101">
        <v>43713</v>
      </c>
      <c r="O101">
        <v>0</v>
      </c>
      <c r="P101">
        <v>0</v>
      </c>
      <c r="Q101">
        <v>0</v>
      </c>
      <c r="R101" s="60">
        <v>0</v>
      </c>
      <c r="T101">
        <v>43713</v>
      </c>
      <c r="U101">
        <v>0</v>
      </c>
      <c r="V101">
        <v>0</v>
      </c>
      <c r="W101">
        <v>0</v>
      </c>
      <c r="X101">
        <v>0</v>
      </c>
    </row>
    <row r="102" spans="2:24" x14ac:dyDescent="0.3">
      <c r="B102">
        <v>43714</v>
      </c>
      <c r="C102">
        <v>0</v>
      </c>
      <c r="D102">
        <v>0</v>
      </c>
      <c r="E102">
        <v>0</v>
      </c>
      <c r="F102" s="60">
        <v>0</v>
      </c>
      <c r="H102">
        <v>43714</v>
      </c>
      <c r="I102">
        <v>0</v>
      </c>
      <c r="J102">
        <v>0</v>
      </c>
      <c r="K102">
        <v>0</v>
      </c>
      <c r="L102">
        <v>0</v>
      </c>
      <c r="N102">
        <v>43714</v>
      </c>
      <c r="O102">
        <v>28.5</v>
      </c>
      <c r="P102">
        <v>7.125</v>
      </c>
      <c r="Q102">
        <v>0</v>
      </c>
      <c r="R102" s="60">
        <v>7.125</v>
      </c>
      <c r="T102">
        <v>43714</v>
      </c>
      <c r="U102">
        <v>0</v>
      </c>
      <c r="V102">
        <v>0</v>
      </c>
      <c r="W102">
        <v>0</v>
      </c>
      <c r="X102">
        <v>0</v>
      </c>
    </row>
    <row r="103" spans="2:24" x14ac:dyDescent="0.3">
      <c r="B103">
        <v>43715</v>
      </c>
      <c r="C103">
        <v>0.72</v>
      </c>
      <c r="D103">
        <v>0.36</v>
      </c>
      <c r="E103">
        <v>0.65</v>
      </c>
      <c r="F103" s="60">
        <v>0.36</v>
      </c>
      <c r="H103">
        <v>43715</v>
      </c>
      <c r="I103">
        <v>7.2</v>
      </c>
      <c r="J103">
        <v>2.4</v>
      </c>
      <c r="K103">
        <v>0.43333333333333335</v>
      </c>
      <c r="L103">
        <v>2.4</v>
      </c>
      <c r="N103">
        <v>43715</v>
      </c>
      <c r="O103">
        <v>7.2</v>
      </c>
      <c r="P103">
        <v>8.9250000000000007</v>
      </c>
      <c r="Q103">
        <v>0.32500000000000001</v>
      </c>
      <c r="R103" s="60">
        <v>8.9250000000000007</v>
      </c>
      <c r="T103">
        <v>43715</v>
      </c>
      <c r="U103">
        <v>0</v>
      </c>
      <c r="V103">
        <v>0</v>
      </c>
      <c r="W103">
        <v>0.26</v>
      </c>
      <c r="X103">
        <v>0</v>
      </c>
    </row>
    <row r="104" spans="2:24" x14ac:dyDescent="0.3">
      <c r="B104">
        <v>43716</v>
      </c>
      <c r="C104">
        <v>0</v>
      </c>
      <c r="D104">
        <v>0.36</v>
      </c>
      <c r="E104">
        <v>0.65</v>
      </c>
      <c r="F104" s="60">
        <v>0.36</v>
      </c>
      <c r="H104">
        <v>43716</v>
      </c>
      <c r="I104">
        <v>0.2</v>
      </c>
      <c r="J104">
        <v>2.4666666666666668</v>
      </c>
      <c r="K104">
        <v>0.43333333333333335</v>
      </c>
      <c r="L104">
        <v>2.4666666666666668</v>
      </c>
      <c r="N104">
        <v>43716</v>
      </c>
      <c r="O104">
        <v>0.2</v>
      </c>
      <c r="P104">
        <v>8.9750000000000014</v>
      </c>
      <c r="Q104">
        <v>0.32500000000000001</v>
      </c>
      <c r="R104" s="60">
        <v>8.9750000000000014</v>
      </c>
      <c r="T104">
        <v>43716</v>
      </c>
      <c r="U104">
        <v>9.1999999999999993</v>
      </c>
      <c r="V104">
        <v>1.8399999999999999</v>
      </c>
      <c r="W104">
        <v>0.26</v>
      </c>
      <c r="X104">
        <v>1.8399999999999999</v>
      </c>
    </row>
    <row r="105" spans="2:24" x14ac:dyDescent="0.3">
      <c r="B105">
        <v>43717</v>
      </c>
      <c r="C105">
        <v>0</v>
      </c>
      <c r="D105">
        <v>0</v>
      </c>
      <c r="E105">
        <v>0</v>
      </c>
      <c r="F105" s="60">
        <v>0</v>
      </c>
      <c r="H105">
        <v>43717</v>
      </c>
      <c r="I105">
        <v>3</v>
      </c>
      <c r="J105">
        <v>3.4666666666666668</v>
      </c>
      <c r="K105">
        <v>0.43333333333333335</v>
      </c>
      <c r="L105">
        <v>3.4666666666666668</v>
      </c>
      <c r="N105">
        <v>43717</v>
      </c>
      <c r="O105">
        <v>0</v>
      </c>
      <c r="P105">
        <v>8.9750000000000014</v>
      </c>
      <c r="Q105">
        <v>0.32500000000000001</v>
      </c>
      <c r="R105" s="60">
        <v>8.9750000000000014</v>
      </c>
      <c r="T105">
        <v>43717</v>
      </c>
      <c r="U105">
        <v>6.7</v>
      </c>
      <c r="V105">
        <v>3.1799999999999997</v>
      </c>
      <c r="W105">
        <v>0.26</v>
      </c>
      <c r="X105">
        <v>3.1799999999999997</v>
      </c>
    </row>
    <row r="106" spans="2:24" x14ac:dyDescent="0.3">
      <c r="B106">
        <v>43718</v>
      </c>
      <c r="C106">
        <v>0</v>
      </c>
      <c r="D106">
        <v>0</v>
      </c>
      <c r="E106">
        <v>7.2799999999999994</v>
      </c>
      <c r="F106" s="60">
        <v>0</v>
      </c>
      <c r="H106">
        <v>43718</v>
      </c>
      <c r="I106">
        <v>4.0999999999999996</v>
      </c>
      <c r="J106">
        <v>2.4333333333333331</v>
      </c>
      <c r="K106">
        <v>4.8533333333333326</v>
      </c>
      <c r="L106">
        <v>2.4333333333333331</v>
      </c>
      <c r="N106">
        <v>43718</v>
      </c>
      <c r="O106">
        <v>0</v>
      </c>
      <c r="P106">
        <v>1.85</v>
      </c>
      <c r="Q106">
        <v>3.9649999999999999</v>
      </c>
      <c r="R106" s="60">
        <v>1.85</v>
      </c>
      <c r="T106">
        <v>43718</v>
      </c>
      <c r="U106">
        <v>0</v>
      </c>
      <c r="V106">
        <v>3.1799999999999997</v>
      </c>
      <c r="W106">
        <v>3.1719999999999997</v>
      </c>
      <c r="X106">
        <v>3.1799999999999997</v>
      </c>
    </row>
    <row r="107" spans="2:24" x14ac:dyDescent="0.3">
      <c r="B107">
        <v>43719</v>
      </c>
      <c r="C107">
        <v>0</v>
      </c>
      <c r="D107">
        <v>0</v>
      </c>
      <c r="E107">
        <v>7.669999999999999</v>
      </c>
      <c r="F107" s="60">
        <v>0</v>
      </c>
      <c r="H107">
        <v>43719</v>
      </c>
      <c r="I107">
        <v>1.1000000000000001</v>
      </c>
      <c r="J107">
        <v>2.7333333333333329</v>
      </c>
      <c r="K107">
        <v>5.1133333333333324</v>
      </c>
      <c r="L107">
        <v>2.7333333333333329</v>
      </c>
      <c r="N107">
        <v>43719</v>
      </c>
      <c r="O107">
        <v>0</v>
      </c>
      <c r="P107">
        <v>0.05</v>
      </c>
      <c r="Q107">
        <v>3.8349999999999995</v>
      </c>
      <c r="R107" s="60">
        <v>0.05</v>
      </c>
      <c r="T107">
        <v>43719</v>
      </c>
      <c r="U107">
        <v>0</v>
      </c>
      <c r="V107">
        <v>3.1799999999999997</v>
      </c>
      <c r="W107">
        <v>3.3280000000000003</v>
      </c>
      <c r="X107">
        <v>3.1799999999999997</v>
      </c>
    </row>
    <row r="108" spans="2:24" x14ac:dyDescent="0.3">
      <c r="B108">
        <v>43720</v>
      </c>
      <c r="C108">
        <v>5.4</v>
      </c>
      <c r="D108">
        <v>2.7</v>
      </c>
      <c r="E108">
        <v>18.850000000000001</v>
      </c>
      <c r="F108" s="60">
        <v>2.7</v>
      </c>
      <c r="H108">
        <v>43720</v>
      </c>
      <c r="I108">
        <v>5.4</v>
      </c>
      <c r="J108">
        <v>3.5333333333333332</v>
      </c>
      <c r="K108">
        <v>17.419999999999998</v>
      </c>
      <c r="L108">
        <v>3.5333333333333332</v>
      </c>
      <c r="N108">
        <v>43720</v>
      </c>
      <c r="O108">
        <v>0.9</v>
      </c>
      <c r="P108">
        <v>0.22500000000000001</v>
      </c>
      <c r="Q108">
        <v>13.065</v>
      </c>
      <c r="R108" s="60">
        <v>0.22500000000000001</v>
      </c>
      <c r="T108">
        <v>43720</v>
      </c>
      <c r="U108">
        <v>0.9</v>
      </c>
      <c r="V108">
        <v>3.3599999999999994</v>
      </c>
      <c r="W108">
        <v>10.452</v>
      </c>
      <c r="X108">
        <v>3.3599999999999994</v>
      </c>
    </row>
    <row r="109" spans="2:24" x14ac:dyDescent="0.3">
      <c r="B109">
        <v>43721</v>
      </c>
      <c r="C109">
        <v>0</v>
      </c>
      <c r="D109">
        <v>2.7</v>
      </c>
      <c r="E109">
        <v>18.46</v>
      </c>
      <c r="F109" s="60">
        <v>2.7</v>
      </c>
      <c r="H109">
        <v>43721</v>
      </c>
      <c r="I109">
        <v>0</v>
      </c>
      <c r="J109">
        <v>2.1666666666666665</v>
      </c>
      <c r="K109">
        <v>12.566666666666668</v>
      </c>
      <c r="L109">
        <v>2.1666666666666665</v>
      </c>
      <c r="N109">
        <v>43721</v>
      </c>
      <c r="O109">
        <v>9.5</v>
      </c>
      <c r="P109">
        <v>2.6</v>
      </c>
      <c r="Q109">
        <v>13.065</v>
      </c>
      <c r="R109" s="60">
        <v>2.6</v>
      </c>
      <c r="T109">
        <v>43721</v>
      </c>
      <c r="U109">
        <v>9.5</v>
      </c>
      <c r="V109">
        <v>3.4200000000000004</v>
      </c>
      <c r="W109">
        <v>10.452</v>
      </c>
      <c r="X109">
        <v>3.4200000000000004</v>
      </c>
    </row>
    <row r="110" spans="2:24" x14ac:dyDescent="0.3">
      <c r="B110">
        <v>43722</v>
      </c>
      <c r="C110">
        <v>0</v>
      </c>
      <c r="D110">
        <v>0</v>
      </c>
      <c r="E110">
        <v>12.870000000000001</v>
      </c>
      <c r="F110" s="60">
        <v>0</v>
      </c>
      <c r="H110">
        <v>43722</v>
      </c>
      <c r="I110">
        <v>0</v>
      </c>
      <c r="J110">
        <v>1.8</v>
      </c>
      <c r="K110">
        <v>20.886666666666667</v>
      </c>
      <c r="L110">
        <v>1.8</v>
      </c>
      <c r="N110">
        <v>43722</v>
      </c>
      <c r="O110">
        <v>0</v>
      </c>
      <c r="P110">
        <v>2.6</v>
      </c>
      <c r="Q110">
        <v>15.860000000000001</v>
      </c>
      <c r="R110" s="60">
        <v>2.6</v>
      </c>
      <c r="T110">
        <v>43722</v>
      </c>
      <c r="U110">
        <v>14.1</v>
      </c>
      <c r="V110">
        <v>4.9000000000000004</v>
      </c>
      <c r="W110">
        <v>15.6</v>
      </c>
      <c r="X110">
        <v>4.9000000000000004</v>
      </c>
    </row>
    <row r="111" spans="2:24" x14ac:dyDescent="0.3">
      <c r="B111">
        <v>43723</v>
      </c>
      <c r="C111">
        <v>0</v>
      </c>
      <c r="D111">
        <v>0</v>
      </c>
      <c r="E111">
        <v>26.130000000000003</v>
      </c>
      <c r="F111" s="60">
        <v>0</v>
      </c>
      <c r="H111">
        <v>43723</v>
      </c>
      <c r="I111">
        <v>12.2</v>
      </c>
      <c r="J111">
        <v>4.0666666666666664</v>
      </c>
      <c r="K111">
        <v>17.420000000000002</v>
      </c>
      <c r="L111">
        <v>4.0666666666666664</v>
      </c>
      <c r="N111">
        <v>43723</v>
      </c>
      <c r="O111">
        <v>0</v>
      </c>
      <c r="P111">
        <v>2.6</v>
      </c>
      <c r="Q111">
        <v>22.295000000000002</v>
      </c>
      <c r="R111" s="60">
        <v>2.6</v>
      </c>
      <c r="T111">
        <v>43723</v>
      </c>
      <c r="U111">
        <v>22.2</v>
      </c>
      <c r="V111">
        <v>9.34</v>
      </c>
      <c r="W111">
        <v>17.992000000000001</v>
      </c>
      <c r="X111">
        <v>9.34</v>
      </c>
    </row>
    <row r="112" spans="2:24" x14ac:dyDescent="0.3">
      <c r="B112">
        <v>43724</v>
      </c>
      <c r="C112">
        <v>8.6</v>
      </c>
      <c r="D112">
        <v>4.3</v>
      </c>
      <c r="E112">
        <v>22.23</v>
      </c>
      <c r="F112" s="60">
        <v>4.3</v>
      </c>
      <c r="H112">
        <v>43724</v>
      </c>
      <c r="I112">
        <v>0</v>
      </c>
      <c r="J112">
        <v>4.0666666666666664</v>
      </c>
      <c r="K112">
        <v>23.400000000000002</v>
      </c>
      <c r="L112">
        <v>4.0666666666666664</v>
      </c>
      <c r="N112">
        <v>43724</v>
      </c>
      <c r="O112">
        <v>0.6</v>
      </c>
      <c r="P112">
        <v>2.5249999999999999</v>
      </c>
      <c r="Q112">
        <v>17.55</v>
      </c>
      <c r="R112" s="60">
        <v>2.5249999999999999</v>
      </c>
      <c r="T112">
        <v>43724</v>
      </c>
      <c r="U112">
        <v>30</v>
      </c>
      <c r="V112">
        <v>15.34</v>
      </c>
      <c r="W112">
        <v>21.423999999999999</v>
      </c>
      <c r="X112">
        <v>15.34</v>
      </c>
    </row>
    <row r="113" spans="2:24" x14ac:dyDescent="0.3">
      <c r="B113">
        <v>43725</v>
      </c>
      <c r="C113">
        <v>0.7</v>
      </c>
      <c r="D113">
        <v>4.6499999999999995</v>
      </c>
      <c r="E113">
        <v>22.23</v>
      </c>
      <c r="F113" s="60">
        <v>4.6499999999999995</v>
      </c>
      <c r="H113">
        <v>43725</v>
      </c>
      <c r="I113">
        <v>3.2</v>
      </c>
      <c r="J113">
        <v>5.1333333333333329</v>
      </c>
      <c r="K113">
        <v>23.66</v>
      </c>
      <c r="L113">
        <v>5.1333333333333329</v>
      </c>
      <c r="N113">
        <v>43725</v>
      </c>
      <c r="O113">
        <v>0.7</v>
      </c>
      <c r="P113">
        <v>0.32499999999999996</v>
      </c>
      <c r="Q113">
        <v>24.18</v>
      </c>
      <c r="R113" s="60">
        <v>0.32499999999999996</v>
      </c>
      <c r="T113">
        <v>43725</v>
      </c>
      <c r="U113">
        <v>3.2</v>
      </c>
      <c r="V113">
        <v>15.8</v>
      </c>
      <c r="W113">
        <v>19.344000000000001</v>
      </c>
      <c r="X113">
        <v>15.8</v>
      </c>
    </row>
    <row r="114" spans="2:24" x14ac:dyDescent="0.3">
      <c r="B114">
        <v>43726</v>
      </c>
      <c r="C114">
        <v>33.299999999999997</v>
      </c>
      <c r="D114">
        <v>17</v>
      </c>
      <c r="E114">
        <v>62.4</v>
      </c>
      <c r="F114" s="60">
        <v>17</v>
      </c>
      <c r="H114">
        <v>43726</v>
      </c>
      <c r="I114">
        <v>33.299999999999997</v>
      </c>
      <c r="J114">
        <v>12.166666666666666</v>
      </c>
      <c r="K114">
        <v>47.580000000000005</v>
      </c>
      <c r="L114">
        <v>12.166666666666666</v>
      </c>
      <c r="N114">
        <v>43726</v>
      </c>
      <c r="O114">
        <v>33.299999999999997</v>
      </c>
      <c r="P114">
        <v>8.6499999999999986</v>
      </c>
      <c r="Q114">
        <v>42.314999999999998</v>
      </c>
      <c r="R114" s="60">
        <v>8.6499999999999986</v>
      </c>
      <c r="T114">
        <v>43726</v>
      </c>
      <c r="U114">
        <v>9.1</v>
      </c>
      <c r="V114">
        <v>15.719999999999999</v>
      </c>
      <c r="W114">
        <v>39</v>
      </c>
      <c r="X114">
        <v>15.719999999999999</v>
      </c>
    </row>
    <row r="115" spans="2:24" x14ac:dyDescent="0.3">
      <c r="B115">
        <v>43727</v>
      </c>
      <c r="C115">
        <v>16.2</v>
      </c>
      <c r="D115">
        <v>24.75</v>
      </c>
      <c r="E115">
        <v>49.79</v>
      </c>
      <c r="F115" s="60">
        <v>24.75</v>
      </c>
      <c r="H115">
        <v>43727</v>
      </c>
      <c r="I115">
        <v>16.2</v>
      </c>
      <c r="J115">
        <v>17.566666666666666</v>
      </c>
      <c r="K115">
        <v>42.033333333333331</v>
      </c>
      <c r="L115">
        <v>17.566666666666666</v>
      </c>
      <c r="N115">
        <v>43727</v>
      </c>
      <c r="O115">
        <v>16.2</v>
      </c>
      <c r="P115">
        <v>12.7</v>
      </c>
      <c r="Q115">
        <v>36.010000000000005</v>
      </c>
      <c r="R115" s="60">
        <v>12.7</v>
      </c>
      <c r="T115">
        <v>43727</v>
      </c>
      <c r="U115">
        <v>20.9</v>
      </c>
      <c r="V115">
        <v>17.080000000000002</v>
      </c>
      <c r="W115">
        <v>34.112000000000002</v>
      </c>
      <c r="X115">
        <v>17.080000000000002</v>
      </c>
    </row>
    <row r="116" spans="2:24" x14ac:dyDescent="0.3">
      <c r="B116">
        <v>43728</v>
      </c>
      <c r="C116">
        <v>11.8</v>
      </c>
      <c r="D116">
        <v>14</v>
      </c>
      <c r="E116">
        <v>0.65</v>
      </c>
      <c r="F116" s="60">
        <v>14</v>
      </c>
      <c r="H116">
        <v>43728</v>
      </c>
      <c r="I116">
        <v>3.8</v>
      </c>
      <c r="J116">
        <v>17.766666666666666</v>
      </c>
      <c r="K116">
        <v>33.193333333333335</v>
      </c>
      <c r="L116">
        <v>17.766666666666666</v>
      </c>
      <c r="N116">
        <v>43728</v>
      </c>
      <c r="O116">
        <v>3.8</v>
      </c>
      <c r="P116">
        <v>13.5</v>
      </c>
      <c r="Q116">
        <v>31.524999999999999</v>
      </c>
      <c r="R116" s="60">
        <v>13.5</v>
      </c>
      <c r="T116">
        <v>43728</v>
      </c>
      <c r="U116">
        <v>11.8</v>
      </c>
      <c r="V116">
        <v>15</v>
      </c>
      <c r="W116">
        <v>28.808000000000003</v>
      </c>
      <c r="X116">
        <v>15</v>
      </c>
    </row>
    <row r="117" spans="2:24" x14ac:dyDescent="0.3">
      <c r="B117">
        <v>43729</v>
      </c>
      <c r="C117">
        <v>0</v>
      </c>
      <c r="D117">
        <v>5.9</v>
      </c>
      <c r="E117">
        <v>0</v>
      </c>
      <c r="F117" s="60">
        <v>5.9</v>
      </c>
      <c r="H117">
        <v>43729</v>
      </c>
      <c r="I117">
        <v>8.6</v>
      </c>
      <c r="J117">
        <v>9.5333333333333332</v>
      </c>
      <c r="K117">
        <v>0.43333333333333335</v>
      </c>
      <c r="L117">
        <v>9.5333333333333332</v>
      </c>
      <c r="N117">
        <v>43729</v>
      </c>
      <c r="O117">
        <v>0.7</v>
      </c>
      <c r="P117">
        <v>13.5</v>
      </c>
      <c r="Q117">
        <v>24.895</v>
      </c>
      <c r="R117" s="60">
        <v>13.5</v>
      </c>
      <c r="T117">
        <v>43729</v>
      </c>
      <c r="U117">
        <v>0</v>
      </c>
      <c r="V117">
        <v>9</v>
      </c>
      <c r="W117">
        <v>25.22</v>
      </c>
      <c r="X117">
        <v>9</v>
      </c>
    </row>
    <row r="118" spans="2:24" x14ac:dyDescent="0.3">
      <c r="B118">
        <v>43730</v>
      </c>
      <c r="C118">
        <v>18.2</v>
      </c>
      <c r="D118">
        <v>9.1</v>
      </c>
      <c r="E118">
        <v>6.24</v>
      </c>
      <c r="F118" s="60">
        <v>9.1</v>
      </c>
      <c r="H118">
        <v>43730</v>
      </c>
      <c r="I118">
        <v>0.7</v>
      </c>
      <c r="J118">
        <v>4.3666666666666663</v>
      </c>
      <c r="K118">
        <v>4.16</v>
      </c>
      <c r="L118">
        <v>4.3666666666666663</v>
      </c>
      <c r="N118">
        <v>43730</v>
      </c>
      <c r="O118">
        <v>18.2</v>
      </c>
      <c r="P118">
        <v>9.7249999999999996</v>
      </c>
      <c r="Q118">
        <v>3.4450000000000003</v>
      </c>
      <c r="R118" s="60">
        <v>9.7249999999999996</v>
      </c>
      <c r="T118">
        <v>43730</v>
      </c>
      <c r="U118">
        <v>1.4</v>
      </c>
      <c r="V118">
        <v>8.6399999999999988</v>
      </c>
      <c r="W118">
        <v>22.411999999999999</v>
      </c>
      <c r="X118">
        <v>8.6399999999999988</v>
      </c>
    </row>
    <row r="119" spans="2:24" x14ac:dyDescent="0.3">
      <c r="B119">
        <v>43731</v>
      </c>
      <c r="C119">
        <v>33.299999999999997</v>
      </c>
      <c r="D119">
        <v>25.75</v>
      </c>
      <c r="E119">
        <v>6.63</v>
      </c>
      <c r="F119" s="60">
        <v>25.75</v>
      </c>
      <c r="H119">
        <v>43731</v>
      </c>
      <c r="I119">
        <v>12.6</v>
      </c>
      <c r="J119">
        <v>7.3</v>
      </c>
      <c r="K119">
        <v>4.42</v>
      </c>
      <c r="L119">
        <v>7.3</v>
      </c>
      <c r="N119">
        <v>43731</v>
      </c>
      <c r="O119">
        <v>33.299999999999997</v>
      </c>
      <c r="P119">
        <v>14</v>
      </c>
      <c r="Q119">
        <v>3.3149999999999999</v>
      </c>
      <c r="R119" s="60">
        <v>14</v>
      </c>
      <c r="T119">
        <v>43731</v>
      </c>
      <c r="U119">
        <v>1.1000000000000001</v>
      </c>
      <c r="V119">
        <v>7.0400000000000009</v>
      </c>
      <c r="W119">
        <v>2.9119999999999999</v>
      </c>
      <c r="X119">
        <v>7.0400000000000009</v>
      </c>
    </row>
    <row r="120" spans="2:24" x14ac:dyDescent="0.3">
      <c r="B120">
        <v>43732</v>
      </c>
      <c r="C120">
        <v>0</v>
      </c>
      <c r="D120">
        <v>16.649999999999999</v>
      </c>
      <c r="E120">
        <v>17.55</v>
      </c>
      <c r="F120" s="60">
        <v>16.649999999999999</v>
      </c>
      <c r="H120">
        <v>43732</v>
      </c>
      <c r="I120">
        <v>0</v>
      </c>
      <c r="J120">
        <v>4.4333333333333327</v>
      </c>
      <c r="K120">
        <v>15.86</v>
      </c>
      <c r="L120">
        <v>4.4333333333333327</v>
      </c>
      <c r="N120">
        <v>43732</v>
      </c>
      <c r="O120">
        <v>23.7</v>
      </c>
      <c r="P120">
        <v>18.974999999999998</v>
      </c>
      <c r="Q120">
        <v>11.895</v>
      </c>
      <c r="R120" s="60">
        <v>18.974999999999998</v>
      </c>
      <c r="T120">
        <v>43732</v>
      </c>
      <c r="U120">
        <v>15.9</v>
      </c>
      <c r="V120">
        <v>6.0400000000000009</v>
      </c>
      <c r="W120">
        <v>9.516</v>
      </c>
      <c r="X120">
        <v>6.0400000000000009</v>
      </c>
    </row>
    <row r="121" spans="2:24" x14ac:dyDescent="0.3">
      <c r="B121">
        <v>43733</v>
      </c>
      <c r="C121">
        <v>0</v>
      </c>
      <c r="D121">
        <v>0</v>
      </c>
      <c r="E121">
        <v>54.08</v>
      </c>
      <c r="F121" s="60">
        <v>0</v>
      </c>
      <c r="H121">
        <v>43733</v>
      </c>
      <c r="I121">
        <v>0</v>
      </c>
      <c r="J121">
        <v>4.2</v>
      </c>
      <c r="K121">
        <v>36.313333333333333</v>
      </c>
      <c r="L121">
        <v>4.2</v>
      </c>
      <c r="N121">
        <v>43733</v>
      </c>
      <c r="O121">
        <v>45.8</v>
      </c>
      <c r="P121">
        <v>30.25</v>
      </c>
      <c r="Q121">
        <v>30.355</v>
      </c>
      <c r="R121" s="60">
        <v>30.25</v>
      </c>
      <c r="T121">
        <v>43733</v>
      </c>
      <c r="U121">
        <v>11.8</v>
      </c>
      <c r="V121">
        <v>6.04</v>
      </c>
      <c r="W121">
        <v>24.283999999999999</v>
      </c>
      <c r="X121">
        <v>6.04</v>
      </c>
    </row>
    <row r="122" spans="2:24" x14ac:dyDescent="0.3">
      <c r="B122">
        <v>43734</v>
      </c>
      <c r="C122">
        <v>7.8</v>
      </c>
      <c r="D122">
        <v>3.9</v>
      </c>
      <c r="E122">
        <v>38.22</v>
      </c>
      <c r="F122" s="60">
        <v>3.9</v>
      </c>
      <c r="H122">
        <v>43734</v>
      </c>
      <c r="I122">
        <v>0.6</v>
      </c>
      <c r="J122">
        <v>0.19999999999999998</v>
      </c>
      <c r="K122">
        <v>36.919999999999995</v>
      </c>
      <c r="L122">
        <v>0.19999999999999998</v>
      </c>
      <c r="N122">
        <v>43734</v>
      </c>
      <c r="O122">
        <v>7.8</v>
      </c>
      <c r="P122">
        <v>27.65</v>
      </c>
      <c r="Q122">
        <v>27.884999999999998</v>
      </c>
      <c r="R122" s="60">
        <v>27.65</v>
      </c>
      <c r="T122">
        <v>43734</v>
      </c>
      <c r="U122">
        <v>0</v>
      </c>
      <c r="V122">
        <v>6.04</v>
      </c>
      <c r="W122">
        <v>24.803999999999998</v>
      </c>
      <c r="X122">
        <v>6.04</v>
      </c>
    </row>
    <row r="123" spans="2:24" x14ac:dyDescent="0.3">
      <c r="B123">
        <v>43735</v>
      </c>
      <c r="C123">
        <v>0</v>
      </c>
      <c r="D123">
        <v>3.9</v>
      </c>
      <c r="E123">
        <v>36.269999999999996</v>
      </c>
      <c r="F123" s="60">
        <v>3.9</v>
      </c>
      <c r="H123">
        <v>43735</v>
      </c>
      <c r="I123">
        <v>0</v>
      </c>
      <c r="J123">
        <v>0.19999999999999998</v>
      </c>
      <c r="K123">
        <v>48.793333333333329</v>
      </c>
      <c r="L123">
        <v>0.19999999999999998</v>
      </c>
      <c r="N123">
        <v>43735</v>
      </c>
      <c r="O123">
        <v>0</v>
      </c>
      <c r="P123">
        <v>19.324999999999999</v>
      </c>
      <c r="Q123">
        <v>45.174999999999997</v>
      </c>
      <c r="R123" s="60">
        <v>19.324999999999999</v>
      </c>
      <c r="T123">
        <v>43735</v>
      </c>
      <c r="U123">
        <v>1.4</v>
      </c>
      <c r="V123">
        <v>6.04</v>
      </c>
      <c r="W123">
        <v>36.295999999999999</v>
      </c>
      <c r="X123">
        <v>6.04</v>
      </c>
    </row>
    <row r="124" spans="2:24" x14ac:dyDescent="0.3">
      <c r="B124">
        <v>43736</v>
      </c>
      <c r="C124">
        <v>11.8</v>
      </c>
      <c r="D124">
        <v>5.9</v>
      </c>
      <c r="E124">
        <v>34.97</v>
      </c>
      <c r="F124" s="60">
        <v>5.9</v>
      </c>
      <c r="H124">
        <v>43736</v>
      </c>
      <c r="I124">
        <v>1.4</v>
      </c>
      <c r="J124">
        <v>0.66666666666666663</v>
      </c>
      <c r="K124">
        <v>24.179999999999996</v>
      </c>
      <c r="L124">
        <v>0.66666666666666663</v>
      </c>
      <c r="N124">
        <v>43736</v>
      </c>
      <c r="O124">
        <v>2.1</v>
      </c>
      <c r="P124">
        <v>13.924999999999999</v>
      </c>
      <c r="Q124">
        <v>36.594999999999999</v>
      </c>
      <c r="R124" s="60">
        <v>13.924999999999999</v>
      </c>
      <c r="T124">
        <v>43736</v>
      </c>
      <c r="U124">
        <v>1.1000000000000001</v>
      </c>
      <c r="V124">
        <v>6.0400000000000009</v>
      </c>
      <c r="W124">
        <v>36.14</v>
      </c>
      <c r="X124">
        <v>6.0400000000000009</v>
      </c>
    </row>
    <row r="125" spans="2:24" x14ac:dyDescent="0.3">
      <c r="B125">
        <v>43737</v>
      </c>
      <c r="C125">
        <v>0</v>
      </c>
      <c r="D125">
        <v>5.9</v>
      </c>
      <c r="E125">
        <v>0</v>
      </c>
      <c r="F125" s="60">
        <v>5.9</v>
      </c>
      <c r="H125">
        <v>43737</v>
      </c>
      <c r="I125">
        <v>8.6999999999999993</v>
      </c>
      <c r="J125">
        <v>3.3666666666666667</v>
      </c>
      <c r="K125">
        <v>23.313333333333333</v>
      </c>
      <c r="L125">
        <v>3.3666666666666667</v>
      </c>
      <c r="N125">
        <v>43737</v>
      </c>
      <c r="O125">
        <v>7.7</v>
      </c>
      <c r="P125">
        <v>4.4000000000000004</v>
      </c>
      <c r="Q125">
        <v>18.134999999999998</v>
      </c>
      <c r="R125" s="60">
        <v>4.4000000000000004</v>
      </c>
      <c r="T125">
        <v>43737</v>
      </c>
      <c r="U125">
        <v>15.9</v>
      </c>
      <c r="V125">
        <v>6.0400000000000009</v>
      </c>
      <c r="W125">
        <v>29.276</v>
      </c>
      <c r="X125">
        <v>6.0400000000000009</v>
      </c>
    </row>
    <row r="126" spans="2:24" x14ac:dyDescent="0.3">
      <c r="B126">
        <v>43738</v>
      </c>
      <c r="C126">
        <v>4.4000000000000004</v>
      </c>
      <c r="D126">
        <v>2.2000000000000002</v>
      </c>
      <c r="E126">
        <v>8.9700000000000006</v>
      </c>
      <c r="F126" s="60">
        <v>2.2000000000000002</v>
      </c>
      <c r="H126">
        <v>43738</v>
      </c>
      <c r="I126">
        <v>4.4000000000000004</v>
      </c>
      <c r="J126">
        <v>4.833333333333333</v>
      </c>
      <c r="K126">
        <v>5.98</v>
      </c>
      <c r="L126">
        <v>4.833333333333333</v>
      </c>
      <c r="N126">
        <v>43738</v>
      </c>
      <c r="O126">
        <v>4.4000000000000004</v>
      </c>
      <c r="P126">
        <v>3.5500000000000003</v>
      </c>
      <c r="Q126">
        <v>21.97</v>
      </c>
      <c r="R126" s="60">
        <v>3.5500000000000003</v>
      </c>
      <c r="T126">
        <v>43738</v>
      </c>
      <c r="U126">
        <v>4.4000000000000004</v>
      </c>
      <c r="V126">
        <v>4.5599999999999996</v>
      </c>
      <c r="W126">
        <v>18.095999999999997</v>
      </c>
      <c r="X126">
        <v>4.5599999999999996</v>
      </c>
    </row>
    <row r="127" spans="2:24" x14ac:dyDescent="0.3">
      <c r="B127">
        <v>43739</v>
      </c>
      <c r="C127">
        <v>2.9</v>
      </c>
      <c r="D127">
        <v>3.6500000000000004</v>
      </c>
      <c r="E127">
        <v>8.9700000000000006</v>
      </c>
      <c r="F127" s="60">
        <v>3.6500000000000004</v>
      </c>
      <c r="H127">
        <v>43739</v>
      </c>
      <c r="I127">
        <v>2.9</v>
      </c>
      <c r="J127">
        <v>5.333333333333333</v>
      </c>
      <c r="K127">
        <v>5.98</v>
      </c>
      <c r="L127">
        <v>5.333333333333333</v>
      </c>
      <c r="N127">
        <v>43739</v>
      </c>
      <c r="O127">
        <v>2.9</v>
      </c>
      <c r="P127">
        <v>4.2750000000000004</v>
      </c>
      <c r="Q127">
        <v>4.4850000000000003</v>
      </c>
      <c r="R127" s="60">
        <v>4.2750000000000004</v>
      </c>
      <c r="T127">
        <v>43739</v>
      </c>
      <c r="U127">
        <v>2.9</v>
      </c>
      <c r="V127">
        <v>5.1399999999999988</v>
      </c>
      <c r="W127">
        <v>17.576000000000001</v>
      </c>
      <c r="X127">
        <v>5.1399999999999988</v>
      </c>
    </row>
    <row r="128" spans="2:24" x14ac:dyDescent="0.3">
      <c r="B128">
        <v>43740</v>
      </c>
      <c r="C128">
        <v>5.0999999999999996</v>
      </c>
      <c r="D128">
        <v>4</v>
      </c>
      <c r="E128">
        <v>0</v>
      </c>
      <c r="F128" s="60">
        <v>4</v>
      </c>
      <c r="H128">
        <v>43740</v>
      </c>
      <c r="I128">
        <v>0.7</v>
      </c>
      <c r="J128">
        <v>2.6666666666666665</v>
      </c>
      <c r="K128">
        <v>5.98</v>
      </c>
      <c r="L128">
        <v>2.6666666666666665</v>
      </c>
      <c r="N128">
        <v>43740</v>
      </c>
      <c r="O128">
        <v>0.7</v>
      </c>
      <c r="P128">
        <v>3.9250000000000003</v>
      </c>
      <c r="Q128">
        <v>4.4850000000000003</v>
      </c>
      <c r="R128" s="60">
        <v>3.9250000000000003</v>
      </c>
      <c r="T128">
        <v>43740</v>
      </c>
      <c r="U128">
        <v>0.7</v>
      </c>
      <c r="V128">
        <v>4.9999999999999991</v>
      </c>
      <c r="W128">
        <v>3.5880000000000001</v>
      </c>
      <c r="X128">
        <v>4.9999999999999991</v>
      </c>
    </row>
    <row r="129" spans="2:24" x14ac:dyDescent="0.3">
      <c r="B129">
        <v>43741</v>
      </c>
      <c r="C129">
        <v>0</v>
      </c>
      <c r="D129">
        <v>2.5499999999999998</v>
      </c>
      <c r="E129">
        <v>0</v>
      </c>
      <c r="F129" s="60">
        <v>2.5499999999999998</v>
      </c>
      <c r="H129">
        <v>43741</v>
      </c>
      <c r="I129">
        <v>16.399999999999999</v>
      </c>
      <c r="J129">
        <v>6.666666666666667</v>
      </c>
      <c r="K129">
        <v>0</v>
      </c>
      <c r="L129">
        <v>6.666666666666667</v>
      </c>
      <c r="N129">
        <v>43741</v>
      </c>
      <c r="O129">
        <v>0.9</v>
      </c>
      <c r="P129">
        <v>2.2250000000000001</v>
      </c>
      <c r="Q129">
        <v>4.4850000000000003</v>
      </c>
      <c r="R129" s="60">
        <v>2.2250000000000001</v>
      </c>
      <c r="T129">
        <v>43741</v>
      </c>
      <c r="U129">
        <v>0.9</v>
      </c>
      <c r="V129">
        <v>4.9599999999999991</v>
      </c>
      <c r="W129">
        <v>3.5880000000000001</v>
      </c>
      <c r="X129">
        <v>4.9599999999999991</v>
      </c>
    </row>
    <row r="130" spans="2:24" x14ac:dyDescent="0.3">
      <c r="B130">
        <v>43742</v>
      </c>
      <c r="C130">
        <v>7.8</v>
      </c>
      <c r="D130">
        <v>3.9</v>
      </c>
      <c r="E130">
        <v>0.65</v>
      </c>
      <c r="F130" s="60">
        <v>3.9</v>
      </c>
      <c r="H130">
        <v>43742</v>
      </c>
      <c r="I130">
        <v>2.1</v>
      </c>
      <c r="J130">
        <v>6.3999999999999995</v>
      </c>
      <c r="K130">
        <v>0.43333333333333335</v>
      </c>
      <c r="L130">
        <v>6.3999999999999995</v>
      </c>
      <c r="N130">
        <v>43742</v>
      </c>
      <c r="O130">
        <v>7.8</v>
      </c>
      <c r="P130">
        <v>3.0750000000000002</v>
      </c>
      <c r="Q130">
        <v>0.32500000000000001</v>
      </c>
      <c r="R130" s="60">
        <v>3.0750000000000002</v>
      </c>
      <c r="T130">
        <v>43742</v>
      </c>
      <c r="U130">
        <v>6.4</v>
      </c>
      <c r="V130">
        <v>3.06</v>
      </c>
      <c r="W130">
        <v>3.8480000000000003</v>
      </c>
      <c r="X130">
        <v>3.06</v>
      </c>
    </row>
    <row r="131" spans="2:24" x14ac:dyDescent="0.3">
      <c r="B131">
        <v>43743</v>
      </c>
      <c r="C131">
        <v>3.9</v>
      </c>
      <c r="D131">
        <v>5.85</v>
      </c>
      <c r="E131">
        <v>1.3</v>
      </c>
      <c r="F131" s="60">
        <v>5.85</v>
      </c>
      <c r="H131">
        <v>43743</v>
      </c>
      <c r="I131">
        <v>4.4000000000000004</v>
      </c>
      <c r="J131">
        <v>7.6333333333333329</v>
      </c>
      <c r="K131">
        <v>0.8666666666666667</v>
      </c>
      <c r="L131">
        <v>7.6333333333333329</v>
      </c>
      <c r="N131">
        <v>43743</v>
      </c>
      <c r="O131">
        <v>3.9</v>
      </c>
      <c r="P131">
        <v>3.3250000000000002</v>
      </c>
      <c r="Q131">
        <v>0.65</v>
      </c>
      <c r="R131" s="60">
        <v>3.3250000000000002</v>
      </c>
      <c r="T131">
        <v>43743</v>
      </c>
      <c r="U131">
        <v>3.5</v>
      </c>
      <c r="V131">
        <v>2.88</v>
      </c>
      <c r="W131">
        <v>0.52</v>
      </c>
      <c r="X131">
        <v>2.88</v>
      </c>
    </row>
    <row r="132" spans="2:24" x14ac:dyDescent="0.3">
      <c r="B132">
        <v>43744</v>
      </c>
      <c r="C132">
        <v>8.6</v>
      </c>
      <c r="D132">
        <v>6.25</v>
      </c>
      <c r="E132">
        <v>5.98</v>
      </c>
      <c r="F132" s="60">
        <v>6.25</v>
      </c>
      <c r="H132">
        <v>43744</v>
      </c>
      <c r="I132">
        <v>8.6</v>
      </c>
      <c r="J132">
        <v>5.0333333333333332</v>
      </c>
      <c r="K132">
        <v>4.42</v>
      </c>
      <c r="L132">
        <v>5.0333333333333332</v>
      </c>
      <c r="N132">
        <v>43744</v>
      </c>
      <c r="O132">
        <v>10.7</v>
      </c>
      <c r="P132">
        <v>5.8249999999999993</v>
      </c>
      <c r="Q132">
        <v>3.3149999999999999</v>
      </c>
      <c r="R132" s="60">
        <v>5.8249999999999993</v>
      </c>
      <c r="T132">
        <v>43744</v>
      </c>
      <c r="U132">
        <v>1</v>
      </c>
      <c r="V132">
        <v>2.5</v>
      </c>
      <c r="W132">
        <v>2.6520000000000001</v>
      </c>
      <c r="X132">
        <v>2.5</v>
      </c>
    </row>
    <row r="133" spans="2:24" x14ac:dyDescent="0.3">
      <c r="B133">
        <v>43745</v>
      </c>
      <c r="C133">
        <v>0.7</v>
      </c>
      <c r="D133">
        <v>4.6499999999999995</v>
      </c>
      <c r="E133">
        <v>5.72</v>
      </c>
      <c r="F133" s="60">
        <v>4.6499999999999995</v>
      </c>
      <c r="H133">
        <v>43745</v>
      </c>
      <c r="I133">
        <v>0.7</v>
      </c>
      <c r="J133">
        <v>4.5666666666666664</v>
      </c>
      <c r="K133">
        <v>4.246666666666667</v>
      </c>
      <c r="L133">
        <v>4.5666666666666664</v>
      </c>
      <c r="N133">
        <v>43745</v>
      </c>
      <c r="O133">
        <v>0</v>
      </c>
      <c r="P133">
        <v>5.6</v>
      </c>
      <c r="Q133">
        <v>3.51</v>
      </c>
      <c r="R133" s="60">
        <v>5.6</v>
      </c>
      <c r="T133">
        <v>43745</v>
      </c>
      <c r="U133">
        <v>0.3</v>
      </c>
      <c r="V133">
        <v>2.4200000000000004</v>
      </c>
      <c r="W133">
        <v>2.8079999999999998</v>
      </c>
      <c r="X133">
        <v>2.4200000000000004</v>
      </c>
    </row>
    <row r="134" spans="2:24" x14ac:dyDescent="0.3">
      <c r="B134">
        <v>43746</v>
      </c>
      <c r="C134">
        <v>0</v>
      </c>
      <c r="D134">
        <v>0.35</v>
      </c>
      <c r="E134">
        <v>0.39</v>
      </c>
      <c r="F134" s="60">
        <v>0.35</v>
      </c>
      <c r="H134">
        <v>43746</v>
      </c>
      <c r="I134">
        <v>12.6</v>
      </c>
      <c r="J134">
        <v>7.3</v>
      </c>
      <c r="K134">
        <v>3.813333333333333</v>
      </c>
      <c r="L134">
        <v>7.3</v>
      </c>
      <c r="N134">
        <v>43746</v>
      </c>
      <c r="O134">
        <v>0</v>
      </c>
      <c r="P134">
        <v>3.65</v>
      </c>
      <c r="Q134">
        <v>3.1850000000000001</v>
      </c>
      <c r="R134" s="60">
        <v>3.65</v>
      </c>
      <c r="T134">
        <v>43746</v>
      </c>
      <c r="U134">
        <v>0.3</v>
      </c>
      <c r="V134">
        <v>2.3000000000000003</v>
      </c>
      <c r="W134">
        <v>2.8079999999999998</v>
      </c>
      <c r="X134">
        <v>2.3000000000000003</v>
      </c>
    </row>
    <row r="135" spans="2:24" x14ac:dyDescent="0.3">
      <c r="B135">
        <v>43747</v>
      </c>
      <c r="C135">
        <v>4.5999999999999996</v>
      </c>
      <c r="D135">
        <v>2.2999999999999998</v>
      </c>
      <c r="E135">
        <v>0</v>
      </c>
      <c r="F135" s="60">
        <v>2.2999999999999998</v>
      </c>
      <c r="H135">
        <v>43747</v>
      </c>
      <c r="I135">
        <v>4.4000000000000004</v>
      </c>
      <c r="J135">
        <v>5.8999999999999995</v>
      </c>
      <c r="K135">
        <v>0.26</v>
      </c>
      <c r="L135">
        <v>5.8999999999999995</v>
      </c>
      <c r="N135">
        <v>43747</v>
      </c>
      <c r="O135">
        <v>4.5999999999999996</v>
      </c>
      <c r="P135">
        <v>3.8249999999999997</v>
      </c>
      <c r="Q135">
        <v>2.86</v>
      </c>
      <c r="R135" s="60">
        <v>3.8249999999999997</v>
      </c>
      <c r="T135">
        <v>43747</v>
      </c>
      <c r="U135">
        <v>1.7</v>
      </c>
      <c r="V135">
        <v>1.3599999999999999</v>
      </c>
      <c r="W135">
        <v>2.548</v>
      </c>
      <c r="X135">
        <v>1.3599999999999999</v>
      </c>
    </row>
    <row r="136" spans="2:24" x14ac:dyDescent="0.3">
      <c r="B136">
        <v>43748</v>
      </c>
      <c r="C136">
        <v>3.7</v>
      </c>
      <c r="D136">
        <v>4.1500000000000004</v>
      </c>
      <c r="E136">
        <v>18.46</v>
      </c>
      <c r="F136" s="60">
        <v>4.1500000000000004</v>
      </c>
      <c r="H136">
        <v>43748</v>
      </c>
      <c r="I136">
        <v>2.9</v>
      </c>
      <c r="J136">
        <v>6.6333333333333329</v>
      </c>
      <c r="K136">
        <v>12.306666666666667</v>
      </c>
      <c r="L136">
        <v>6.6333333333333329</v>
      </c>
      <c r="N136">
        <v>43748</v>
      </c>
      <c r="O136">
        <v>8.1999999999999993</v>
      </c>
      <c r="P136">
        <v>3.1999999999999997</v>
      </c>
      <c r="Q136">
        <v>9.4250000000000007</v>
      </c>
      <c r="R136" s="60">
        <v>3.1999999999999997</v>
      </c>
      <c r="T136">
        <v>43748</v>
      </c>
      <c r="U136">
        <v>3.7</v>
      </c>
      <c r="V136">
        <v>1.4</v>
      </c>
      <c r="W136">
        <v>9.6720000000000006</v>
      </c>
      <c r="X136">
        <v>1.4</v>
      </c>
    </row>
    <row r="137" spans="2:24" x14ac:dyDescent="0.3">
      <c r="B137">
        <v>43749</v>
      </c>
      <c r="C137">
        <v>6.8</v>
      </c>
      <c r="D137">
        <v>5.25</v>
      </c>
      <c r="E137">
        <v>20.150000000000002</v>
      </c>
      <c r="F137" s="60">
        <v>5.25</v>
      </c>
      <c r="H137">
        <v>43749</v>
      </c>
      <c r="I137">
        <v>0.7</v>
      </c>
      <c r="J137">
        <v>2.6666666666666665</v>
      </c>
      <c r="K137">
        <v>13.433333333333335</v>
      </c>
      <c r="L137">
        <v>2.6666666666666665</v>
      </c>
      <c r="N137">
        <v>43749</v>
      </c>
      <c r="O137">
        <v>2.9</v>
      </c>
      <c r="P137">
        <v>3.9249999999999998</v>
      </c>
      <c r="Q137">
        <v>10.075000000000001</v>
      </c>
      <c r="R137" s="60">
        <v>3.9249999999999998</v>
      </c>
      <c r="T137">
        <v>43749</v>
      </c>
      <c r="U137">
        <v>6.8</v>
      </c>
      <c r="V137">
        <v>2.56</v>
      </c>
      <c r="W137">
        <v>8.2160000000000011</v>
      </c>
      <c r="X137">
        <v>2.56</v>
      </c>
    </row>
    <row r="138" spans="2:24" x14ac:dyDescent="0.3">
      <c r="B138">
        <v>43750</v>
      </c>
      <c r="C138">
        <v>0</v>
      </c>
      <c r="D138">
        <v>3.4</v>
      </c>
      <c r="E138">
        <v>1.6900000000000002</v>
      </c>
      <c r="F138" s="60">
        <v>3.4</v>
      </c>
      <c r="H138">
        <v>43750</v>
      </c>
      <c r="I138">
        <v>17</v>
      </c>
      <c r="J138">
        <v>6.8666666666666671</v>
      </c>
      <c r="K138">
        <v>13.433333333333335</v>
      </c>
      <c r="L138">
        <v>6.8666666666666671</v>
      </c>
      <c r="N138">
        <v>43750</v>
      </c>
      <c r="O138">
        <v>17</v>
      </c>
      <c r="P138">
        <v>8.1750000000000007</v>
      </c>
      <c r="Q138">
        <v>10.075000000000001</v>
      </c>
      <c r="R138" s="60">
        <v>8.1750000000000007</v>
      </c>
      <c r="T138">
        <v>43750</v>
      </c>
      <c r="U138">
        <v>9</v>
      </c>
      <c r="V138">
        <v>4.3</v>
      </c>
      <c r="W138">
        <v>8.06</v>
      </c>
      <c r="X138">
        <v>4.3</v>
      </c>
    </row>
    <row r="139" spans="2:24" x14ac:dyDescent="0.3">
      <c r="B139">
        <v>43751</v>
      </c>
      <c r="C139">
        <v>0</v>
      </c>
      <c r="D139">
        <v>0</v>
      </c>
      <c r="E139">
        <v>0</v>
      </c>
      <c r="F139" s="60">
        <v>0</v>
      </c>
      <c r="H139">
        <v>43751</v>
      </c>
      <c r="I139">
        <v>3.1</v>
      </c>
      <c r="J139">
        <v>6.9333333333333336</v>
      </c>
      <c r="K139">
        <v>1.1266666666666667</v>
      </c>
      <c r="L139">
        <v>6.9333333333333336</v>
      </c>
      <c r="N139">
        <v>43751</v>
      </c>
      <c r="O139">
        <v>3.1</v>
      </c>
      <c r="P139">
        <v>7.8000000000000007</v>
      </c>
      <c r="Q139">
        <v>10.075000000000001</v>
      </c>
      <c r="R139" s="60">
        <v>7.8000000000000007</v>
      </c>
      <c r="T139">
        <v>43751</v>
      </c>
      <c r="U139">
        <v>9.1999999999999993</v>
      </c>
      <c r="V139">
        <v>6.08</v>
      </c>
      <c r="W139">
        <v>8.06</v>
      </c>
      <c r="X139">
        <v>6.08</v>
      </c>
    </row>
    <row r="140" spans="2:24" x14ac:dyDescent="0.3">
      <c r="B140">
        <v>43752</v>
      </c>
      <c r="C140">
        <v>0</v>
      </c>
      <c r="D140">
        <v>0</v>
      </c>
      <c r="E140">
        <v>0</v>
      </c>
      <c r="F140" s="60">
        <v>0</v>
      </c>
      <c r="H140">
        <v>43752</v>
      </c>
      <c r="I140">
        <v>0</v>
      </c>
      <c r="J140">
        <v>6.7</v>
      </c>
      <c r="K140">
        <v>0</v>
      </c>
      <c r="L140">
        <v>6.7</v>
      </c>
      <c r="N140">
        <v>43752</v>
      </c>
      <c r="O140">
        <v>0</v>
      </c>
      <c r="P140">
        <v>5.75</v>
      </c>
      <c r="Q140">
        <v>0.84500000000000008</v>
      </c>
      <c r="R140" s="60">
        <v>5.75</v>
      </c>
      <c r="T140">
        <v>43752</v>
      </c>
      <c r="U140">
        <v>0</v>
      </c>
      <c r="V140">
        <v>5.74</v>
      </c>
      <c r="W140">
        <v>8.06</v>
      </c>
      <c r="X140">
        <v>5.74</v>
      </c>
    </row>
    <row r="141" spans="2:24" x14ac:dyDescent="0.3">
      <c r="B141">
        <v>43753</v>
      </c>
      <c r="C141">
        <v>0</v>
      </c>
      <c r="D141">
        <v>0</v>
      </c>
      <c r="E141">
        <v>0</v>
      </c>
      <c r="F141" s="60">
        <v>0</v>
      </c>
      <c r="H141">
        <v>43753</v>
      </c>
      <c r="I141">
        <v>0</v>
      </c>
      <c r="J141">
        <v>1.0333333333333334</v>
      </c>
      <c r="K141">
        <v>0</v>
      </c>
      <c r="L141">
        <v>1.0333333333333334</v>
      </c>
      <c r="N141">
        <v>43753</v>
      </c>
      <c r="O141">
        <v>0</v>
      </c>
      <c r="P141">
        <v>5.0250000000000004</v>
      </c>
      <c r="Q141">
        <v>0</v>
      </c>
      <c r="R141" s="60">
        <v>5.0250000000000004</v>
      </c>
      <c r="T141">
        <v>43753</v>
      </c>
      <c r="U141">
        <v>2.2000000000000002</v>
      </c>
      <c r="V141">
        <v>5.4399999999999995</v>
      </c>
      <c r="W141">
        <v>0.67600000000000005</v>
      </c>
      <c r="X141">
        <v>5.4399999999999995</v>
      </c>
    </row>
    <row r="142" spans="2:24" x14ac:dyDescent="0.3">
      <c r="B142">
        <v>43754</v>
      </c>
      <c r="C142">
        <v>0</v>
      </c>
      <c r="D142">
        <v>0</v>
      </c>
      <c r="E142">
        <v>0</v>
      </c>
      <c r="F142" s="60">
        <v>0</v>
      </c>
      <c r="H142">
        <v>43754</v>
      </c>
      <c r="I142">
        <v>0</v>
      </c>
      <c r="J142">
        <v>0</v>
      </c>
      <c r="K142">
        <v>0</v>
      </c>
      <c r="L142">
        <v>0</v>
      </c>
      <c r="N142">
        <v>43754</v>
      </c>
      <c r="O142">
        <v>0</v>
      </c>
      <c r="P142">
        <v>0.77500000000000002</v>
      </c>
      <c r="Q142">
        <v>0</v>
      </c>
      <c r="R142" s="60">
        <v>0.77500000000000002</v>
      </c>
      <c r="T142">
        <v>43754</v>
      </c>
      <c r="U142">
        <v>3.5</v>
      </c>
      <c r="V142">
        <v>4.7799999999999994</v>
      </c>
      <c r="W142">
        <v>0</v>
      </c>
      <c r="X142">
        <v>4.7799999999999994</v>
      </c>
    </row>
    <row r="143" spans="2:24" x14ac:dyDescent="0.3">
      <c r="B143">
        <v>43755</v>
      </c>
      <c r="C143">
        <v>0</v>
      </c>
      <c r="D143">
        <v>0</v>
      </c>
      <c r="E143">
        <v>0</v>
      </c>
      <c r="F143" s="60">
        <v>0</v>
      </c>
      <c r="H143">
        <v>43755</v>
      </c>
      <c r="I143">
        <v>0</v>
      </c>
      <c r="J143">
        <v>0</v>
      </c>
      <c r="K143">
        <v>0</v>
      </c>
      <c r="L143">
        <v>0</v>
      </c>
      <c r="N143">
        <v>43755</v>
      </c>
      <c r="O143">
        <v>0</v>
      </c>
      <c r="P143">
        <v>0</v>
      </c>
      <c r="Q143">
        <v>0</v>
      </c>
      <c r="R143" s="60">
        <v>0</v>
      </c>
      <c r="T143">
        <v>43755</v>
      </c>
      <c r="U143">
        <v>31.4</v>
      </c>
      <c r="V143">
        <v>9.26</v>
      </c>
      <c r="W143">
        <v>0</v>
      </c>
      <c r="X143">
        <v>9.26</v>
      </c>
    </row>
    <row r="144" spans="2:24" x14ac:dyDescent="0.3">
      <c r="B144">
        <v>43756</v>
      </c>
      <c r="C144">
        <v>0</v>
      </c>
      <c r="D144">
        <v>0</v>
      </c>
      <c r="E144">
        <v>0</v>
      </c>
      <c r="F144" s="60">
        <v>0</v>
      </c>
      <c r="H144">
        <v>43756</v>
      </c>
      <c r="I144">
        <v>0</v>
      </c>
      <c r="J144">
        <v>0</v>
      </c>
      <c r="K144">
        <v>0</v>
      </c>
      <c r="L144">
        <v>0</v>
      </c>
      <c r="N144">
        <v>43756</v>
      </c>
      <c r="O144">
        <v>0</v>
      </c>
      <c r="P144">
        <v>0</v>
      </c>
      <c r="Q144">
        <v>0</v>
      </c>
      <c r="R144" s="60">
        <v>0</v>
      </c>
      <c r="T144">
        <v>43756</v>
      </c>
      <c r="U144">
        <v>7</v>
      </c>
      <c r="V144">
        <v>8.82</v>
      </c>
      <c r="W144">
        <v>0</v>
      </c>
      <c r="X144">
        <v>8.82</v>
      </c>
    </row>
    <row r="145" spans="2:24" x14ac:dyDescent="0.3">
      <c r="B145">
        <v>43757</v>
      </c>
      <c r="C145">
        <v>0</v>
      </c>
      <c r="D145">
        <v>0</v>
      </c>
      <c r="E145">
        <v>0</v>
      </c>
      <c r="F145" s="60">
        <v>0</v>
      </c>
      <c r="H145">
        <v>43757</v>
      </c>
      <c r="I145">
        <v>4.5999999999999996</v>
      </c>
      <c r="J145">
        <v>1.5333333333333332</v>
      </c>
      <c r="K145">
        <v>0</v>
      </c>
      <c r="L145">
        <v>1.5333333333333332</v>
      </c>
      <c r="N145">
        <v>43757</v>
      </c>
      <c r="O145">
        <v>0</v>
      </c>
      <c r="P145">
        <v>0</v>
      </c>
      <c r="Q145">
        <v>0</v>
      </c>
      <c r="R145" s="60">
        <v>0</v>
      </c>
      <c r="T145">
        <v>43757</v>
      </c>
      <c r="U145">
        <v>5.3</v>
      </c>
      <c r="V145">
        <v>9.879999999999999</v>
      </c>
      <c r="W145">
        <v>0</v>
      </c>
      <c r="X145">
        <v>9.879999999999999</v>
      </c>
    </row>
    <row r="146" spans="2:24" x14ac:dyDescent="0.3">
      <c r="B146">
        <v>43758</v>
      </c>
      <c r="C146">
        <v>0</v>
      </c>
      <c r="D146">
        <v>0</v>
      </c>
      <c r="E146">
        <v>9.23</v>
      </c>
      <c r="F146" s="60">
        <v>0</v>
      </c>
      <c r="H146">
        <v>43758</v>
      </c>
      <c r="I146">
        <v>8.1999999999999993</v>
      </c>
      <c r="J146">
        <v>4.2666666666666666</v>
      </c>
      <c r="K146">
        <v>6.1533333333333333</v>
      </c>
      <c r="L146">
        <v>4.2666666666666666</v>
      </c>
      <c r="N146">
        <v>43758</v>
      </c>
      <c r="O146">
        <v>0</v>
      </c>
      <c r="P146">
        <v>0</v>
      </c>
      <c r="Q146">
        <v>4.6150000000000002</v>
      </c>
      <c r="R146" s="60">
        <v>0</v>
      </c>
      <c r="T146">
        <v>43758</v>
      </c>
      <c r="U146">
        <v>0</v>
      </c>
      <c r="V146">
        <v>9.44</v>
      </c>
      <c r="W146">
        <v>3.6920000000000002</v>
      </c>
      <c r="X146">
        <v>9.44</v>
      </c>
    </row>
    <row r="147" spans="2:24" x14ac:dyDescent="0.3">
      <c r="B147">
        <v>43759</v>
      </c>
      <c r="C147">
        <v>0</v>
      </c>
      <c r="D147">
        <v>0</v>
      </c>
      <c r="E147">
        <v>9.8800000000000008</v>
      </c>
      <c r="F147" s="60">
        <v>0</v>
      </c>
      <c r="H147">
        <v>43759</v>
      </c>
      <c r="I147">
        <v>4.4000000000000004</v>
      </c>
      <c r="J147">
        <v>5.7333333333333334</v>
      </c>
      <c r="K147">
        <v>6.5866666666666669</v>
      </c>
      <c r="L147">
        <v>5.7333333333333334</v>
      </c>
      <c r="N147">
        <v>43759</v>
      </c>
      <c r="O147">
        <v>0</v>
      </c>
      <c r="P147">
        <v>0</v>
      </c>
      <c r="Q147">
        <v>4.9400000000000004</v>
      </c>
      <c r="R147" s="60">
        <v>0</v>
      </c>
      <c r="T147">
        <v>43759</v>
      </c>
      <c r="U147">
        <v>0</v>
      </c>
      <c r="V147">
        <v>8.7399999999999984</v>
      </c>
      <c r="W147">
        <v>3.9520000000000004</v>
      </c>
      <c r="X147">
        <v>8.7399999999999984</v>
      </c>
    </row>
    <row r="148" spans="2:24" x14ac:dyDescent="0.3">
      <c r="B148">
        <v>43760</v>
      </c>
      <c r="C148">
        <v>1.7</v>
      </c>
      <c r="D148">
        <v>0.85</v>
      </c>
      <c r="E148">
        <v>0.65</v>
      </c>
      <c r="F148" s="60">
        <v>0.85</v>
      </c>
      <c r="H148">
        <v>43760</v>
      </c>
      <c r="I148">
        <v>2.9</v>
      </c>
      <c r="J148">
        <v>5.166666666666667</v>
      </c>
      <c r="K148">
        <v>6.5866666666666669</v>
      </c>
      <c r="L148">
        <v>5.166666666666667</v>
      </c>
      <c r="N148">
        <v>43760</v>
      </c>
      <c r="O148">
        <v>0.6</v>
      </c>
      <c r="P148">
        <v>0.15</v>
      </c>
      <c r="Q148">
        <v>4.9400000000000004</v>
      </c>
      <c r="R148" s="60">
        <v>0.15</v>
      </c>
      <c r="T148">
        <v>43760</v>
      </c>
      <c r="U148">
        <v>0.6</v>
      </c>
      <c r="V148">
        <v>2.58</v>
      </c>
      <c r="W148">
        <v>3.9520000000000004</v>
      </c>
      <c r="X148">
        <v>2.58</v>
      </c>
    </row>
    <row r="149" spans="2:24" x14ac:dyDescent="0.3">
      <c r="B149">
        <v>43761</v>
      </c>
      <c r="C149">
        <v>21.4</v>
      </c>
      <c r="D149">
        <v>11.549999999999999</v>
      </c>
      <c r="E149">
        <v>0</v>
      </c>
      <c r="F149" s="60">
        <v>11.549999999999999</v>
      </c>
      <c r="H149">
        <v>43761</v>
      </c>
      <c r="I149">
        <v>0.7</v>
      </c>
      <c r="J149">
        <v>2.6666666666666665</v>
      </c>
      <c r="K149">
        <v>0.43333333333333335</v>
      </c>
      <c r="L149">
        <v>2.6666666666666665</v>
      </c>
      <c r="N149">
        <v>43761</v>
      </c>
      <c r="O149">
        <v>0.7</v>
      </c>
      <c r="P149">
        <v>0.32499999999999996</v>
      </c>
      <c r="Q149">
        <v>4.9400000000000004</v>
      </c>
      <c r="R149" s="60">
        <v>0.32499999999999996</v>
      </c>
      <c r="T149">
        <v>43761</v>
      </c>
      <c r="U149">
        <v>0.7</v>
      </c>
      <c r="V149">
        <v>1.3199999999999998</v>
      </c>
      <c r="W149">
        <v>3.9520000000000004</v>
      </c>
      <c r="X149">
        <v>1.3199999999999998</v>
      </c>
    </row>
    <row r="150" spans="2:24" x14ac:dyDescent="0.3">
      <c r="B150">
        <v>43762</v>
      </c>
      <c r="C150">
        <v>44.4</v>
      </c>
      <c r="D150">
        <v>32.9</v>
      </c>
      <c r="E150">
        <v>9.23</v>
      </c>
      <c r="F150" s="60">
        <v>32.9</v>
      </c>
      <c r="H150">
        <v>43762</v>
      </c>
      <c r="I150">
        <v>44.4</v>
      </c>
      <c r="J150">
        <v>16</v>
      </c>
      <c r="K150">
        <v>6.1533333333333333</v>
      </c>
      <c r="L150">
        <v>16</v>
      </c>
      <c r="N150">
        <v>43762</v>
      </c>
      <c r="O150">
        <v>44.4</v>
      </c>
      <c r="P150">
        <v>11.424999999999999</v>
      </c>
      <c r="Q150">
        <v>4.9400000000000004</v>
      </c>
      <c r="R150" s="60">
        <v>11.424999999999999</v>
      </c>
      <c r="T150">
        <v>43762</v>
      </c>
      <c r="U150">
        <v>0.4</v>
      </c>
      <c r="V150">
        <v>0.33999999999999997</v>
      </c>
      <c r="W150">
        <v>7.6440000000000001</v>
      </c>
      <c r="X150">
        <v>0.33999999999999997</v>
      </c>
    </row>
    <row r="151" spans="2:24" x14ac:dyDescent="0.3">
      <c r="B151">
        <v>43763</v>
      </c>
      <c r="C151">
        <v>11.2</v>
      </c>
      <c r="D151">
        <v>27.799999999999997</v>
      </c>
      <c r="E151">
        <v>9.23</v>
      </c>
      <c r="F151" s="60">
        <v>27.799999999999997</v>
      </c>
      <c r="H151">
        <v>43763</v>
      </c>
      <c r="I151">
        <v>11.2</v>
      </c>
      <c r="J151">
        <v>18.766666666666666</v>
      </c>
      <c r="K151">
        <v>6.1533333333333333</v>
      </c>
      <c r="L151">
        <v>18.766666666666666</v>
      </c>
      <c r="N151">
        <v>43763</v>
      </c>
      <c r="O151">
        <v>11.2</v>
      </c>
      <c r="P151">
        <v>14.224999999999998</v>
      </c>
      <c r="Q151">
        <v>4.6150000000000002</v>
      </c>
      <c r="R151" s="60">
        <v>14.224999999999998</v>
      </c>
      <c r="T151">
        <v>43763</v>
      </c>
      <c r="U151">
        <v>7.3</v>
      </c>
      <c r="V151">
        <v>1.8</v>
      </c>
      <c r="W151">
        <v>3.9520000000000004</v>
      </c>
      <c r="X151">
        <v>1.8</v>
      </c>
    </row>
    <row r="152" spans="2:24" x14ac:dyDescent="0.3">
      <c r="B152">
        <v>43764</v>
      </c>
      <c r="C152">
        <v>11.1</v>
      </c>
      <c r="D152">
        <v>11.149999999999999</v>
      </c>
      <c r="E152">
        <v>0</v>
      </c>
      <c r="F152" s="60">
        <v>11.149999999999999</v>
      </c>
      <c r="H152">
        <v>43764</v>
      </c>
      <c r="I152">
        <v>1.4</v>
      </c>
      <c r="J152">
        <v>18.999999999999996</v>
      </c>
      <c r="K152">
        <v>6.1533333333333333</v>
      </c>
      <c r="L152">
        <v>18.999999999999996</v>
      </c>
      <c r="N152">
        <v>43764</v>
      </c>
      <c r="O152">
        <v>1.4</v>
      </c>
      <c r="P152">
        <v>14.424999999999999</v>
      </c>
      <c r="Q152">
        <v>4.6150000000000002</v>
      </c>
      <c r="R152" s="60">
        <v>14.424999999999999</v>
      </c>
      <c r="T152">
        <v>43764</v>
      </c>
      <c r="U152">
        <v>6.2</v>
      </c>
      <c r="V152">
        <v>3.04</v>
      </c>
      <c r="W152">
        <v>3.6920000000000002</v>
      </c>
      <c r="X152">
        <v>3.04</v>
      </c>
    </row>
    <row r="153" spans="2:24" x14ac:dyDescent="0.3">
      <c r="B153">
        <v>43765</v>
      </c>
      <c r="C153">
        <v>0.4</v>
      </c>
      <c r="D153">
        <v>5.75</v>
      </c>
      <c r="E153">
        <v>0.65</v>
      </c>
      <c r="F153" s="60">
        <v>5.75</v>
      </c>
      <c r="H153">
        <v>43765</v>
      </c>
      <c r="I153">
        <v>0</v>
      </c>
      <c r="J153">
        <v>4.2</v>
      </c>
      <c r="K153">
        <v>0.43333333333333335</v>
      </c>
      <c r="L153">
        <v>4.2</v>
      </c>
      <c r="N153">
        <v>43765</v>
      </c>
      <c r="O153">
        <v>6.8</v>
      </c>
      <c r="P153">
        <v>15.949999999999998</v>
      </c>
      <c r="Q153">
        <v>4.9400000000000004</v>
      </c>
      <c r="R153" s="60">
        <v>15.949999999999998</v>
      </c>
      <c r="T153">
        <v>43765</v>
      </c>
      <c r="U153">
        <v>8.9</v>
      </c>
      <c r="V153">
        <v>4.7</v>
      </c>
      <c r="W153">
        <v>3.9520000000000004</v>
      </c>
      <c r="X153">
        <v>4.7</v>
      </c>
    </row>
    <row r="154" spans="2:24" x14ac:dyDescent="0.3">
      <c r="B154">
        <v>43766</v>
      </c>
      <c r="C154">
        <v>3.5</v>
      </c>
      <c r="D154">
        <v>1.95</v>
      </c>
      <c r="E154">
        <v>0.65</v>
      </c>
      <c r="F154" s="60">
        <v>1.95</v>
      </c>
      <c r="H154">
        <v>43766</v>
      </c>
      <c r="I154">
        <v>0.6</v>
      </c>
      <c r="J154">
        <v>0.66666666666666663</v>
      </c>
      <c r="K154">
        <v>0.43333333333333335</v>
      </c>
      <c r="L154">
        <v>0.66666666666666663</v>
      </c>
      <c r="N154">
        <v>43766</v>
      </c>
      <c r="O154">
        <v>3.5</v>
      </c>
      <c r="P154">
        <v>5.7249999999999996</v>
      </c>
      <c r="Q154">
        <v>0.32500000000000001</v>
      </c>
      <c r="R154" s="60">
        <v>5.7249999999999996</v>
      </c>
      <c r="T154">
        <v>43766</v>
      </c>
      <c r="U154">
        <v>3.2</v>
      </c>
      <c r="V154">
        <v>5.2</v>
      </c>
      <c r="W154">
        <v>3.9520000000000004</v>
      </c>
      <c r="X154">
        <v>5.2</v>
      </c>
    </row>
    <row r="155" spans="2:24" x14ac:dyDescent="0.3">
      <c r="B155">
        <v>43767</v>
      </c>
      <c r="C155">
        <v>0</v>
      </c>
      <c r="D155">
        <v>1.75</v>
      </c>
      <c r="E155">
        <v>2.9899999999999998</v>
      </c>
      <c r="F155" s="60">
        <v>1.75</v>
      </c>
      <c r="H155">
        <v>43767</v>
      </c>
      <c r="I155">
        <v>0</v>
      </c>
      <c r="J155">
        <v>0.19999999999999998</v>
      </c>
      <c r="K155">
        <v>2.4266666666666663</v>
      </c>
      <c r="L155">
        <v>0.19999999999999998</v>
      </c>
      <c r="N155">
        <v>43767</v>
      </c>
      <c r="O155">
        <v>0</v>
      </c>
      <c r="P155">
        <v>2.9249999999999998</v>
      </c>
      <c r="Q155">
        <v>1.8199999999999998</v>
      </c>
      <c r="R155" s="60">
        <v>2.9249999999999998</v>
      </c>
      <c r="T155">
        <v>43767</v>
      </c>
      <c r="U155">
        <v>1.2</v>
      </c>
      <c r="V155">
        <v>5.3599999999999994</v>
      </c>
      <c r="W155">
        <v>1.456</v>
      </c>
      <c r="X155">
        <v>5.3599999999999994</v>
      </c>
    </row>
    <row r="156" spans="2:24" x14ac:dyDescent="0.3">
      <c r="B156">
        <v>43768</v>
      </c>
      <c r="C156">
        <v>7.3</v>
      </c>
      <c r="D156">
        <v>3.65</v>
      </c>
      <c r="E156">
        <v>3.38</v>
      </c>
      <c r="F156" s="60">
        <v>3.65</v>
      </c>
      <c r="H156">
        <v>43768</v>
      </c>
      <c r="I156">
        <v>7.3</v>
      </c>
      <c r="J156">
        <v>2.6333333333333333</v>
      </c>
      <c r="K156">
        <v>2.2533333333333334</v>
      </c>
      <c r="L156">
        <v>2.6333333333333333</v>
      </c>
      <c r="N156">
        <v>43768</v>
      </c>
      <c r="O156">
        <v>1.1000000000000001</v>
      </c>
      <c r="P156">
        <v>2.85</v>
      </c>
      <c r="Q156">
        <v>2.0149999999999997</v>
      </c>
      <c r="R156" s="60">
        <v>2.85</v>
      </c>
      <c r="T156">
        <v>43768</v>
      </c>
      <c r="U156">
        <v>7.3</v>
      </c>
      <c r="V156">
        <v>5.36</v>
      </c>
      <c r="W156">
        <v>1.6119999999999997</v>
      </c>
      <c r="X156">
        <v>5.36</v>
      </c>
    </row>
    <row r="157" spans="2:24" x14ac:dyDescent="0.3">
      <c r="B157">
        <v>43769</v>
      </c>
      <c r="C157">
        <v>6.2</v>
      </c>
      <c r="D157">
        <v>6.75</v>
      </c>
      <c r="E157">
        <v>0.39</v>
      </c>
      <c r="F157" s="60">
        <v>6.75</v>
      </c>
      <c r="H157">
        <v>43769</v>
      </c>
      <c r="I157">
        <v>6.2</v>
      </c>
      <c r="J157">
        <v>4.5</v>
      </c>
      <c r="K157">
        <v>2.2533333333333334</v>
      </c>
      <c r="L157">
        <v>4.5</v>
      </c>
      <c r="N157">
        <v>43769</v>
      </c>
      <c r="O157">
        <v>0.6</v>
      </c>
      <c r="P157">
        <v>1.2999999999999998</v>
      </c>
      <c r="Q157">
        <v>1.69</v>
      </c>
      <c r="R157" s="60">
        <v>1.2999999999999998</v>
      </c>
      <c r="T157">
        <v>43769</v>
      </c>
      <c r="U157">
        <v>6.2</v>
      </c>
      <c r="V157">
        <v>5.36</v>
      </c>
      <c r="W157">
        <v>1.6119999999999997</v>
      </c>
      <c r="X157">
        <v>5.36</v>
      </c>
    </row>
    <row r="158" spans="2:24" x14ac:dyDescent="0.3">
      <c r="B158">
        <v>43770</v>
      </c>
      <c r="C158">
        <v>4.4000000000000004</v>
      </c>
      <c r="D158">
        <v>5.3000000000000007</v>
      </c>
      <c r="E158">
        <v>0</v>
      </c>
      <c r="F158" s="60">
        <v>5.3000000000000007</v>
      </c>
      <c r="H158">
        <v>43770</v>
      </c>
      <c r="I158">
        <v>8.9</v>
      </c>
      <c r="J158">
        <v>7.4666666666666659</v>
      </c>
      <c r="K158">
        <v>0.26</v>
      </c>
      <c r="L158">
        <v>7.4666666666666659</v>
      </c>
      <c r="N158">
        <v>43770</v>
      </c>
      <c r="O158">
        <v>4.4000000000000004</v>
      </c>
      <c r="P158">
        <v>1.5250000000000001</v>
      </c>
      <c r="Q158">
        <v>1.69</v>
      </c>
      <c r="R158" s="60">
        <v>1.5250000000000001</v>
      </c>
      <c r="T158">
        <v>43770</v>
      </c>
      <c r="U158">
        <v>8.9</v>
      </c>
      <c r="V158">
        <v>5.3599999999999994</v>
      </c>
      <c r="W158">
        <v>1.3519999999999999</v>
      </c>
      <c r="X158">
        <v>5.3599999999999994</v>
      </c>
    </row>
    <row r="159" spans="2:24" x14ac:dyDescent="0.3">
      <c r="B159">
        <v>43771</v>
      </c>
      <c r="C159">
        <v>2.9</v>
      </c>
      <c r="D159">
        <v>3.6500000000000004</v>
      </c>
      <c r="E159">
        <v>0</v>
      </c>
      <c r="F159" s="60">
        <v>3.6500000000000004</v>
      </c>
      <c r="H159">
        <v>43771</v>
      </c>
      <c r="I159">
        <v>0</v>
      </c>
      <c r="J159">
        <v>5.0333333333333341</v>
      </c>
      <c r="K159">
        <v>0</v>
      </c>
      <c r="L159">
        <v>5.0333333333333341</v>
      </c>
      <c r="N159">
        <v>43771</v>
      </c>
      <c r="O159">
        <v>2.9</v>
      </c>
      <c r="P159">
        <v>2.25</v>
      </c>
      <c r="Q159">
        <v>0.19500000000000001</v>
      </c>
      <c r="R159" s="60">
        <v>2.25</v>
      </c>
      <c r="T159">
        <v>43771</v>
      </c>
      <c r="U159">
        <v>3.2</v>
      </c>
      <c r="V159">
        <v>5.36</v>
      </c>
      <c r="W159">
        <v>1.3519999999999999</v>
      </c>
      <c r="X159">
        <v>5.36</v>
      </c>
    </row>
    <row r="160" spans="2:24" x14ac:dyDescent="0.3">
      <c r="B160">
        <v>43772</v>
      </c>
      <c r="C160">
        <v>0</v>
      </c>
      <c r="D160">
        <v>1.45</v>
      </c>
      <c r="E160">
        <v>0</v>
      </c>
      <c r="F160" s="60">
        <v>1.45</v>
      </c>
      <c r="H160">
        <v>43772</v>
      </c>
      <c r="I160">
        <v>0</v>
      </c>
      <c r="J160">
        <v>2.9666666666666668</v>
      </c>
      <c r="K160">
        <v>0</v>
      </c>
      <c r="L160">
        <v>2.9666666666666668</v>
      </c>
      <c r="N160">
        <v>43772</v>
      </c>
      <c r="O160">
        <v>0.7</v>
      </c>
      <c r="P160">
        <v>2.15</v>
      </c>
      <c r="Q160">
        <v>0</v>
      </c>
      <c r="R160" s="60">
        <v>2.15</v>
      </c>
      <c r="T160">
        <v>43772</v>
      </c>
      <c r="U160">
        <v>1.2</v>
      </c>
      <c r="V160">
        <v>5.3599999999999994</v>
      </c>
      <c r="W160">
        <v>0.156</v>
      </c>
      <c r="X160">
        <v>5.3599999999999994</v>
      </c>
    </row>
    <row r="161" spans="2:24" x14ac:dyDescent="0.3">
      <c r="B161">
        <v>43773</v>
      </c>
      <c r="C161">
        <v>0</v>
      </c>
      <c r="D161">
        <v>0</v>
      </c>
      <c r="E161">
        <v>0</v>
      </c>
      <c r="F161" s="60">
        <v>0</v>
      </c>
      <c r="H161">
        <v>43773</v>
      </c>
      <c r="I161">
        <v>0</v>
      </c>
      <c r="J161">
        <v>0</v>
      </c>
      <c r="K161">
        <v>0</v>
      </c>
      <c r="L161">
        <v>0</v>
      </c>
      <c r="N161">
        <v>43773</v>
      </c>
      <c r="O161">
        <v>0.9</v>
      </c>
      <c r="P161">
        <v>2.2250000000000001</v>
      </c>
      <c r="Q161">
        <v>0</v>
      </c>
      <c r="R161" s="60">
        <v>2.2250000000000001</v>
      </c>
      <c r="T161">
        <v>43773</v>
      </c>
      <c r="U161">
        <v>0</v>
      </c>
      <c r="V161">
        <v>3.9</v>
      </c>
      <c r="W161">
        <v>0</v>
      </c>
      <c r="X161">
        <v>3.9</v>
      </c>
    </row>
    <row r="162" spans="2:24" x14ac:dyDescent="0.3">
      <c r="B162">
        <v>43774</v>
      </c>
      <c r="C162">
        <v>0</v>
      </c>
      <c r="D162">
        <v>0</v>
      </c>
      <c r="E162">
        <v>0</v>
      </c>
      <c r="F162" s="60">
        <v>0</v>
      </c>
      <c r="H162">
        <v>43774</v>
      </c>
      <c r="I162">
        <v>0</v>
      </c>
      <c r="J162">
        <v>0</v>
      </c>
      <c r="K162">
        <v>0</v>
      </c>
      <c r="L162">
        <v>0</v>
      </c>
      <c r="N162">
        <v>43774</v>
      </c>
      <c r="O162">
        <v>12.1</v>
      </c>
      <c r="P162">
        <v>4.1500000000000004</v>
      </c>
      <c r="Q162">
        <v>0</v>
      </c>
      <c r="R162" s="60">
        <v>4.1500000000000004</v>
      </c>
      <c r="T162">
        <v>43774</v>
      </c>
      <c r="U162">
        <v>0.6</v>
      </c>
      <c r="V162">
        <v>2.7800000000000002</v>
      </c>
      <c r="W162">
        <v>0</v>
      </c>
      <c r="X162">
        <v>2.7800000000000002</v>
      </c>
    </row>
    <row r="163" spans="2:24" x14ac:dyDescent="0.3">
      <c r="B163">
        <v>43775</v>
      </c>
      <c r="C163">
        <v>0</v>
      </c>
      <c r="D163">
        <v>0</v>
      </c>
      <c r="E163">
        <v>0</v>
      </c>
      <c r="F163" s="60">
        <v>0</v>
      </c>
      <c r="H163">
        <v>43775</v>
      </c>
      <c r="I163">
        <v>0</v>
      </c>
      <c r="J163">
        <v>0</v>
      </c>
      <c r="K163">
        <v>0</v>
      </c>
      <c r="L163">
        <v>0</v>
      </c>
      <c r="N163">
        <v>43775</v>
      </c>
      <c r="O163">
        <v>0.3</v>
      </c>
      <c r="P163">
        <v>3.5</v>
      </c>
      <c r="Q163">
        <v>0</v>
      </c>
      <c r="R163" s="60">
        <v>3.5</v>
      </c>
      <c r="T163">
        <v>43775</v>
      </c>
      <c r="U163">
        <v>0</v>
      </c>
      <c r="V163">
        <v>1</v>
      </c>
      <c r="W163">
        <v>0</v>
      </c>
      <c r="X163">
        <v>1</v>
      </c>
    </row>
    <row r="164" spans="2:24" x14ac:dyDescent="0.3">
      <c r="B164">
        <v>43776</v>
      </c>
      <c r="C164">
        <v>0</v>
      </c>
      <c r="D164">
        <v>0</v>
      </c>
      <c r="E164">
        <v>0</v>
      </c>
      <c r="F164" s="60">
        <v>0</v>
      </c>
      <c r="H164">
        <v>43776</v>
      </c>
      <c r="I164">
        <v>0</v>
      </c>
      <c r="J164">
        <v>0</v>
      </c>
      <c r="K164">
        <v>0</v>
      </c>
      <c r="L164">
        <v>0</v>
      </c>
      <c r="N164">
        <v>43776</v>
      </c>
      <c r="O164">
        <v>1.6</v>
      </c>
      <c r="P164">
        <v>3.7250000000000001</v>
      </c>
      <c r="Q164">
        <v>0</v>
      </c>
      <c r="R164" s="60">
        <v>3.7250000000000001</v>
      </c>
      <c r="T164">
        <v>43776</v>
      </c>
      <c r="U164">
        <v>12.9</v>
      </c>
      <c r="V164">
        <v>2.94</v>
      </c>
      <c r="W164">
        <v>0</v>
      </c>
      <c r="X164">
        <v>2.94</v>
      </c>
    </row>
    <row r="165" spans="2:24" x14ac:dyDescent="0.3">
      <c r="B165">
        <v>43777</v>
      </c>
      <c r="C165">
        <v>0.3</v>
      </c>
      <c r="D165">
        <v>0.15</v>
      </c>
      <c r="E165">
        <v>0</v>
      </c>
      <c r="F165" s="60">
        <v>0.15</v>
      </c>
      <c r="H165">
        <v>43777</v>
      </c>
      <c r="I165">
        <v>0</v>
      </c>
      <c r="J165">
        <v>0</v>
      </c>
      <c r="K165">
        <v>0</v>
      </c>
      <c r="L165">
        <v>0</v>
      </c>
      <c r="N165">
        <v>43777</v>
      </c>
      <c r="O165">
        <v>0</v>
      </c>
      <c r="P165">
        <v>3.5</v>
      </c>
      <c r="Q165">
        <v>0</v>
      </c>
      <c r="R165" s="60">
        <v>3.5</v>
      </c>
      <c r="T165">
        <v>43777</v>
      </c>
      <c r="U165">
        <v>0</v>
      </c>
      <c r="V165">
        <v>2.7</v>
      </c>
      <c r="W165">
        <v>0</v>
      </c>
      <c r="X165">
        <v>2.7</v>
      </c>
    </row>
    <row r="166" spans="2:24" x14ac:dyDescent="0.3">
      <c r="B166">
        <v>43778</v>
      </c>
      <c r="C166">
        <v>0</v>
      </c>
      <c r="D166">
        <v>0.15</v>
      </c>
      <c r="E166">
        <v>0</v>
      </c>
      <c r="F166" s="60">
        <v>0.15</v>
      </c>
      <c r="H166">
        <v>43778</v>
      </c>
      <c r="I166">
        <v>0</v>
      </c>
      <c r="J166">
        <v>0</v>
      </c>
      <c r="K166">
        <v>0</v>
      </c>
      <c r="L166">
        <v>0</v>
      </c>
      <c r="N166">
        <v>43778</v>
      </c>
      <c r="O166">
        <v>0</v>
      </c>
      <c r="P166">
        <v>0.47500000000000003</v>
      </c>
      <c r="Q166">
        <v>0</v>
      </c>
      <c r="R166" s="60">
        <v>0.47500000000000003</v>
      </c>
      <c r="T166">
        <v>43778</v>
      </c>
      <c r="U166">
        <v>0</v>
      </c>
      <c r="V166">
        <v>2.7</v>
      </c>
      <c r="W166">
        <v>0</v>
      </c>
      <c r="X166">
        <v>2.7</v>
      </c>
    </row>
    <row r="167" spans="2:24" x14ac:dyDescent="0.3">
      <c r="B167">
        <v>43779</v>
      </c>
      <c r="C167">
        <v>0</v>
      </c>
      <c r="D167">
        <v>0</v>
      </c>
      <c r="E167">
        <v>0</v>
      </c>
      <c r="F167" s="60">
        <v>0</v>
      </c>
      <c r="H167">
        <v>43779</v>
      </c>
      <c r="I167">
        <v>0</v>
      </c>
      <c r="J167">
        <v>0</v>
      </c>
      <c r="K167">
        <v>0</v>
      </c>
      <c r="L167">
        <v>0</v>
      </c>
      <c r="N167">
        <v>43779</v>
      </c>
      <c r="O167">
        <v>0</v>
      </c>
      <c r="P167">
        <v>0.4</v>
      </c>
      <c r="Q167">
        <v>0</v>
      </c>
      <c r="R167" s="60">
        <v>0.4</v>
      </c>
      <c r="T167">
        <v>43779</v>
      </c>
      <c r="U167">
        <v>0</v>
      </c>
      <c r="V167">
        <v>2.58</v>
      </c>
      <c r="W167">
        <v>0</v>
      </c>
      <c r="X167">
        <v>2.58</v>
      </c>
    </row>
    <row r="168" spans="2:24" x14ac:dyDescent="0.3">
      <c r="B168">
        <v>43780</v>
      </c>
      <c r="C168">
        <v>0</v>
      </c>
      <c r="D168">
        <v>0</v>
      </c>
      <c r="E168">
        <v>0</v>
      </c>
      <c r="F168" s="60">
        <v>0</v>
      </c>
      <c r="H168">
        <v>43780</v>
      </c>
      <c r="I168">
        <v>0</v>
      </c>
      <c r="J168">
        <v>0</v>
      </c>
      <c r="K168">
        <v>0</v>
      </c>
      <c r="L168">
        <v>0</v>
      </c>
      <c r="N168">
        <v>43780</v>
      </c>
      <c r="O168">
        <v>0</v>
      </c>
      <c r="P168">
        <v>0</v>
      </c>
      <c r="Q168">
        <v>0</v>
      </c>
      <c r="R168" s="60">
        <v>0</v>
      </c>
      <c r="T168">
        <v>43780</v>
      </c>
      <c r="U168">
        <v>0</v>
      </c>
      <c r="V168">
        <v>2.58</v>
      </c>
      <c r="W168">
        <v>0</v>
      </c>
      <c r="X168">
        <v>2.58</v>
      </c>
    </row>
    <row r="169" spans="2:24" x14ac:dyDescent="0.3">
      <c r="B169">
        <v>43781</v>
      </c>
      <c r="C169">
        <v>0</v>
      </c>
      <c r="D169">
        <v>0</v>
      </c>
      <c r="E169">
        <v>0</v>
      </c>
      <c r="F169" s="60">
        <v>0</v>
      </c>
      <c r="H169">
        <v>43781</v>
      </c>
      <c r="I169">
        <v>0</v>
      </c>
      <c r="J169">
        <v>0</v>
      </c>
      <c r="K169">
        <v>0</v>
      </c>
      <c r="L169">
        <v>0</v>
      </c>
      <c r="N169">
        <v>43781</v>
      </c>
      <c r="O169">
        <v>0</v>
      </c>
      <c r="P169">
        <v>0</v>
      </c>
      <c r="Q169">
        <v>0</v>
      </c>
      <c r="R169" s="60">
        <v>0</v>
      </c>
      <c r="T169">
        <v>43781</v>
      </c>
      <c r="U169">
        <v>0</v>
      </c>
      <c r="V169">
        <v>0</v>
      </c>
      <c r="W169">
        <v>0</v>
      </c>
      <c r="X169">
        <v>0</v>
      </c>
    </row>
    <row r="170" spans="2:24" x14ac:dyDescent="0.3">
      <c r="B170">
        <v>43782</v>
      </c>
      <c r="C170">
        <v>0</v>
      </c>
      <c r="D170">
        <v>0</v>
      </c>
      <c r="E170">
        <v>0</v>
      </c>
      <c r="F170" s="60">
        <v>0</v>
      </c>
      <c r="H170">
        <v>43782</v>
      </c>
      <c r="I170">
        <v>0</v>
      </c>
      <c r="J170">
        <v>0</v>
      </c>
      <c r="K170">
        <v>0</v>
      </c>
      <c r="L170">
        <v>0</v>
      </c>
      <c r="N170">
        <v>43782</v>
      </c>
      <c r="O170">
        <v>0</v>
      </c>
      <c r="P170">
        <v>0</v>
      </c>
      <c r="Q170">
        <v>0</v>
      </c>
      <c r="R170" s="60">
        <v>0</v>
      </c>
      <c r="T170">
        <v>43782</v>
      </c>
      <c r="U170">
        <v>0</v>
      </c>
      <c r="V170">
        <v>0</v>
      </c>
      <c r="W170">
        <v>0</v>
      </c>
      <c r="X170">
        <v>0</v>
      </c>
    </row>
    <row r="171" spans="2:24" x14ac:dyDescent="0.3">
      <c r="B171">
        <v>43783</v>
      </c>
      <c r="C171">
        <v>0</v>
      </c>
      <c r="D171">
        <v>0</v>
      </c>
      <c r="E171">
        <v>0</v>
      </c>
      <c r="F171" s="60">
        <v>0</v>
      </c>
      <c r="H171">
        <v>43783</v>
      </c>
      <c r="I171">
        <v>0</v>
      </c>
      <c r="J171">
        <v>0</v>
      </c>
      <c r="K171">
        <v>0</v>
      </c>
      <c r="L171">
        <v>0</v>
      </c>
      <c r="N171">
        <v>43783</v>
      </c>
      <c r="O171">
        <v>0</v>
      </c>
      <c r="P171">
        <v>0</v>
      </c>
      <c r="Q171">
        <v>0</v>
      </c>
      <c r="R171" s="60">
        <v>0</v>
      </c>
      <c r="T171">
        <v>43783</v>
      </c>
      <c r="U171">
        <v>0</v>
      </c>
      <c r="V171">
        <v>0</v>
      </c>
      <c r="W171">
        <v>0</v>
      </c>
      <c r="X171">
        <v>0</v>
      </c>
    </row>
    <row r="172" spans="2:24" x14ac:dyDescent="0.3">
      <c r="B172">
        <v>43784</v>
      </c>
      <c r="C172">
        <v>0</v>
      </c>
      <c r="D172">
        <v>0</v>
      </c>
      <c r="E172">
        <v>0</v>
      </c>
      <c r="F172" s="60">
        <v>0</v>
      </c>
      <c r="H172">
        <v>43784</v>
      </c>
      <c r="I172">
        <v>0</v>
      </c>
      <c r="J172">
        <v>0</v>
      </c>
      <c r="K172">
        <v>0</v>
      </c>
      <c r="L172">
        <v>0</v>
      </c>
      <c r="N172">
        <v>43784</v>
      </c>
      <c r="O172">
        <v>0</v>
      </c>
      <c r="P172">
        <v>0</v>
      </c>
      <c r="Q172">
        <v>0</v>
      </c>
      <c r="R172" s="60">
        <v>0</v>
      </c>
      <c r="T172">
        <v>43784</v>
      </c>
      <c r="U172">
        <v>0</v>
      </c>
      <c r="V172">
        <v>0</v>
      </c>
      <c r="W172">
        <v>0</v>
      </c>
      <c r="X172">
        <v>0</v>
      </c>
    </row>
    <row r="173" spans="2:24" x14ac:dyDescent="0.3">
      <c r="B173">
        <v>43785</v>
      </c>
      <c r="C173">
        <v>0</v>
      </c>
      <c r="D173">
        <v>0</v>
      </c>
      <c r="E173">
        <v>0</v>
      </c>
      <c r="F173" s="60">
        <v>0</v>
      </c>
      <c r="H173">
        <v>43785</v>
      </c>
      <c r="I173">
        <v>0</v>
      </c>
      <c r="J173">
        <v>0</v>
      </c>
      <c r="K173">
        <v>0</v>
      </c>
      <c r="L173">
        <v>0</v>
      </c>
      <c r="N173">
        <v>43785</v>
      </c>
      <c r="O173">
        <v>0</v>
      </c>
      <c r="P173">
        <v>0</v>
      </c>
      <c r="Q173">
        <v>0</v>
      </c>
      <c r="R173" s="60">
        <v>0</v>
      </c>
      <c r="T173">
        <v>43785</v>
      </c>
      <c r="U173">
        <v>0</v>
      </c>
      <c r="V173">
        <v>0</v>
      </c>
      <c r="W173">
        <v>0</v>
      </c>
      <c r="X173">
        <v>0</v>
      </c>
    </row>
    <row r="174" spans="2:24" x14ac:dyDescent="0.3">
      <c r="B174">
        <v>43786</v>
      </c>
      <c r="C174">
        <v>0</v>
      </c>
      <c r="D174">
        <v>0</v>
      </c>
      <c r="E174">
        <v>0</v>
      </c>
      <c r="F174" s="60">
        <v>0</v>
      </c>
      <c r="H174">
        <v>43786</v>
      </c>
      <c r="I174">
        <v>0</v>
      </c>
      <c r="J174">
        <v>0</v>
      </c>
      <c r="K174">
        <v>0</v>
      </c>
      <c r="L174">
        <v>0</v>
      </c>
      <c r="N174">
        <v>43786</v>
      </c>
      <c r="O174">
        <v>0</v>
      </c>
      <c r="P174">
        <v>0</v>
      </c>
      <c r="Q174">
        <v>0</v>
      </c>
      <c r="R174" s="60">
        <v>0</v>
      </c>
      <c r="T174">
        <v>43786</v>
      </c>
      <c r="U174">
        <v>0</v>
      </c>
      <c r="V174">
        <v>0</v>
      </c>
      <c r="W174">
        <v>0</v>
      </c>
      <c r="X174">
        <v>0</v>
      </c>
    </row>
    <row r="175" spans="2:24" x14ac:dyDescent="0.3">
      <c r="B175">
        <v>43787</v>
      </c>
      <c r="C175">
        <v>0.4</v>
      </c>
      <c r="D175">
        <v>0.2</v>
      </c>
      <c r="E175">
        <v>0</v>
      </c>
      <c r="F175" s="60">
        <v>0.2</v>
      </c>
      <c r="H175">
        <v>43787</v>
      </c>
      <c r="I175">
        <v>0</v>
      </c>
      <c r="J175">
        <v>0</v>
      </c>
      <c r="K175">
        <v>0</v>
      </c>
      <c r="L175">
        <v>0</v>
      </c>
      <c r="N175">
        <v>43787</v>
      </c>
      <c r="O175">
        <v>0</v>
      </c>
      <c r="P175">
        <v>0</v>
      </c>
      <c r="Q175">
        <v>0</v>
      </c>
      <c r="R175" s="60">
        <v>0</v>
      </c>
      <c r="T175">
        <v>43787</v>
      </c>
      <c r="U175">
        <v>0</v>
      </c>
      <c r="V175">
        <v>0</v>
      </c>
      <c r="W175">
        <v>0</v>
      </c>
      <c r="X175">
        <v>0</v>
      </c>
    </row>
    <row r="176" spans="2:24" x14ac:dyDescent="0.3">
      <c r="B176">
        <v>43788</v>
      </c>
      <c r="C176">
        <v>0</v>
      </c>
      <c r="D176">
        <v>0.2</v>
      </c>
      <c r="E176">
        <v>0</v>
      </c>
      <c r="F176" s="60">
        <v>0.2</v>
      </c>
      <c r="H176">
        <v>43788</v>
      </c>
      <c r="I176">
        <v>0</v>
      </c>
      <c r="J176">
        <v>0</v>
      </c>
      <c r="K176">
        <v>0</v>
      </c>
      <c r="L176">
        <v>0</v>
      </c>
      <c r="N176">
        <v>43788</v>
      </c>
      <c r="O176">
        <v>0</v>
      </c>
      <c r="P176">
        <v>0</v>
      </c>
      <c r="Q176">
        <v>0</v>
      </c>
      <c r="R176" s="60">
        <v>0</v>
      </c>
      <c r="T176">
        <v>43788</v>
      </c>
      <c r="U176">
        <v>0</v>
      </c>
      <c r="V176">
        <v>0</v>
      </c>
      <c r="W176">
        <v>0</v>
      </c>
      <c r="X176">
        <v>0</v>
      </c>
    </row>
    <row r="177" spans="2:24" x14ac:dyDescent="0.3">
      <c r="B177">
        <v>43789</v>
      </c>
      <c r="C177">
        <v>0</v>
      </c>
      <c r="D177">
        <v>0</v>
      </c>
      <c r="E177">
        <v>0</v>
      </c>
      <c r="F177" s="60">
        <v>0</v>
      </c>
      <c r="H177">
        <v>43789</v>
      </c>
      <c r="I177">
        <v>0</v>
      </c>
      <c r="J177">
        <v>0</v>
      </c>
      <c r="K177">
        <v>0</v>
      </c>
      <c r="L177">
        <v>0</v>
      </c>
      <c r="N177">
        <v>43789</v>
      </c>
      <c r="O177">
        <v>0</v>
      </c>
      <c r="P177">
        <v>0</v>
      </c>
      <c r="Q177">
        <v>0</v>
      </c>
      <c r="R177" s="60">
        <v>0</v>
      </c>
      <c r="T177">
        <v>43789</v>
      </c>
      <c r="U177">
        <v>0</v>
      </c>
      <c r="V177">
        <v>0</v>
      </c>
      <c r="W177">
        <v>0</v>
      </c>
      <c r="X177">
        <v>0</v>
      </c>
    </row>
    <row r="178" spans="2:24" x14ac:dyDescent="0.3">
      <c r="B178">
        <v>43790</v>
      </c>
      <c r="C178">
        <v>0</v>
      </c>
      <c r="D178">
        <v>0</v>
      </c>
      <c r="E178">
        <v>0</v>
      </c>
      <c r="F178" s="60">
        <v>0</v>
      </c>
      <c r="H178">
        <v>43790</v>
      </c>
      <c r="I178">
        <v>0</v>
      </c>
      <c r="J178">
        <v>0</v>
      </c>
      <c r="K178">
        <v>0</v>
      </c>
      <c r="L178">
        <v>0</v>
      </c>
      <c r="N178">
        <v>43790</v>
      </c>
      <c r="O178">
        <v>0</v>
      </c>
      <c r="P178">
        <v>0</v>
      </c>
      <c r="Q178">
        <v>0</v>
      </c>
      <c r="R178" s="60">
        <v>0</v>
      </c>
      <c r="T178">
        <v>43790</v>
      </c>
      <c r="U178">
        <v>0</v>
      </c>
      <c r="V178">
        <v>0</v>
      </c>
      <c r="W178">
        <v>0</v>
      </c>
      <c r="X178">
        <v>0</v>
      </c>
    </row>
    <row r="179" spans="2:24" x14ac:dyDescent="0.3">
      <c r="B179">
        <v>43791</v>
      </c>
      <c r="C179">
        <v>0</v>
      </c>
      <c r="D179">
        <v>0</v>
      </c>
      <c r="E179">
        <v>0</v>
      </c>
      <c r="F179" s="60">
        <v>0</v>
      </c>
      <c r="H179">
        <v>43791</v>
      </c>
      <c r="I179">
        <v>0</v>
      </c>
      <c r="J179">
        <v>0</v>
      </c>
      <c r="K179">
        <v>0</v>
      </c>
      <c r="L179">
        <v>0</v>
      </c>
      <c r="N179">
        <v>43791</v>
      </c>
      <c r="O179">
        <v>0</v>
      </c>
      <c r="P179">
        <v>0</v>
      </c>
      <c r="Q179">
        <v>0</v>
      </c>
      <c r="R179" s="60">
        <v>0</v>
      </c>
      <c r="T179">
        <v>43791</v>
      </c>
      <c r="U179">
        <v>0</v>
      </c>
      <c r="V179">
        <v>0</v>
      </c>
      <c r="W179">
        <v>0</v>
      </c>
      <c r="X179">
        <v>0</v>
      </c>
    </row>
    <row r="180" spans="2:24" x14ac:dyDescent="0.3">
      <c r="B180">
        <v>43792</v>
      </c>
      <c r="C180">
        <v>0</v>
      </c>
      <c r="D180">
        <v>0</v>
      </c>
      <c r="E180">
        <v>0</v>
      </c>
      <c r="F180" s="60">
        <v>0</v>
      </c>
      <c r="H180">
        <v>43792</v>
      </c>
      <c r="I180">
        <v>0</v>
      </c>
      <c r="J180">
        <v>0</v>
      </c>
      <c r="K180">
        <v>0</v>
      </c>
      <c r="L180">
        <v>0</v>
      </c>
      <c r="N180">
        <v>43792</v>
      </c>
      <c r="O180">
        <v>0</v>
      </c>
      <c r="P180">
        <v>0</v>
      </c>
      <c r="Q180">
        <v>0</v>
      </c>
      <c r="R180" s="60">
        <v>0</v>
      </c>
      <c r="T180">
        <v>43792</v>
      </c>
      <c r="U180">
        <v>0</v>
      </c>
      <c r="V180">
        <v>0</v>
      </c>
      <c r="W180">
        <v>0</v>
      </c>
      <c r="X180">
        <v>0</v>
      </c>
    </row>
    <row r="181" spans="2:24" x14ac:dyDescent="0.3">
      <c r="B181">
        <v>43793</v>
      </c>
      <c r="C181">
        <v>0</v>
      </c>
      <c r="D181">
        <v>0</v>
      </c>
      <c r="E181">
        <v>0</v>
      </c>
      <c r="F181" s="60">
        <v>0</v>
      </c>
      <c r="H181">
        <v>43793</v>
      </c>
      <c r="I181">
        <v>0</v>
      </c>
      <c r="J181">
        <v>0</v>
      </c>
      <c r="K181">
        <v>0</v>
      </c>
      <c r="L181">
        <v>0</v>
      </c>
      <c r="N181">
        <v>43793</v>
      </c>
      <c r="O181">
        <v>0</v>
      </c>
      <c r="P181">
        <v>0</v>
      </c>
      <c r="Q181">
        <v>0</v>
      </c>
      <c r="R181" s="60">
        <v>0</v>
      </c>
      <c r="T181">
        <v>43793</v>
      </c>
      <c r="U181">
        <v>0</v>
      </c>
      <c r="V181">
        <v>0</v>
      </c>
      <c r="W181">
        <v>0</v>
      </c>
      <c r="X181">
        <v>0</v>
      </c>
    </row>
    <row r="182" spans="2:24" x14ac:dyDescent="0.3">
      <c r="B182">
        <v>43794</v>
      </c>
      <c r="C182">
        <v>0</v>
      </c>
      <c r="D182">
        <v>0</v>
      </c>
      <c r="E182">
        <v>0</v>
      </c>
      <c r="F182" s="60">
        <v>0</v>
      </c>
      <c r="H182">
        <v>43794</v>
      </c>
      <c r="I182">
        <v>0</v>
      </c>
      <c r="J182">
        <v>0</v>
      </c>
      <c r="K182">
        <v>0</v>
      </c>
      <c r="L182">
        <v>0</v>
      </c>
      <c r="N182">
        <v>43794</v>
      </c>
      <c r="O182">
        <v>0</v>
      </c>
      <c r="P182">
        <v>0</v>
      </c>
      <c r="Q182">
        <v>0</v>
      </c>
      <c r="R182" s="60">
        <v>0</v>
      </c>
      <c r="T182">
        <v>43794</v>
      </c>
      <c r="U182">
        <v>0</v>
      </c>
      <c r="V182">
        <v>0</v>
      </c>
      <c r="W182">
        <v>0</v>
      </c>
      <c r="X182">
        <v>0</v>
      </c>
    </row>
    <row r="183" spans="2:24" x14ac:dyDescent="0.3">
      <c r="B183">
        <v>43795</v>
      </c>
      <c r="C183">
        <v>0</v>
      </c>
      <c r="D183">
        <v>0</v>
      </c>
      <c r="E183">
        <v>0</v>
      </c>
      <c r="F183" s="60">
        <v>0</v>
      </c>
      <c r="H183">
        <v>43795</v>
      </c>
      <c r="I183">
        <v>0</v>
      </c>
      <c r="J183">
        <v>0</v>
      </c>
      <c r="K183">
        <v>0</v>
      </c>
      <c r="L183">
        <v>0</v>
      </c>
      <c r="N183">
        <v>43795</v>
      </c>
      <c r="O183">
        <v>0</v>
      </c>
      <c r="P183">
        <v>0</v>
      </c>
      <c r="Q183">
        <v>0</v>
      </c>
      <c r="R183" s="60">
        <v>0</v>
      </c>
      <c r="T183">
        <v>43795</v>
      </c>
      <c r="U183">
        <v>0</v>
      </c>
      <c r="V183">
        <v>0</v>
      </c>
      <c r="W183">
        <v>0</v>
      </c>
      <c r="X183">
        <v>0</v>
      </c>
    </row>
    <row r="184" spans="2:24" x14ac:dyDescent="0.3">
      <c r="B184">
        <v>43796</v>
      </c>
      <c r="C184">
        <v>0</v>
      </c>
      <c r="D184">
        <v>0</v>
      </c>
      <c r="E184">
        <v>0</v>
      </c>
      <c r="F184" s="60">
        <v>0</v>
      </c>
      <c r="H184">
        <v>43796</v>
      </c>
      <c r="I184">
        <v>0</v>
      </c>
      <c r="J184">
        <v>0</v>
      </c>
      <c r="K184">
        <v>0</v>
      </c>
      <c r="L184">
        <v>0</v>
      </c>
      <c r="N184">
        <v>43796</v>
      </c>
      <c r="O184">
        <v>0</v>
      </c>
      <c r="P184">
        <v>0</v>
      </c>
      <c r="Q184">
        <v>0</v>
      </c>
      <c r="R184" s="60">
        <v>0</v>
      </c>
      <c r="T184">
        <v>43796</v>
      </c>
      <c r="U184">
        <v>0</v>
      </c>
      <c r="V184">
        <v>0</v>
      </c>
      <c r="W184">
        <v>0</v>
      </c>
      <c r="X184">
        <v>0</v>
      </c>
    </row>
    <row r="185" spans="2:24" x14ac:dyDescent="0.3">
      <c r="B185">
        <v>43797</v>
      </c>
      <c r="C185">
        <v>0</v>
      </c>
      <c r="D185">
        <v>0</v>
      </c>
      <c r="E185">
        <v>0</v>
      </c>
      <c r="F185" s="60">
        <v>0</v>
      </c>
      <c r="H185">
        <v>43797</v>
      </c>
      <c r="I185">
        <v>0</v>
      </c>
      <c r="J185">
        <v>0</v>
      </c>
      <c r="K185">
        <v>0</v>
      </c>
      <c r="L185">
        <v>0</v>
      </c>
      <c r="N185">
        <v>43797</v>
      </c>
      <c r="O185">
        <v>0</v>
      </c>
      <c r="P185">
        <v>0</v>
      </c>
      <c r="Q185">
        <v>0</v>
      </c>
      <c r="R185" s="60">
        <v>0</v>
      </c>
      <c r="T185">
        <v>43797</v>
      </c>
      <c r="U185">
        <v>0</v>
      </c>
      <c r="V185">
        <v>0</v>
      </c>
      <c r="W185">
        <v>0</v>
      </c>
      <c r="X185">
        <v>0</v>
      </c>
    </row>
    <row r="186" spans="2:24" x14ac:dyDescent="0.3">
      <c r="B186">
        <v>43798</v>
      </c>
      <c r="C186">
        <v>0</v>
      </c>
      <c r="D186">
        <v>0</v>
      </c>
      <c r="E186">
        <v>0</v>
      </c>
      <c r="F186" s="60">
        <v>0</v>
      </c>
      <c r="H186">
        <v>43798</v>
      </c>
      <c r="I186">
        <v>0</v>
      </c>
      <c r="J186">
        <v>0</v>
      </c>
      <c r="K186">
        <v>0</v>
      </c>
      <c r="L186">
        <v>0</v>
      </c>
      <c r="N186">
        <v>43798</v>
      </c>
      <c r="O186">
        <v>0</v>
      </c>
      <c r="P186">
        <v>0</v>
      </c>
      <c r="Q186">
        <v>0</v>
      </c>
      <c r="R186" s="60">
        <v>0</v>
      </c>
      <c r="T186">
        <v>43798</v>
      </c>
      <c r="U186">
        <v>0</v>
      </c>
      <c r="V186">
        <v>0</v>
      </c>
      <c r="W186">
        <v>0</v>
      </c>
      <c r="X186">
        <v>0</v>
      </c>
    </row>
    <row r="187" spans="2:24" x14ac:dyDescent="0.3">
      <c r="B187">
        <v>43799</v>
      </c>
      <c r="C187">
        <v>0</v>
      </c>
      <c r="D187">
        <v>0</v>
      </c>
      <c r="E187">
        <v>0</v>
      </c>
      <c r="F187" s="60">
        <v>0</v>
      </c>
      <c r="H187">
        <v>43799</v>
      </c>
      <c r="I187">
        <v>0</v>
      </c>
      <c r="J187">
        <v>0</v>
      </c>
      <c r="K187">
        <v>0</v>
      </c>
      <c r="L187">
        <v>0</v>
      </c>
      <c r="N187">
        <v>43799</v>
      </c>
      <c r="O187">
        <v>0</v>
      </c>
      <c r="P187">
        <v>0</v>
      </c>
      <c r="Q187">
        <v>0</v>
      </c>
      <c r="R187" s="60">
        <v>0</v>
      </c>
      <c r="T187">
        <v>43799</v>
      </c>
      <c r="U187">
        <v>0</v>
      </c>
      <c r="V187">
        <v>0</v>
      </c>
      <c r="W187">
        <v>0</v>
      </c>
      <c r="X187">
        <v>0</v>
      </c>
    </row>
    <row r="188" spans="2:24" x14ac:dyDescent="0.3">
      <c r="B188">
        <v>43800</v>
      </c>
      <c r="C188">
        <v>0</v>
      </c>
      <c r="D188">
        <v>0</v>
      </c>
      <c r="E188">
        <v>0</v>
      </c>
      <c r="F188" s="60">
        <v>0</v>
      </c>
      <c r="H188">
        <v>43800</v>
      </c>
      <c r="I188">
        <v>0</v>
      </c>
      <c r="J188">
        <v>0</v>
      </c>
      <c r="K188">
        <v>0</v>
      </c>
      <c r="L188">
        <v>0</v>
      </c>
      <c r="N188">
        <v>43800</v>
      </c>
      <c r="O188">
        <v>0</v>
      </c>
      <c r="P188">
        <v>0</v>
      </c>
      <c r="Q188">
        <v>0</v>
      </c>
      <c r="R188" s="60">
        <v>0</v>
      </c>
      <c r="T188">
        <v>43800</v>
      </c>
      <c r="U188">
        <v>0</v>
      </c>
      <c r="V188">
        <v>0</v>
      </c>
      <c r="W188">
        <v>0</v>
      </c>
      <c r="X188">
        <v>0</v>
      </c>
    </row>
    <row r="189" spans="2:24" x14ac:dyDescent="0.3">
      <c r="B189">
        <v>43801</v>
      </c>
      <c r="C189">
        <v>0</v>
      </c>
      <c r="D189">
        <v>0</v>
      </c>
      <c r="E189">
        <v>2.6</v>
      </c>
      <c r="F189" s="60">
        <v>0</v>
      </c>
      <c r="H189">
        <v>43801</v>
      </c>
      <c r="I189">
        <v>12.1</v>
      </c>
      <c r="J189">
        <v>4.0333333333333332</v>
      </c>
      <c r="K189">
        <v>1.7333333333333334</v>
      </c>
      <c r="L189">
        <v>4.0333333333333332</v>
      </c>
      <c r="N189">
        <v>43801</v>
      </c>
      <c r="O189">
        <v>0</v>
      </c>
      <c r="P189">
        <v>0</v>
      </c>
      <c r="Q189">
        <v>1.3</v>
      </c>
      <c r="R189" s="60">
        <v>0</v>
      </c>
      <c r="T189">
        <v>43801</v>
      </c>
      <c r="U189">
        <v>0</v>
      </c>
      <c r="V189">
        <v>0</v>
      </c>
      <c r="W189">
        <v>1.04</v>
      </c>
      <c r="X189">
        <v>0</v>
      </c>
    </row>
    <row r="190" spans="2:24" x14ac:dyDescent="0.3">
      <c r="B190">
        <v>43802</v>
      </c>
      <c r="C190">
        <v>0</v>
      </c>
      <c r="D190">
        <v>0</v>
      </c>
      <c r="E190">
        <v>3.25</v>
      </c>
      <c r="F190" s="60">
        <v>0</v>
      </c>
      <c r="H190">
        <v>43802</v>
      </c>
      <c r="I190">
        <v>0.3</v>
      </c>
      <c r="J190">
        <v>4.1333333333333337</v>
      </c>
      <c r="K190">
        <v>2.1666666666666665</v>
      </c>
      <c r="L190">
        <v>4.1333333333333337</v>
      </c>
      <c r="N190">
        <v>43802</v>
      </c>
      <c r="O190">
        <v>0</v>
      </c>
      <c r="P190">
        <v>0</v>
      </c>
      <c r="Q190">
        <v>1.625</v>
      </c>
      <c r="R190" s="60">
        <v>0</v>
      </c>
      <c r="T190">
        <v>43802</v>
      </c>
      <c r="U190">
        <v>0</v>
      </c>
      <c r="V190">
        <v>0</v>
      </c>
      <c r="W190">
        <v>1.3</v>
      </c>
      <c r="X190">
        <v>0</v>
      </c>
    </row>
    <row r="191" spans="2:24" x14ac:dyDescent="0.3">
      <c r="B191">
        <v>43803</v>
      </c>
      <c r="C191">
        <v>0</v>
      </c>
      <c r="D191">
        <v>0</v>
      </c>
      <c r="E191">
        <v>0.65</v>
      </c>
      <c r="F191" s="60">
        <v>0</v>
      </c>
      <c r="H191">
        <v>43803</v>
      </c>
      <c r="I191">
        <v>1.6</v>
      </c>
      <c r="J191">
        <v>4.666666666666667</v>
      </c>
      <c r="K191">
        <v>2.1666666666666665</v>
      </c>
      <c r="L191">
        <v>4.666666666666667</v>
      </c>
      <c r="N191">
        <v>43803</v>
      </c>
      <c r="O191">
        <v>0</v>
      </c>
      <c r="P191">
        <v>0</v>
      </c>
      <c r="Q191">
        <v>1.625</v>
      </c>
      <c r="R191" s="60">
        <v>0</v>
      </c>
      <c r="T191">
        <v>43803</v>
      </c>
      <c r="U191">
        <v>0</v>
      </c>
      <c r="V191">
        <v>0</v>
      </c>
      <c r="W191">
        <v>1.3</v>
      </c>
      <c r="X191">
        <v>0</v>
      </c>
    </row>
    <row r="192" spans="2:24" x14ac:dyDescent="0.3">
      <c r="B192">
        <v>43804</v>
      </c>
      <c r="C192">
        <v>5.0999999999999996</v>
      </c>
      <c r="D192">
        <v>2.5499999999999998</v>
      </c>
      <c r="E192">
        <v>0</v>
      </c>
      <c r="F192" s="60">
        <v>2.5499999999999998</v>
      </c>
      <c r="H192">
        <v>43804</v>
      </c>
      <c r="I192">
        <v>5.0999999999999996</v>
      </c>
      <c r="J192">
        <v>2.3333333333333335</v>
      </c>
      <c r="K192">
        <v>0.43333333333333335</v>
      </c>
      <c r="L192">
        <v>2.3333333333333335</v>
      </c>
      <c r="N192">
        <v>43804</v>
      </c>
      <c r="O192">
        <v>0</v>
      </c>
      <c r="P192">
        <v>0</v>
      </c>
      <c r="Q192">
        <v>1.625</v>
      </c>
      <c r="R192" s="60">
        <v>0</v>
      </c>
      <c r="T192">
        <v>43804</v>
      </c>
      <c r="U192">
        <v>0</v>
      </c>
      <c r="V192">
        <v>0</v>
      </c>
      <c r="W192">
        <v>1.3</v>
      </c>
      <c r="X192">
        <v>0</v>
      </c>
    </row>
    <row r="193" spans="2:24" x14ac:dyDescent="0.3">
      <c r="B193">
        <v>43805</v>
      </c>
      <c r="C193">
        <v>0</v>
      </c>
      <c r="D193">
        <v>2.5499999999999998</v>
      </c>
      <c r="E193">
        <v>0</v>
      </c>
      <c r="F193" s="60">
        <v>2.5499999999999998</v>
      </c>
      <c r="H193">
        <v>43805</v>
      </c>
      <c r="I193">
        <v>0</v>
      </c>
      <c r="J193">
        <v>2.2333333333333329</v>
      </c>
      <c r="K193">
        <v>0</v>
      </c>
      <c r="L193">
        <v>2.2333333333333329</v>
      </c>
      <c r="N193">
        <v>43805</v>
      </c>
      <c r="O193">
        <v>0</v>
      </c>
      <c r="P193">
        <v>0</v>
      </c>
      <c r="Q193">
        <v>0.32500000000000001</v>
      </c>
      <c r="R193" s="60">
        <v>0</v>
      </c>
      <c r="T193">
        <v>43805</v>
      </c>
      <c r="U193">
        <v>0</v>
      </c>
      <c r="V193">
        <v>0</v>
      </c>
      <c r="W193">
        <v>1.3</v>
      </c>
      <c r="X193">
        <v>0</v>
      </c>
    </row>
    <row r="194" spans="2:24" x14ac:dyDescent="0.3">
      <c r="B194">
        <v>43806</v>
      </c>
      <c r="C194">
        <v>0</v>
      </c>
      <c r="D194">
        <v>0</v>
      </c>
      <c r="E194">
        <v>0</v>
      </c>
      <c r="F194" s="60">
        <v>0</v>
      </c>
      <c r="H194">
        <v>43806</v>
      </c>
      <c r="I194">
        <v>0</v>
      </c>
      <c r="J194">
        <v>1.7</v>
      </c>
      <c r="K194">
        <v>0</v>
      </c>
      <c r="L194">
        <v>1.7</v>
      </c>
      <c r="N194">
        <v>43806</v>
      </c>
      <c r="O194">
        <v>0</v>
      </c>
      <c r="P194">
        <v>0</v>
      </c>
      <c r="Q194">
        <v>0</v>
      </c>
      <c r="R194" s="60">
        <v>0</v>
      </c>
      <c r="T194">
        <v>43806</v>
      </c>
      <c r="U194">
        <v>0</v>
      </c>
      <c r="V194">
        <v>0</v>
      </c>
      <c r="W194">
        <v>0.26</v>
      </c>
      <c r="X194">
        <v>0</v>
      </c>
    </row>
    <row r="195" spans="2:24" x14ac:dyDescent="0.3">
      <c r="B195">
        <v>43807</v>
      </c>
      <c r="C195">
        <v>0</v>
      </c>
      <c r="D195">
        <v>0</v>
      </c>
      <c r="E195">
        <v>0</v>
      </c>
      <c r="F195" s="60">
        <v>0</v>
      </c>
      <c r="H195">
        <v>43807</v>
      </c>
      <c r="I195">
        <v>0</v>
      </c>
      <c r="J195">
        <v>0</v>
      </c>
      <c r="K195">
        <v>0</v>
      </c>
      <c r="L195">
        <v>0</v>
      </c>
      <c r="N195">
        <v>43807</v>
      </c>
      <c r="O195">
        <v>0</v>
      </c>
      <c r="P195">
        <v>0</v>
      </c>
      <c r="Q195">
        <v>0</v>
      </c>
      <c r="R195" s="60">
        <v>0</v>
      </c>
      <c r="T195">
        <v>43807</v>
      </c>
      <c r="U195">
        <v>0</v>
      </c>
      <c r="V195">
        <v>0</v>
      </c>
      <c r="W195">
        <v>0</v>
      </c>
      <c r="X195">
        <v>0</v>
      </c>
    </row>
    <row r="196" spans="2:24" x14ac:dyDescent="0.3">
      <c r="B196">
        <v>43808</v>
      </c>
      <c r="C196">
        <v>5.0999999999999996</v>
      </c>
      <c r="D196">
        <v>2.5499999999999998</v>
      </c>
      <c r="E196">
        <v>0</v>
      </c>
      <c r="F196" s="60">
        <v>2.5499999999999998</v>
      </c>
      <c r="H196">
        <v>43808</v>
      </c>
      <c r="I196">
        <v>0</v>
      </c>
      <c r="J196">
        <v>0</v>
      </c>
      <c r="K196">
        <v>0</v>
      </c>
      <c r="L196">
        <v>0</v>
      </c>
      <c r="N196">
        <v>43808</v>
      </c>
      <c r="O196">
        <v>0</v>
      </c>
      <c r="P196">
        <v>0</v>
      </c>
      <c r="Q196">
        <v>0</v>
      </c>
      <c r="R196" s="60">
        <v>0</v>
      </c>
      <c r="T196">
        <v>43808</v>
      </c>
      <c r="U196">
        <v>5.0999999999999996</v>
      </c>
      <c r="V196">
        <v>1.02</v>
      </c>
      <c r="W196">
        <v>0</v>
      </c>
      <c r="X196">
        <v>1.02</v>
      </c>
    </row>
    <row r="197" spans="2:24" x14ac:dyDescent="0.3">
      <c r="B197">
        <v>43809</v>
      </c>
      <c r="C197">
        <v>0</v>
      </c>
      <c r="D197">
        <v>2.5499999999999998</v>
      </c>
      <c r="E197">
        <v>0</v>
      </c>
      <c r="F197" s="60">
        <v>2.5499999999999998</v>
      </c>
      <c r="H197">
        <v>43809</v>
      </c>
      <c r="I197">
        <v>0</v>
      </c>
      <c r="J197">
        <v>0</v>
      </c>
      <c r="K197">
        <v>0</v>
      </c>
      <c r="L197">
        <v>0</v>
      </c>
      <c r="N197">
        <v>43809</v>
      </c>
      <c r="O197">
        <v>0</v>
      </c>
      <c r="P197">
        <v>0</v>
      </c>
      <c r="Q197">
        <v>0</v>
      </c>
      <c r="R197" s="60">
        <v>0</v>
      </c>
      <c r="T197">
        <v>43809</v>
      </c>
      <c r="U197">
        <v>0</v>
      </c>
      <c r="V197">
        <v>1.02</v>
      </c>
      <c r="W197">
        <v>0</v>
      </c>
      <c r="X197">
        <v>1.02</v>
      </c>
    </row>
    <row r="198" spans="2:24" x14ac:dyDescent="0.3">
      <c r="B198">
        <v>43810</v>
      </c>
      <c r="C198">
        <v>0</v>
      </c>
      <c r="D198">
        <v>0</v>
      </c>
      <c r="E198">
        <v>0</v>
      </c>
      <c r="F198" s="60">
        <v>0</v>
      </c>
      <c r="H198">
        <v>43810</v>
      </c>
      <c r="I198">
        <v>0</v>
      </c>
      <c r="J198">
        <v>0</v>
      </c>
      <c r="K198">
        <v>0</v>
      </c>
      <c r="L198">
        <v>0</v>
      </c>
      <c r="N198">
        <v>43810</v>
      </c>
      <c r="O198">
        <v>0</v>
      </c>
      <c r="P198">
        <v>0</v>
      </c>
      <c r="Q198">
        <v>0</v>
      </c>
      <c r="R198" s="60">
        <v>0</v>
      </c>
      <c r="T198">
        <v>43810</v>
      </c>
      <c r="U198">
        <v>0.6</v>
      </c>
      <c r="V198">
        <v>1.1399999999999999</v>
      </c>
      <c r="W198">
        <v>0</v>
      </c>
      <c r="X198">
        <v>1.1399999999999999</v>
      </c>
    </row>
    <row r="199" spans="2:24" x14ac:dyDescent="0.3">
      <c r="B199">
        <v>43811</v>
      </c>
      <c r="C199">
        <v>0</v>
      </c>
      <c r="D199">
        <v>0</v>
      </c>
      <c r="E199">
        <v>0</v>
      </c>
      <c r="F199" s="60">
        <v>0</v>
      </c>
      <c r="H199">
        <v>43811</v>
      </c>
      <c r="I199">
        <v>0</v>
      </c>
      <c r="J199">
        <v>0</v>
      </c>
      <c r="K199">
        <v>0</v>
      </c>
      <c r="L199">
        <v>0</v>
      </c>
      <c r="N199">
        <v>43811</v>
      </c>
      <c r="O199">
        <v>0</v>
      </c>
      <c r="P199">
        <v>0</v>
      </c>
      <c r="Q199">
        <v>0</v>
      </c>
      <c r="R199" s="60">
        <v>0</v>
      </c>
      <c r="T199">
        <v>43811</v>
      </c>
      <c r="U199">
        <v>0</v>
      </c>
      <c r="V199">
        <v>1.1399999999999999</v>
      </c>
      <c r="W199">
        <v>0</v>
      </c>
      <c r="X199">
        <v>1.1399999999999999</v>
      </c>
    </row>
    <row r="200" spans="2:24" x14ac:dyDescent="0.3">
      <c r="B200">
        <v>43812</v>
      </c>
      <c r="C200">
        <v>0</v>
      </c>
      <c r="D200">
        <v>0</v>
      </c>
      <c r="E200">
        <v>0</v>
      </c>
      <c r="F200" s="60">
        <v>0</v>
      </c>
      <c r="H200">
        <v>43812</v>
      </c>
      <c r="I200">
        <v>0</v>
      </c>
      <c r="J200">
        <v>0</v>
      </c>
      <c r="K200">
        <v>0</v>
      </c>
      <c r="L200">
        <v>0</v>
      </c>
      <c r="N200">
        <v>43812</v>
      </c>
      <c r="O200">
        <v>0</v>
      </c>
      <c r="P200">
        <v>0</v>
      </c>
      <c r="Q200">
        <v>0</v>
      </c>
      <c r="R200" s="60">
        <v>0</v>
      </c>
      <c r="T200">
        <v>43812</v>
      </c>
      <c r="U200">
        <v>0</v>
      </c>
      <c r="V200">
        <v>1.1399999999999999</v>
      </c>
      <c r="W200">
        <v>0</v>
      </c>
      <c r="X200">
        <v>1.1399999999999999</v>
      </c>
    </row>
    <row r="201" spans="2:24" x14ac:dyDescent="0.3">
      <c r="B201">
        <v>43813</v>
      </c>
      <c r="C201">
        <v>0</v>
      </c>
      <c r="D201">
        <v>0</v>
      </c>
      <c r="E201">
        <v>0</v>
      </c>
      <c r="F201" s="60">
        <v>0</v>
      </c>
      <c r="H201">
        <v>43813</v>
      </c>
      <c r="I201">
        <v>0</v>
      </c>
      <c r="J201">
        <v>0</v>
      </c>
      <c r="K201">
        <v>0</v>
      </c>
      <c r="L201">
        <v>0</v>
      </c>
      <c r="N201">
        <v>43813</v>
      </c>
      <c r="O201">
        <v>0</v>
      </c>
      <c r="P201">
        <v>0</v>
      </c>
      <c r="Q201">
        <v>0</v>
      </c>
      <c r="R201" s="60">
        <v>0</v>
      </c>
      <c r="T201">
        <v>43813</v>
      </c>
      <c r="U201">
        <v>0.2</v>
      </c>
      <c r="V201">
        <v>0.16</v>
      </c>
      <c r="W201">
        <v>0</v>
      </c>
      <c r="X201">
        <v>0.16</v>
      </c>
    </row>
    <row r="202" spans="2:24" x14ac:dyDescent="0.3">
      <c r="B202">
        <v>43814</v>
      </c>
      <c r="C202">
        <v>0</v>
      </c>
      <c r="D202">
        <v>0</v>
      </c>
      <c r="E202">
        <v>0</v>
      </c>
      <c r="F202" s="60">
        <v>0</v>
      </c>
      <c r="H202">
        <v>43814</v>
      </c>
      <c r="I202">
        <v>0</v>
      </c>
      <c r="J202">
        <v>0</v>
      </c>
      <c r="K202">
        <v>0</v>
      </c>
      <c r="L202">
        <v>0</v>
      </c>
      <c r="N202">
        <v>43814</v>
      </c>
      <c r="O202">
        <v>0</v>
      </c>
      <c r="P202">
        <v>0</v>
      </c>
      <c r="Q202">
        <v>0</v>
      </c>
      <c r="R202" s="60">
        <v>0</v>
      </c>
      <c r="T202">
        <v>43814</v>
      </c>
      <c r="U202">
        <v>0</v>
      </c>
      <c r="V202">
        <v>0.16</v>
      </c>
      <c r="W202">
        <v>0</v>
      </c>
      <c r="X202">
        <v>0.16</v>
      </c>
    </row>
    <row r="203" spans="2:24" x14ac:dyDescent="0.3">
      <c r="B203">
        <v>43815</v>
      </c>
      <c r="C203">
        <v>0</v>
      </c>
      <c r="D203">
        <v>0</v>
      </c>
      <c r="E203">
        <v>0</v>
      </c>
      <c r="F203" s="60">
        <v>0</v>
      </c>
      <c r="H203">
        <v>43815</v>
      </c>
      <c r="I203">
        <v>0</v>
      </c>
      <c r="J203">
        <v>0</v>
      </c>
      <c r="K203">
        <v>0</v>
      </c>
      <c r="L203">
        <v>0</v>
      </c>
      <c r="N203">
        <v>43815</v>
      </c>
      <c r="O203">
        <v>0</v>
      </c>
      <c r="P203">
        <v>0</v>
      </c>
      <c r="Q203">
        <v>0</v>
      </c>
      <c r="R203" s="60">
        <v>0</v>
      </c>
      <c r="T203">
        <v>43815</v>
      </c>
      <c r="U203">
        <v>0</v>
      </c>
      <c r="V203">
        <v>0.04</v>
      </c>
      <c r="W203">
        <v>0</v>
      </c>
      <c r="X203">
        <v>0.04</v>
      </c>
    </row>
    <row r="204" spans="2:24" x14ac:dyDescent="0.3">
      <c r="B204">
        <v>43816</v>
      </c>
      <c r="C204">
        <v>0</v>
      </c>
      <c r="D204">
        <v>0</v>
      </c>
      <c r="E204">
        <v>0</v>
      </c>
      <c r="F204" s="60">
        <v>0</v>
      </c>
      <c r="H204">
        <v>43816</v>
      </c>
      <c r="I204">
        <v>0</v>
      </c>
      <c r="J204">
        <v>0</v>
      </c>
      <c r="K204">
        <v>0</v>
      </c>
      <c r="L204">
        <v>0</v>
      </c>
      <c r="N204">
        <v>43816</v>
      </c>
      <c r="O204">
        <v>0</v>
      </c>
      <c r="P204">
        <v>0</v>
      </c>
      <c r="Q204">
        <v>0</v>
      </c>
      <c r="R204" s="60">
        <v>0</v>
      </c>
      <c r="T204">
        <v>43816</v>
      </c>
      <c r="U204">
        <v>0</v>
      </c>
      <c r="V204">
        <v>0.04</v>
      </c>
      <c r="W204">
        <v>0</v>
      </c>
      <c r="X204">
        <v>0.04</v>
      </c>
    </row>
    <row r="205" spans="2:24" x14ac:dyDescent="0.3">
      <c r="B205">
        <v>43817</v>
      </c>
      <c r="C205">
        <v>0</v>
      </c>
      <c r="D205">
        <v>0</v>
      </c>
      <c r="E205">
        <v>0</v>
      </c>
      <c r="F205" s="60">
        <v>0</v>
      </c>
      <c r="H205">
        <v>43817</v>
      </c>
      <c r="I205">
        <v>0</v>
      </c>
      <c r="J205">
        <v>0</v>
      </c>
      <c r="K205">
        <v>0</v>
      </c>
      <c r="L205">
        <v>0</v>
      </c>
      <c r="N205">
        <v>43817</v>
      </c>
      <c r="O205">
        <v>0</v>
      </c>
      <c r="P205">
        <v>0</v>
      </c>
      <c r="Q205">
        <v>0</v>
      </c>
      <c r="R205" s="60">
        <v>0</v>
      </c>
      <c r="T205">
        <v>43817</v>
      </c>
      <c r="U205">
        <v>0</v>
      </c>
      <c r="V205">
        <v>0.04</v>
      </c>
      <c r="W205">
        <v>0</v>
      </c>
      <c r="X205">
        <v>0.04</v>
      </c>
    </row>
    <row r="206" spans="2:24" x14ac:dyDescent="0.3">
      <c r="B206">
        <v>43818</v>
      </c>
      <c r="C206">
        <v>5.0999999999999996</v>
      </c>
      <c r="D206">
        <v>2.5499999999999998</v>
      </c>
      <c r="E206">
        <v>0</v>
      </c>
      <c r="F206" s="60">
        <v>2.5499999999999998</v>
      </c>
      <c r="H206">
        <v>43818</v>
      </c>
      <c r="I206">
        <v>0</v>
      </c>
      <c r="J206">
        <v>0</v>
      </c>
      <c r="K206">
        <v>0</v>
      </c>
      <c r="L206">
        <v>0</v>
      </c>
      <c r="N206">
        <v>43818</v>
      </c>
      <c r="O206">
        <v>5.0999999999999996</v>
      </c>
      <c r="P206">
        <v>1.2749999999999999</v>
      </c>
      <c r="Q206">
        <v>0</v>
      </c>
      <c r="R206" s="60">
        <v>1.2749999999999999</v>
      </c>
      <c r="T206">
        <v>43818</v>
      </c>
      <c r="U206">
        <v>5.0999999999999996</v>
      </c>
      <c r="V206">
        <v>1.02</v>
      </c>
      <c r="W206">
        <v>0</v>
      </c>
      <c r="X206">
        <v>1.02</v>
      </c>
    </row>
    <row r="207" spans="2:24" x14ac:dyDescent="0.3">
      <c r="B207">
        <v>43819</v>
      </c>
      <c r="C207">
        <v>0</v>
      </c>
      <c r="D207">
        <v>2.5499999999999998</v>
      </c>
      <c r="E207">
        <v>0</v>
      </c>
      <c r="F207" s="60">
        <v>2.5499999999999998</v>
      </c>
      <c r="H207">
        <v>43819</v>
      </c>
      <c r="I207">
        <v>0</v>
      </c>
      <c r="J207">
        <v>0</v>
      </c>
      <c r="K207">
        <v>0</v>
      </c>
      <c r="L207">
        <v>0</v>
      </c>
      <c r="N207">
        <v>43819</v>
      </c>
      <c r="O207">
        <v>0</v>
      </c>
      <c r="P207">
        <v>1.2749999999999999</v>
      </c>
      <c r="Q207">
        <v>0</v>
      </c>
      <c r="R207" s="60">
        <v>1.2749999999999999</v>
      </c>
      <c r="T207">
        <v>43819</v>
      </c>
      <c r="U207">
        <v>0</v>
      </c>
      <c r="V207">
        <v>1.02</v>
      </c>
      <c r="W207">
        <v>0</v>
      </c>
      <c r="X207">
        <v>1.02</v>
      </c>
    </row>
    <row r="208" spans="2:24" x14ac:dyDescent="0.3">
      <c r="B208">
        <v>43820</v>
      </c>
      <c r="C208">
        <v>0</v>
      </c>
      <c r="D208">
        <v>0</v>
      </c>
      <c r="E208">
        <v>0</v>
      </c>
      <c r="F208" s="60">
        <v>0</v>
      </c>
      <c r="H208">
        <v>43820</v>
      </c>
      <c r="I208">
        <v>0</v>
      </c>
      <c r="J208">
        <v>0</v>
      </c>
      <c r="K208">
        <v>0</v>
      </c>
      <c r="L208">
        <v>0</v>
      </c>
      <c r="N208">
        <v>43820</v>
      </c>
      <c r="O208">
        <v>0.6</v>
      </c>
      <c r="P208">
        <v>1.4249999999999998</v>
      </c>
      <c r="Q208">
        <v>0</v>
      </c>
      <c r="R208" s="60">
        <v>1.4249999999999998</v>
      </c>
      <c r="T208">
        <v>43820</v>
      </c>
      <c r="U208">
        <v>0.6</v>
      </c>
      <c r="V208">
        <v>1.1399999999999999</v>
      </c>
      <c r="W208">
        <v>0</v>
      </c>
      <c r="X208">
        <v>1.1399999999999999</v>
      </c>
    </row>
    <row r="209" spans="2:24" x14ac:dyDescent="0.3">
      <c r="B209">
        <v>43821</v>
      </c>
      <c r="C209">
        <v>0.4</v>
      </c>
      <c r="D209">
        <v>0.2</v>
      </c>
      <c r="E209">
        <v>0</v>
      </c>
      <c r="F209" s="60">
        <v>0.2</v>
      </c>
      <c r="H209">
        <v>43821</v>
      </c>
      <c r="I209">
        <v>0</v>
      </c>
      <c r="J209">
        <v>0</v>
      </c>
      <c r="K209">
        <v>0</v>
      </c>
      <c r="L209">
        <v>0</v>
      </c>
      <c r="N209">
        <v>43821</v>
      </c>
      <c r="O209">
        <v>0</v>
      </c>
      <c r="P209">
        <v>1.4249999999999998</v>
      </c>
      <c r="Q209">
        <v>0</v>
      </c>
      <c r="R209" s="60">
        <v>1.4249999999999998</v>
      </c>
      <c r="T209">
        <v>43821</v>
      </c>
      <c r="U209">
        <v>0</v>
      </c>
      <c r="V209">
        <v>1.1399999999999999</v>
      </c>
      <c r="W209">
        <v>0</v>
      </c>
      <c r="X209">
        <v>1.1399999999999999</v>
      </c>
    </row>
    <row r="210" spans="2:24" x14ac:dyDescent="0.3">
      <c r="B210">
        <v>43822</v>
      </c>
      <c r="C210">
        <v>0</v>
      </c>
      <c r="D210">
        <v>0.2</v>
      </c>
      <c r="E210">
        <v>0</v>
      </c>
      <c r="F210" s="60">
        <v>0.2</v>
      </c>
      <c r="H210">
        <v>43822</v>
      </c>
      <c r="I210">
        <v>0</v>
      </c>
      <c r="J210">
        <v>0</v>
      </c>
      <c r="K210">
        <v>0</v>
      </c>
      <c r="L210">
        <v>0</v>
      </c>
      <c r="N210">
        <v>43822</v>
      </c>
      <c r="O210">
        <v>0</v>
      </c>
      <c r="P210">
        <v>0.15</v>
      </c>
      <c r="Q210">
        <v>0</v>
      </c>
      <c r="R210" s="60">
        <v>0.15</v>
      </c>
      <c r="T210">
        <v>43822</v>
      </c>
      <c r="U210">
        <v>0</v>
      </c>
      <c r="V210">
        <v>1.1399999999999999</v>
      </c>
      <c r="W210">
        <v>0</v>
      </c>
      <c r="X210">
        <v>1.1399999999999999</v>
      </c>
    </row>
    <row r="211" spans="2:24" x14ac:dyDescent="0.3">
      <c r="B211">
        <v>43823</v>
      </c>
      <c r="C211">
        <v>0</v>
      </c>
      <c r="D211">
        <v>0</v>
      </c>
      <c r="E211">
        <v>0</v>
      </c>
      <c r="F211" s="60">
        <v>0</v>
      </c>
      <c r="H211">
        <v>43823</v>
      </c>
      <c r="I211">
        <v>0</v>
      </c>
      <c r="J211">
        <v>0</v>
      </c>
      <c r="K211">
        <v>0</v>
      </c>
      <c r="L211">
        <v>0</v>
      </c>
      <c r="N211">
        <v>43823</v>
      </c>
      <c r="O211">
        <v>0</v>
      </c>
      <c r="P211">
        <v>0.15</v>
      </c>
      <c r="Q211">
        <v>0</v>
      </c>
      <c r="R211" s="60">
        <v>0.15</v>
      </c>
      <c r="T211">
        <v>43823</v>
      </c>
      <c r="U211">
        <v>2.5</v>
      </c>
      <c r="V211">
        <v>0.62</v>
      </c>
      <c r="W211">
        <v>0</v>
      </c>
      <c r="X211">
        <v>0.62</v>
      </c>
    </row>
    <row r="212" spans="2:24" x14ac:dyDescent="0.3">
      <c r="B212">
        <v>43824</v>
      </c>
      <c r="C212">
        <v>0</v>
      </c>
      <c r="D212">
        <v>0</v>
      </c>
      <c r="E212">
        <v>0</v>
      </c>
      <c r="F212" s="60">
        <v>0</v>
      </c>
      <c r="H212">
        <v>43824</v>
      </c>
      <c r="I212">
        <v>0</v>
      </c>
      <c r="J212">
        <v>0</v>
      </c>
      <c r="K212">
        <v>0</v>
      </c>
      <c r="L212">
        <v>0</v>
      </c>
      <c r="N212">
        <v>43824</v>
      </c>
      <c r="O212">
        <v>0</v>
      </c>
      <c r="P212">
        <v>0</v>
      </c>
      <c r="Q212">
        <v>0</v>
      </c>
      <c r="R212" s="60">
        <v>0</v>
      </c>
      <c r="T212">
        <v>43824</v>
      </c>
      <c r="U212">
        <v>0</v>
      </c>
      <c r="V212">
        <v>0.62</v>
      </c>
      <c r="W212">
        <v>0</v>
      </c>
      <c r="X212">
        <v>0.62</v>
      </c>
    </row>
    <row r="213" spans="2:24" x14ac:dyDescent="0.3">
      <c r="B213">
        <v>43825</v>
      </c>
      <c r="C213">
        <v>0.4</v>
      </c>
      <c r="D213">
        <v>0.2</v>
      </c>
      <c r="E213">
        <v>0</v>
      </c>
      <c r="F213" s="60">
        <v>0.2</v>
      </c>
      <c r="H213">
        <v>43825</v>
      </c>
      <c r="I213">
        <v>0</v>
      </c>
      <c r="J213">
        <v>0</v>
      </c>
      <c r="K213">
        <v>0</v>
      </c>
      <c r="L213">
        <v>0</v>
      </c>
      <c r="N213">
        <v>43825</v>
      </c>
      <c r="O213">
        <v>0</v>
      </c>
      <c r="P213">
        <v>0</v>
      </c>
      <c r="Q213">
        <v>0</v>
      </c>
      <c r="R213" s="60">
        <v>0</v>
      </c>
      <c r="T213">
        <v>43825</v>
      </c>
      <c r="U213">
        <v>0.2</v>
      </c>
      <c r="V213">
        <v>0.54</v>
      </c>
      <c r="W213">
        <v>0</v>
      </c>
      <c r="X213">
        <v>0.54</v>
      </c>
    </row>
    <row r="214" spans="2:24" x14ac:dyDescent="0.3">
      <c r="B214">
        <v>43826</v>
      </c>
      <c r="C214">
        <v>0</v>
      </c>
      <c r="D214">
        <v>0.2</v>
      </c>
      <c r="E214">
        <v>0</v>
      </c>
      <c r="F214" s="60">
        <v>0.2</v>
      </c>
      <c r="H214">
        <v>43826</v>
      </c>
      <c r="I214">
        <v>0</v>
      </c>
      <c r="J214">
        <v>0</v>
      </c>
      <c r="K214">
        <v>0</v>
      </c>
      <c r="L214">
        <v>0</v>
      </c>
      <c r="N214">
        <v>43826</v>
      </c>
      <c r="O214">
        <v>2.5</v>
      </c>
      <c r="P214">
        <v>0.625</v>
      </c>
      <c r="Q214">
        <v>0</v>
      </c>
      <c r="R214" s="60">
        <v>0.625</v>
      </c>
      <c r="T214">
        <v>43826</v>
      </c>
      <c r="U214">
        <v>0</v>
      </c>
      <c r="V214">
        <v>0.54</v>
      </c>
      <c r="W214">
        <v>0</v>
      </c>
      <c r="X214">
        <v>0.54</v>
      </c>
    </row>
    <row r="215" spans="2:24" x14ac:dyDescent="0.3">
      <c r="B215">
        <v>43827</v>
      </c>
      <c r="C215">
        <v>0</v>
      </c>
      <c r="D215">
        <v>0</v>
      </c>
      <c r="E215">
        <v>0</v>
      </c>
      <c r="F215" s="60">
        <v>0</v>
      </c>
      <c r="H215">
        <v>43827</v>
      </c>
      <c r="I215">
        <v>0</v>
      </c>
      <c r="J215">
        <v>0</v>
      </c>
      <c r="K215">
        <v>0</v>
      </c>
      <c r="L215">
        <v>0</v>
      </c>
      <c r="N215">
        <v>43827</v>
      </c>
      <c r="O215">
        <v>0</v>
      </c>
      <c r="P215">
        <v>0.625</v>
      </c>
      <c r="Q215">
        <v>0</v>
      </c>
      <c r="R215" s="60">
        <v>0.625</v>
      </c>
      <c r="T215">
        <v>43827</v>
      </c>
      <c r="U215">
        <v>2.4</v>
      </c>
      <c r="V215">
        <v>1.02</v>
      </c>
      <c r="W215">
        <v>0</v>
      </c>
      <c r="X215">
        <v>1.02</v>
      </c>
    </row>
    <row r="216" spans="2:24" x14ac:dyDescent="0.3">
      <c r="B216">
        <v>43828</v>
      </c>
      <c r="C216">
        <v>0</v>
      </c>
      <c r="D216">
        <v>0</v>
      </c>
      <c r="E216">
        <v>0</v>
      </c>
      <c r="F216" s="60">
        <v>0</v>
      </c>
      <c r="H216">
        <v>43828</v>
      </c>
      <c r="I216">
        <v>0</v>
      </c>
      <c r="J216">
        <v>0</v>
      </c>
      <c r="K216">
        <v>0</v>
      </c>
      <c r="L216">
        <v>0</v>
      </c>
      <c r="N216">
        <v>43828</v>
      </c>
      <c r="O216">
        <v>0.2</v>
      </c>
      <c r="P216">
        <v>0.67500000000000004</v>
      </c>
      <c r="Q216">
        <v>0</v>
      </c>
      <c r="R216" s="60">
        <v>0.67500000000000004</v>
      </c>
      <c r="T216">
        <v>43828</v>
      </c>
      <c r="U216">
        <v>0.6</v>
      </c>
      <c r="V216">
        <v>0.64</v>
      </c>
      <c r="W216">
        <v>0</v>
      </c>
      <c r="X216">
        <v>0.64</v>
      </c>
    </row>
    <row r="217" spans="2:24" x14ac:dyDescent="0.3">
      <c r="B217">
        <v>43829</v>
      </c>
      <c r="C217">
        <v>0</v>
      </c>
      <c r="D217">
        <v>0</v>
      </c>
      <c r="E217">
        <v>0</v>
      </c>
      <c r="F217" s="60">
        <v>0</v>
      </c>
      <c r="H217">
        <v>43829</v>
      </c>
      <c r="I217">
        <v>0</v>
      </c>
      <c r="J217">
        <v>0</v>
      </c>
      <c r="K217">
        <v>0</v>
      </c>
      <c r="L217">
        <v>0</v>
      </c>
      <c r="N217">
        <v>43829</v>
      </c>
      <c r="O217">
        <v>0</v>
      </c>
      <c r="P217">
        <v>0.67500000000000004</v>
      </c>
      <c r="Q217">
        <v>0</v>
      </c>
      <c r="R217" s="60">
        <v>0.67500000000000004</v>
      </c>
      <c r="T217">
        <v>43829</v>
      </c>
      <c r="U217">
        <v>0</v>
      </c>
      <c r="V217">
        <v>0.64</v>
      </c>
      <c r="W217">
        <v>0</v>
      </c>
      <c r="X217">
        <v>0.64</v>
      </c>
    </row>
    <row r="218" spans="2:24" x14ac:dyDescent="0.3">
      <c r="B218">
        <v>43830</v>
      </c>
      <c r="C218">
        <v>0</v>
      </c>
      <c r="D218">
        <v>0</v>
      </c>
      <c r="E218">
        <v>0</v>
      </c>
      <c r="F218" s="60">
        <v>0</v>
      </c>
      <c r="H218">
        <v>43830</v>
      </c>
      <c r="I218">
        <v>0</v>
      </c>
      <c r="J218">
        <v>0</v>
      </c>
      <c r="K218">
        <v>0</v>
      </c>
      <c r="L218">
        <v>0</v>
      </c>
      <c r="N218">
        <v>43830</v>
      </c>
      <c r="O218">
        <v>0</v>
      </c>
      <c r="P218">
        <v>0.05</v>
      </c>
      <c r="Q218">
        <v>0</v>
      </c>
      <c r="R218" s="60">
        <v>0.05</v>
      </c>
      <c r="T218">
        <v>43830</v>
      </c>
      <c r="U218">
        <v>0</v>
      </c>
      <c r="V218">
        <v>0.6</v>
      </c>
      <c r="W218">
        <v>0</v>
      </c>
      <c r="X218">
        <v>0.6</v>
      </c>
    </row>
    <row r="219" spans="2:24" x14ac:dyDescent="0.3">
      <c r="B219">
        <v>43831</v>
      </c>
      <c r="C219">
        <v>0.4</v>
      </c>
      <c r="D219">
        <v>0.2</v>
      </c>
      <c r="E219">
        <v>0</v>
      </c>
      <c r="F219" s="60">
        <v>0.2</v>
      </c>
      <c r="H219">
        <v>43831</v>
      </c>
      <c r="I219">
        <v>2.5</v>
      </c>
      <c r="J219">
        <v>0.83333333333333337</v>
      </c>
      <c r="K219">
        <v>0</v>
      </c>
      <c r="L219">
        <v>0.83333333333333337</v>
      </c>
      <c r="N219">
        <v>43831</v>
      </c>
      <c r="O219">
        <v>0.4</v>
      </c>
      <c r="P219">
        <v>0.15000000000000002</v>
      </c>
      <c r="Q219">
        <v>0</v>
      </c>
      <c r="R219" s="60">
        <v>0.15000000000000002</v>
      </c>
      <c r="T219">
        <v>43831</v>
      </c>
      <c r="U219">
        <v>0</v>
      </c>
      <c r="V219">
        <v>0.6</v>
      </c>
      <c r="W219">
        <v>0</v>
      </c>
      <c r="X219">
        <v>0.6</v>
      </c>
    </row>
    <row r="220" spans="2:24" x14ac:dyDescent="0.3">
      <c r="B220">
        <v>43832</v>
      </c>
      <c r="C220">
        <v>4</v>
      </c>
      <c r="D220">
        <v>2.2000000000000002</v>
      </c>
      <c r="E220">
        <v>0</v>
      </c>
      <c r="F220" s="60">
        <v>2.2000000000000002</v>
      </c>
      <c r="H220">
        <v>43832</v>
      </c>
      <c r="I220">
        <v>4</v>
      </c>
      <c r="J220">
        <v>2.1666666666666665</v>
      </c>
      <c r="K220">
        <v>0</v>
      </c>
      <c r="L220">
        <v>2.1666666666666665</v>
      </c>
      <c r="N220">
        <v>43832</v>
      </c>
      <c r="O220">
        <v>4</v>
      </c>
      <c r="P220">
        <v>1.1000000000000001</v>
      </c>
      <c r="Q220">
        <v>0</v>
      </c>
      <c r="R220" s="60">
        <v>1.1000000000000001</v>
      </c>
      <c r="T220">
        <v>43832</v>
      </c>
      <c r="U220">
        <v>4</v>
      </c>
      <c r="V220">
        <v>0.91999999999999993</v>
      </c>
      <c r="W220">
        <v>0</v>
      </c>
      <c r="X220">
        <v>0.91999999999999993</v>
      </c>
    </row>
    <row r="221" spans="2:24" x14ac:dyDescent="0.3">
      <c r="B221">
        <v>43833</v>
      </c>
      <c r="C221">
        <v>5</v>
      </c>
      <c r="D221">
        <v>4.5</v>
      </c>
      <c r="E221">
        <v>0.65</v>
      </c>
      <c r="F221" s="60">
        <v>4.5</v>
      </c>
      <c r="H221">
        <v>43833</v>
      </c>
      <c r="I221">
        <v>5</v>
      </c>
      <c r="J221">
        <v>3.8333333333333335</v>
      </c>
      <c r="K221">
        <v>0.43333333333333335</v>
      </c>
      <c r="L221">
        <v>3.8333333333333335</v>
      </c>
      <c r="N221">
        <v>43833</v>
      </c>
      <c r="O221">
        <v>5</v>
      </c>
      <c r="P221">
        <v>2.35</v>
      </c>
      <c r="Q221">
        <v>0.32500000000000001</v>
      </c>
      <c r="R221" s="60">
        <v>2.35</v>
      </c>
      <c r="T221">
        <v>43833</v>
      </c>
      <c r="U221">
        <v>5</v>
      </c>
      <c r="V221">
        <v>1.8</v>
      </c>
      <c r="W221">
        <v>0.26</v>
      </c>
      <c r="X221">
        <v>1.8</v>
      </c>
    </row>
    <row r="222" spans="2:24" x14ac:dyDescent="0.3">
      <c r="B222">
        <v>43834</v>
      </c>
      <c r="C222">
        <v>1</v>
      </c>
      <c r="D222">
        <v>3</v>
      </c>
      <c r="E222">
        <v>0.65</v>
      </c>
      <c r="F222" s="60">
        <v>3</v>
      </c>
      <c r="H222">
        <v>43834</v>
      </c>
      <c r="I222">
        <v>1</v>
      </c>
      <c r="J222">
        <v>3.3333333333333335</v>
      </c>
      <c r="K222">
        <v>0.43333333333333335</v>
      </c>
      <c r="L222">
        <v>3.3333333333333335</v>
      </c>
      <c r="N222">
        <v>43834</v>
      </c>
      <c r="O222">
        <v>1</v>
      </c>
      <c r="P222">
        <v>2.6</v>
      </c>
      <c r="Q222">
        <v>0.32500000000000001</v>
      </c>
      <c r="R222" s="60">
        <v>2.6</v>
      </c>
      <c r="T222">
        <v>43834</v>
      </c>
      <c r="U222">
        <v>1</v>
      </c>
      <c r="V222">
        <v>2</v>
      </c>
      <c r="W222">
        <v>0.26</v>
      </c>
      <c r="X222">
        <v>2</v>
      </c>
    </row>
    <row r="223" spans="2:24" x14ac:dyDescent="0.3">
      <c r="B223">
        <v>43835</v>
      </c>
      <c r="C223">
        <v>0</v>
      </c>
      <c r="D223">
        <v>0.5</v>
      </c>
      <c r="E223">
        <v>0</v>
      </c>
      <c r="F223" s="60">
        <v>0.5</v>
      </c>
      <c r="H223">
        <v>43835</v>
      </c>
      <c r="I223">
        <v>0</v>
      </c>
      <c r="J223">
        <v>2</v>
      </c>
      <c r="K223">
        <v>0.43333333333333335</v>
      </c>
      <c r="L223">
        <v>2</v>
      </c>
      <c r="N223">
        <v>43835</v>
      </c>
      <c r="O223">
        <v>0</v>
      </c>
      <c r="P223">
        <v>2.5</v>
      </c>
      <c r="Q223">
        <v>0.32500000000000001</v>
      </c>
      <c r="R223" s="60">
        <v>2.5</v>
      </c>
      <c r="T223">
        <v>43835</v>
      </c>
      <c r="U223">
        <v>0</v>
      </c>
      <c r="V223">
        <v>2</v>
      </c>
      <c r="W223">
        <v>0.26</v>
      </c>
      <c r="X223">
        <v>2</v>
      </c>
    </row>
    <row r="224" spans="2:24" x14ac:dyDescent="0.3">
      <c r="B224">
        <v>43836</v>
      </c>
      <c r="C224">
        <v>0</v>
      </c>
      <c r="D224">
        <v>0</v>
      </c>
      <c r="E224">
        <v>0</v>
      </c>
      <c r="F224" s="60">
        <v>0</v>
      </c>
      <c r="H224">
        <v>43836</v>
      </c>
      <c r="I224">
        <v>0</v>
      </c>
      <c r="J224">
        <v>0.33333333333333331</v>
      </c>
      <c r="K224">
        <v>0</v>
      </c>
      <c r="L224">
        <v>0.33333333333333331</v>
      </c>
      <c r="N224">
        <v>43836</v>
      </c>
      <c r="O224">
        <v>0</v>
      </c>
      <c r="P224">
        <v>1.5</v>
      </c>
      <c r="Q224">
        <v>0.32500000000000001</v>
      </c>
      <c r="R224" s="60">
        <v>1.5</v>
      </c>
      <c r="T224">
        <v>43836</v>
      </c>
      <c r="U224">
        <v>0</v>
      </c>
      <c r="V224">
        <v>2</v>
      </c>
      <c r="W224">
        <v>0.26</v>
      </c>
      <c r="X224">
        <v>2</v>
      </c>
    </row>
    <row r="225" spans="2:24" x14ac:dyDescent="0.3">
      <c r="B225">
        <v>43837</v>
      </c>
      <c r="C225">
        <v>0</v>
      </c>
      <c r="D225">
        <v>0</v>
      </c>
      <c r="E225">
        <v>0</v>
      </c>
      <c r="F225" s="60">
        <v>0</v>
      </c>
      <c r="H225">
        <v>43837</v>
      </c>
      <c r="I225">
        <v>0</v>
      </c>
      <c r="J225">
        <v>0</v>
      </c>
      <c r="K225">
        <v>0</v>
      </c>
      <c r="L225">
        <v>0</v>
      </c>
      <c r="N225">
        <v>43837</v>
      </c>
      <c r="O225">
        <v>0</v>
      </c>
      <c r="P225">
        <v>0.25</v>
      </c>
      <c r="Q225">
        <v>0</v>
      </c>
      <c r="R225" s="60">
        <v>0.25</v>
      </c>
      <c r="T225">
        <v>43837</v>
      </c>
      <c r="U225">
        <v>1</v>
      </c>
      <c r="V225">
        <v>1.4</v>
      </c>
      <c r="W225">
        <v>0.26</v>
      </c>
      <c r="X225">
        <v>1.4</v>
      </c>
    </row>
    <row r="226" spans="2:24" x14ac:dyDescent="0.3">
      <c r="B226">
        <v>43838</v>
      </c>
      <c r="C226">
        <v>0</v>
      </c>
      <c r="D226">
        <v>0</v>
      </c>
      <c r="E226">
        <v>0</v>
      </c>
      <c r="F226" s="60">
        <v>0</v>
      </c>
      <c r="H226">
        <v>43838</v>
      </c>
      <c r="I226">
        <v>0</v>
      </c>
      <c r="J226">
        <v>0</v>
      </c>
      <c r="K226">
        <v>0</v>
      </c>
      <c r="L226">
        <v>0</v>
      </c>
      <c r="N226">
        <v>43838</v>
      </c>
      <c r="O226">
        <v>0</v>
      </c>
      <c r="P226">
        <v>0</v>
      </c>
      <c r="Q226">
        <v>0</v>
      </c>
      <c r="R226" s="60">
        <v>0</v>
      </c>
      <c r="T226">
        <v>43838</v>
      </c>
      <c r="U226">
        <v>1</v>
      </c>
      <c r="V226">
        <v>0.6</v>
      </c>
      <c r="W226">
        <v>0</v>
      </c>
      <c r="X226">
        <v>0.6</v>
      </c>
    </row>
    <row r="227" spans="2:24" x14ac:dyDescent="0.3">
      <c r="B227">
        <v>43839</v>
      </c>
      <c r="C227">
        <v>0</v>
      </c>
      <c r="D227">
        <v>0</v>
      </c>
      <c r="E227">
        <v>0</v>
      </c>
      <c r="F227" s="60">
        <v>0</v>
      </c>
      <c r="H227">
        <v>43839</v>
      </c>
      <c r="I227">
        <v>0</v>
      </c>
      <c r="J227">
        <v>0</v>
      </c>
      <c r="K227">
        <v>0</v>
      </c>
      <c r="L227">
        <v>0</v>
      </c>
      <c r="N227">
        <v>43839</v>
      </c>
      <c r="O227">
        <v>0</v>
      </c>
      <c r="P227">
        <v>0</v>
      </c>
      <c r="Q227">
        <v>0</v>
      </c>
      <c r="R227" s="60">
        <v>0</v>
      </c>
      <c r="T227">
        <v>43839</v>
      </c>
      <c r="U227">
        <v>0</v>
      </c>
      <c r="V227">
        <v>0.4</v>
      </c>
      <c r="W227">
        <v>0</v>
      </c>
      <c r="X227">
        <v>0.4</v>
      </c>
    </row>
    <row r="228" spans="2:24" x14ac:dyDescent="0.3">
      <c r="B228">
        <v>43840</v>
      </c>
      <c r="C228">
        <v>1</v>
      </c>
      <c r="D228">
        <v>0.5</v>
      </c>
      <c r="E228">
        <v>0</v>
      </c>
      <c r="F228" s="60">
        <v>0.5</v>
      </c>
      <c r="H228">
        <v>43840</v>
      </c>
      <c r="I228">
        <v>2</v>
      </c>
      <c r="J228">
        <v>0.66666666666666663</v>
      </c>
      <c r="K228">
        <v>0</v>
      </c>
      <c r="L228">
        <v>0.66666666666666663</v>
      </c>
      <c r="N228">
        <v>43840</v>
      </c>
      <c r="O228">
        <v>1</v>
      </c>
      <c r="P228">
        <v>0.25</v>
      </c>
      <c r="Q228">
        <v>0</v>
      </c>
      <c r="R228" s="60">
        <v>0.25</v>
      </c>
      <c r="T228">
        <v>43840</v>
      </c>
      <c r="U228">
        <v>0</v>
      </c>
      <c r="V228">
        <v>0.4</v>
      </c>
      <c r="W228">
        <v>0</v>
      </c>
      <c r="X228">
        <v>0.4</v>
      </c>
    </row>
    <row r="229" spans="2:24" x14ac:dyDescent="0.3">
      <c r="B229">
        <v>43841</v>
      </c>
      <c r="C229">
        <v>0</v>
      </c>
      <c r="D229">
        <v>0.5</v>
      </c>
      <c r="E229">
        <v>0</v>
      </c>
      <c r="F229" s="60">
        <v>0.5</v>
      </c>
      <c r="H229">
        <v>43841</v>
      </c>
      <c r="I229">
        <v>0</v>
      </c>
      <c r="J229">
        <v>0.66666666666666663</v>
      </c>
      <c r="K229">
        <v>0</v>
      </c>
      <c r="L229">
        <v>0.66666666666666663</v>
      </c>
      <c r="N229">
        <v>43841</v>
      </c>
      <c r="O229">
        <v>0</v>
      </c>
      <c r="P229">
        <v>0.25</v>
      </c>
      <c r="Q229">
        <v>0</v>
      </c>
      <c r="R229" s="60">
        <v>0.25</v>
      </c>
      <c r="T229">
        <v>43841</v>
      </c>
      <c r="U229">
        <v>0</v>
      </c>
      <c r="V229">
        <v>0.4</v>
      </c>
      <c r="W229">
        <v>0</v>
      </c>
      <c r="X229">
        <v>0.4</v>
      </c>
    </row>
    <row r="230" spans="2:24" x14ac:dyDescent="0.3">
      <c r="B230">
        <v>43842</v>
      </c>
      <c r="C230">
        <v>0</v>
      </c>
      <c r="D230">
        <v>0</v>
      </c>
      <c r="E230">
        <v>0</v>
      </c>
      <c r="F230" s="60">
        <v>0</v>
      </c>
      <c r="H230">
        <v>43842</v>
      </c>
      <c r="I230">
        <v>0</v>
      </c>
      <c r="J230">
        <v>0.66666666666666663</v>
      </c>
      <c r="K230">
        <v>0</v>
      </c>
      <c r="L230">
        <v>0.66666666666666663</v>
      </c>
      <c r="N230">
        <v>43842</v>
      </c>
      <c r="O230">
        <v>0</v>
      </c>
      <c r="P230">
        <v>0.25</v>
      </c>
      <c r="Q230">
        <v>0</v>
      </c>
      <c r="R230" s="60">
        <v>0.25</v>
      </c>
      <c r="T230">
        <v>43842</v>
      </c>
      <c r="U230">
        <v>0</v>
      </c>
      <c r="V230">
        <v>0.2</v>
      </c>
      <c r="W230">
        <v>0</v>
      </c>
      <c r="X230">
        <v>0.2</v>
      </c>
    </row>
    <row r="231" spans="2:24" x14ac:dyDescent="0.3">
      <c r="B231">
        <v>43843</v>
      </c>
      <c r="C231">
        <v>0</v>
      </c>
      <c r="D231">
        <v>0</v>
      </c>
      <c r="E231">
        <v>0</v>
      </c>
      <c r="F231" s="60">
        <v>0</v>
      </c>
      <c r="H231">
        <v>43843</v>
      </c>
      <c r="I231">
        <v>0</v>
      </c>
      <c r="J231">
        <v>0</v>
      </c>
      <c r="K231">
        <v>0</v>
      </c>
      <c r="L231">
        <v>0</v>
      </c>
      <c r="N231">
        <v>43843</v>
      </c>
      <c r="O231">
        <v>0</v>
      </c>
      <c r="P231">
        <v>0.25</v>
      </c>
      <c r="Q231">
        <v>0</v>
      </c>
      <c r="R231" s="60">
        <v>0.25</v>
      </c>
      <c r="T231">
        <v>43843</v>
      </c>
      <c r="U231">
        <v>0</v>
      </c>
      <c r="V231">
        <v>0</v>
      </c>
      <c r="W231">
        <v>0</v>
      </c>
      <c r="X231">
        <v>0</v>
      </c>
    </row>
    <row r="232" spans="2:24" x14ac:dyDescent="0.3">
      <c r="B232">
        <v>43844</v>
      </c>
      <c r="C232">
        <v>0</v>
      </c>
      <c r="D232">
        <v>0</v>
      </c>
      <c r="E232">
        <v>0</v>
      </c>
      <c r="F232" s="60">
        <v>0</v>
      </c>
      <c r="H232">
        <v>43844</v>
      </c>
      <c r="I232">
        <v>0</v>
      </c>
      <c r="J232">
        <v>0</v>
      </c>
      <c r="K232">
        <v>0</v>
      </c>
      <c r="L232">
        <v>0</v>
      </c>
      <c r="N232">
        <v>43844</v>
      </c>
      <c r="O232">
        <v>0</v>
      </c>
      <c r="P232">
        <v>0</v>
      </c>
      <c r="Q232">
        <v>0</v>
      </c>
      <c r="R232" s="60">
        <v>0</v>
      </c>
      <c r="T232">
        <v>43844</v>
      </c>
      <c r="U232">
        <v>0</v>
      </c>
      <c r="V232">
        <v>0</v>
      </c>
      <c r="W232">
        <v>0</v>
      </c>
      <c r="X232">
        <v>0</v>
      </c>
    </row>
    <row r="233" spans="2:24" x14ac:dyDescent="0.3">
      <c r="B233">
        <v>43845</v>
      </c>
      <c r="C233">
        <v>0</v>
      </c>
      <c r="D233">
        <v>0</v>
      </c>
      <c r="E233">
        <v>0</v>
      </c>
      <c r="F233" s="60">
        <v>0</v>
      </c>
      <c r="H233">
        <v>43845</v>
      </c>
      <c r="I233">
        <v>0</v>
      </c>
      <c r="J233">
        <v>0</v>
      </c>
      <c r="K233">
        <v>0</v>
      </c>
      <c r="L233">
        <v>0</v>
      </c>
      <c r="N233">
        <v>43845</v>
      </c>
      <c r="O233">
        <v>0</v>
      </c>
      <c r="P233">
        <v>0</v>
      </c>
      <c r="Q233">
        <v>0</v>
      </c>
      <c r="R233" s="60">
        <v>0</v>
      </c>
      <c r="T233">
        <v>43845</v>
      </c>
      <c r="U233">
        <v>0</v>
      </c>
      <c r="V233">
        <v>0</v>
      </c>
      <c r="W233">
        <v>0</v>
      </c>
      <c r="X233">
        <v>0</v>
      </c>
    </row>
    <row r="234" spans="2:24" x14ac:dyDescent="0.3">
      <c r="B234">
        <v>43846</v>
      </c>
      <c r="C234">
        <v>0</v>
      </c>
      <c r="D234">
        <v>0</v>
      </c>
      <c r="E234">
        <v>0</v>
      </c>
      <c r="F234" s="60">
        <v>0</v>
      </c>
      <c r="H234">
        <v>43846</v>
      </c>
      <c r="I234">
        <v>0</v>
      </c>
      <c r="J234">
        <v>0</v>
      </c>
      <c r="K234">
        <v>0</v>
      </c>
      <c r="L234">
        <v>0</v>
      </c>
      <c r="N234">
        <v>43846</v>
      </c>
      <c r="O234">
        <v>0</v>
      </c>
      <c r="P234">
        <v>0</v>
      </c>
      <c r="Q234">
        <v>0</v>
      </c>
      <c r="R234" s="60">
        <v>0</v>
      </c>
      <c r="T234">
        <v>43846</v>
      </c>
      <c r="U234">
        <v>0</v>
      </c>
      <c r="V234">
        <v>0</v>
      </c>
      <c r="W234">
        <v>0</v>
      </c>
      <c r="X234">
        <v>0</v>
      </c>
    </row>
    <row r="235" spans="2:24" x14ac:dyDescent="0.3">
      <c r="B235">
        <v>43847</v>
      </c>
      <c r="C235">
        <v>0</v>
      </c>
      <c r="D235">
        <v>0</v>
      </c>
      <c r="E235">
        <v>0</v>
      </c>
      <c r="F235" s="60">
        <v>0</v>
      </c>
      <c r="H235">
        <v>43847</v>
      </c>
      <c r="I235">
        <v>0</v>
      </c>
      <c r="J235">
        <v>0</v>
      </c>
      <c r="K235">
        <v>0</v>
      </c>
      <c r="L235">
        <v>0</v>
      </c>
      <c r="N235">
        <v>43847</v>
      </c>
      <c r="O235">
        <v>0</v>
      </c>
      <c r="P235">
        <v>0</v>
      </c>
      <c r="Q235">
        <v>0</v>
      </c>
      <c r="R235" s="60">
        <v>0</v>
      </c>
      <c r="T235">
        <v>43847</v>
      </c>
      <c r="U235">
        <v>0</v>
      </c>
      <c r="V235">
        <v>0</v>
      </c>
      <c r="W235">
        <v>0</v>
      </c>
      <c r="X235">
        <v>0</v>
      </c>
    </row>
    <row r="236" spans="2:24" x14ac:dyDescent="0.3">
      <c r="B236">
        <v>43848</v>
      </c>
      <c r="C236">
        <v>0</v>
      </c>
      <c r="D236">
        <v>0</v>
      </c>
      <c r="E236">
        <v>0</v>
      </c>
      <c r="F236" s="60">
        <v>0</v>
      </c>
      <c r="H236">
        <v>43848</v>
      </c>
      <c r="I236">
        <v>0</v>
      </c>
      <c r="J236">
        <v>0</v>
      </c>
      <c r="K236">
        <v>0</v>
      </c>
      <c r="L236">
        <v>0</v>
      </c>
      <c r="N236">
        <v>43848</v>
      </c>
      <c r="O236">
        <v>0</v>
      </c>
      <c r="P236">
        <v>0</v>
      </c>
      <c r="Q236">
        <v>0</v>
      </c>
      <c r="R236" s="60">
        <v>0</v>
      </c>
      <c r="T236">
        <v>43848</v>
      </c>
      <c r="U236">
        <v>0</v>
      </c>
      <c r="V236">
        <v>0</v>
      </c>
      <c r="W236">
        <v>0</v>
      </c>
      <c r="X236">
        <v>0</v>
      </c>
    </row>
    <row r="237" spans="2:24" x14ac:dyDescent="0.3">
      <c r="B237">
        <v>43849</v>
      </c>
      <c r="C237">
        <v>0</v>
      </c>
      <c r="D237">
        <v>0</v>
      </c>
      <c r="E237">
        <v>0</v>
      </c>
      <c r="F237" s="60">
        <v>0</v>
      </c>
      <c r="H237">
        <v>43849</v>
      </c>
      <c r="I237">
        <v>0</v>
      </c>
      <c r="J237">
        <v>0</v>
      </c>
      <c r="K237">
        <v>0</v>
      </c>
      <c r="L237">
        <v>0</v>
      </c>
      <c r="N237">
        <v>43849</v>
      </c>
      <c r="O237">
        <v>0</v>
      </c>
      <c r="P237">
        <v>0</v>
      </c>
      <c r="Q237">
        <v>0</v>
      </c>
      <c r="R237" s="60">
        <v>0</v>
      </c>
      <c r="T237">
        <v>43849</v>
      </c>
      <c r="U237">
        <v>0</v>
      </c>
      <c r="V237">
        <v>0</v>
      </c>
      <c r="W237">
        <v>0</v>
      </c>
      <c r="X237">
        <v>0</v>
      </c>
    </row>
    <row r="238" spans="2:24" x14ac:dyDescent="0.3">
      <c r="B238">
        <v>43850</v>
      </c>
      <c r="C238">
        <v>0</v>
      </c>
      <c r="D238">
        <v>0</v>
      </c>
      <c r="E238">
        <v>0</v>
      </c>
      <c r="F238" s="60">
        <v>0</v>
      </c>
      <c r="H238">
        <v>43850</v>
      </c>
      <c r="I238">
        <v>0</v>
      </c>
      <c r="J238">
        <v>0</v>
      </c>
      <c r="K238">
        <v>0</v>
      </c>
      <c r="L238">
        <v>0</v>
      </c>
      <c r="N238">
        <v>43850</v>
      </c>
      <c r="O238">
        <v>0</v>
      </c>
      <c r="P238">
        <v>0</v>
      </c>
      <c r="Q238">
        <v>0</v>
      </c>
      <c r="R238" s="60">
        <v>0</v>
      </c>
      <c r="T238">
        <v>43850</v>
      </c>
      <c r="U238">
        <v>0</v>
      </c>
      <c r="V238">
        <v>0</v>
      </c>
      <c r="W238">
        <v>0</v>
      </c>
      <c r="X238">
        <v>0</v>
      </c>
    </row>
    <row r="239" spans="2:24" x14ac:dyDescent="0.3">
      <c r="B239">
        <v>43851</v>
      </c>
      <c r="C239">
        <v>0</v>
      </c>
      <c r="D239">
        <v>0</v>
      </c>
      <c r="E239">
        <v>0</v>
      </c>
      <c r="F239" s="60">
        <v>0</v>
      </c>
      <c r="H239">
        <v>43851</v>
      </c>
      <c r="I239">
        <v>0</v>
      </c>
      <c r="J239">
        <v>0</v>
      </c>
      <c r="K239">
        <v>0</v>
      </c>
      <c r="L239">
        <v>0</v>
      </c>
      <c r="N239">
        <v>43851</v>
      </c>
      <c r="O239">
        <v>0</v>
      </c>
      <c r="P239">
        <v>0</v>
      </c>
      <c r="Q239">
        <v>0</v>
      </c>
      <c r="R239" s="60">
        <v>0</v>
      </c>
      <c r="T239">
        <v>43851</v>
      </c>
      <c r="U239">
        <v>0</v>
      </c>
      <c r="V239">
        <v>0</v>
      </c>
      <c r="W239">
        <v>0</v>
      </c>
      <c r="X239">
        <v>0</v>
      </c>
    </row>
    <row r="240" spans="2:24" x14ac:dyDescent="0.3">
      <c r="B240">
        <v>43852</v>
      </c>
      <c r="C240">
        <v>0</v>
      </c>
      <c r="D240">
        <v>0</v>
      </c>
      <c r="E240">
        <v>0</v>
      </c>
      <c r="F240" s="60">
        <v>0</v>
      </c>
      <c r="H240">
        <v>43852</v>
      </c>
      <c r="I240">
        <v>0</v>
      </c>
      <c r="J240">
        <v>0</v>
      </c>
      <c r="K240">
        <v>0</v>
      </c>
      <c r="L240">
        <v>0</v>
      </c>
      <c r="N240">
        <v>43852</v>
      </c>
      <c r="O240">
        <v>0</v>
      </c>
      <c r="P240">
        <v>0</v>
      </c>
      <c r="Q240">
        <v>0</v>
      </c>
      <c r="R240" s="60">
        <v>0</v>
      </c>
      <c r="T240">
        <v>43852</v>
      </c>
      <c r="U240">
        <v>0</v>
      </c>
      <c r="V240">
        <v>0</v>
      </c>
      <c r="W240">
        <v>0</v>
      </c>
      <c r="X240">
        <v>0</v>
      </c>
    </row>
    <row r="241" spans="2:24" x14ac:dyDescent="0.3">
      <c r="B241">
        <v>43853</v>
      </c>
      <c r="C241">
        <v>0</v>
      </c>
      <c r="D241">
        <v>0</v>
      </c>
      <c r="E241">
        <v>0</v>
      </c>
      <c r="F241" s="60">
        <v>0</v>
      </c>
      <c r="H241">
        <v>43853</v>
      </c>
      <c r="I241">
        <v>0</v>
      </c>
      <c r="J241">
        <v>0</v>
      </c>
      <c r="K241">
        <v>0</v>
      </c>
      <c r="L241">
        <v>0</v>
      </c>
      <c r="N241">
        <v>43853</v>
      </c>
      <c r="O241">
        <v>0</v>
      </c>
      <c r="P241">
        <v>0</v>
      </c>
      <c r="Q241">
        <v>0</v>
      </c>
      <c r="R241" s="60">
        <v>0</v>
      </c>
      <c r="T241">
        <v>43853</v>
      </c>
      <c r="U241">
        <v>0</v>
      </c>
      <c r="V241">
        <v>0</v>
      </c>
      <c r="W241">
        <v>0</v>
      </c>
      <c r="X241">
        <v>0</v>
      </c>
    </row>
    <row r="242" spans="2:24" x14ac:dyDescent="0.3">
      <c r="B242">
        <v>43854</v>
      </c>
      <c r="C242">
        <v>0</v>
      </c>
      <c r="D242">
        <v>0</v>
      </c>
      <c r="E242">
        <v>0</v>
      </c>
      <c r="F242" s="60">
        <v>0</v>
      </c>
      <c r="H242">
        <v>43854</v>
      </c>
      <c r="I242">
        <v>0</v>
      </c>
      <c r="J242">
        <v>0</v>
      </c>
      <c r="K242">
        <v>0</v>
      </c>
      <c r="L242">
        <v>0</v>
      </c>
      <c r="N242">
        <v>43854</v>
      </c>
      <c r="O242">
        <v>0</v>
      </c>
      <c r="P242">
        <v>0</v>
      </c>
      <c r="Q242">
        <v>0</v>
      </c>
      <c r="R242" s="60">
        <v>0</v>
      </c>
      <c r="T242">
        <v>43854</v>
      </c>
      <c r="U242">
        <v>0</v>
      </c>
      <c r="V242">
        <v>0</v>
      </c>
      <c r="W242">
        <v>0</v>
      </c>
      <c r="X242">
        <v>0</v>
      </c>
    </row>
    <row r="243" spans="2:24" x14ac:dyDescent="0.3">
      <c r="B243">
        <v>43855</v>
      </c>
      <c r="C243">
        <v>0</v>
      </c>
      <c r="D243">
        <v>0</v>
      </c>
      <c r="E243">
        <v>0</v>
      </c>
      <c r="F243" s="60">
        <v>0</v>
      </c>
      <c r="H243">
        <v>43855</v>
      </c>
      <c r="I243">
        <v>0</v>
      </c>
      <c r="J243">
        <v>0</v>
      </c>
      <c r="K243">
        <v>0</v>
      </c>
      <c r="L243">
        <v>0</v>
      </c>
      <c r="N243">
        <v>43855</v>
      </c>
      <c r="O243">
        <v>0</v>
      </c>
      <c r="P243">
        <v>0</v>
      </c>
      <c r="Q243">
        <v>0</v>
      </c>
      <c r="R243" s="60">
        <v>0</v>
      </c>
      <c r="T243">
        <v>43855</v>
      </c>
      <c r="U243">
        <v>0</v>
      </c>
      <c r="V243">
        <v>0</v>
      </c>
      <c r="W243">
        <v>0</v>
      </c>
      <c r="X243">
        <v>0</v>
      </c>
    </row>
    <row r="244" spans="2:24" x14ac:dyDescent="0.3">
      <c r="B244">
        <v>43856</v>
      </c>
      <c r="C244">
        <v>0</v>
      </c>
      <c r="D244">
        <v>0</v>
      </c>
      <c r="E244">
        <v>0</v>
      </c>
      <c r="F244" s="60">
        <v>0</v>
      </c>
      <c r="H244">
        <v>43856</v>
      </c>
      <c r="I244">
        <v>0</v>
      </c>
      <c r="J244">
        <v>0</v>
      </c>
      <c r="K244">
        <v>0</v>
      </c>
      <c r="L244">
        <v>0</v>
      </c>
      <c r="N244">
        <v>43856</v>
      </c>
      <c r="O244">
        <v>0</v>
      </c>
      <c r="P244">
        <v>0</v>
      </c>
      <c r="Q244">
        <v>0</v>
      </c>
      <c r="R244" s="60">
        <v>0</v>
      </c>
      <c r="T244">
        <v>43856</v>
      </c>
      <c r="U244">
        <v>0</v>
      </c>
      <c r="V244">
        <v>0</v>
      </c>
      <c r="W244">
        <v>0</v>
      </c>
      <c r="X244">
        <v>0</v>
      </c>
    </row>
    <row r="245" spans="2:24" x14ac:dyDescent="0.3">
      <c r="B245">
        <v>43857</v>
      </c>
      <c r="C245">
        <v>0</v>
      </c>
      <c r="D245">
        <v>0</v>
      </c>
      <c r="E245">
        <v>0</v>
      </c>
      <c r="F245" s="60">
        <v>0</v>
      </c>
      <c r="H245">
        <v>43857</v>
      </c>
      <c r="I245">
        <v>0</v>
      </c>
      <c r="J245">
        <v>0</v>
      </c>
      <c r="K245">
        <v>0</v>
      </c>
      <c r="L245">
        <v>0</v>
      </c>
      <c r="N245">
        <v>43857</v>
      </c>
      <c r="O245">
        <v>0</v>
      </c>
      <c r="P245">
        <v>0</v>
      </c>
      <c r="Q245">
        <v>0</v>
      </c>
      <c r="R245" s="60">
        <v>0</v>
      </c>
      <c r="T245">
        <v>43857</v>
      </c>
      <c r="U245">
        <v>0</v>
      </c>
      <c r="V245">
        <v>0</v>
      </c>
      <c r="W245">
        <v>0</v>
      </c>
      <c r="X245">
        <v>0</v>
      </c>
    </row>
    <row r="246" spans="2:24" x14ac:dyDescent="0.3">
      <c r="B246">
        <v>43858</v>
      </c>
      <c r="C246">
        <v>0</v>
      </c>
      <c r="D246">
        <v>0</v>
      </c>
      <c r="E246">
        <v>0</v>
      </c>
      <c r="F246" s="60">
        <v>0</v>
      </c>
      <c r="H246">
        <v>43858</v>
      </c>
      <c r="I246">
        <v>0</v>
      </c>
      <c r="J246">
        <v>0</v>
      </c>
      <c r="K246">
        <v>0</v>
      </c>
      <c r="L246">
        <v>0</v>
      </c>
      <c r="N246">
        <v>43858</v>
      </c>
      <c r="O246">
        <v>0</v>
      </c>
      <c r="P246">
        <v>0</v>
      </c>
      <c r="Q246">
        <v>0</v>
      </c>
      <c r="R246" s="60">
        <v>0</v>
      </c>
      <c r="T246">
        <v>43858</v>
      </c>
      <c r="U246">
        <v>0</v>
      </c>
      <c r="V246">
        <v>0</v>
      </c>
      <c r="W246">
        <v>0</v>
      </c>
      <c r="X246">
        <v>0</v>
      </c>
    </row>
    <row r="247" spans="2:24" x14ac:dyDescent="0.3">
      <c r="B247">
        <v>43859</v>
      </c>
      <c r="C247">
        <v>0</v>
      </c>
      <c r="D247">
        <v>0</v>
      </c>
      <c r="E247">
        <v>0</v>
      </c>
      <c r="F247" s="60">
        <v>0</v>
      </c>
      <c r="H247">
        <v>43859</v>
      </c>
      <c r="I247">
        <v>0</v>
      </c>
      <c r="J247">
        <v>0</v>
      </c>
      <c r="K247">
        <v>0</v>
      </c>
      <c r="L247">
        <v>0</v>
      </c>
      <c r="N247">
        <v>43859</v>
      </c>
      <c r="O247">
        <v>0</v>
      </c>
      <c r="P247">
        <v>0</v>
      </c>
      <c r="Q247">
        <v>0</v>
      </c>
      <c r="R247" s="60">
        <v>0</v>
      </c>
      <c r="T247">
        <v>43859</v>
      </c>
      <c r="U247">
        <v>0</v>
      </c>
      <c r="V247">
        <v>0</v>
      </c>
      <c r="W247">
        <v>0</v>
      </c>
      <c r="X247">
        <v>0</v>
      </c>
    </row>
    <row r="248" spans="2:24" x14ac:dyDescent="0.3">
      <c r="B248">
        <v>43860</v>
      </c>
      <c r="C248">
        <v>0</v>
      </c>
      <c r="D248">
        <v>0</v>
      </c>
      <c r="E248">
        <v>0</v>
      </c>
      <c r="F248" s="60">
        <v>0</v>
      </c>
      <c r="H248">
        <v>43860</v>
      </c>
      <c r="I248">
        <v>0</v>
      </c>
      <c r="J248">
        <v>0</v>
      </c>
      <c r="K248">
        <v>0</v>
      </c>
      <c r="L248">
        <v>0</v>
      </c>
      <c r="N248">
        <v>43860</v>
      </c>
      <c r="O248">
        <v>0</v>
      </c>
      <c r="P248">
        <v>0</v>
      </c>
      <c r="Q248">
        <v>0</v>
      </c>
      <c r="R248" s="60">
        <v>0</v>
      </c>
      <c r="T248">
        <v>43860</v>
      </c>
      <c r="U248">
        <v>0</v>
      </c>
      <c r="V248">
        <v>0</v>
      </c>
      <c r="W248">
        <v>0</v>
      </c>
      <c r="X248">
        <v>0</v>
      </c>
    </row>
    <row r="249" spans="2:24" x14ac:dyDescent="0.3">
      <c r="B249">
        <v>43861</v>
      </c>
      <c r="C249">
        <v>0</v>
      </c>
      <c r="D249">
        <v>0</v>
      </c>
      <c r="E249">
        <v>0</v>
      </c>
      <c r="F249" s="60">
        <v>0</v>
      </c>
      <c r="H249">
        <v>43861</v>
      </c>
      <c r="I249">
        <v>0</v>
      </c>
      <c r="J249">
        <v>0</v>
      </c>
      <c r="K249">
        <v>0</v>
      </c>
      <c r="L249">
        <v>0</v>
      </c>
      <c r="N249">
        <v>43861</v>
      </c>
      <c r="O249">
        <v>0</v>
      </c>
      <c r="P249">
        <v>0</v>
      </c>
      <c r="Q249">
        <v>0</v>
      </c>
      <c r="R249" s="60">
        <v>0</v>
      </c>
      <c r="T249">
        <v>43861</v>
      </c>
      <c r="U249">
        <v>0</v>
      </c>
      <c r="V249">
        <v>0</v>
      </c>
      <c r="W249">
        <v>0</v>
      </c>
      <c r="X249">
        <v>0</v>
      </c>
    </row>
    <row r="250" spans="2:24" x14ac:dyDescent="0.3">
      <c r="B250">
        <v>43862</v>
      </c>
      <c r="C250">
        <v>0</v>
      </c>
      <c r="D250">
        <v>0</v>
      </c>
      <c r="E250">
        <v>0</v>
      </c>
      <c r="F250" s="60">
        <v>0</v>
      </c>
      <c r="H250">
        <v>43862</v>
      </c>
      <c r="I250">
        <v>0</v>
      </c>
      <c r="J250">
        <v>0</v>
      </c>
      <c r="K250">
        <v>0</v>
      </c>
      <c r="L250">
        <v>0</v>
      </c>
      <c r="N250">
        <v>43862</v>
      </c>
      <c r="O250">
        <v>0</v>
      </c>
      <c r="P250">
        <v>0</v>
      </c>
      <c r="Q250">
        <v>0</v>
      </c>
      <c r="R250" s="60">
        <v>0</v>
      </c>
      <c r="T250">
        <v>43862</v>
      </c>
      <c r="U250">
        <v>0</v>
      </c>
      <c r="V250">
        <v>0</v>
      </c>
      <c r="W250">
        <v>0</v>
      </c>
      <c r="X250">
        <v>0</v>
      </c>
    </row>
    <row r="251" spans="2:24" x14ac:dyDescent="0.3">
      <c r="B251">
        <v>43863</v>
      </c>
      <c r="C251">
        <v>0</v>
      </c>
      <c r="D251">
        <v>0</v>
      </c>
      <c r="E251">
        <v>0</v>
      </c>
      <c r="F251" s="60">
        <v>0</v>
      </c>
      <c r="H251">
        <v>43863</v>
      </c>
      <c r="I251">
        <v>0</v>
      </c>
      <c r="J251">
        <v>0</v>
      </c>
      <c r="K251">
        <v>0</v>
      </c>
      <c r="L251">
        <v>0</v>
      </c>
      <c r="N251">
        <v>43863</v>
      </c>
      <c r="O251">
        <v>0</v>
      </c>
      <c r="P251">
        <v>0</v>
      </c>
      <c r="Q251">
        <v>0</v>
      </c>
      <c r="R251" s="60">
        <v>0</v>
      </c>
      <c r="T251">
        <v>43863</v>
      </c>
      <c r="U251">
        <v>0</v>
      </c>
      <c r="V251">
        <v>0</v>
      </c>
      <c r="W251">
        <v>0</v>
      </c>
      <c r="X251">
        <v>0</v>
      </c>
    </row>
    <row r="252" spans="2:24" x14ac:dyDescent="0.3">
      <c r="B252">
        <v>43864</v>
      </c>
      <c r="C252">
        <v>0</v>
      </c>
      <c r="D252">
        <v>0</v>
      </c>
      <c r="E252">
        <v>0</v>
      </c>
      <c r="F252" s="60">
        <v>0</v>
      </c>
      <c r="H252">
        <v>43864</v>
      </c>
      <c r="I252">
        <v>0</v>
      </c>
      <c r="J252">
        <v>0</v>
      </c>
      <c r="K252">
        <v>0</v>
      </c>
      <c r="L252">
        <v>0</v>
      </c>
      <c r="N252">
        <v>43864</v>
      </c>
      <c r="O252">
        <v>0</v>
      </c>
      <c r="P252">
        <v>0</v>
      </c>
      <c r="Q252">
        <v>0</v>
      </c>
      <c r="R252" s="60">
        <v>0</v>
      </c>
      <c r="T252">
        <v>43864</v>
      </c>
      <c r="U252">
        <v>0</v>
      </c>
      <c r="V252">
        <v>0</v>
      </c>
      <c r="W252">
        <v>0</v>
      </c>
      <c r="X252">
        <v>0</v>
      </c>
    </row>
    <row r="253" spans="2:24" x14ac:dyDescent="0.3">
      <c r="B253">
        <v>43865</v>
      </c>
      <c r="C253">
        <v>0</v>
      </c>
      <c r="D253">
        <v>0</v>
      </c>
      <c r="E253">
        <v>0</v>
      </c>
      <c r="F253" s="60">
        <v>0</v>
      </c>
      <c r="H253">
        <v>43865</v>
      </c>
      <c r="I253">
        <v>0</v>
      </c>
      <c r="J253">
        <v>0</v>
      </c>
      <c r="K253">
        <v>0</v>
      </c>
      <c r="L253">
        <v>0</v>
      </c>
      <c r="N253">
        <v>43865</v>
      </c>
      <c r="O253">
        <v>0</v>
      </c>
      <c r="P253">
        <v>0</v>
      </c>
      <c r="Q253">
        <v>0</v>
      </c>
      <c r="R253" s="60">
        <v>0</v>
      </c>
      <c r="T253">
        <v>43865</v>
      </c>
      <c r="U253">
        <v>0</v>
      </c>
      <c r="V253">
        <v>0</v>
      </c>
      <c r="W253">
        <v>0</v>
      </c>
      <c r="X253">
        <v>0</v>
      </c>
    </row>
    <row r="254" spans="2:24" x14ac:dyDescent="0.3">
      <c r="B254">
        <v>43866</v>
      </c>
      <c r="C254">
        <v>0</v>
      </c>
      <c r="D254">
        <v>0</v>
      </c>
      <c r="E254">
        <v>0</v>
      </c>
      <c r="F254" s="60">
        <v>0</v>
      </c>
      <c r="H254">
        <v>43866</v>
      </c>
      <c r="I254">
        <v>1</v>
      </c>
      <c r="J254">
        <v>0.33333333333333331</v>
      </c>
      <c r="K254">
        <v>0</v>
      </c>
      <c r="L254">
        <v>0.33333333333333331</v>
      </c>
      <c r="N254">
        <v>43866</v>
      </c>
      <c r="O254">
        <v>0</v>
      </c>
      <c r="P254">
        <v>0</v>
      </c>
      <c r="Q254">
        <v>0</v>
      </c>
      <c r="R254" s="60">
        <v>0</v>
      </c>
      <c r="T254">
        <v>43866</v>
      </c>
      <c r="U254">
        <v>0</v>
      </c>
      <c r="V254">
        <v>0</v>
      </c>
      <c r="W254">
        <v>0</v>
      </c>
      <c r="X254">
        <v>0</v>
      </c>
    </row>
    <row r="255" spans="2:24" x14ac:dyDescent="0.3">
      <c r="B255">
        <v>43867</v>
      </c>
      <c r="C255">
        <v>0</v>
      </c>
      <c r="D255">
        <v>0</v>
      </c>
      <c r="E255">
        <v>0</v>
      </c>
      <c r="F255" s="60">
        <v>0</v>
      </c>
      <c r="H255">
        <v>43867</v>
      </c>
      <c r="I255">
        <v>0</v>
      </c>
      <c r="J255">
        <v>0.33333333333333331</v>
      </c>
      <c r="K255">
        <v>0</v>
      </c>
      <c r="L255">
        <v>0.33333333333333331</v>
      </c>
      <c r="N255">
        <v>43867</v>
      </c>
      <c r="O255">
        <v>0</v>
      </c>
      <c r="P255">
        <v>0</v>
      </c>
      <c r="Q255">
        <v>0</v>
      </c>
      <c r="R255" s="60">
        <v>0</v>
      </c>
      <c r="T255">
        <v>43867</v>
      </c>
      <c r="U255">
        <v>0</v>
      </c>
      <c r="V255">
        <v>0</v>
      </c>
      <c r="W255">
        <v>0</v>
      </c>
      <c r="X255">
        <v>0</v>
      </c>
    </row>
    <row r="256" spans="2:24" x14ac:dyDescent="0.3">
      <c r="B256">
        <v>43868</v>
      </c>
      <c r="C256">
        <v>0</v>
      </c>
      <c r="D256">
        <v>0</v>
      </c>
      <c r="E256">
        <v>0</v>
      </c>
      <c r="F256" s="60">
        <v>0</v>
      </c>
      <c r="H256">
        <v>43868</v>
      </c>
      <c r="I256">
        <v>0</v>
      </c>
      <c r="J256">
        <v>0.33333333333333331</v>
      </c>
      <c r="K256">
        <v>0</v>
      </c>
      <c r="L256">
        <v>0.33333333333333331</v>
      </c>
      <c r="N256">
        <v>43868</v>
      </c>
      <c r="O256">
        <v>0</v>
      </c>
      <c r="P256">
        <v>0</v>
      </c>
      <c r="Q256">
        <v>0</v>
      </c>
      <c r="R256" s="60">
        <v>0</v>
      </c>
      <c r="T256">
        <v>43868</v>
      </c>
      <c r="U256">
        <v>0</v>
      </c>
      <c r="V256">
        <v>0</v>
      </c>
      <c r="W256">
        <v>0</v>
      </c>
      <c r="X256">
        <v>0</v>
      </c>
    </row>
    <row r="257" spans="2:24" x14ac:dyDescent="0.3">
      <c r="B257">
        <v>43869</v>
      </c>
      <c r="C257">
        <v>0</v>
      </c>
      <c r="D257">
        <v>0</v>
      </c>
      <c r="E257">
        <v>0</v>
      </c>
      <c r="F257" s="60">
        <v>0</v>
      </c>
      <c r="H257">
        <v>43869</v>
      </c>
      <c r="I257">
        <v>0</v>
      </c>
      <c r="J257">
        <v>0</v>
      </c>
      <c r="K257">
        <v>0</v>
      </c>
      <c r="L257">
        <v>0</v>
      </c>
      <c r="N257">
        <v>43869</v>
      </c>
      <c r="O257">
        <v>0</v>
      </c>
      <c r="P257">
        <v>0</v>
      </c>
      <c r="Q257">
        <v>0</v>
      </c>
      <c r="R257" s="60">
        <v>0</v>
      </c>
      <c r="T257">
        <v>43869</v>
      </c>
      <c r="U257">
        <v>0</v>
      </c>
      <c r="V257">
        <v>0</v>
      </c>
      <c r="W257">
        <v>0</v>
      </c>
      <c r="X257">
        <v>0</v>
      </c>
    </row>
    <row r="258" spans="2:24" x14ac:dyDescent="0.3">
      <c r="B258">
        <v>43870</v>
      </c>
      <c r="C258">
        <v>4</v>
      </c>
      <c r="D258">
        <v>2</v>
      </c>
      <c r="E258">
        <v>0</v>
      </c>
      <c r="F258" s="60">
        <v>2</v>
      </c>
      <c r="H258">
        <v>43870</v>
      </c>
      <c r="I258">
        <v>2</v>
      </c>
      <c r="J258">
        <v>0.66666666666666663</v>
      </c>
      <c r="K258">
        <v>0</v>
      </c>
      <c r="L258">
        <v>0.66666666666666663</v>
      </c>
      <c r="N258">
        <v>43870</v>
      </c>
      <c r="O258">
        <v>2</v>
      </c>
      <c r="P258">
        <v>0.5</v>
      </c>
      <c r="Q258">
        <v>0</v>
      </c>
      <c r="R258" s="60">
        <v>0.5</v>
      </c>
      <c r="T258">
        <v>43870</v>
      </c>
      <c r="U258">
        <v>2</v>
      </c>
      <c r="V258">
        <v>0.4</v>
      </c>
      <c r="W258">
        <v>0</v>
      </c>
      <c r="X258">
        <v>0.4</v>
      </c>
    </row>
    <row r="259" spans="2:24" x14ac:dyDescent="0.3">
      <c r="B259">
        <v>43871</v>
      </c>
      <c r="C259">
        <v>1</v>
      </c>
      <c r="D259">
        <v>2.5</v>
      </c>
      <c r="E259">
        <v>0</v>
      </c>
      <c r="F259" s="60">
        <v>2.5</v>
      </c>
      <c r="H259">
        <v>43871</v>
      </c>
      <c r="I259">
        <v>6</v>
      </c>
      <c r="J259">
        <v>2.6666666666666665</v>
      </c>
      <c r="K259">
        <v>0</v>
      </c>
      <c r="L259">
        <v>2.6666666666666665</v>
      </c>
      <c r="N259">
        <v>43871</v>
      </c>
      <c r="O259">
        <v>1</v>
      </c>
      <c r="P259">
        <v>0.75</v>
      </c>
      <c r="Q259">
        <v>0</v>
      </c>
      <c r="R259" s="60">
        <v>0.75</v>
      </c>
      <c r="T259">
        <v>43871</v>
      </c>
      <c r="U259">
        <v>1</v>
      </c>
      <c r="V259">
        <v>0.6</v>
      </c>
      <c r="W259">
        <v>0</v>
      </c>
      <c r="X259">
        <v>0.6</v>
      </c>
    </row>
    <row r="260" spans="2:24" x14ac:dyDescent="0.3">
      <c r="B260">
        <v>43872</v>
      </c>
      <c r="C260">
        <v>0</v>
      </c>
      <c r="D260">
        <v>0.5</v>
      </c>
      <c r="E260">
        <v>0</v>
      </c>
      <c r="F260" s="60">
        <v>0.5</v>
      </c>
      <c r="H260">
        <v>43872</v>
      </c>
      <c r="I260">
        <v>0</v>
      </c>
      <c r="J260">
        <v>2.6666666666666665</v>
      </c>
      <c r="K260">
        <v>0</v>
      </c>
      <c r="L260">
        <v>2.6666666666666665</v>
      </c>
      <c r="N260">
        <v>43872</v>
      </c>
      <c r="O260">
        <v>0</v>
      </c>
      <c r="P260">
        <v>0.75</v>
      </c>
      <c r="Q260">
        <v>0</v>
      </c>
      <c r="R260" s="60">
        <v>0.75</v>
      </c>
      <c r="T260">
        <v>43872</v>
      </c>
      <c r="U260">
        <v>0</v>
      </c>
      <c r="V260">
        <v>0.6</v>
      </c>
      <c r="W260">
        <v>0</v>
      </c>
      <c r="X260">
        <v>0.6</v>
      </c>
    </row>
    <row r="261" spans="2:24" x14ac:dyDescent="0.3">
      <c r="B261">
        <v>43873</v>
      </c>
      <c r="C261">
        <v>0</v>
      </c>
      <c r="D261">
        <v>0</v>
      </c>
      <c r="E261">
        <v>0</v>
      </c>
      <c r="F261" s="60">
        <v>0</v>
      </c>
      <c r="H261">
        <v>43873</v>
      </c>
      <c r="I261">
        <v>0</v>
      </c>
      <c r="J261">
        <v>2</v>
      </c>
      <c r="K261">
        <v>0</v>
      </c>
      <c r="L261">
        <v>2</v>
      </c>
      <c r="N261">
        <v>43873</v>
      </c>
      <c r="O261">
        <v>0</v>
      </c>
      <c r="P261">
        <v>0.75</v>
      </c>
      <c r="Q261">
        <v>0</v>
      </c>
      <c r="R261" s="60">
        <v>0.75</v>
      </c>
      <c r="T261">
        <v>43873</v>
      </c>
      <c r="U261">
        <v>0</v>
      </c>
      <c r="V261">
        <v>0.6</v>
      </c>
      <c r="W261">
        <v>0</v>
      </c>
      <c r="X261">
        <v>0.6</v>
      </c>
    </row>
    <row r="262" spans="2:24" x14ac:dyDescent="0.3">
      <c r="B262">
        <v>43874</v>
      </c>
      <c r="C262">
        <v>1</v>
      </c>
      <c r="D262">
        <v>0.5</v>
      </c>
      <c r="E262">
        <v>0</v>
      </c>
      <c r="F262" s="60">
        <v>0.5</v>
      </c>
      <c r="H262">
        <v>43874</v>
      </c>
      <c r="I262">
        <v>1</v>
      </c>
      <c r="J262">
        <v>0.33333333333333331</v>
      </c>
      <c r="K262">
        <v>0</v>
      </c>
      <c r="L262">
        <v>0.33333333333333331</v>
      </c>
      <c r="N262">
        <v>43874</v>
      </c>
      <c r="O262">
        <v>0</v>
      </c>
      <c r="P262">
        <v>0.25</v>
      </c>
      <c r="Q262">
        <v>0</v>
      </c>
      <c r="R262" s="60">
        <v>0.25</v>
      </c>
      <c r="T262">
        <v>43874</v>
      </c>
      <c r="U262">
        <v>0</v>
      </c>
      <c r="V262">
        <v>0.6</v>
      </c>
      <c r="W262">
        <v>0</v>
      </c>
      <c r="X262">
        <v>0.6</v>
      </c>
    </row>
    <row r="263" spans="2:24" x14ac:dyDescent="0.3">
      <c r="B263">
        <v>43875</v>
      </c>
      <c r="C263">
        <v>0</v>
      </c>
      <c r="D263">
        <v>0.5</v>
      </c>
      <c r="E263">
        <v>0</v>
      </c>
      <c r="F263" s="60">
        <v>0.5</v>
      </c>
      <c r="H263">
        <v>43875</v>
      </c>
      <c r="I263">
        <v>0</v>
      </c>
      <c r="J263">
        <v>0.33333333333333331</v>
      </c>
      <c r="K263">
        <v>0</v>
      </c>
      <c r="L263">
        <v>0.33333333333333331</v>
      </c>
      <c r="N263">
        <v>43875</v>
      </c>
      <c r="O263">
        <v>0</v>
      </c>
      <c r="P263">
        <v>0</v>
      </c>
      <c r="Q263">
        <v>0</v>
      </c>
      <c r="R263" s="60">
        <v>0</v>
      </c>
      <c r="T263">
        <v>43875</v>
      </c>
      <c r="U263">
        <v>0</v>
      </c>
      <c r="V263">
        <v>0.2</v>
      </c>
      <c r="W263">
        <v>0</v>
      </c>
      <c r="X263">
        <v>0.2</v>
      </c>
    </row>
    <row r="264" spans="2:24" x14ac:dyDescent="0.3">
      <c r="B264">
        <v>43876</v>
      </c>
      <c r="C264">
        <v>0</v>
      </c>
      <c r="D264">
        <v>0</v>
      </c>
      <c r="E264">
        <v>0</v>
      </c>
      <c r="F264" s="60">
        <v>0</v>
      </c>
      <c r="H264">
        <v>43876</v>
      </c>
      <c r="I264">
        <v>0</v>
      </c>
      <c r="J264">
        <v>0.33333333333333331</v>
      </c>
      <c r="K264">
        <v>0</v>
      </c>
      <c r="L264">
        <v>0.33333333333333331</v>
      </c>
      <c r="N264">
        <v>43876</v>
      </c>
      <c r="O264">
        <v>0</v>
      </c>
      <c r="P264">
        <v>0</v>
      </c>
      <c r="Q264">
        <v>0</v>
      </c>
      <c r="R264" s="60">
        <v>0</v>
      </c>
      <c r="T264">
        <v>43876</v>
      </c>
      <c r="U264">
        <v>0</v>
      </c>
      <c r="V264">
        <v>0</v>
      </c>
      <c r="W264">
        <v>0</v>
      </c>
      <c r="X264">
        <v>0</v>
      </c>
    </row>
    <row r="265" spans="2:24" x14ac:dyDescent="0.3">
      <c r="B265">
        <v>43877</v>
      </c>
      <c r="C265">
        <v>0</v>
      </c>
      <c r="D265">
        <v>0</v>
      </c>
      <c r="E265">
        <v>0</v>
      </c>
      <c r="F265" s="60">
        <v>0</v>
      </c>
      <c r="H265">
        <v>43877</v>
      </c>
      <c r="I265">
        <v>0</v>
      </c>
      <c r="J265">
        <v>0</v>
      </c>
      <c r="K265">
        <v>0</v>
      </c>
      <c r="L265">
        <v>0</v>
      </c>
      <c r="N265">
        <v>43877</v>
      </c>
      <c r="O265">
        <v>0</v>
      </c>
      <c r="P265">
        <v>0</v>
      </c>
      <c r="Q265">
        <v>0</v>
      </c>
      <c r="R265" s="60">
        <v>0</v>
      </c>
      <c r="T265">
        <v>43877</v>
      </c>
      <c r="U265">
        <v>0</v>
      </c>
      <c r="V265">
        <v>0</v>
      </c>
      <c r="W265">
        <v>0</v>
      </c>
      <c r="X265">
        <v>0</v>
      </c>
    </row>
    <row r="266" spans="2:24" x14ac:dyDescent="0.3">
      <c r="B266">
        <v>43878</v>
      </c>
      <c r="C266">
        <v>0</v>
      </c>
      <c r="D266">
        <v>0</v>
      </c>
      <c r="E266">
        <v>0</v>
      </c>
      <c r="F266" s="60">
        <v>0</v>
      </c>
      <c r="H266">
        <v>43878</v>
      </c>
      <c r="I266">
        <v>0</v>
      </c>
      <c r="J266">
        <v>0</v>
      </c>
      <c r="K266">
        <v>0</v>
      </c>
      <c r="L266">
        <v>0</v>
      </c>
      <c r="N266">
        <v>43878</v>
      </c>
      <c r="O266">
        <v>0</v>
      </c>
      <c r="P266">
        <v>0</v>
      </c>
      <c r="Q266">
        <v>0</v>
      </c>
      <c r="R266" s="60">
        <v>0</v>
      </c>
      <c r="T266">
        <v>43878</v>
      </c>
      <c r="U266">
        <v>0</v>
      </c>
      <c r="V266">
        <v>0</v>
      </c>
      <c r="W266">
        <v>0</v>
      </c>
      <c r="X266">
        <v>0</v>
      </c>
    </row>
    <row r="267" spans="2:24" x14ac:dyDescent="0.3">
      <c r="B267">
        <v>43879</v>
      </c>
      <c r="C267">
        <v>0</v>
      </c>
      <c r="D267">
        <v>0</v>
      </c>
      <c r="E267">
        <v>0</v>
      </c>
      <c r="F267" s="60">
        <v>0</v>
      </c>
      <c r="H267">
        <v>43879</v>
      </c>
      <c r="I267">
        <v>0</v>
      </c>
      <c r="J267">
        <v>0</v>
      </c>
      <c r="K267">
        <v>0</v>
      </c>
      <c r="L267">
        <v>0</v>
      </c>
      <c r="N267">
        <v>43879</v>
      </c>
      <c r="O267">
        <v>0</v>
      </c>
      <c r="P267">
        <v>0</v>
      </c>
      <c r="Q267">
        <v>0</v>
      </c>
      <c r="R267" s="60">
        <v>0</v>
      </c>
      <c r="T267">
        <v>43879</v>
      </c>
      <c r="U267">
        <v>0</v>
      </c>
      <c r="V267">
        <v>0</v>
      </c>
      <c r="W267">
        <v>0</v>
      </c>
      <c r="X267">
        <v>0</v>
      </c>
    </row>
    <row r="268" spans="2:24" x14ac:dyDescent="0.3">
      <c r="B268">
        <v>43880</v>
      </c>
      <c r="C268">
        <v>0</v>
      </c>
      <c r="D268">
        <v>0</v>
      </c>
      <c r="E268">
        <v>0</v>
      </c>
      <c r="F268" s="60">
        <v>0</v>
      </c>
      <c r="H268">
        <v>43880</v>
      </c>
      <c r="I268">
        <v>0</v>
      </c>
      <c r="J268">
        <v>0</v>
      </c>
      <c r="K268">
        <v>0</v>
      </c>
      <c r="L268">
        <v>0</v>
      </c>
      <c r="N268">
        <v>43880</v>
      </c>
      <c r="O268">
        <v>0</v>
      </c>
      <c r="P268">
        <v>0</v>
      </c>
      <c r="Q268">
        <v>0</v>
      </c>
      <c r="R268" s="60">
        <v>0</v>
      </c>
      <c r="T268">
        <v>43880</v>
      </c>
      <c r="U268">
        <v>0</v>
      </c>
      <c r="V268">
        <v>0</v>
      </c>
      <c r="W268">
        <v>0</v>
      </c>
      <c r="X268">
        <v>0</v>
      </c>
    </row>
    <row r="269" spans="2:24" x14ac:dyDescent="0.3">
      <c r="B269">
        <v>43881</v>
      </c>
      <c r="C269">
        <v>0</v>
      </c>
      <c r="D269">
        <v>0</v>
      </c>
      <c r="E269">
        <v>0</v>
      </c>
      <c r="F269" s="60">
        <v>0</v>
      </c>
      <c r="H269">
        <v>43881</v>
      </c>
      <c r="I269">
        <v>0</v>
      </c>
      <c r="J269">
        <v>0</v>
      </c>
      <c r="K269">
        <v>0</v>
      </c>
      <c r="L269">
        <v>0</v>
      </c>
      <c r="N269">
        <v>43881</v>
      </c>
      <c r="O269">
        <v>0</v>
      </c>
      <c r="P269">
        <v>0</v>
      </c>
      <c r="Q269">
        <v>0</v>
      </c>
      <c r="R269" s="60">
        <v>0</v>
      </c>
      <c r="T269">
        <v>43881</v>
      </c>
      <c r="U269">
        <v>0</v>
      </c>
      <c r="V269">
        <v>0</v>
      </c>
      <c r="W269">
        <v>0</v>
      </c>
      <c r="X269">
        <v>0</v>
      </c>
    </row>
    <row r="270" spans="2:24" x14ac:dyDescent="0.3">
      <c r="B270">
        <v>43882</v>
      </c>
      <c r="C270">
        <v>0</v>
      </c>
      <c r="D270">
        <v>0</v>
      </c>
      <c r="E270">
        <v>0</v>
      </c>
      <c r="F270" s="60">
        <v>0</v>
      </c>
      <c r="H270">
        <v>43882</v>
      </c>
      <c r="I270">
        <v>0</v>
      </c>
      <c r="J270">
        <v>0</v>
      </c>
      <c r="K270">
        <v>0</v>
      </c>
      <c r="L270">
        <v>0</v>
      </c>
      <c r="N270">
        <v>43882</v>
      </c>
      <c r="O270">
        <v>0</v>
      </c>
      <c r="P270">
        <v>0</v>
      </c>
      <c r="Q270">
        <v>0</v>
      </c>
      <c r="R270" s="60">
        <v>0</v>
      </c>
      <c r="T270">
        <v>43882</v>
      </c>
      <c r="U270">
        <v>0</v>
      </c>
      <c r="V270">
        <v>0</v>
      </c>
      <c r="W270">
        <v>0</v>
      </c>
      <c r="X270">
        <v>0</v>
      </c>
    </row>
    <row r="271" spans="2:24" x14ac:dyDescent="0.3">
      <c r="B271">
        <v>43883</v>
      </c>
      <c r="C271">
        <v>0</v>
      </c>
      <c r="D271">
        <v>0</v>
      </c>
      <c r="E271">
        <v>0</v>
      </c>
      <c r="F271" s="60">
        <v>0</v>
      </c>
      <c r="H271">
        <v>43883</v>
      </c>
      <c r="I271">
        <v>0</v>
      </c>
      <c r="J271">
        <v>0</v>
      </c>
      <c r="K271">
        <v>0</v>
      </c>
      <c r="L271">
        <v>0</v>
      </c>
      <c r="N271">
        <v>43883</v>
      </c>
      <c r="O271">
        <v>0</v>
      </c>
      <c r="P271">
        <v>0</v>
      </c>
      <c r="Q271">
        <v>0</v>
      </c>
      <c r="R271" s="60">
        <v>0</v>
      </c>
      <c r="T271">
        <v>43883</v>
      </c>
      <c r="U271">
        <v>0</v>
      </c>
      <c r="V271">
        <v>0</v>
      </c>
      <c r="W271">
        <v>0</v>
      </c>
      <c r="X271">
        <v>0</v>
      </c>
    </row>
    <row r="272" spans="2:24" x14ac:dyDescent="0.3">
      <c r="B272">
        <v>43884</v>
      </c>
      <c r="C272">
        <v>0</v>
      </c>
      <c r="D272">
        <v>0</v>
      </c>
      <c r="E272">
        <v>0</v>
      </c>
      <c r="F272" s="60">
        <v>0</v>
      </c>
      <c r="H272">
        <v>43884</v>
      </c>
      <c r="I272">
        <v>0</v>
      </c>
      <c r="J272">
        <v>0</v>
      </c>
      <c r="K272">
        <v>0</v>
      </c>
      <c r="L272">
        <v>0</v>
      </c>
      <c r="N272">
        <v>43884</v>
      </c>
      <c r="O272">
        <v>0</v>
      </c>
      <c r="P272">
        <v>0</v>
      </c>
      <c r="Q272">
        <v>0</v>
      </c>
      <c r="R272" s="60">
        <v>0</v>
      </c>
      <c r="T272">
        <v>43884</v>
      </c>
      <c r="U272">
        <v>0</v>
      </c>
      <c r="V272">
        <v>0</v>
      </c>
      <c r="W272">
        <v>0</v>
      </c>
      <c r="X272">
        <v>0</v>
      </c>
    </row>
    <row r="273" spans="2:24" x14ac:dyDescent="0.3">
      <c r="B273">
        <v>43885</v>
      </c>
      <c r="C273">
        <v>0</v>
      </c>
      <c r="D273">
        <v>0</v>
      </c>
      <c r="E273">
        <v>0</v>
      </c>
      <c r="F273" s="60">
        <v>0</v>
      </c>
      <c r="H273">
        <v>43885</v>
      </c>
      <c r="I273">
        <v>0</v>
      </c>
      <c r="J273">
        <v>0</v>
      </c>
      <c r="K273">
        <v>0</v>
      </c>
      <c r="L273">
        <v>0</v>
      </c>
      <c r="N273">
        <v>43885</v>
      </c>
      <c r="O273">
        <v>0</v>
      </c>
      <c r="P273">
        <v>0</v>
      </c>
      <c r="Q273">
        <v>0</v>
      </c>
      <c r="R273" s="60">
        <v>0</v>
      </c>
      <c r="T273">
        <v>43885</v>
      </c>
      <c r="U273">
        <v>0</v>
      </c>
      <c r="V273">
        <v>0</v>
      </c>
      <c r="W273">
        <v>0</v>
      </c>
      <c r="X273">
        <v>0</v>
      </c>
    </row>
    <row r="274" spans="2:24" x14ac:dyDescent="0.3">
      <c r="B274">
        <v>43886</v>
      </c>
      <c r="C274">
        <v>0</v>
      </c>
      <c r="D274">
        <v>0</v>
      </c>
      <c r="E274">
        <v>0</v>
      </c>
      <c r="F274" s="60">
        <v>0</v>
      </c>
      <c r="H274">
        <v>43886</v>
      </c>
      <c r="I274">
        <v>0</v>
      </c>
      <c r="J274">
        <v>0</v>
      </c>
      <c r="K274">
        <v>0</v>
      </c>
      <c r="L274">
        <v>0</v>
      </c>
      <c r="N274">
        <v>43886</v>
      </c>
      <c r="O274">
        <v>0</v>
      </c>
      <c r="P274">
        <v>0</v>
      </c>
      <c r="Q274">
        <v>0</v>
      </c>
      <c r="R274" s="60">
        <v>0</v>
      </c>
      <c r="T274">
        <v>43886</v>
      </c>
      <c r="U274">
        <v>0</v>
      </c>
      <c r="V274">
        <v>0</v>
      </c>
      <c r="W274">
        <v>0</v>
      </c>
      <c r="X274">
        <v>0</v>
      </c>
    </row>
    <row r="275" spans="2:24" x14ac:dyDescent="0.3">
      <c r="B275">
        <v>43887</v>
      </c>
      <c r="C275">
        <v>0</v>
      </c>
      <c r="D275">
        <v>0</v>
      </c>
      <c r="E275">
        <v>0</v>
      </c>
      <c r="F275" s="60">
        <v>0</v>
      </c>
      <c r="H275">
        <v>43887</v>
      </c>
      <c r="I275">
        <v>0</v>
      </c>
      <c r="J275">
        <v>0</v>
      </c>
      <c r="K275">
        <v>0</v>
      </c>
      <c r="L275">
        <v>0</v>
      </c>
      <c r="N275">
        <v>43887</v>
      </c>
      <c r="O275">
        <v>0</v>
      </c>
      <c r="P275">
        <v>0</v>
      </c>
      <c r="Q275">
        <v>0</v>
      </c>
      <c r="R275" s="60">
        <v>0</v>
      </c>
      <c r="T275">
        <v>43887</v>
      </c>
      <c r="U275">
        <v>0</v>
      </c>
      <c r="V275">
        <v>0</v>
      </c>
      <c r="W275">
        <v>0</v>
      </c>
      <c r="X275">
        <v>0</v>
      </c>
    </row>
    <row r="276" spans="2:24" x14ac:dyDescent="0.3">
      <c r="B276">
        <v>43888</v>
      </c>
      <c r="C276">
        <v>0</v>
      </c>
      <c r="D276">
        <v>0</v>
      </c>
      <c r="E276">
        <v>0</v>
      </c>
      <c r="F276" s="60">
        <v>0</v>
      </c>
      <c r="H276">
        <v>43888</v>
      </c>
      <c r="I276">
        <v>0</v>
      </c>
      <c r="J276">
        <v>0</v>
      </c>
      <c r="K276">
        <v>0</v>
      </c>
      <c r="L276">
        <v>0</v>
      </c>
      <c r="N276">
        <v>43888</v>
      </c>
      <c r="O276">
        <v>0</v>
      </c>
      <c r="P276">
        <v>0</v>
      </c>
      <c r="Q276">
        <v>0</v>
      </c>
      <c r="R276" s="60">
        <v>0</v>
      </c>
      <c r="T276">
        <v>43888</v>
      </c>
      <c r="U276">
        <v>0</v>
      </c>
      <c r="V276">
        <v>0</v>
      </c>
      <c r="W276">
        <v>0</v>
      </c>
      <c r="X276">
        <v>0</v>
      </c>
    </row>
    <row r="277" spans="2:24" x14ac:dyDescent="0.3">
      <c r="B277">
        <v>43889</v>
      </c>
      <c r="C277">
        <v>0</v>
      </c>
      <c r="D277">
        <v>0</v>
      </c>
      <c r="E277">
        <v>0</v>
      </c>
      <c r="F277" s="60">
        <v>0</v>
      </c>
      <c r="H277">
        <v>43889</v>
      </c>
      <c r="I277">
        <v>0</v>
      </c>
      <c r="J277">
        <v>0</v>
      </c>
      <c r="K277">
        <v>0</v>
      </c>
      <c r="L277">
        <v>0</v>
      </c>
      <c r="N277">
        <v>43889</v>
      </c>
      <c r="O277">
        <v>0</v>
      </c>
      <c r="P277">
        <v>0</v>
      </c>
      <c r="Q277">
        <v>0</v>
      </c>
      <c r="R277" s="60">
        <v>0</v>
      </c>
      <c r="T277">
        <v>43889</v>
      </c>
      <c r="U277">
        <v>0</v>
      </c>
      <c r="V277">
        <v>0</v>
      </c>
      <c r="W277">
        <v>0</v>
      </c>
      <c r="X277">
        <v>0</v>
      </c>
    </row>
    <row r="278" spans="2:24" x14ac:dyDescent="0.3">
      <c r="B278">
        <v>43890</v>
      </c>
      <c r="C278">
        <v>0</v>
      </c>
      <c r="D278">
        <v>0</v>
      </c>
      <c r="E278">
        <v>0</v>
      </c>
      <c r="F278" s="60">
        <v>0</v>
      </c>
      <c r="H278">
        <v>43890</v>
      </c>
      <c r="I278">
        <v>0</v>
      </c>
      <c r="J278">
        <v>0</v>
      </c>
      <c r="K278">
        <v>0</v>
      </c>
      <c r="L278">
        <v>0</v>
      </c>
      <c r="N278">
        <v>43890</v>
      </c>
      <c r="O278">
        <v>0</v>
      </c>
      <c r="P278">
        <v>0</v>
      </c>
      <c r="Q278">
        <v>0</v>
      </c>
      <c r="R278" s="60">
        <v>0</v>
      </c>
      <c r="T278">
        <v>43890</v>
      </c>
      <c r="U278">
        <v>0</v>
      </c>
      <c r="V278">
        <v>0</v>
      </c>
      <c r="W278">
        <v>0</v>
      </c>
      <c r="X278">
        <v>0</v>
      </c>
    </row>
    <row r="279" spans="2:24" x14ac:dyDescent="0.3">
      <c r="B279">
        <v>43891</v>
      </c>
      <c r="C279">
        <v>0</v>
      </c>
      <c r="D279">
        <v>0</v>
      </c>
      <c r="E279">
        <v>0</v>
      </c>
      <c r="F279" s="60">
        <v>0</v>
      </c>
      <c r="H279">
        <v>43891</v>
      </c>
      <c r="I279">
        <v>0</v>
      </c>
      <c r="J279">
        <v>0</v>
      </c>
      <c r="K279">
        <v>0</v>
      </c>
      <c r="L279">
        <v>0</v>
      </c>
      <c r="N279">
        <v>43891</v>
      </c>
      <c r="O279">
        <v>0</v>
      </c>
      <c r="P279">
        <v>0</v>
      </c>
      <c r="Q279">
        <v>0</v>
      </c>
      <c r="R279" s="60">
        <v>0</v>
      </c>
      <c r="T279">
        <v>43891</v>
      </c>
      <c r="U279">
        <v>0</v>
      </c>
      <c r="V279">
        <v>0</v>
      </c>
      <c r="W279">
        <v>0</v>
      </c>
      <c r="X279">
        <v>0</v>
      </c>
    </row>
    <row r="280" spans="2:24" x14ac:dyDescent="0.3">
      <c r="B280">
        <v>43892</v>
      </c>
      <c r="C280">
        <v>3</v>
      </c>
      <c r="D280">
        <v>1.5</v>
      </c>
      <c r="E280">
        <v>0</v>
      </c>
      <c r="F280" s="60">
        <v>1.5</v>
      </c>
      <c r="H280">
        <v>43892</v>
      </c>
      <c r="I280">
        <v>3</v>
      </c>
      <c r="J280">
        <v>1</v>
      </c>
      <c r="K280">
        <v>0</v>
      </c>
      <c r="L280">
        <v>1</v>
      </c>
      <c r="N280">
        <v>43892</v>
      </c>
      <c r="O280">
        <v>3</v>
      </c>
      <c r="P280">
        <v>0.75</v>
      </c>
      <c r="Q280">
        <v>0</v>
      </c>
      <c r="R280" s="60">
        <v>0.75</v>
      </c>
      <c r="T280">
        <v>43892</v>
      </c>
      <c r="U280">
        <v>3</v>
      </c>
      <c r="V280">
        <v>0.6</v>
      </c>
      <c r="W280">
        <v>0</v>
      </c>
      <c r="X280">
        <v>0.6</v>
      </c>
    </row>
    <row r="281" spans="2:24" x14ac:dyDescent="0.3">
      <c r="B281">
        <v>43893</v>
      </c>
      <c r="C281">
        <v>0</v>
      </c>
      <c r="D281">
        <v>1.5</v>
      </c>
      <c r="E281">
        <v>0</v>
      </c>
      <c r="F281" s="60">
        <v>1.5</v>
      </c>
      <c r="H281">
        <v>43893</v>
      </c>
      <c r="I281">
        <v>0</v>
      </c>
      <c r="J281">
        <v>1</v>
      </c>
      <c r="K281">
        <v>0</v>
      </c>
      <c r="L281">
        <v>1</v>
      </c>
      <c r="N281">
        <v>43893</v>
      </c>
      <c r="O281">
        <v>0</v>
      </c>
      <c r="P281">
        <v>0.75</v>
      </c>
      <c r="Q281">
        <v>0</v>
      </c>
      <c r="R281" s="60">
        <v>0.75</v>
      </c>
      <c r="T281">
        <v>43893</v>
      </c>
      <c r="U281">
        <v>0</v>
      </c>
      <c r="V281">
        <v>0.6</v>
      </c>
      <c r="W281">
        <v>0</v>
      </c>
      <c r="X281">
        <v>0.6</v>
      </c>
    </row>
    <row r="282" spans="2:24" x14ac:dyDescent="0.3">
      <c r="B282">
        <v>43894</v>
      </c>
      <c r="C282">
        <v>0</v>
      </c>
      <c r="D282">
        <v>0</v>
      </c>
      <c r="E282">
        <v>0</v>
      </c>
      <c r="F282" s="60">
        <v>0</v>
      </c>
      <c r="H282">
        <v>43894</v>
      </c>
      <c r="I282">
        <v>0</v>
      </c>
      <c r="J282">
        <v>1</v>
      </c>
      <c r="K282">
        <v>0</v>
      </c>
      <c r="L282">
        <v>1</v>
      </c>
      <c r="N282">
        <v>43894</v>
      </c>
      <c r="O282">
        <v>0</v>
      </c>
      <c r="P282">
        <v>0.75</v>
      </c>
      <c r="Q282">
        <v>0</v>
      </c>
      <c r="R282" s="60">
        <v>0.75</v>
      </c>
      <c r="T282">
        <v>43894</v>
      </c>
      <c r="U282">
        <v>0</v>
      </c>
      <c r="V282">
        <v>0.6</v>
      </c>
      <c r="W282">
        <v>0</v>
      </c>
      <c r="X282">
        <v>0.6</v>
      </c>
    </row>
    <row r="283" spans="2:24" x14ac:dyDescent="0.3">
      <c r="B283">
        <v>43895</v>
      </c>
      <c r="C283">
        <v>0</v>
      </c>
      <c r="D283">
        <v>0</v>
      </c>
      <c r="E283">
        <v>0</v>
      </c>
      <c r="F283" s="60">
        <v>0</v>
      </c>
      <c r="H283">
        <v>43895</v>
      </c>
      <c r="I283">
        <v>0</v>
      </c>
      <c r="J283">
        <v>0</v>
      </c>
      <c r="K283">
        <v>0</v>
      </c>
      <c r="L283">
        <v>0</v>
      </c>
      <c r="N283">
        <v>43895</v>
      </c>
      <c r="O283">
        <v>0</v>
      </c>
      <c r="P283">
        <v>0.75</v>
      </c>
      <c r="Q283">
        <v>0</v>
      </c>
      <c r="R283" s="60">
        <v>0.75</v>
      </c>
      <c r="T283">
        <v>43895</v>
      </c>
      <c r="U283">
        <v>0</v>
      </c>
      <c r="V283">
        <v>0.6</v>
      </c>
      <c r="W283">
        <v>0</v>
      </c>
      <c r="X283">
        <v>0.6</v>
      </c>
    </row>
    <row r="284" spans="2:24" x14ac:dyDescent="0.3">
      <c r="B284">
        <v>43896</v>
      </c>
      <c r="C284">
        <v>0</v>
      </c>
      <c r="D284">
        <v>0</v>
      </c>
      <c r="E284">
        <v>0</v>
      </c>
      <c r="F284" s="60">
        <v>0</v>
      </c>
      <c r="H284">
        <v>43896</v>
      </c>
      <c r="I284">
        <v>0</v>
      </c>
      <c r="J284">
        <v>0</v>
      </c>
      <c r="K284">
        <v>0</v>
      </c>
      <c r="L284">
        <v>0</v>
      </c>
      <c r="N284">
        <v>43896</v>
      </c>
      <c r="O284">
        <v>0</v>
      </c>
      <c r="P284">
        <v>0</v>
      </c>
      <c r="Q284">
        <v>0</v>
      </c>
      <c r="R284" s="60">
        <v>0</v>
      </c>
      <c r="T284">
        <v>43896</v>
      </c>
      <c r="U284">
        <v>0</v>
      </c>
      <c r="V284">
        <v>0.6</v>
      </c>
      <c r="W284">
        <v>0</v>
      </c>
      <c r="X284">
        <v>0.6</v>
      </c>
    </row>
    <row r="285" spans="2:24" x14ac:dyDescent="0.3">
      <c r="B285">
        <v>43897</v>
      </c>
      <c r="C285">
        <v>0</v>
      </c>
      <c r="D285">
        <v>0</v>
      </c>
      <c r="E285">
        <v>0</v>
      </c>
      <c r="F285" s="60">
        <v>0</v>
      </c>
      <c r="H285">
        <v>43897</v>
      </c>
      <c r="I285">
        <v>0</v>
      </c>
      <c r="J285">
        <v>0</v>
      </c>
      <c r="K285">
        <v>0</v>
      </c>
      <c r="L285">
        <v>0</v>
      </c>
      <c r="N285">
        <v>43897</v>
      </c>
      <c r="O285">
        <v>0</v>
      </c>
      <c r="P285">
        <v>0</v>
      </c>
      <c r="Q285">
        <v>0</v>
      </c>
      <c r="R285" s="60">
        <v>0</v>
      </c>
      <c r="T285">
        <v>43897</v>
      </c>
      <c r="U285">
        <v>0</v>
      </c>
      <c r="V285">
        <v>0</v>
      </c>
      <c r="W285">
        <v>0</v>
      </c>
      <c r="X285">
        <v>0</v>
      </c>
    </row>
    <row r="286" spans="2:24" x14ac:dyDescent="0.3">
      <c r="B286">
        <v>43898</v>
      </c>
      <c r="C286">
        <v>0</v>
      </c>
      <c r="D286">
        <v>0</v>
      </c>
      <c r="E286">
        <v>0</v>
      </c>
      <c r="F286" s="60">
        <v>0</v>
      </c>
      <c r="H286">
        <v>43898</v>
      </c>
      <c r="I286">
        <v>0</v>
      </c>
      <c r="J286">
        <v>0</v>
      </c>
      <c r="K286">
        <v>0</v>
      </c>
      <c r="L286">
        <v>0</v>
      </c>
      <c r="N286">
        <v>43898</v>
      </c>
      <c r="O286">
        <v>0</v>
      </c>
      <c r="P286">
        <v>0</v>
      </c>
      <c r="Q286">
        <v>0</v>
      </c>
      <c r="R286" s="60">
        <v>0</v>
      </c>
      <c r="T286">
        <v>43898</v>
      </c>
      <c r="U286">
        <v>0</v>
      </c>
      <c r="V286">
        <v>0</v>
      </c>
      <c r="W286">
        <v>0</v>
      </c>
      <c r="X286">
        <v>0</v>
      </c>
    </row>
    <row r="287" spans="2:24" x14ac:dyDescent="0.3">
      <c r="B287">
        <v>43899</v>
      </c>
      <c r="C287">
        <v>0</v>
      </c>
      <c r="D287">
        <v>0</v>
      </c>
      <c r="E287">
        <v>0</v>
      </c>
      <c r="F287" s="60">
        <v>0</v>
      </c>
      <c r="H287">
        <v>43899</v>
      </c>
      <c r="I287">
        <v>0</v>
      </c>
      <c r="J287">
        <v>0</v>
      </c>
      <c r="K287">
        <v>0</v>
      </c>
      <c r="L287">
        <v>0</v>
      </c>
      <c r="N287">
        <v>43899</v>
      </c>
      <c r="O287">
        <v>1</v>
      </c>
      <c r="P287">
        <v>0.25</v>
      </c>
      <c r="Q287">
        <v>0</v>
      </c>
      <c r="R287" s="60">
        <v>0.25</v>
      </c>
      <c r="T287">
        <v>43899</v>
      </c>
      <c r="U287">
        <v>1</v>
      </c>
      <c r="V287">
        <v>0.2</v>
      </c>
      <c r="W287">
        <v>0</v>
      </c>
      <c r="X287">
        <v>0.2</v>
      </c>
    </row>
    <row r="288" spans="2:24" x14ac:dyDescent="0.3">
      <c r="B288">
        <v>43900</v>
      </c>
      <c r="C288">
        <v>0</v>
      </c>
      <c r="D288">
        <v>0</v>
      </c>
      <c r="E288">
        <v>0</v>
      </c>
      <c r="F288" s="60">
        <v>0</v>
      </c>
      <c r="H288">
        <v>43900</v>
      </c>
      <c r="I288">
        <v>1</v>
      </c>
      <c r="J288">
        <v>0.33333333333333331</v>
      </c>
      <c r="K288">
        <v>0</v>
      </c>
      <c r="L288">
        <v>0.33333333333333331</v>
      </c>
      <c r="N288">
        <v>43900</v>
      </c>
      <c r="O288">
        <v>0</v>
      </c>
      <c r="P288">
        <v>0.25</v>
      </c>
      <c r="Q288">
        <v>0</v>
      </c>
      <c r="R288" s="60">
        <v>0.25</v>
      </c>
      <c r="T288">
        <v>43900</v>
      </c>
      <c r="U288">
        <v>0</v>
      </c>
      <c r="V288">
        <v>0.2</v>
      </c>
      <c r="W288">
        <v>0</v>
      </c>
      <c r="X288">
        <v>0.2</v>
      </c>
    </row>
    <row r="289" spans="2:24" x14ac:dyDescent="0.3">
      <c r="B289">
        <v>43901</v>
      </c>
      <c r="C289">
        <v>2</v>
      </c>
      <c r="D289">
        <v>1</v>
      </c>
      <c r="E289">
        <v>0</v>
      </c>
      <c r="F289" s="60">
        <v>1</v>
      </c>
      <c r="H289">
        <v>43901</v>
      </c>
      <c r="I289">
        <v>1</v>
      </c>
      <c r="J289">
        <v>0.66666666666666663</v>
      </c>
      <c r="K289">
        <v>0</v>
      </c>
      <c r="L289">
        <v>0.66666666666666663</v>
      </c>
      <c r="N289">
        <v>43901</v>
      </c>
      <c r="O289">
        <v>2</v>
      </c>
      <c r="P289">
        <v>0.75</v>
      </c>
      <c r="Q289">
        <v>0</v>
      </c>
      <c r="R289" s="60">
        <v>0.75</v>
      </c>
      <c r="T289">
        <v>43901</v>
      </c>
      <c r="U289">
        <v>0</v>
      </c>
      <c r="V289">
        <v>0.2</v>
      </c>
      <c r="W289">
        <v>0</v>
      </c>
      <c r="X289">
        <v>0.2</v>
      </c>
    </row>
    <row r="290" spans="2:24" x14ac:dyDescent="0.3">
      <c r="B290">
        <v>43902</v>
      </c>
      <c r="C290">
        <v>0</v>
      </c>
      <c r="D290">
        <v>1</v>
      </c>
      <c r="E290">
        <v>0</v>
      </c>
      <c r="F290" s="60">
        <v>1</v>
      </c>
      <c r="H290">
        <v>43902</v>
      </c>
      <c r="I290">
        <v>1</v>
      </c>
      <c r="J290">
        <v>1</v>
      </c>
      <c r="K290">
        <v>0</v>
      </c>
      <c r="L290">
        <v>1</v>
      </c>
      <c r="N290">
        <v>43902</v>
      </c>
      <c r="O290">
        <v>1</v>
      </c>
      <c r="P290">
        <v>1</v>
      </c>
      <c r="Q290">
        <v>0</v>
      </c>
      <c r="R290" s="60">
        <v>1</v>
      </c>
      <c r="T290">
        <v>43902</v>
      </c>
      <c r="U290">
        <v>0</v>
      </c>
      <c r="V290">
        <v>0.2</v>
      </c>
      <c r="W290">
        <v>0</v>
      </c>
      <c r="X290">
        <v>0.2</v>
      </c>
    </row>
    <row r="291" spans="2:24" x14ac:dyDescent="0.3">
      <c r="B291">
        <v>43903</v>
      </c>
      <c r="C291">
        <v>0</v>
      </c>
      <c r="D291">
        <v>0</v>
      </c>
      <c r="E291">
        <v>0</v>
      </c>
      <c r="F291" s="60">
        <v>0</v>
      </c>
      <c r="H291">
        <v>43903</v>
      </c>
      <c r="I291">
        <v>0</v>
      </c>
      <c r="J291">
        <v>0.66666666666666663</v>
      </c>
      <c r="K291">
        <v>0</v>
      </c>
      <c r="L291">
        <v>0.66666666666666663</v>
      </c>
      <c r="N291">
        <v>43903</v>
      </c>
      <c r="O291">
        <v>0</v>
      </c>
      <c r="P291">
        <v>0.75</v>
      </c>
      <c r="Q291">
        <v>0</v>
      </c>
      <c r="R291" s="60">
        <v>0.75</v>
      </c>
      <c r="T291">
        <v>43903</v>
      </c>
      <c r="U291">
        <v>0</v>
      </c>
      <c r="V291">
        <v>0.2</v>
      </c>
      <c r="W291">
        <v>0</v>
      </c>
      <c r="X291">
        <v>0.2</v>
      </c>
    </row>
    <row r="292" spans="2:24" x14ac:dyDescent="0.3">
      <c r="B292">
        <v>43904</v>
      </c>
      <c r="C292">
        <v>0</v>
      </c>
      <c r="D292">
        <v>0</v>
      </c>
      <c r="E292">
        <v>0</v>
      </c>
      <c r="F292" s="60">
        <v>0</v>
      </c>
      <c r="H292">
        <v>43904</v>
      </c>
      <c r="I292">
        <v>0</v>
      </c>
      <c r="J292">
        <v>0.33333333333333331</v>
      </c>
      <c r="K292">
        <v>0</v>
      </c>
      <c r="L292">
        <v>0.33333333333333331</v>
      </c>
      <c r="N292">
        <v>43904</v>
      </c>
      <c r="O292">
        <v>0</v>
      </c>
      <c r="P292">
        <v>0.75</v>
      </c>
      <c r="Q292">
        <v>0</v>
      </c>
      <c r="R292" s="60">
        <v>0.75</v>
      </c>
      <c r="T292">
        <v>43904</v>
      </c>
      <c r="U292">
        <v>0</v>
      </c>
      <c r="V292">
        <v>0</v>
      </c>
      <c r="W292">
        <v>0</v>
      </c>
      <c r="X292">
        <v>0</v>
      </c>
    </row>
    <row r="293" spans="2:24" x14ac:dyDescent="0.3">
      <c r="B293">
        <v>43905</v>
      </c>
      <c r="C293">
        <v>0</v>
      </c>
      <c r="D293">
        <v>0</v>
      </c>
      <c r="E293">
        <v>0</v>
      </c>
      <c r="F293" s="60">
        <v>0</v>
      </c>
      <c r="H293">
        <v>43905</v>
      </c>
      <c r="I293">
        <v>0</v>
      </c>
      <c r="J293">
        <v>0</v>
      </c>
      <c r="K293">
        <v>0</v>
      </c>
      <c r="L293">
        <v>0</v>
      </c>
      <c r="N293">
        <v>43905</v>
      </c>
      <c r="O293">
        <v>0</v>
      </c>
      <c r="P293">
        <v>0.25</v>
      </c>
      <c r="Q293">
        <v>0</v>
      </c>
      <c r="R293" s="60">
        <v>0.25</v>
      </c>
      <c r="T293">
        <v>43905</v>
      </c>
      <c r="U293">
        <v>0</v>
      </c>
      <c r="V293">
        <v>0</v>
      </c>
      <c r="W293">
        <v>0</v>
      </c>
      <c r="X293">
        <v>0</v>
      </c>
    </row>
    <row r="294" spans="2:24" x14ac:dyDescent="0.3">
      <c r="B294">
        <v>43906</v>
      </c>
      <c r="C294">
        <v>0</v>
      </c>
      <c r="D294">
        <v>0</v>
      </c>
      <c r="E294">
        <v>0</v>
      </c>
      <c r="F294" s="60">
        <v>0</v>
      </c>
      <c r="H294">
        <v>43906</v>
      </c>
      <c r="I294">
        <v>0</v>
      </c>
      <c r="J294">
        <v>0</v>
      </c>
      <c r="K294">
        <v>0</v>
      </c>
      <c r="L294">
        <v>0</v>
      </c>
      <c r="N294">
        <v>43906</v>
      </c>
      <c r="O294">
        <v>0</v>
      </c>
      <c r="P294">
        <v>0</v>
      </c>
      <c r="Q294">
        <v>0</v>
      </c>
      <c r="R294" s="60">
        <v>0</v>
      </c>
      <c r="T294">
        <v>43906</v>
      </c>
      <c r="U294">
        <v>0</v>
      </c>
      <c r="V294">
        <v>0</v>
      </c>
      <c r="W294">
        <v>0</v>
      </c>
      <c r="X294">
        <v>0</v>
      </c>
    </row>
    <row r="295" spans="2:24" x14ac:dyDescent="0.3">
      <c r="B295">
        <v>43907</v>
      </c>
      <c r="C295">
        <v>0</v>
      </c>
      <c r="D295">
        <v>0</v>
      </c>
      <c r="E295">
        <v>0</v>
      </c>
      <c r="F295" s="60">
        <v>0</v>
      </c>
      <c r="H295">
        <v>43907</v>
      </c>
      <c r="I295">
        <v>0</v>
      </c>
      <c r="J295">
        <v>0</v>
      </c>
      <c r="K295">
        <v>0</v>
      </c>
      <c r="L295">
        <v>0</v>
      </c>
      <c r="N295">
        <v>43907</v>
      </c>
      <c r="O295">
        <v>0</v>
      </c>
      <c r="P295">
        <v>0</v>
      </c>
      <c r="Q295">
        <v>0</v>
      </c>
      <c r="R295" s="60">
        <v>0</v>
      </c>
      <c r="T295">
        <v>43907</v>
      </c>
      <c r="U295">
        <v>0</v>
      </c>
      <c r="V295">
        <v>0</v>
      </c>
      <c r="W295">
        <v>0</v>
      </c>
      <c r="X295">
        <v>0</v>
      </c>
    </row>
    <row r="296" spans="2:24" x14ac:dyDescent="0.3">
      <c r="B296">
        <v>43908</v>
      </c>
      <c r="C296">
        <v>0</v>
      </c>
      <c r="D296">
        <v>0</v>
      </c>
      <c r="E296">
        <v>0</v>
      </c>
      <c r="F296" s="60">
        <v>0</v>
      </c>
      <c r="H296">
        <v>43908</v>
      </c>
      <c r="I296">
        <v>0</v>
      </c>
      <c r="J296">
        <v>0</v>
      </c>
      <c r="K296">
        <v>0</v>
      </c>
      <c r="L296">
        <v>0</v>
      </c>
      <c r="N296">
        <v>43908</v>
      </c>
      <c r="O296">
        <v>0</v>
      </c>
      <c r="P296">
        <v>0</v>
      </c>
      <c r="Q296">
        <v>0</v>
      </c>
      <c r="R296" s="60">
        <v>0</v>
      </c>
      <c r="T296">
        <v>43908</v>
      </c>
      <c r="U296">
        <v>0</v>
      </c>
      <c r="V296">
        <v>0</v>
      </c>
      <c r="W296">
        <v>0</v>
      </c>
      <c r="X296">
        <v>0</v>
      </c>
    </row>
    <row r="297" spans="2:24" x14ac:dyDescent="0.3">
      <c r="B297">
        <v>43909</v>
      </c>
      <c r="C297">
        <v>2</v>
      </c>
      <c r="D297">
        <v>1</v>
      </c>
      <c r="E297">
        <v>2.9899999999999998</v>
      </c>
      <c r="F297" s="60">
        <v>1</v>
      </c>
      <c r="H297">
        <v>43909</v>
      </c>
      <c r="I297">
        <v>0</v>
      </c>
      <c r="J297">
        <v>0</v>
      </c>
      <c r="K297">
        <v>1.9933333333333332</v>
      </c>
      <c r="L297">
        <v>0</v>
      </c>
      <c r="N297">
        <v>43909</v>
      </c>
      <c r="O297">
        <v>0</v>
      </c>
      <c r="P297">
        <v>0</v>
      </c>
      <c r="Q297">
        <v>1.4949999999999999</v>
      </c>
      <c r="R297" s="60">
        <v>0</v>
      </c>
      <c r="T297">
        <v>43909</v>
      </c>
      <c r="U297">
        <v>0</v>
      </c>
      <c r="V297">
        <v>0</v>
      </c>
      <c r="W297">
        <v>1.196</v>
      </c>
      <c r="X297">
        <v>0</v>
      </c>
    </row>
    <row r="298" spans="2:24" x14ac:dyDescent="0.3">
      <c r="B298">
        <v>43910</v>
      </c>
      <c r="C298">
        <v>0</v>
      </c>
      <c r="D298">
        <v>1</v>
      </c>
      <c r="E298">
        <v>2.9899999999999998</v>
      </c>
      <c r="F298" s="60">
        <v>1</v>
      </c>
      <c r="H298">
        <v>43910</v>
      </c>
      <c r="I298">
        <v>2</v>
      </c>
      <c r="J298">
        <v>0.66666666666666663</v>
      </c>
      <c r="K298">
        <v>1.9933333333333332</v>
      </c>
      <c r="L298">
        <v>0.66666666666666663</v>
      </c>
      <c r="N298">
        <v>43910</v>
      </c>
      <c r="O298">
        <v>0</v>
      </c>
      <c r="P298">
        <v>0</v>
      </c>
      <c r="Q298">
        <v>1.4949999999999999</v>
      </c>
      <c r="R298" s="60">
        <v>0</v>
      </c>
      <c r="T298">
        <v>43910</v>
      </c>
      <c r="U298">
        <v>0</v>
      </c>
      <c r="V298">
        <v>0</v>
      </c>
      <c r="W298">
        <v>1.196</v>
      </c>
      <c r="X298">
        <v>0</v>
      </c>
    </row>
    <row r="299" spans="2:24" x14ac:dyDescent="0.3">
      <c r="B299">
        <v>43911</v>
      </c>
      <c r="C299">
        <v>0</v>
      </c>
      <c r="D299">
        <v>0</v>
      </c>
      <c r="E299">
        <v>0</v>
      </c>
      <c r="F299" s="60">
        <v>0</v>
      </c>
      <c r="H299">
        <v>43911</v>
      </c>
      <c r="I299">
        <v>0</v>
      </c>
      <c r="J299">
        <v>0.66666666666666663</v>
      </c>
      <c r="K299">
        <v>1.9933333333333332</v>
      </c>
      <c r="L299">
        <v>0.66666666666666663</v>
      </c>
      <c r="N299">
        <v>43911</v>
      </c>
      <c r="O299">
        <v>3</v>
      </c>
      <c r="P299">
        <v>0.75</v>
      </c>
      <c r="Q299">
        <v>1.4949999999999999</v>
      </c>
      <c r="R299" s="60">
        <v>0.75</v>
      </c>
      <c r="T299">
        <v>43911</v>
      </c>
      <c r="U299">
        <v>7</v>
      </c>
      <c r="V299">
        <v>1.4</v>
      </c>
      <c r="W299">
        <v>1.196</v>
      </c>
      <c r="X299">
        <v>1.4</v>
      </c>
    </row>
    <row r="300" spans="2:24" x14ac:dyDescent="0.3">
      <c r="B300">
        <v>43912</v>
      </c>
      <c r="C300">
        <v>0</v>
      </c>
      <c r="D300">
        <v>0</v>
      </c>
      <c r="E300">
        <v>0</v>
      </c>
      <c r="F300" s="60">
        <v>0</v>
      </c>
      <c r="H300">
        <v>43912</v>
      </c>
      <c r="I300">
        <v>0</v>
      </c>
      <c r="J300">
        <v>0.66666666666666663</v>
      </c>
      <c r="K300">
        <v>0</v>
      </c>
      <c r="L300">
        <v>0.66666666666666663</v>
      </c>
      <c r="N300">
        <v>43912</v>
      </c>
      <c r="O300">
        <v>0</v>
      </c>
      <c r="P300">
        <v>0.75</v>
      </c>
      <c r="Q300">
        <v>1.4949999999999999</v>
      </c>
      <c r="R300" s="60">
        <v>0.75</v>
      </c>
      <c r="T300">
        <v>43912</v>
      </c>
      <c r="U300">
        <v>0</v>
      </c>
      <c r="V300">
        <v>1.4</v>
      </c>
      <c r="W300">
        <v>1.196</v>
      </c>
      <c r="X300">
        <v>1.4</v>
      </c>
    </row>
    <row r="301" spans="2:24" x14ac:dyDescent="0.3">
      <c r="B301">
        <v>43913</v>
      </c>
      <c r="C301">
        <v>0</v>
      </c>
      <c r="D301">
        <v>0</v>
      </c>
      <c r="E301">
        <v>0</v>
      </c>
      <c r="F301" s="60">
        <v>0</v>
      </c>
      <c r="H301">
        <v>43913</v>
      </c>
      <c r="I301">
        <v>0</v>
      </c>
      <c r="J301">
        <v>0</v>
      </c>
      <c r="K301">
        <v>0</v>
      </c>
      <c r="L301">
        <v>0</v>
      </c>
      <c r="N301">
        <v>43913</v>
      </c>
      <c r="O301">
        <v>0</v>
      </c>
      <c r="P301">
        <v>0.75</v>
      </c>
      <c r="Q301">
        <v>0</v>
      </c>
      <c r="R301" s="60">
        <v>0.75</v>
      </c>
      <c r="T301">
        <v>43913</v>
      </c>
      <c r="U301">
        <v>0</v>
      </c>
      <c r="V301">
        <v>1.4</v>
      </c>
      <c r="W301">
        <v>1.196</v>
      </c>
      <c r="X301">
        <v>1.4</v>
      </c>
    </row>
    <row r="302" spans="2:24" x14ac:dyDescent="0.3">
      <c r="B302">
        <v>43914</v>
      </c>
      <c r="C302">
        <v>0</v>
      </c>
      <c r="D302">
        <v>0</v>
      </c>
      <c r="E302">
        <v>0</v>
      </c>
      <c r="F302" s="60">
        <v>0</v>
      </c>
      <c r="H302">
        <v>43914</v>
      </c>
      <c r="I302">
        <v>0</v>
      </c>
      <c r="J302">
        <v>0</v>
      </c>
      <c r="K302">
        <v>0</v>
      </c>
      <c r="L302">
        <v>0</v>
      </c>
      <c r="N302">
        <v>43914</v>
      </c>
      <c r="O302">
        <v>0</v>
      </c>
      <c r="P302">
        <v>0.75</v>
      </c>
      <c r="Q302">
        <v>0</v>
      </c>
      <c r="R302" s="60">
        <v>0.75</v>
      </c>
      <c r="T302">
        <v>43914</v>
      </c>
      <c r="U302">
        <v>0</v>
      </c>
      <c r="V302">
        <v>1.4</v>
      </c>
      <c r="W302">
        <v>0</v>
      </c>
      <c r="X302">
        <v>1.4</v>
      </c>
    </row>
    <row r="303" spans="2:24" x14ac:dyDescent="0.3">
      <c r="B303">
        <v>43915</v>
      </c>
      <c r="C303">
        <v>0</v>
      </c>
      <c r="D303">
        <v>0</v>
      </c>
      <c r="E303">
        <v>0</v>
      </c>
      <c r="F303" s="60">
        <v>0</v>
      </c>
      <c r="H303">
        <v>43915</v>
      </c>
      <c r="I303">
        <v>0</v>
      </c>
      <c r="J303">
        <v>0</v>
      </c>
      <c r="K303">
        <v>0</v>
      </c>
      <c r="L303">
        <v>0</v>
      </c>
      <c r="N303">
        <v>43915</v>
      </c>
      <c r="O303">
        <v>0</v>
      </c>
      <c r="P303">
        <v>0</v>
      </c>
      <c r="Q303">
        <v>0</v>
      </c>
      <c r="R303" s="60">
        <v>0</v>
      </c>
      <c r="T303">
        <v>43915</v>
      </c>
      <c r="U303">
        <v>0</v>
      </c>
      <c r="V303">
        <v>1.4</v>
      </c>
      <c r="W303">
        <v>0</v>
      </c>
      <c r="X303">
        <v>1.4</v>
      </c>
    </row>
    <row r="304" spans="2:24" x14ac:dyDescent="0.3">
      <c r="B304">
        <v>43916</v>
      </c>
      <c r="C304">
        <v>0</v>
      </c>
      <c r="D304">
        <v>0</v>
      </c>
      <c r="E304">
        <v>0</v>
      </c>
      <c r="F304" s="60">
        <v>0</v>
      </c>
      <c r="H304">
        <v>43916</v>
      </c>
      <c r="I304">
        <v>0</v>
      </c>
      <c r="J304">
        <v>0</v>
      </c>
      <c r="K304">
        <v>0</v>
      </c>
      <c r="L304">
        <v>0</v>
      </c>
      <c r="N304">
        <v>43916</v>
      </c>
      <c r="O304">
        <v>0</v>
      </c>
      <c r="P304">
        <v>0</v>
      </c>
      <c r="Q304">
        <v>0</v>
      </c>
      <c r="R304" s="60">
        <v>0</v>
      </c>
      <c r="T304">
        <v>43916</v>
      </c>
      <c r="U304">
        <v>0</v>
      </c>
      <c r="V304">
        <v>0</v>
      </c>
      <c r="W304">
        <v>0</v>
      </c>
      <c r="X304">
        <v>0</v>
      </c>
    </row>
    <row r="305" spans="2:24" x14ac:dyDescent="0.3">
      <c r="B305">
        <v>43917</v>
      </c>
      <c r="C305">
        <v>0</v>
      </c>
      <c r="D305">
        <v>0</v>
      </c>
      <c r="E305">
        <v>0</v>
      </c>
      <c r="F305" s="60">
        <v>0</v>
      </c>
      <c r="H305">
        <v>43917</v>
      </c>
      <c r="I305">
        <v>0</v>
      </c>
      <c r="J305">
        <v>0</v>
      </c>
      <c r="K305">
        <v>0</v>
      </c>
      <c r="L305">
        <v>0</v>
      </c>
      <c r="N305">
        <v>43917</v>
      </c>
      <c r="O305">
        <v>0</v>
      </c>
      <c r="P305">
        <v>0</v>
      </c>
      <c r="Q305">
        <v>0</v>
      </c>
      <c r="R305" s="60">
        <v>0</v>
      </c>
      <c r="T305">
        <v>43917</v>
      </c>
      <c r="U305">
        <v>0</v>
      </c>
      <c r="V305">
        <v>0</v>
      </c>
      <c r="W305">
        <v>0</v>
      </c>
      <c r="X305">
        <v>0</v>
      </c>
    </row>
    <row r="306" spans="2:24" x14ac:dyDescent="0.3">
      <c r="B306">
        <v>43918</v>
      </c>
      <c r="C306">
        <v>0</v>
      </c>
      <c r="D306">
        <v>0</v>
      </c>
      <c r="E306">
        <v>0</v>
      </c>
      <c r="F306" s="60">
        <v>0</v>
      </c>
      <c r="H306">
        <v>43918</v>
      </c>
      <c r="I306">
        <v>0</v>
      </c>
      <c r="J306">
        <v>0</v>
      </c>
      <c r="K306">
        <v>0</v>
      </c>
      <c r="L306">
        <v>0</v>
      </c>
      <c r="N306">
        <v>43918</v>
      </c>
      <c r="O306">
        <v>0</v>
      </c>
      <c r="P306">
        <v>0</v>
      </c>
      <c r="Q306">
        <v>0</v>
      </c>
      <c r="R306" s="60">
        <v>0</v>
      </c>
      <c r="T306">
        <v>43918</v>
      </c>
      <c r="U306">
        <v>0</v>
      </c>
      <c r="V306">
        <v>0</v>
      </c>
      <c r="W306">
        <v>0</v>
      </c>
      <c r="X306">
        <v>0</v>
      </c>
    </row>
    <row r="307" spans="2:24" x14ac:dyDescent="0.3">
      <c r="B307">
        <v>43919</v>
      </c>
      <c r="C307">
        <v>0</v>
      </c>
      <c r="D307">
        <v>0</v>
      </c>
      <c r="E307">
        <v>0</v>
      </c>
      <c r="F307" s="60">
        <v>0</v>
      </c>
      <c r="H307">
        <v>43919</v>
      </c>
      <c r="I307">
        <v>0</v>
      </c>
      <c r="J307">
        <v>0</v>
      </c>
      <c r="K307">
        <v>0</v>
      </c>
      <c r="L307">
        <v>0</v>
      </c>
      <c r="N307">
        <v>43919</v>
      </c>
      <c r="O307">
        <v>0</v>
      </c>
      <c r="P307">
        <v>0</v>
      </c>
      <c r="Q307">
        <v>0</v>
      </c>
      <c r="R307" s="60">
        <v>0</v>
      </c>
      <c r="T307">
        <v>43919</v>
      </c>
      <c r="U307">
        <v>0</v>
      </c>
      <c r="V307">
        <v>0</v>
      </c>
      <c r="W307">
        <v>0</v>
      </c>
      <c r="X307">
        <v>0</v>
      </c>
    </row>
    <row r="308" spans="2:24" x14ac:dyDescent="0.3">
      <c r="B308">
        <v>43920</v>
      </c>
      <c r="C308">
        <v>0</v>
      </c>
      <c r="D308">
        <v>0</v>
      </c>
      <c r="E308">
        <v>0</v>
      </c>
      <c r="F308" s="60">
        <v>0</v>
      </c>
      <c r="H308">
        <v>43920</v>
      </c>
      <c r="I308">
        <v>0</v>
      </c>
      <c r="J308">
        <v>0</v>
      </c>
      <c r="K308">
        <v>0</v>
      </c>
      <c r="L308">
        <v>0</v>
      </c>
      <c r="N308">
        <v>43920</v>
      </c>
      <c r="O308">
        <v>0</v>
      </c>
      <c r="P308">
        <v>0</v>
      </c>
      <c r="Q308">
        <v>0</v>
      </c>
      <c r="R308" s="60">
        <v>0</v>
      </c>
      <c r="T308">
        <v>43920</v>
      </c>
      <c r="U308">
        <v>0</v>
      </c>
      <c r="V308">
        <v>0</v>
      </c>
      <c r="W308">
        <v>0</v>
      </c>
      <c r="X308">
        <v>0</v>
      </c>
    </row>
    <row r="309" spans="2:24" x14ac:dyDescent="0.3">
      <c r="B309">
        <v>43921</v>
      </c>
      <c r="C309">
        <v>0</v>
      </c>
      <c r="D309">
        <v>0</v>
      </c>
      <c r="E309">
        <v>0</v>
      </c>
      <c r="F309" s="60">
        <v>0</v>
      </c>
      <c r="H309">
        <v>43921</v>
      </c>
      <c r="I309">
        <v>1</v>
      </c>
      <c r="J309">
        <v>0.33333333333333331</v>
      </c>
      <c r="K309">
        <v>0</v>
      </c>
      <c r="L309">
        <v>0.33333333333333331</v>
      </c>
      <c r="N309">
        <v>43921</v>
      </c>
      <c r="O309">
        <v>1</v>
      </c>
      <c r="P309">
        <v>0.25</v>
      </c>
      <c r="Q309">
        <v>0</v>
      </c>
      <c r="R309" s="60">
        <v>0.25</v>
      </c>
      <c r="T309">
        <v>43921</v>
      </c>
      <c r="U309">
        <v>0</v>
      </c>
      <c r="V309">
        <v>0</v>
      </c>
      <c r="W309">
        <v>0</v>
      </c>
      <c r="X309">
        <v>0</v>
      </c>
    </row>
    <row r="310" spans="2:24" x14ac:dyDescent="0.3">
      <c r="B310">
        <v>43922</v>
      </c>
      <c r="C310">
        <v>0</v>
      </c>
      <c r="D310">
        <v>0</v>
      </c>
      <c r="E310">
        <v>0</v>
      </c>
      <c r="F310" s="60">
        <v>0</v>
      </c>
      <c r="H310">
        <v>43922</v>
      </c>
      <c r="I310">
        <v>0</v>
      </c>
      <c r="J310">
        <v>0.33333333333333331</v>
      </c>
      <c r="K310">
        <v>0</v>
      </c>
      <c r="L310">
        <v>0.33333333333333331</v>
      </c>
      <c r="N310">
        <v>43922</v>
      </c>
      <c r="O310">
        <v>0</v>
      </c>
      <c r="P310">
        <v>0.25</v>
      </c>
      <c r="Q310">
        <v>0</v>
      </c>
      <c r="R310" s="60">
        <v>0.25</v>
      </c>
      <c r="T310">
        <v>43922</v>
      </c>
      <c r="U310">
        <v>0</v>
      </c>
      <c r="V310">
        <v>0</v>
      </c>
      <c r="W310">
        <v>0</v>
      </c>
      <c r="X310">
        <v>0</v>
      </c>
    </row>
    <row r="311" spans="2:24" x14ac:dyDescent="0.3">
      <c r="B311">
        <v>43923</v>
      </c>
      <c r="C311">
        <v>0</v>
      </c>
      <c r="D311">
        <v>0</v>
      </c>
      <c r="E311">
        <v>0</v>
      </c>
      <c r="F311" s="60">
        <v>0</v>
      </c>
      <c r="H311">
        <v>43923</v>
      </c>
      <c r="I311">
        <v>0</v>
      </c>
      <c r="J311">
        <v>0.33333333333333331</v>
      </c>
      <c r="K311">
        <v>0</v>
      </c>
      <c r="L311">
        <v>0.33333333333333331</v>
      </c>
      <c r="N311">
        <v>43923</v>
      </c>
      <c r="O311">
        <v>0</v>
      </c>
      <c r="P311">
        <v>0.25</v>
      </c>
      <c r="Q311">
        <v>0</v>
      </c>
      <c r="R311" s="60">
        <v>0.25</v>
      </c>
      <c r="T311">
        <v>43923</v>
      </c>
      <c r="U311">
        <v>0</v>
      </c>
      <c r="V311">
        <v>0</v>
      </c>
      <c r="W311">
        <v>0</v>
      </c>
      <c r="X311">
        <v>0</v>
      </c>
    </row>
    <row r="312" spans="2:24" x14ac:dyDescent="0.3">
      <c r="B312">
        <v>43924</v>
      </c>
      <c r="C312">
        <v>0</v>
      </c>
      <c r="D312">
        <v>0</v>
      </c>
      <c r="E312">
        <v>0</v>
      </c>
      <c r="F312" s="60">
        <v>0</v>
      </c>
      <c r="H312">
        <v>43924</v>
      </c>
      <c r="I312">
        <v>0</v>
      </c>
      <c r="J312">
        <v>0</v>
      </c>
      <c r="K312">
        <v>0</v>
      </c>
      <c r="L312">
        <v>0</v>
      </c>
      <c r="N312">
        <v>43924</v>
      </c>
      <c r="O312">
        <v>0</v>
      </c>
      <c r="P312">
        <v>0.25</v>
      </c>
      <c r="Q312">
        <v>0</v>
      </c>
      <c r="R312" s="60">
        <v>0.25</v>
      </c>
      <c r="T312">
        <v>43924</v>
      </c>
      <c r="U312">
        <v>0</v>
      </c>
      <c r="V312">
        <v>0</v>
      </c>
      <c r="W312">
        <v>0</v>
      </c>
      <c r="X312">
        <v>0</v>
      </c>
    </row>
    <row r="313" spans="2:24" x14ac:dyDescent="0.3">
      <c r="B313">
        <v>43925</v>
      </c>
      <c r="C313">
        <v>0</v>
      </c>
      <c r="D313">
        <v>0</v>
      </c>
      <c r="E313">
        <v>0</v>
      </c>
      <c r="F313" s="60">
        <v>0</v>
      </c>
      <c r="H313">
        <v>43925</v>
      </c>
      <c r="I313">
        <v>1</v>
      </c>
      <c r="J313">
        <v>0.33333333333333331</v>
      </c>
      <c r="K313">
        <v>0</v>
      </c>
      <c r="L313">
        <v>0.33333333333333331</v>
      </c>
      <c r="N313">
        <v>43925</v>
      </c>
      <c r="O313">
        <v>0</v>
      </c>
      <c r="P313">
        <v>0</v>
      </c>
      <c r="Q313">
        <v>0</v>
      </c>
      <c r="R313" s="60">
        <v>0</v>
      </c>
      <c r="T313">
        <v>43925</v>
      </c>
      <c r="U313">
        <v>0</v>
      </c>
      <c r="V313">
        <v>0</v>
      </c>
      <c r="W313">
        <v>0</v>
      </c>
      <c r="X313">
        <v>0</v>
      </c>
    </row>
    <row r="314" spans="2:24" x14ac:dyDescent="0.3">
      <c r="B314">
        <v>43926</v>
      </c>
      <c r="C314">
        <v>0</v>
      </c>
      <c r="D314">
        <v>0</v>
      </c>
      <c r="E314">
        <v>0</v>
      </c>
      <c r="F314" s="60">
        <v>0</v>
      </c>
      <c r="H314">
        <v>43926</v>
      </c>
      <c r="I314">
        <v>0</v>
      </c>
      <c r="J314">
        <v>0.33333333333333331</v>
      </c>
      <c r="K314">
        <v>0</v>
      </c>
      <c r="L314">
        <v>0.33333333333333331</v>
      </c>
      <c r="N314">
        <v>43926</v>
      </c>
      <c r="O314">
        <v>0</v>
      </c>
      <c r="P314">
        <v>0</v>
      </c>
      <c r="Q314">
        <v>0</v>
      </c>
      <c r="R314" s="60">
        <v>0</v>
      </c>
      <c r="T314">
        <v>43926</v>
      </c>
      <c r="U314">
        <v>0</v>
      </c>
      <c r="V314">
        <v>0</v>
      </c>
      <c r="W314">
        <v>0</v>
      </c>
      <c r="X314">
        <v>0</v>
      </c>
    </row>
    <row r="315" spans="2:24" x14ac:dyDescent="0.3">
      <c r="B315">
        <v>43927</v>
      </c>
      <c r="C315">
        <v>0</v>
      </c>
      <c r="D315">
        <v>0</v>
      </c>
      <c r="E315">
        <v>10.270000000000001</v>
      </c>
      <c r="F315" s="60">
        <v>0</v>
      </c>
      <c r="H315">
        <v>43927</v>
      </c>
      <c r="I315">
        <v>0</v>
      </c>
      <c r="J315">
        <v>0.33333333333333331</v>
      </c>
      <c r="K315">
        <v>6.8466666666666676</v>
      </c>
      <c r="L315">
        <v>0.33333333333333331</v>
      </c>
      <c r="N315">
        <v>43927</v>
      </c>
      <c r="O315">
        <v>0</v>
      </c>
      <c r="P315">
        <v>0</v>
      </c>
      <c r="Q315">
        <v>5.1350000000000007</v>
      </c>
      <c r="R315" s="60">
        <v>0</v>
      </c>
      <c r="T315">
        <v>43927</v>
      </c>
      <c r="U315">
        <v>0</v>
      </c>
      <c r="V315">
        <v>0</v>
      </c>
      <c r="W315">
        <v>4.1080000000000005</v>
      </c>
      <c r="X315">
        <v>0</v>
      </c>
    </row>
    <row r="316" spans="2:24" x14ac:dyDescent="0.3">
      <c r="B316">
        <v>43928</v>
      </c>
      <c r="C316">
        <v>1</v>
      </c>
      <c r="D316">
        <v>0.5</v>
      </c>
      <c r="E316">
        <v>25.090000000000003</v>
      </c>
      <c r="F316" s="60">
        <v>0.5</v>
      </c>
      <c r="H316">
        <v>43928</v>
      </c>
      <c r="I316">
        <v>6</v>
      </c>
      <c r="J316">
        <v>2</v>
      </c>
      <c r="K316">
        <v>16.72666666666667</v>
      </c>
      <c r="L316">
        <v>2</v>
      </c>
      <c r="N316">
        <v>43928</v>
      </c>
      <c r="O316">
        <v>6</v>
      </c>
      <c r="P316">
        <v>1.5</v>
      </c>
      <c r="Q316">
        <v>12.545000000000002</v>
      </c>
      <c r="R316" s="60">
        <v>1.5</v>
      </c>
      <c r="T316">
        <v>43928</v>
      </c>
      <c r="U316">
        <v>1</v>
      </c>
      <c r="V316">
        <v>0.2</v>
      </c>
      <c r="W316">
        <v>10.036000000000001</v>
      </c>
      <c r="X316">
        <v>0.2</v>
      </c>
    </row>
    <row r="317" spans="2:24" x14ac:dyDescent="0.3">
      <c r="B317">
        <v>43929</v>
      </c>
      <c r="C317">
        <v>7</v>
      </c>
      <c r="D317">
        <v>4</v>
      </c>
      <c r="E317">
        <v>15.47</v>
      </c>
      <c r="F317" s="60">
        <v>4</v>
      </c>
      <c r="H317">
        <v>43929</v>
      </c>
      <c r="I317">
        <v>1</v>
      </c>
      <c r="J317">
        <v>2.3333333333333335</v>
      </c>
      <c r="K317">
        <v>17.16</v>
      </c>
      <c r="L317">
        <v>2.3333333333333335</v>
      </c>
      <c r="N317">
        <v>43929</v>
      </c>
      <c r="O317">
        <v>1</v>
      </c>
      <c r="P317">
        <v>1.75</v>
      </c>
      <c r="Q317">
        <v>12.870000000000001</v>
      </c>
      <c r="R317" s="60">
        <v>1.75</v>
      </c>
      <c r="T317">
        <v>43929</v>
      </c>
      <c r="U317">
        <v>8</v>
      </c>
      <c r="V317">
        <v>1.8</v>
      </c>
      <c r="W317">
        <v>10.296000000000001</v>
      </c>
      <c r="X317">
        <v>1.8</v>
      </c>
    </row>
    <row r="318" spans="2:24" x14ac:dyDescent="0.3">
      <c r="B318">
        <v>43930</v>
      </c>
      <c r="C318">
        <v>1</v>
      </c>
      <c r="D318">
        <v>4</v>
      </c>
      <c r="E318">
        <v>0.65</v>
      </c>
      <c r="F318" s="60">
        <v>4</v>
      </c>
      <c r="H318">
        <v>43930</v>
      </c>
      <c r="I318">
        <v>0</v>
      </c>
      <c r="J318">
        <v>2.3333333333333335</v>
      </c>
      <c r="K318">
        <v>10.313333333333334</v>
      </c>
      <c r="L318">
        <v>2.3333333333333335</v>
      </c>
      <c r="N318">
        <v>43930</v>
      </c>
      <c r="O318">
        <v>0</v>
      </c>
      <c r="P318">
        <v>1.75</v>
      </c>
      <c r="Q318">
        <v>12.870000000000001</v>
      </c>
      <c r="R318" s="60">
        <v>1.75</v>
      </c>
      <c r="T318">
        <v>43930</v>
      </c>
      <c r="U318">
        <v>0</v>
      </c>
      <c r="V318">
        <v>1.8</v>
      </c>
      <c r="W318">
        <v>10.296000000000001</v>
      </c>
      <c r="X318">
        <v>1.8</v>
      </c>
    </row>
    <row r="319" spans="2:24" x14ac:dyDescent="0.3">
      <c r="B319">
        <v>43931</v>
      </c>
      <c r="C319">
        <v>0</v>
      </c>
      <c r="D319">
        <v>0.5</v>
      </c>
      <c r="E319">
        <v>0</v>
      </c>
      <c r="F319" s="60">
        <v>0.5</v>
      </c>
      <c r="H319">
        <v>43931</v>
      </c>
      <c r="I319">
        <v>0</v>
      </c>
      <c r="J319">
        <v>0.33333333333333331</v>
      </c>
      <c r="K319">
        <v>0.43333333333333335</v>
      </c>
      <c r="L319">
        <v>0.33333333333333331</v>
      </c>
      <c r="N319">
        <v>43931</v>
      </c>
      <c r="O319">
        <v>0</v>
      </c>
      <c r="P319">
        <v>1.75</v>
      </c>
      <c r="Q319">
        <v>7.7350000000000003</v>
      </c>
      <c r="R319" s="60">
        <v>1.75</v>
      </c>
      <c r="T319">
        <v>43931</v>
      </c>
      <c r="U319">
        <v>0</v>
      </c>
      <c r="V319">
        <v>1.8</v>
      </c>
      <c r="W319">
        <v>10.296000000000001</v>
      </c>
      <c r="X319">
        <v>1.8</v>
      </c>
    </row>
    <row r="320" spans="2:24" x14ac:dyDescent="0.3">
      <c r="B320">
        <v>43932</v>
      </c>
      <c r="C320">
        <v>0</v>
      </c>
      <c r="D320">
        <v>0</v>
      </c>
      <c r="E320">
        <v>0</v>
      </c>
      <c r="F320" s="60">
        <v>0</v>
      </c>
      <c r="H320">
        <v>43932</v>
      </c>
      <c r="I320">
        <v>0</v>
      </c>
      <c r="J320">
        <v>0</v>
      </c>
      <c r="K320">
        <v>0</v>
      </c>
      <c r="L320">
        <v>0</v>
      </c>
      <c r="N320">
        <v>43932</v>
      </c>
      <c r="O320">
        <v>0</v>
      </c>
      <c r="P320">
        <v>0.25</v>
      </c>
      <c r="Q320">
        <v>0.32500000000000001</v>
      </c>
      <c r="R320" s="60">
        <v>0.25</v>
      </c>
      <c r="T320">
        <v>43932</v>
      </c>
      <c r="U320">
        <v>0</v>
      </c>
      <c r="V320">
        <v>1.8</v>
      </c>
      <c r="W320">
        <v>6.1880000000000006</v>
      </c>
      <c r="X320">
        <v>1.8</v>
      </c>
    </row>
    <row r="321" spans="2:24" x14ac:dyDescent="0.3">
      <c r="B321">
        <v>43933</v>
      </c>
      <c r="C321">
        <v>0</v>
      </c>
      <c r="D321">
        <v>0</v>
      </c>
      <c r="E321">
        <v>0</v>
      </c>
      <c r="F321" s="60">
        <v>0</v>
      </c>
      <c r="H321">
        <v>43933</v>
      </c>
      <c r="I321">
        <v>0</v>
      </c>
      <c r="J321">
        <v>0</v>
      </c>
      <c r="K321">
        <v>0</v>
      </c>
      <c r="L321">
        <v>0</v>
      </c>
      <c r="N321">
        <v>43933</v>
      </c>
      <c r="O321">
        <v>0</v>
      </c>
      <c r="P321">
        <v>0</v>
      </c>
      <c r="Q321">
        <v>0</v>
      </c>
      <c r="R321" s="60">
        <v>0</v>
      </c>
      <c r="T321">
        <v>43933</v>
      </c>
      <c r="U321">
        <v>0</v>
      </c>
      <c r="V321">
        <v>1.6</v>
      </c>
      <c r="W321">
        <v>0.26</v>
      </c>
      <c r="X321">
        <v>1.6</v>
      </c>
    </row>
    <row r="322" spans="2:24" x14ac:dyDescent="0.3">
      <c r="B322">
        <v>43934</v>
      </c>
      <c r="C322">
        <v>0</v>
      </c>
      <c r="D322">
        <v>0</v>
      </c>
      <c r="E322">
        <v>0</v>
      </c>
      <c r="F322" s="60">
        <v>0</v>
      </c>
      <c r="H322">
        <v>43934</v>
      </c>
      <c r="I322">
        <v>0</v>
      </c>
      <c r="J322">
        <v>0</v>
      </c>
      <c r="K322">
        <v>0</v>
      </c>
      <c r="L322">
        <v>0</v>
      </c>
      <c r="N322">
        <v>43934</v>
      </c>
      <c r="O322">
        <v>0</v>
      </c>
      <c r="P322">
        <v>0</v>
      </c>
      <c r="Q322">
        <v>0</v>
      </c>
      <c r="R322" s="60">
        <v>0</v>
      </c>
      <c r="T322">
        <v>43934</v>
      </c>
      <c r="U322">
        <v>0</v>
      </c>
      <c r="V322">
        <v>0</v>
      </c>
      <c r="W322">
        <v>0</v>
      </c>
      <c r="X322">
        <v>0</v>
      </c>
    </row>
    <row r="323" spans="2:24" x14ac:dyDescent="0.3">
      <c r="B323">
        <v>43935</v>
      </c>
      <c r="C323">
        <v>0</v>
      </c>
      <c r="D323">
        <v>0</v>
      </c>
      <c r="E323">
        <v>0</v>
      </c>
      <c r="F323" s="60">
        <v>0</v>
      </c>
      <c r="H323">
        <v>43935</v>
      </c>
      <c r="I323">
        <v>0</v>
      </c>
      <c r="J323">
        <v>0</v>
      </c>
      <c r="K323">
        <v>0</v>
      </c>
      <c r="L323">
        <v>0</v>
      </c>
      <c r="N323">
        <v>43935</v>
      </c>
      <c r="O323">
        <v>0</v>
      </c>
      <c r="P323">
        <v>0</v>
      </c>
      <c r="Q323">
        <v>0</v>
      </c>
      <c r="R323" s="60">
        <v>0</v>
      </c>
      <c r="T323">
        <v>43935</v>
      </c>
      <c r="U323">
        <v>0</v>
      </c>
      <c r="V323">
        <v>0</v>
      </c>
      <c r="W323">
        <v>0</v>
      </c>
      <c r="X323">
        <v>0</v>
      </c>
    </row>
    <row r="324" spans="2:24" x14ac:dyDescent="0.3">
      <c r="B324">
        <v>43936</v>
      </c>
      <c r="C324">
        <v>0</v>
      </c>
      <c r="D324">
        <v>0</v>
      </c>
      <c r="E324">
        <v>0</v>
      </c>
      <c r="F324" s="60">
        <v>0</v>
      </c>
      <c r="H324">
        <v>43936</v>
      </c>
      <c r="I324">
        <v>0</v>
      </c>
      <c r="J324">
        <v>0</v>
      </c>
      <c r="K324">
        <v>0</v>
      </c>
      <c r="L324">
        <v>0</v>
      </c>
      <c r="N324">
        <v>43936</v>
      </c>
      <c r="O324">
        <v>0</v>
      </c>
      <c r="P324">
        <v>0</v>
      </c>
      <c r="Q324">
        <v>0</v>
      </c>
      <c r="R324" s="60">
        <v>0</v>
      </c>
      <c r="T324">
        <v>43936</v>
      </c>
      <c r="U324">
        <v>0</v>
      </c>
      <c r="V324">
        <v>0</v>
      </c>
      <c r="W324">
        <v>0</v>
      </c>
      <c r="X324">
        <v>0</v>
      </c>
    </row>
    <row r="325" spans="2:24" x14ac:dyDescent="0.3">
      <c r="B325">
        <v>43937</v>
      </c>
      <c r="C325">
        <v>0</v>
      </c>
      <c r="D325">
        <v>0</v>
      </c>
      <c r="E325">
        <v>0</v>
      </c>
      <c r="F325" s="60">
        <v>0</v>
      </c>
      <c r="H325">
        <v>43937</v>
      </c>
      <c r="I325">
        <v>0</v>
      </c>
      <c r="J325">
        <v>0</v>
      </c>
      <c r="K325">
        <v>0</v>
      </c>
      <c r="L325">
        <v>0</v>
      </c>
      <c r="N325">
        <v>43937</v>
      </c>
      <c r="O325">
        <v>0</v>
      </c>
      <c r="P325">
        <v>0</v>
      </c>
      <c r="Q325">
        <v>0</v>
      </c>
      <c r="R325" s="60">
        <v>0</v>
      </c>
      <c r="T325">
        <v>43937</v>
      </c>
      <c r="U325">
        <v>0</v>
      </c>
      <c r="V325">
        <v>0</v>
      </c>
      <c r="W325">
        <v>0</v>
      </c>
      <c r="X325">
        <v>0</v>
      </c>
    </row>
    <row r="326" spans="2:24" x14ac:dyDescent="0.3">
      <c r="B326">
        <v>43938</v>
      </c>
      <c r="C326">
        <v>0</v>
      </c>
      <c r="D326">
        <v>0</v>
      </c>
      <c r="E326">
        <v>7.54</v>
      </c>
      <c r="F326" s="60">
        <v>0</v>
      </c>
      <c r="H326">
        <v>43938</v>
      </c>
      <c r="I326">
        <v>0</v>
      </c>
      <c r="J326">
        <v>0</v>
      </c>
      <c r="K326">
        <v>5.0266666666666664</v>
      </c>
      <c r="L326">
        <v>0</v>
      </c>
      <c r="N326">
        <v>43938</v>
      </c>
      <c r="O326">
        <v>0</v>
      </c>
      <c r="P326">
        <v>0</v>
      </c>
      <c r="Q326">
        <v>3.77</v>
      </c>
      <c r="R326" s="60">
        <v>0</v>
      </c>
      <c r="T326">
        <v>43938</v>
      </c>
      <c r="U326">
        <v>0</v>
      </c>
      <c r="V326">
        <v>0</v>
      </c>
      <c r="W326">
        <v>3.016</v>
      </c>
      <c r="X326">
        <v>0</v>
      </c>
    </row>
    <row r="327" spans="2:24" x14ac:dyDescent="0.3">
      <c r="B327">
        <v>43939</v>
      </c>
      <c r="C327">
        <v>0</v>
      </c>
      <c r="D327">
        <v>0</v>
      </c>
      <c r="E327">
        <v>7.93</v>
      </c>
      <c r="F327" s="60">
        <v>0</v>
      </c>
      <c r="H327">
        <v>43939</v>
      </c>
      <c r="I327">
        <v>0</v>
      </c>
      <c r="J327">
        <v>0</v>
      </c>
      <c r="K327">
        <v>5.2866666666666662</v>
      </c>
      <c r="L327">
        <v>0</v>
      </c>
      <c r="N327">
        <v>43939</v>
      </c>
      <c r="O327">
        <v>0</v>
      </c>
      <c r="P327">
        <v>0</v>
      </c>
      <c r="Q327">
        <v>3.9649999999999999</v>
      </c>
      <c r="R327" s="60">
        <v>0</v>
      </c>
      <c r="T327">
        <v>43939</v>
      </c>
      <c r="U327">
        <v>0</v>
      </c>
      <c r="V327">
        <v>0</v>
      </c>
      <c r="W327">
        <v>3.1719999999999997</v>
      </c>
      <c r="X327">
        <v>0</v>
      </c>
    </row>
    <row r="328" spans="2:24" x14ac:dyDescent="0.3">
      <c r="B328">
        <v>43940</v>
      </c>
      <c r="C328">
        <v>0</v>
      </c>
      <c r="D328">
        <v>0</v>
      </c>
      <c r="E328">
        <v>0.39</v>
      </c>
      <c r="F328" s="60">
        <v>0</v>
      </c>
      <c r="H328">
        <v>43940</v>
      </c>
      <c r="I328">
        <v>0</v>
      </c>
      <c r="J328">
        <v>0</v>
      </c>
      <c r="K328">
        <v>5.2866666666666662</v>
      </c>
      <c r="L328">
        <v>0</v>
      </c>
      <c r="N328">
        <v>43940</v>
      </c>
      <c r="O328">
        <v>0</v>
      </c>
      <c r="P328">
        <v>0</v>
      </c>
      <c r="Q328">
        <v>3.9649999999999999</v>
      </c>
      <c r="R328" s="60">
        <v>0</v>
      </c>
      <c r="T328">
        <v>43940</v>
      </c>
      <c r="U328">
        <v>0</v>
      </c>
      <c r="V328">
        <v>0</v>
      </c>
      <c r="W328">
        <v>3.1719999999999997</v>
      </c>
      <c r="X328">
        <v>0</v>
      </c>
    </row>
    <row r="329" spans="2:24" x14ac:dyDescent="0.3">
      <c r="B329">
        <v>43941</v>
      </c>
      <c r="C329">
        <v>0</v>
      </c>
      <c r="D329">
        <v>0</v>
      </c>
      <c r="E329">
        <v>0.39</v>
      </c>
      <c r="F329" s="60">
        <v>0</v>
      </c>
      <c r="H329">
        <v>43941</v>
      </c>
      <c r="I329">
        <v>0</v>
      </c>
      <c r="J329">
        <v>0</v>
      </c>
      <c r="K329">
        <v>0.52</v>
      </c>
      <c r="L329">
        <v>0</v>
      </c>
      <c r="N329">
        <v>43941</v>
      </c>
      <c r="O329">
        <v>0</v>
      </c>
      <c r="P329">
        <v>0</v>
      </c>
      <c r="Q329">
        <v>4.16</v>
      </c>
      <c r="R329" s="60">
        <v>0</v>
      </c>
      <c r="T329">
        <v>43941</v>
      </c>
      <c r="U329">
        <v>2</v>
      </c>
      <c r="V329">
        <v>0.4</v>
      </c>
      <c r="W329">
        <v>3.3280000000000003</v>
      </c>
      <c r="X329">
        <v>0.4</v>
      </c>
    </row>
    <row r="330" spans="2:24" x14ac:dyDescent="0.3">
      <c r="B330">
        <v>43942</v>
      </c>
      <c r="C330">
        <v>0</v>
      </c>
      <c r="D330">
        <v>0</v>
      </c>
      <c r="E330">
        <v>0.39</v>
      </c>
      <c r="F330" s="60">
        <v>0</v>
      </c>
      <c r="H330">
        <v>43942</v>
      </c>
      <c r="I330">
        <v>0</v>
      </c>
      <c r="J330">
        <v>0</v>
      </c>
      <c r="K330">
        <v>0.26</v>
      </c>
      <c r="L330">
        <v>0</v>
      </c>
      <c r="N330">
        <v>43942</v>
      </c>
      <c r="O330">
        <v>0</v>
      </c>
      <c r="P330">
        <v>0</v>
      </c>
      <c r="Q330">
        <v>0.39</v>
      </c>
      <c r="R330" s="60">
        <v>0</v>
      </c>
      <c r="T330">
        <v>43942</v>
      </c>
      <c r="U330">
        <v>0</v>
      </c>
      <c r="V330">
        <v>0.4</v>
      </c>
      <c r="W330">
        <v>3.3280000000000003</v>
      </c>
      <c r="X330">
        <v>0.4</v>
      </c>
    </row>
    <row r="331" spans="2:24" x14ac:dyDescent="0.3">
      <c r="B331">
        <v>43943</v>
      </c>
      <c r="C331">
        <v>0</v>
      </c>
      <c r="D331">
        <v>0</v>
      </c>
      <c r="E331">
        <v>0</v>
      </c>
      <c r="F331" s="60">
        <v>0</v>
      </c>
      <c r="H331">
        <v>43943</v>
      </c>
      <c r="I331">
        <v>0</v>
      </c>
      <c r="J331">
        <v>0</v>
      </c>
      <c r="K331">
        <v>0.26</v>
      </c>
      <c r="L331">
        <v>0</v>
      </c>
      <c r="N331">
        <v>43943</v>
      </c>
      <c r="O331">
        <v>0</v>
      </c>
      <c r="P331">
        <v>0</v>
      </c>
      <c r="Q331">
        <v>0.19500000000000001</v>
      </c>
      <c r="R331" s="60">
        <v>0</v>
      </c>
      <c r="T331">
        <v>43943</v>
      </c>
      <c r="U331">
        <v>0</v>
      </c>
      <c r="V331">
        <v>0.4</v>
      </c>
      <c r="W331">
        <v>0.312</v>
      </c>
      <c r="X331">
        <v>0.4</v>
      </c>
    </row>
    <row r="332" spans="2:24" x14ac:dyDescent="0.3">
      <c r="B332">
        <v>43944</v>
      </c>
      <c r="C332">
        <v>0</v>
      </c>
      <c r="D332">
        <v>0</v>
      </c>
      <c r="E332">
        <v>0</v>
      </c>
      <c r="F332" s="60">
        <v>0</v>
      </c>
      <c r="H332">
        <v>43944</v>
      </c>
      <c r="I332">
        <v>0</v>
      </c>
      <c r="J332">
        <v>0</v>
      </c>
      <c r="K332">
        <v>0</v>
      </c>
      <c r="L332">
        <v>0</v>
      </c>
      <c r="N332">
        <v>43944</v>
      </c>
      <c r="O332">
        <v>0</v>
      </c>
      <c r="P332">
        <v>0</v>
      </c>
      <c r="Q332">
        <v>0.19500000000000001</v>
      </c>
      <c r="R332" s="60">
        <v>0</v>
      </c>
      <c r="T332">
        <v>43944</v>
      </c>
      <c r="U332">
        <v>0</v>
      </c>
      <c r="V332">
        <v>0.4</v>
      </c>
      <c r="W332">
        <v>0.156</v>
      </c>
      <c r="X332">
        <v>0.4</v>
      </c>
    </row>
    <row r="333" spans="2:24" x14ac:dyDescent="0.3">
      <c r="B333">
        <v>43945</v>
      </c>
      <c r="C333">
        <v>0</v>
      </c>
      <c r="D333">
        <v>0</v>
      </c>
      <c r="E333">
        <v>0</v>
      </c>
      <c r="F333" s="60">
        <v>0</v>
      </c>
      <c r="H333">
        <v>43945</v>
      </c>
      <c r="I333">
        <v>0</v>
      </c>
      <c r="J333">
        <v>0</v>
      </c>
      <c r="K333">
        <v>0</v>
      </c>
      <c r="L333">
        <v>0</v>
      </c>
      <c r="N333">
        <v>43945</v>
      </c>
      <c r="O333">
        <v>0</v>
      </c>
      <c r="P333">
        <v>0</v>
      </c>
      <c r="Q333">
        <v>0</v>
      </c>
      <c r="R333" s="60">
        <v>0</v>
      </c>
      <c r="T333">
        <v>43945</v>
      </c>
      <c r="U333">
        <v>0</v>
      </c>
      <c r="V333">
        <v>0.4</v>
      </c>
      <c r="W333">
        <v>0.156</v>
      </c>
      <c r="X333">
        <v>0.4</v>
      </c>
    </row>
    <row r="334" spans="2:24" x14ac:dyDescent="0.3">
      <c r="B334">
        <v>43946</v>
      </c>
      <c r="C334">
        <v>0</v>
      </c>
      <c r="D334">
        <v>0</v>
      </c>
      <c r="E334">
        <v>0</v>
      </c>
      <c r="F334" s="60">
        <v>0</v>
      </c>
      <c r="H334">
        <v>43946</v>
      </c>
      <c r="I334">
        <v>0</v>
      </c>
      <c r="J334">
        <v>0</v>
      </c>
      <c r="K334">
        <v>0</v>
      </c>
      <c r="L334">
        <v>0</v>
      </c>
      <c r="N334">
        <v>43946</v>
      </c>
      <c r="O334">
        <v>0</v>
      </c>
      <c r="P334">
        <v>0</v>
      </c>
      <c r="Q334">
        <v>0</v>
      </c>
      <c r="R334" s="60">
        <v>0</v>
      </c>
      <c r="T334">
        <v>43946</v>
      </c>
      <c r="U334">
        <v>0</v>
      </c>
      <c r="V334">
        <v>0</v>
      </c>
      <c r="W334">
        <v>0</v>
      </c>
      <c r="X334">
        <v>0</v>
      </c>
    </row>
    <row r="335" spans="2:24" x14ac:dyDescent="0.3">
      <c r="B335">
        <v>43947</v>
      </c>
      <c r="C335">
        <v>0</v>
      </c>
      <c r="D335">
        <v>0</v>
      </c>
      <c r="E335">
        <v>0</v>
      </c>
      <c r="F335" s="60">
        <v>0</v>
      </c>
      <c r="H335">
        <v>43947</v>
      </c>
      <c r="I335">
        <v>0</v>
      </c>
      <c r="J335">
        <v>0</v>
      </c>
      <c r="K335">
        <v>0</v>
      </c>
      <c r="L335">
        <v>0</v>
      </c>
      <c r="N335">
        <v>43947</v>
      </c>
      <c r="O335">
        <v>1</v>
      </c>
      <c r="P335">
        <v>0.25</v>
      </c>
      <c r="Q335">
        <v>0</v>
      </c>
      <c r="R335" s="60">
        <v>0.25</v>
      </c>
      <c r="T335">
        <v>43947</v>
      </c>
      <c r="U335">
        <v>0</v>
      </c>
      <c r="V335">
        <v>0</v>
      </c>
      <c r="W335">
        <v>0</v>
      </c>
      <c r="X335">
        <v>0</v>
      </c>
    </row>
    <row r="336" spans="2:24" x14ac:dyDescent="0.3">
      <c r="B336">
        <v>43948</v>
      </c>
      <c r="C336">
        <v>0</v>
      </c>
      <c r="D336">
        <v>0</v>
      </c>
      <c r="E336">
        <v>0</v>
      </c>
      <c r="F336" s="60">
        <v>0</v>
      </c>
      <c r="H336">
        <v>43948</v>
      </c>
      <c r="I336">
        <v>0</v>
      </c>
      <c r="J336">
        <v>0</v>
      </c>
      <c r="K336">
        <v>0</v>
      </c>
      <c r="L336">
        <v>0</v>
      </c>
      <c r="N336">
        <v>43948</v>
      </c>
      <c r="O336">
        <v>1</v>
      </c>
      <c r="P336">
        <v>0.5</v>
      </c>
      <c r="Q336">
        <v>0</v>
      </c>
      <c r="R336" s="60">
        <v>0.5</v>
      </c>
      <c r="T336">
        <v>43948</v>
      </c>
      <c r="U336">
        <v>0</v>
      </c>
      <c r="V336">
        <v>0</v>
      </c>
      <c r="W336">
        <v>0</v>
      </c>
      <c r="X336">
        <v>0</v>
      </c>
    </row>
    <row r="337" spans="2:24" x14ac:dyDescent="0.3">
      <c r="B337">
        <v>43949</v>
      </c>
      <c r="C337">
        <v>0</v>
      </c>
      <c r="D337">
        <v>0</v>
      </c>
      <c r="E337">
        <v>0</v>
      </c>
      <c r="F337" s="60">
        <v>0</v>
      </c>
      <c r="H337">
        <v>43949</v>
      </c>
      <c r="I337">
        <v>0</v>
      </c>
      <c r="J337">
        <v>0</v>
      </c>
      <c r="K337">
        <v>0</v>
      </c>
      <c r="L337">
        <v>0</v>
      </c>
      <c r="N337">
        <v>43949</v>
      </c>
      <c r="O337">
        <v>1</v>
      </c>
      <c r="P337">
        <v>0.75</v>
      </c>
      <c r="Q337">
        <v>0</v>
      </c>
      <c r="R337" s="60">
        <v>0.75</v>
      </c>
      <c r="T337">
        <v>43949</v>
      </c>
      <c r="U337">
        <v>0</v>
      </c>
      <c r="V337">
        <v>0</v>
      </c>
      <c r="W337">
        <v>0</v>
      </c>
      <c r="X337">
        <v>0</v>
      </c>
    </row>
    <row r="338" spans="2:24" x14ac:dyDescent="0.3">
      <c r="B338">
        <v>43950</v>
      </c>
      <c r="C338">
        <v>2</v>
      </c>
      <c r="D338">
        <v>1</v>
      </c>
      <c r="E338">
        <v>0</v>
      </c>
      <c r="F338" s="60">
        <v>1</v>
      </c>
      <c r="H338">
        <v>43950</v>
      </c>
      <c r="I338">
        <v>2</v>
      </c>
      <c r="J338">
        <v>0.66666666666666663</v>
      </c>
      <c r="K338">
        <v>0</v>
      </c>
      <c r="L338">
        <v>0.66666666666666663</v>
      </c>
      <c r="N338">
        <v>43950</v>
      </c>
      <c r="O338">
        <v>7</v>
      </c>
      <c r="P338">
        <v>2.5</v>
      </c>
      <c r="Q338">
        <v>0</v>
      </c>
      <c r="R338" s="60">
        <v>2.5</v>
      </c>
      <c r="T338">
        <v>43950</v>
      </c>
      <c r="U338">
        <v>1</v>
      </c>
      <c r="V338">
        <v>0.2</v>
      </c>
      <c r="W338">
        <v>0</v>
      </c>
      <c r="X338">
        <v>0.2</v>
      </c>
    </row>
    <row r="339" spans="2:24" x14ac:dyDescent="0.3">
      <c r="B339">
        <v>43951</v>
      </c>
      <c r="C339">
        <v>0</v>
      </c>
      <c r="D339">
        <v>1</v>
      </c>
      <c r="E339">
        <v>0</v>
      </c>
      <c r="F339" s="60">
        <v>1</v>
      </c>
      <c r="H339">
        <v>43951</v>
      </c>
      <c r="I339">
        <v>1</v>
      </c>
      <c r="J339">
        <v>1</v>
      </c>
      <c r="K339">
        <v>0</v>
      </c>
      <c r="L339">
        <v>1</v>
      </c>
      <c r="N339">
        <v>43951</v>
      </c>
      <c r="O339">
        <v>0</v>
      </c>
      <c r="P339">
        <v>2.25</v>
      </c>
      <c r="Q339">
        <v>0</v>
      </c>
      <c r="R339" s="60">
        <v>2.25</v>
      </c>
      <c r="T339">
        <v>43951</v>
      </c>
      <c r="U339">
        <v>0</v>
      </c>
      <c r="V339">
        <v>0.2</v>
      </c>
      <c r="W339">
        <v>0</v>
      </c>
      <c r="X339">
        <v>0.2</v>
      </c>
    </row>
    <row r="340" spans="2:24" x14ac:dyDescent="0.3">
      <c r="B340">
        <v>43952</v>
      </c>
      <c r="C340">
        <v>0</v>
      </c>
      <c r="D340">
        <v>0</v>
      </c>
      <c r="E340">
        <v>0</v>
      </c>
      <c r="F340" s="60">
        <v>0</v>
      </c>
      <c r="H340">
        <v>43952</v>
      </c>
      <c r="I340">
        <v>0</v>
      </c>
      <c r="J340">
        <v>1</v>
      </c>
      <c r="K340">
        <v>0</v>
      </c>
      <c r="L340">
        <v>1</v>
      </c>
      <c r="N340">
        <v>43952</v>
      </c>
      <c r="O340">
        <v>0</v>
      </c>
      <c r="P340">
        <v>2</v>
      </c>
      <c r="Q340">
        <v>0</v>
      </c>
      <c r="R340" s="60">
        <v>2</v>
      </c>
      <c r="T340">
        <v>43952</v>
      </c>
      <c r="U340">
        <v>0</v>
      </c>
      <c r="V340">
        <v>0.2</v>
      </c>
      <c r="W340">
        <v>0</v>
      </c>
      <c r="X340">
        <v>0.2</v>
      </c>
    </row>
    <row r="341" spans="2:24" x14ac:dyDescent="0.3">
      <c r="B341">
        <v>43953</v>
      </c>
      <c r="C341">
        <v>0</v>
      </c>
      <c r="D341">
        <v>0</v>
      </c>
      <c r="E341">
        <v>0</v>
      </c>
      <c r="F341" s="60">
        <v>0</v>
      </c>
      <c r="H341">
        <v>43953</v>
      </c>
      <c r="I341">
        <v>1</v>
      </c>
      <c r="J341">
        <v>0.66666666666666663</v>
      </c>
      <c r="K341">
        <v>0</v>
      </c>
      <c r="L341">
        <v>0.66666666666666663</v>
      </c>
      <c r="N341">
        <v>43953</v>
      </c>
      <c r="O341">
        <v>1</v>
      </c>
      <c r="P341">
        <v>2</v>
      </c>
      <c r="Q341">
        <v>0</v>
      </c>
      <c r="R341" s="60">
        <v>2</v>
      </c>
      <c r="T341">
        <v>43953</v>
      </c>
      <c r="U341">
        <v>1</v>
      </c>
      <c r="V341">
        <v>0.4</v>
      </c>
      <c r="W341">
        <v>0</v>
      </c>
      <c r="X341">
        <v>0.4</v>
      </c>
    </row>
    <row r="342" spans="2:24" x14ac:dyDescent="0.3">
      <c r="B342">
        <v>43954</v>
      </c>
      <c r="C342">
        <v>0</v>
      </c>
      <c r="D342">
        <v>0</v>
      </c>
      <c r="E342">
        <v>0</v>
      </c>
      <c r="F342" s="60">
        <v>0</v>
      </c>
      <c r="H342">
        <v>43954</v>
      </c>
      <c r="I342">
        <v>0</v>
      </c>
      <c r="J342">
        <v>0.33333333333333331</v>
      </c>
      <c r="K342">
        <v>0</v>
      </c>
      <c r="L342">
        <v>0.33333333333333331</v>
      </c>
      <c r="N342">
        <v>43954</v>
      </c>
      <c r="O342">
        <v>0</v>
      </c>
      <c r="P342">
        <v>0.25</v>
      </c>
      <c r="Q342">
        <v>0</v>
      </c>
      <c r="R342" s="60">
        <v>0.25</v>
      </c>
      <c r="T342">
        <v>43954</v>
      </c>
      <c r="U342">
        <v>0</v>
      </c>
      <c r="V342">
        <v>0.4</v>
      </c>
      <c r="W342">
        <v>0</v>
      </c>
      <c r="X342">
        <v>0.4</v>
      </c>
    </row>
    <row r="343" spans="2:24" x14ac:dyDescent="0.3">
      <c r="B343">
        <v>43955</v>
      </c>
      <c r="C343">
        <v>0</v>
      </c>
      <c r="D343">
        <v>0</v>
      </c>
      <c r="E343">
        <v>0</v>
      </c>
      <c r="F343" s="60">
        <v>0</v>
      </c>
      <c r="H343">
        <v>43955</v>
      </c>
      <c r="I343">
        <v>0</v>
      </c>
      <c r="J343">
        <v>0.33333333333333331</v>
      </c>
      <c r="K343">
        <v>0</v>
      </c>
      <c r="L343">
        <v>0.33333333333333331</v>
      </c>
      <c r="N343">
        <v>43955</v>
      </c>
      <c r="O343">
        <v>0</v>
      </c>
      <c r="P343">
        <v>0.25</v>
      </c>
      <c r="Q343">
        <v>0</v>
      </c>
      <c r="R343" s="60">
        <v>0.25</v>
      </c>
      <c r="T343">
        <v>43955</v>
      </c>
      <c r="U343">
        <v>0</v>
      </c>
      <c r="V343">
        <v>0.2</v>
      </c>
      <c r="W343">
        <v>0</v>
      </c>
      <c r="X343">
        <v>0.2</v>
      </c>
    </row>
    <row r="344" spans="2:24" x14ac:dyDescent="0.3">
      <c r="B344">
        <v>43956</v>
      </c>
      <c r="C344">
        <v>0</v>
      </c>
      <c r="D344">
        <v>0</v>
      </c>
      <c r="E344">
        <v>0</v>
      </c>
      <c r="F344" s="60">
        <v>0</v>
      </c>
      <c r="H344">
        <v>43956</v>
      </c>
      <c r="I344">
        <v>0</v>
      </c>
      <c r="J344">
        <v>0</v>
      </c>
      <c r="K344">
        <v>0</v>
      </c>
      <c r="L344">
        <v>0</v>
      </c>
      <c r="N344">
        <v>43956</v>
      </c>
      <c r="O344">
        <v>0</v>
      </c>
      <c r="P344">
        <v>0.25</v>
      </c>
      <c r="Q344">
        <v>0</v>
      </c>
      <c r="R344" s="60">
        <v>0.25</v>
      </c>
      <c r="T344">
        <v>43956</v>
      </c>
      <c r="U344">
        <v>0</v>
      </c>
      <c r="V344">
        <v>0.2</v>
      </c>
      <c r="W344">
        <v>0</v>
      </c>
      <c r="X344">
        <v>0.2</v>
      </c>
    </row>
    <row r="345" spans="2:24" x14ac:dyDescent="0.3">
      <c r="B345">
        <v>43957</v>
      </c>
      <c r="C345">
        <v>1</v>
      </c>
      <c r="D345">
        <v>0.5</v>
      </c>
      <c r="E345">
        <v>0</v>
      </c>
      <c r="F345" s="60">
        <v>0.5</v>
      </c>
      <c r="H345">
        <v>43957</v>
      </c>
      <c r="I345">
        <v>0</v>
      </c>
      <c r="J345">
        <v>0</v>
      </c>
      <c r="K345">
        <v>0</v>
      </c>
      <c r="L345">
        <v>0</v>
      </c>
      <c r="N345">
        <v>43957</v>
      </c>
      <c r="O345">
        <v>0</v>
      </c>
      <c r="P345">
        <v>0</v>
      </c>
      <c r="Q345">
        <v>0</v>
      </c>
      <c r="R345" s="60">
        <v>0</v>
      </c>
      <c r="T345">
        <v>43957</v>
      </c>
      <c r="U345">
        <v>1</v>
      </c>
      <c r="V345">
        <v>0.4</v>
      </c>
      <c r="W345">
        <v>0</v>
      </c>
      <c r="X345">
        <v>0.4</v>
      </c>
    </row>
    <row r="346" spans="2:24" x14ac:dyDescent="0.3">
      <c r="B346">
        <v>43958</v>
      </c>
      <c r="C346">
        <v>2</v>
      </c>
      <c r="D346">
        <v>1.5</v>
      </c>
      <c r="E346">
        <v>0</v>
      </c>
      <c r="F346" s="60">
        <v>1.5</v>
      </c>
      <c r="H346">
        <v>43958</v>
      </c>
      <c r="I346">
        <v>0</v>
      </c>
      <c r="J346">
        <v>0</v>
      </c>
      <c r="K346">
        <v>0</v>
      </c>
      <c r="L346">
        <v>0</v>
      </c>
      <c r="N346">
        <v>43958</v>
      </c>
      <c r="O346">
        <v>0</v>
      </c>
      <c r="P346">
        <v>0</v>
      </c>
      <c r="Q346">
        <v>0</v>
      </c>
      <c r="R346" s="60">
        <v>0</v>
      </c>
      <c r="T346">
        <v>43958</v>
      </c>
      <c r="U346">
        <v>2</v>
      </c>
      <c r="V346">
        <v>0.6</v>
      </c>
      <c r="W346">
        <v>0</v>
      </c>
      <c r="X346">
        <v>0.6</v>
      </c>
    </row>
    <row r="347" spans="2:24" x14ac:dyDescent="0.3">
      <c r="B347">
        <v>43959</v>
      </c>
      <c r="C347">
        <v>5</v>
      </c>
      <c r="D347">
        <v>3.5</v>
      </c>
      <c r="E347">
        <v>0</v>
      </c>
      <c r="F347" s="60">
        <v>3.5</v>
      </c>
      <c r="H347">
        <v>43959</v>
      </c>
      <c r="I347">
        <v>4</v>
      </c>
      <c r="J347">
        <v>1.3333333333333333</v>
      </c>
      <c r="K347">
        <v>0</v>
      </c>
      <c r="L347">
        <v>1.3333333333333333</v>
      </c>
      <c r="N347">
        <v>43959</v>
      </c>
      <c r="O347">
        <v>0</v>
      </c>
      <c r="P347">
        <v>0</v>
      </c>
      <c r="Q347">
        <v>0</v>
      </c>
      <c r="R347" s="60">
        <v>0</v>
      </c>
      <c r="T347">
        <v>43959</v>
      </c>
      <c r="U347">
        <v>0</v>
      </c>
      <c r="V347">
        <v>0.6</v>
      </c>
      <c r="W347">
        <v>0</v>
      </c>
      <c r="X347">
        <v>0.6</v>
      </c>
    </row>
    <row r="348" spans="2:24" x14ac:dyDescent="0.3">
      <c r="B348">
        <v>43960</v>
      </c>
      <c r="C348">
        <v>0</v>
      </c>
      <c r="D348">
        <v>2.5</v>
      </c>
      <c r="E348">
        <v>0</v>
      </c>
      <c r="F348" s="60">
        <v>2.5</v>
      </c>
      <c r="H348">
        <v>43960</v>
      </c>
      <c r="I348">
        <v>0</v>
      </c>
      <c r="J348">
        <v>1.3333333333333333</v>
      </c>
      <c r="K348">
        <v>0</v>
      </c>
      <c r="L348">
        <v>1.3333333333333333</v>
      </c>
      <c r="N348">
        <v>43960</v>
      </c>
      <c r="O348">
        <v>0</v>
      </c>
      <c r="P348">
        <v>0</v>
      </c>
      <c r="Q348">
        <v>0</v>
      </c>
      <c r="R348" s="60">
        <v>0</v>
      </c>
      <c r="T348">
        <v>43960</v>
      </c>
      <c r="U348">
        <v>0</v>
      </c>
      <c r="V348">
        <v>0.6</v>
      </c>
      <c r="W348">
        <v>0</v>
      </c>
      <c r="X348">
        <v>0.6</v>
      </c>
    </row>
    <row r="349" spans="2:24" x14ac:dyDescent="0.3">
      <c r="B349">
        <v>43961</v>
      </c>
      <c r="C349">
        <v>0</v>
      </c>
      <c r="D349">
        <v>0</v>
      </c>
      <c r="E349">
        <v>0</v>
      </c>
      <c r="F349" s="60">
        <v>0</v>
      </c>
      <c r="H349">
        <v>43961</v>
      </c>
      <c r="I349">
        <v>0</v>
      </c>
      <c r="J349">
        <v>1.3333333333333333</v>
      </c>
      <c r="K349">
        <v>0</v>
      </c>
      <c r="L349">
        <v>1.3333333333333333</v>
      </c>
      <c r="N349">
        <v>43961</v>
      </c>
      <c r="O349">
        <v>0</v>
      </c>
      <c r="P349">
        <v>0</v>
      </c>
      <c r="Q349">
        <v>0</v>
      </c>
      <c r="R349" s="60">
        <v>0</v>
      </c>
      <c r="T349">
        <v>43961</v>
      </c>
      <c r="U349">
        <v>0</v>
      </c>
      <c r="V349">
        <v>0.6</v>
      </c>
      <c r="W349">
        <v>0</v>
      </c>
      <c r="X349">
        <v>0.6</v>
      </c>
    </row>
    <row r="350" spans="2:24" x14ac:dyDescent="0.3">
      <c r="B350">
        <v>43962</v>
      </c>
      <c r="C350">
        <v>4</v>
      </c>
      <c r="D350">
        <v>2</v>
      </c>
      <c r="E350">
        <v>0</v>
      </c>
      <c r="F350" s="60">
        <v>2</v>
      </c>
      <c r="H350">
        <v>43962</v>
      </c>
      <c r="I350">
        <v>1</v>
      </c>
      <c r="J350">
        <v>0.33333333333333331</v>
      </c>
      <c r="K350">
        <v>0</v>
      </c>
      <c r="L350">
        <v>0.33333333333333331</v>
      </c>
      <c r="N350">
        <v>43962</v>
      </c>
      <c r="O350">
        <v>5</v>
      </c>
      <c r="P350">
        <v>1.25</v>
      </c>
      <c r="Q350">
        <v>0</v>
      </c>
      <c r="R350" s="60">
        <v>1.25</v>
      </c>
      <c r="T350">
        <v>43962</v>
      </c>
      <c r="U350">
        <v>4</v>
      </c>
      <c r="V350">
        <v>1.2</v>
      </c>
      <c r="W350">
        <v>0</v>
      </c>
      <c r="X350">
        <v>1.2</v>
      </c>
    </row>
    <row r="351" spans="2:24" x14ac:dyDescent="0.3">
      <c r="B351">
        <v>43963</v>
      </c>
      <c r="C351">
        <v>0</v>
      </c>
      <c r="D351">
        <v>2</v>
      </c>
      <c r="E351">
        <v>0</v>
      </c>
      <c r="F351" s="60">
        <v>2</v>
      </c>
      <c r="H351">
        <v>43963</v>
      </c>
      <c r="I351">
        <v>0</v>
      </c>
      <c r="J351">
        <v>0.33333333333333331</v>
      </c>
      <c r="K351">
        <v>0</v>
      </c>
      <c r="L351">
        <v>0.33333333333333331</v>
      </c>
      <c r="N351">
        <v>43963</v>
      </c>
      <c r="O351">
        <v>1</v>
      </c>
      <c r="P351">
        <v>1.5</v>
      </c>
      <c r="Q351">
        <v>0</v>
      </c>
      <c r="R351" s="60">
        <v>1.5</v>
      </c>
      <c r="T351">
        <v>43963</v>
      </c>
      <c r="U351">
        <v>0</v>
      </c>
      <c r="V351">
        <v>0.8</v>
      </c>
      <c r="W351">
        <v>0</v>
      </c>
      <c r="X351">
        <v>0.8</v>
      </c>
    </row>
    <row r="352" spans="2:24" x14ac:dyDescent="0.3">
      <c r="B352">
        <v>43964</v>
      </c>
      <c r="C352">
        <v>0</v>
      </c>
      <c r="D352">
        <v>0</v>
      </c>
      <c r="E352">
        <v>0</v>
      </c>
      <c r="F352" s="60">
        <v>0</v>
      </c>
      <c r="H352">
        <v>43964</v>
      </c>
      <c r="I352">
        <v>0</v>
      </c>
      <c r="J352">
        <v>0.33333333333333331</v>
      </c>
      <c r="K352">
        <v>0</v>
      </c>
      <c r="L352">
        <v>0.33333333333333331</v>
      </c>
      <c r="N352">
        <v>43964</v>
      </c>
      <c r="O352">
        <v>0</v>
      </c>
      <c r="P352">
        <v>1.5</v>
      </c>
      <c r="Q352">
        <v>0</v>
      </c>
      <c r="R352" s="60">
        <v>1.5</v>
      </c>
      <c r="T352">
        <v>43964</v>
      </c>
      <c r="U352">
        <v>0</v>
      </c>
      <c r="V352">
        <v>0.8</v>
      </c>
      <c r="W352">
        <v>0</v>
      </c>
      <c r="X352">
        <v>0.8</v>
      </c>
    </row>
    <row r="353" spans="2:24" x14ac:dyDescent="0.3">
      <c r="B353">
        <v>43965</v>
      </c>
      <c r="C353">
        <v>0</v>
      </c>
      <c r="D353">
        <v>0</v>
      </c>
      <c r="E353">
        <v>0</v>
      </c>
      <c r="F353" s="60">
        <v>0</v>
      </c>
      <c r="H353">
        <v>43965</v>
      </c>
      <c r="I353">
        <v>0</v>
      </c>
      <c r="J353">
        <v>0</v>
      </c>
      <c r="K353">
        <v>0</v>
      </c>
      <c r="L353">
        <v>0</v>
      </c>
      <c r="N353">
        <v>43965</v>
      </c>
      <c r="O353">
        <v>0</v>
      </c>
      <c r="P353">
        <v>1.5</v>
      </c>
      <c r="Q353">
        <v>0</v>
      </c>
      <c r="R353" s="60">
        <v>1.5</v>
      </c>
      <c r="T353">
        <v>43965</v>
      </c>
      <c r="U353">
        <v>0</v>
      </c>
      <c r="V353">
        <v>0.8</v>
      </c>
      <c r="W353">
        <v>0</v>
      </c>
      <c r="X353">
        <v>0.8</v>
      </c>
    </row>
    <row r="354" spans="2:24" x14ac:dyDescent="0.3">
      <c r="B354">
        <v>43966</v>
      </c>
      <c r="C354">
        <v>0</v>
      </c>
      <c r="D354">
        <v>0</v>
      </c>
      <c r="E354">
        <v>0</v>
      </c>
      <c r="F354" s="60">
        <v>0</v>
      </c>
      <c r="H354">
        <v>43966</v>
      </c>
      <c r="I354">
        <v>1</v>
      </c>
      <c r="J354">
        <v>0.33333333333333331</v>
      </c>
      <c r="K354">
        <v>0</v>
      </c>
      <c r="L354">
        <v>0.33333333333333331</v>
      </c>
      <c r="N354">
        <v>43966</v>
      </c>
      <c r="O354">
        <v>1</v>
      </c>
      <c r="P354">
        <v>0.5</v>
      </c>
      <c r="Q354">
        <v>0</v>
      </c>
      <c r="R354" s="60">
        <v>0.5</v>
      </c>
      <c r="T354">
        <v>43966</v>
      </c>
      <c r="U354">
        <v>1</v>
      </c>
      <c r="V354">
        <v>1</v>
      </c>
      <c r="W354">
        <v>0</v>
      </c>
      <c r="X354">
        <v>1</v>
      </c>
    </row>
    <row r="355" spans="2:24" x14ac:dyDescent="0.3">
      <c r="B355">
        <v>43967</v>
      </c>
      <c r="C355">
        <v>2</v>
      </c>
      <c r="D355">
        <v>1</v>
      </c>
      <c r="E355">
        <v>0</v>
      </c>
      <c r="F355" s="60">
        <v>1</v>
      </c>
      <c r="H355">
        <v>43967</v>
      </c>
      <c r="I355">
        <v>2</v>
      </c>
      <c r="J355">
        <v>1</v>
      </c>
      <c r="K355">
        <v>0</v>
      </c>
      <c r="L355">
        <v>1</v>
      </c>
      <c r="N355">
        <v>43967</v>
      </c>
      <c r="O355">
        <v>0</v>
      </c>
      <c r="P355">
        <v>0.25</v>
      </c>
      <c r="Q355">
        <v>0</v>
      </c>
      <c r="R355" s="60">
        <v>0.25</v>
      </c>
      <c r="T355">
        <v>43967</v>
      </c>
      <c r="U355">
        <v>2</v>
      </c>
      <c r="V355">
        <v>0.6</v>
      </c>
      <c r="W355">
        <v>0</v>
      </c>
      <c r="X355">
        <v>0.6</v>
      </c>
    </row>
    <row r="356" spans="2:24" x14ac:dyDescent="0.3">
      <c r="B356">
        <v>43968</v>
      </c>
      <c r="C356">
        <v>0</v>
      </c>
      <c r="D356">
        <v>1</v>
      </c>
      <c r="E356">
        <v>0</v>
      </c>
      <c r="F356" s="60">
        <v>1</v>
      </c>
      <c r="H356">
        <v>43968</v>
      </c>
      <c r="I356">
        <v>1</v>
      </c>
      <c r="J356">
        <v>1.3333333333333333</v>
      </c>
      <c r="K356">
        <v>0</v>
      </c>
      <c r="L356">
        <v>1.3333333333333333</v>
      </c>
      <c r="N356">
        <v>43968</v>
      </c>
      <c r="O356">
        <v>0</v>
      </c>
      <c r="P356">
        <v>0.25</v>
      </c>
      <c r="Q356">
        <v>0</v>
      </c>
      <c r="R356" s="60">
        <v>0.25</v>
      </c>
      <c r="T356">
        <v>43968</v>
      </c>
      <c r="U356">
        <v>1</v>
      </c>
      <c r="V356">
        <v>0.8</v>
      </c>
      <c r="W356">
        <v>0</v>
      </c>
      <c r="X356">
        <v>0.8</v>
      </c>
    </row>
    <row r="357" spans="2:24" x14ac:dyDescent="0.3">
      <c r="B357">
        <v>43969</v>
      </c>
      <c r="C357">
        <v>0</v>
      </c>
      <c r="D357">
        <v>0</v>
      </c>
      <c r="E357">
        <v>0</v>
      </c>
      <c r="F357" s="60">
        <v>0</v>
      </c>
      <c r="H357">
        <v>43969</v>
      </c>
      <c r="I357">
        <v>0</v>
      </c>
      <c r="J357">
        <v>1</v>
      </c>
      <c r="K357">
        <v>0</v>
      </c>
      <c r="L357">
        <v>1</v>
      </c>
      <c r="N357">
        <v>43969</v>
      </c>
      <c r="O357">
        <v>0</v>
      </c>
      <c r="P357">
        <v>0.25</v>
      </c>
      <c r="Q357">
        <v>0</v>
      </c>
      <c r="R357" s="60">
        <v>0.25</v>
      </c>
      <c r="T357">
        <v>43969</v>
      </c>
      <c r="U357">
        <v>0</v>
      </c>
      <c r="V357">
        <v>0.8</v>
      </c>
      <c r="W357">
        <v>0</v>
      </c>
      <c r="X357">
        <v>0.8</v>
      </c>
    </row>
    <row r="358" spans="2:24" x14ac:dyDescent="0.3">
      <c r="B358">
        <v>43970</v>
      </c>
      <c r="C358">
        <v>0</v>
      </c>
      <c r="D358">
        <v>0</v>
      </c>
      <c r="E358">
        <v>0</v>
      </c>
      <c r="F358" s="60">
        <v>0</v>
      </c>
      <c r="H358">
        <v>43970</v>
      </c>
      <c r="I358">
        <v>1</v>
      </c>
      <c r="J358">
        <v>0.66666666666666663</v>
      </c>
      <c r="K358">
        <v>0</v>
      </c>
      <c r="L358">
        <v>0.66666666666666663</v>
      </c>
      <c r="N358">
        <v>43970</v>
      </c>
      <c r="O358">
        <v>0</v>
      </c>
      <c r="P358">
        <v>0</v>
      </c>
      <c r="Q358">
        <v>0</v>
      </c>
      <c r="R358" s="60">
        <v>0</v>
      </c>
      <c r="T358">
        <v>43970</v>
      </c>
      <c r="U358">
        <v>0</v>
      </c>
      <c r="V358">
        <v>0.8</v>
      </c>
      <c r="W358">
        <v>0</v>
      </c>
      <c r="X358">
        <v>0.8</v>
      </c>
    </row>
    <row r="359" spans="2:24" x14ac:dyDescent="0.3">
      <c r="B359">
        <v>43971</v>
      </c>
      <c r="C359">
        <v>0</v>
      </c>
      <c r="D359">
        <v>0</v>
      </c>
      <c r="E359">
        <v>0</v>
      </c>
      <c r="F359" s="60">
        <v>0</v>
      </c>
      <c r="H359">
        <v>43971</v>
      </c>
      <c r="I359">
        <v>0</v>
      </c>
      <c r="J359">
        <v>0.33333333333333331</v>
      </c>
      <c r="K359">
        <v>0</v>
      </c>
      <c r="L359">
        <v>0.33333333333333331</v>
      </c>
      <c r="N359">
        <v>43971</v>
      </c>
      <c r="O359">
        <v>0</v>
      </c>
      <c r="P359">
        <v>0</v>
      </c>
      <c r="Q359">
        <v>0</v>
      </c>
      <c r="R359" s="60">
        <v>0</v>
      </c>
      <c r="T359">
        <v>43971</v>
      </c>
      <c r="U359">
        <v>0</v>
      </c>
      <c r="V359">
        <v>0.6</v>
      </c>
      <c r="W359">
        <v>0</v>
      </c>
      <c r="X359">
        <v>0.6</v>
      </c>
    </row>
    <row r="360" spans="2:24" x14ac:dyDescent="0.3">
      <c r="B360">
        <v>43972</v>
      </c>
      <c r="C360">
        <v>0</v>
      </c>
      <c r="D360">
        <v>0</v>
      </c>
      <c r="E360">
        <v>0</v>
      </c>
      <c r="F360" s="60">
        <v>0</v>
      </c>
      <c r="H360">
        <v>43972</v>
      </c>
      <c r="I360">
        <v>0</v>
      </c>
      <c r="J360">
        <v>0.33333333333333331</v>
      </c>
      <c r="K360">
        <v>0</v>
      </c>
      <c r="L360">
        <v>0.33333333333333331</v>
      </c>
      <c r="N360">
        <v>43972</v>
      </c>
      <c r="O360">
        <v>0</v>
      </c>
      <c r="P360">
        <v>0</v>
      </c>
      <c r="Q360">
        <v>0</v>
      </c>
      <c r="R360" s="60">
        <v>0</v>
      </c>
      <c r="T360">
        <v>43972</v>
      </c>
      <c r="U360">
        <v>0</v>
      </c>
      <c r="V360">
        <v>0.2</v>
      </c>
      <c r="W360">
        <v>0</v>
      </c>
      <c r="X360">
        <v>0.2</v>
      </c>
    </row>
    <row r="361" spans="2:24" x14ac:dyDescent="0.3">
      <c r="B361">
        <v>43973</v>
      </c>
      <c r="C361">
        <v>0</v>
      </c>
      <c r="D361">
        <v>0</v>
      </c>
      <c r="E361">
        <v>0</v>
      </c>
      <c r="F361" s="60">
        <v>0</v>
      </c>
      <c r="H361">
        <v>43973</v>
      </c>
      <c r="I361">
        <v>0</v>
      </c>
      <c r="J361">
        <v>0</v>
      </c>
      <c r="K361">
        <v>0</v>
      </c>
      <c r="L361">
        <v>0</v>
      </c>
      <c r="N361">
        <v>43973</v>
      </c>
      <c r="O361">
        <v>0</v>
      </c>
      <c r="P361">
        <v>0</v>
      </c>
      <c r="Q361">
        <v>0</v>
      </c>
      <c r="R361" s="60">
        <v>0</v>
      </c>
      <c r="T361">
        <v>43973</v>
      </c>
      <c r="U361">
        <v>0</v>
      </c>
      <c r="V361">
        <v>0</v>
      </c>
      <c r="W361">
        <v>0</v>
      </c>
      <c r="X361">
        <v>0</v>
      </c>
    </row>
    <row r="362" spans="2:24" x14ac:dyDescent="0.3">
      <c r="B362">
        <v>43974</v>
      </c>
      <c r="C362">
        <v>0</v>
      </c>
      <c r="D362">
        <v>0</v>
      </c>
      <c r="E362">
        <v>0</v>
      </c>
      <c r="F362" s="60">
        <v>0</v>
      </c>
      <c r="H362">
        <v>43974</v>
      </c>
      <c r="I362">
        <v>0</v>
      </c>
      <c r="J362">
        <v>0</v>
      </c>
      <c r="K362">
        <v>0</v>
      </c>
      <c r="L362">
        <v>0</v>
      </c>
      <c r="N362">
        <v>43974</v>
      </c>
      <c r="O362">
        <v>0</v>
      </c>
      <c r="P362">
        <v>0</v>
      </c>
      <c r="Q362">
        <v>0</v>
      </c>
      <c r="R362" s="60">
        <v>0</v>
      </c>
      <c r="T362">
        <v>43974</v>
      </c>
      <c r="U362">
        <v>0</v>
      </c>
      <c r="V362">
        <v>0</v>
      </c>
      <c r="W362">
        <v>0</v>
      </c>
      <c r="X362">
        <v>0</v>
      </c>
    </row>
    <row r="363" spans="2:24" x14ac:dyDescent="0.3">
      <c r="B363">
        <v>43975</v>
      </c>
      <c r="C363">
        <v>0</v>
      </c>
      <c r="D363">
        <v>0</v>
      </c>
      <c r="E363">
        <v>0</v>
      </c>
      <c r="F363" s="60">
        <v>0</v>
      </c>
      <c r="H363">
        <v>43975</v>
      </c>
      <c r="I363">
        <v>0</v>
      </c>
      <c r="J363">
        <v>0</v>
      </c>
      <c r="K363">
        <v>0</v>
      </c>
      <c r="L363">
        <v>0</v>
      </c>
      <c r="N363">
        <v>43975</v>
      </c>
      <c r="O363">
        <v>0</v>
      </c>
      <c r="P363">
        <v>0</v>
      </c>
      <c r="Q363">
        <v>0</v>
      </c>
      <c r="R363" s="60">
        <v>0</v>
      </c>
      <c r="T363">
        <v>43975</v>
      </c>
      <c r="U363">
        <v>0</v>
      </c>
      <c r="V363">
        <v>0</v>
      </c>
      <c r="W363">
        <v>0</v>
      </c>
      <c r="X363">
        <v>0</v>
      </c>
    </row>
    <row r="364" spans="2:24" x14ac:dyDescent="0.3">
      <c r="B364">
        <v>43976</v>
      </c>
      <c r="C364">
        <v>0</v>
      </c>
      <c r="D364">
        <v>0</v>
      </c>
      <c r="E364">
        <v>0</v>
      </c>
      <c r="F364" s="60">
        <v>0</v>
      </c>
      <c r="H364">
        <v>43976</v>
      </c>
      <c r="I364">
        <v>0</v>
      </c>
      <c r="J364">
        <v>0</v>
      </c>
      <c r="K364">
        <v>0</v>
      </c>
      <c r="L364">
        <v>0</v>
      </c>
      <c r="N364">
        <v>43976</v>
      </c>
      <c r="O364">
        <v>0</v>
      </c>
      <c r="P364">
        <v>0</v>
      </c>
      <c r="Q364">
        <v>0</v>
      </c>
      <c r="R364" s="60">
        <v>0</v>
      </c>
      <c r="T364">
        <v>43976</v>
      </c>
      <c r="U364">
        <v>0</v>
      </c>
      <c r="V364">
        <v>0</v>
      </c>
      <c r="W364">
        <v>0</v>
      </c>
      <c r="X364">
        <v>0</v>
      </c>
    </row>
    <row r="365" spans="2:24" x14ac:dyDescent="0.3">
      <c r="B365">
        <v>43977</v>
      </c>
      <c r="C365">
        <v>0</v>
      </c>
      <c r="D365">
        <v>0</v>
      </c>
      <c r="E365">
        <v>0</v>
      </c>
      <c r="F365" s="60">
        <v>0</v>
      </c>
      <c r="H365">
        <v>43977</v>
      </c>
      <c r="I365">
        <v>0</v>
      </c>
      <c r="J365">
        <v>0</v>
      </c>
      <c r="K365">
        <v>0</v>
      </c>
      <c r="L365">
        <v>0</v>
      </c>
      <c r="N365">
        <v>43977</v>
      </c>
      <c r="O365">
        <v>0</v>
      </c>
      <c r="P365">
        <v>0</v>
      </c>
      <c r="Q365">
        <v>0</v>
      </c>
      <c r="R365" s="60">
        <v>0</v>
      </c>
      <c r="T365">
        <v>43977</v>
      </c>
      <c r="U365">
        <v>0</v>
      </c>
      <c r="V365">
        <v>0</v>
      </c>
      <c r="W365">
        <v>0</v>
      </c>
      <c r="X365">
        <v>0</v>
      </c>
    </row>
    <row r="366" spans="2:24" x14ac:dyDescent="0.3">
      <c r="B366">
        <v>43978</v>
      </c>
      <c r="C366">
        <v>0</v>
      </c>
      <c r="D366">
        <v>0</v>
      </c>
      <c r="E366">
        <v>0</v>
      </c>
      <c r="F366" s="60">
        <v>0</v>
      </c>
      <c r="H366">
        <v>43978</v>
      </c>
      <c r="I366">
        <v>0</v>
      </c>
      <c r="J366">
        <v>0</v>
      </c>
      <c r="K366">
        <v>0</v>
      </c>
      <c r="L366">
        <v>0</v>
      </c>
      <c r="N366">
        <v>43978</v>
      </c>
      <c r="O366">
        <v>0</v>
      </c>
      <c r="P366">
        <v>0</v>
      </c>
      <c r="Q366">
        <v>0</v>
      </c>
      <c r="R366" s="60">
        <v>0</v>
      </c>
      <c r="T366">
        <v>43978</v>
      </c>
      <c r="U366">
        <v>0</v>
      </c>
      <c r="V366">
        <v>0</v>
      </c>
      <c r="W366">
        <v>0</v>
      </c>
      <c r="X366">
        <v>0</v>
      </c>
    </row>
    <row r="367" spans="2:24" x14ac:dyDescent="0.3">
      <c r="B367">
        <v>43979</v>
      </c>
      <c r="C367">
        <v>0</v>
      </c>
      <c r="D367">
        <v>0</v>
      </c>
      <c r="E367">
        <v>0</v>
      </c>
      <c r="F367" s="60">
        <v>0</v>
      </c>
      <c r="H367">
        <v>43979</v>
      </c>
      <c r="I367">
        <v>0</v>
      </c>
      <c r="J367">
        <v>0</v>
      </c>
      <c r="K367">
        <v>0</v>
      </c>
      <c r="L367">
        <v>0</v>
      </c>
      <c r="N367">
        <v>43979</v>
      </c>
      <c r="O367">
        <v>0</v>
      </c>
      <c r="P367">
        <v>0</v>
      </c>
      <c r="Q367">
        <v>0</v>
      </c>
      <c r="R367" s="60">
        <v>0</v>
      </c>
      <c r="T367">
        <v>43979</v>
      </c>
      <c r="U367">
        <v>0</v>
      </c>
      <c r="V367">
        <v>0</v>
      </c>
      <c r="W367">
        <v>0</v>
      </c>
      <c r="X367">
        <v>0</v>
      </c>
    </row>
    <row r="368" spans="2:24" x14ac:dyDescent="0.3">
      <c r="B368">
        <v>43980</v>
      </c>
      <c r="C368">
        <v>0</v>
      </c>
      <c r="D368">
        <v>0</v>
      </c>
      <c r="E368">
        <v>0</v>
      </c>
      <c r="F368" s="60">
        <v>0</v>
      </c>
      <c r="H368">
        <v>43980</v>
      </c>
      <c r="I368">
        <v>0</v>
      </c>
      <c r="J368">
        <v>0</v>
      </c>
      <c r="K368">
        <v>0</v>
      </c>
      <c r="L368">
        <v>0</v>
      </c>
      <c r="N368">
        <v>43980</v>
      </c>
      <c r="O368">
        <v>2</v>
      </c>
      <c r="P368">
        <v>0.5</v>
      </c>
      <c r="Q368">
        <v>0</v>
      </c>
      <c r="R368" s="60">
        <v>0.5</v>
      </c>
      <c r="T368">
        <v>43980</v>
      </c>
      <c r="U368">
        <v>0</v>
      </c>
      <c r="V368">
        <v>0</v>
      </c>
      <c r="W368">
        <v>0</v>
      </c>
      <c r="X368">
        <v>0</v>
      </c>
    </row>
    <row r="369" spans="2:24" x14ac:dyDescent="0.3">
      <c r="B369">
        <v>43981</v>
      </c>
      <c r="C369">
        <v>2</v>
      </c>
      <c r="D369">
        <v>1</v>
      </c>
      <c r="E369">
        <v>0</v>
      </c>
      <c r="F369" s="60">
        <v>1</v>
      </c>
      <c r="H369">
        <v>43981</v>
      </c>
      <c r="I369">
        <v>0</v>
      </c>
      <c r="J369">
        <v>0</v>
      </c>
      <c r="K369">
        <v>0</v>
      </c>
      <c r="L369">
        <v>0</v>
      </c>
      <c r="N369">
        <v>43981</v>
      </c>
      <c r="O369">
        <v>1</v>
      </c>
      <c r="P369">
        <v>0.75</v>
      </c>
      <c r="Q369">
        <v>0</v>
      </c>
      <c r="R369" s="60">
        <v>0.75</v>
      </c>
      <c r="T369">
        <v>43981</v>
      </c>
      <c r="U369">
        <v>0</v>
      </c>
      <c r="V369">
        <v>0</v>
      </c>
      <c r="W369">
        <v>0</v>
      </c>
      <c r="X369">
        <v>0</v>
      </c>
    </row>
    <row r="370" spans="2:24" x14ac:dyDescent="0.3">
      <c r="B370">
        <v>43982</v>
      </c>
      <c r="C370">
        <v>0</v>
      </c>
      <c r="D370">
        <v>1</v>
      </c>
      <c r="E370">
        <v>0</v>
      </c>
      <c r="F370" s="60">
        <v>1</v>
      </c>
      <c r="H370">
        <v>43982</v>
      </c>
      <c r="I370">
        <v>0</v>
      </c>
      <c r="J370">
        <v>0</v>
      </c>
      <c r="K370">
        <v>0</v>
      </c>
      <c r="L370">
        <v>0</v>
      </c>
      <c r="N370">
        <v>43982</v>
      </c>
      <c r="O370">
        <v>1</v>
      </c>
      <c r="P370">
        <v>1</v>
      </c>
      <c r="Q370">
        <v>0</v>
      </c>
      <c r="R370" s="60">
        <v>1</v>
      </c>
      <c r="T370">
        <v>43982</v>
      </c>
      <c r="U370">
        <v>0</v>
      </c>
      <c r="V370">
        <v>0</v>
      </c>
      <c r="W370">
        <v>0</v>
      </c>
      <c r="X3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584"/>
  <sheetViews>
    <sheetView topLeftCell="B1" workbookViewId="0">
      <selection activeCell="F21" sqref="F21"/>
    </sheetView>
  </sheetViews>
  <sheetFormatPr defaultRowHeight="14.4" x14ac:dyDescent="0.3"/>
  <cols>
    <col min="1" max="1" width="14.6640625" customWidth="1"/>
    <col min="2" max="2" width="15.33203125" customWidth="1"/>
    <col min="3" max="3" width="13.88671875" customWidth="1"/>
    <col min="4" max="4" width="12.6640625" customWidth="1"/>
    <col min="6" max="6" width="20.6640625" customWidth="1"/>
    <col min="7" max="8" width="12.5546875" customWidth="1"/>
    <col min="11" max="11" width="11.33203125" customWidth="1"/>
    <col min="16" max="16" width="15.5546875" customWidth="1"/>
  </cols>
  <sheetData>
    <row r="3" spans="1:16" x14ac:dyDescent="0.3">
      <c r="B3" s="119" t="s">
        <v>53</v>
      </c>
      <c r="C3" s="120"/>
      <c r="D3" s="112"/>
      <c r="F3" s="7" t="s">
        <v>11</v>
      </c>
      <c r="G3" s="7">
        <f>SUM(Data!C5:C370)</f>
        <v>771.15999999999974</v>
      </c>
      <c r="H3" s="57"/>
    </row>
    <row r="4" spans="1:16" x14ac:dyDescent="0.3">
      <c r="A4" s="4" t="s">
        <v>0</v>
      </c>
      <c r="B4" s="4" t="s">
        <v>2</v>
      </c>
      <c r="C4" s="4" t="s">
        <v>3</v>
      </c>
      <c r="D4" s="4" t="s">
        <v>4</v>
      </c>
      <c r="F4" s="7" t="s">
        <v>12</v>
      </c>
      <c r="G4" s="7">
        <f>SUM(Data!D5:D370)</f>
        <v>731.00000000000034</v>
      </c>
      <c r="H4" s="57"/>
    </row>
    <row r="5" spans="1:16" s="60" customFormat="1" x14ac:dyDescent="0.3">
      <c r="A5" s="6">
        <v>43617</v>
      </c>
      <c r="B5" s="73">
        <f>Data!D5-Data!C5</f>
        <v>0</v>
      </c>
      <c r="C5" s="73">
        <f t="shared" ref="C5:C68" si="0">ABS(B5)</f>
        <v>0</v>
      </c>
      <c r="D5" s="73">
        <f t="shared" ref="D5:D68" si="1">B5^2</f>
        <v>0</v>
      </c>
      <c r="F5" s="7" t="s">
        <v>13</v>
      </c>
      <c r="G5" s="7">
        <f>SUM(B5:B370)</f>
        <v>-40.160000000000025</v>
      </c>
      <c r="H5" s="57"/>
      <c r="I5"/>
      <c r="J5"/>
      <c r="K5"/>
      <c r="L5"/>
      <c r="M5"/>
      <c r="N5"/>
      <c r="O5"/>
      <c r="P5"/>
    </row>
    <row r="6" spans="1:16" s="60" customFormat="1" x14ac:dyDescent="0.3">
      <c r="A6" s="6">
        <v>43618</v>
      </c>
      <c r="B6" s="73">
        <f>Data!D6-Data!C6</f>
        <v>0</v>
      </c>
      <c r="C6" s="73">
        <f t="shared" si="0"/>
        <v>0</v>
      </c>
      <c r="D6" s="73">
        <f t="shared" si="1"/>
        <v>0</v>
      </c>
      <c r="F6" s="7" t="s">
        <v>14</v>
      </c>
      <c r="G6" s="7">
        <f>SUM(C5:C370)</f>
        <v>1036.6000000000004</v>
      </c>
      <c r="H6" s="57"/>
      <c r="I6"/>
      <c r="J6"/>
      <c r="K6"/>
      <c r="L6"/>
      <c r="M6"/>
      <c r="N6"/>
      <c r="O6"/>
      <c r="P6"/>
    </row>
    <row r="7" spans="1:16" s="60" customFormat="1" x14ac:dyDescent="0.3">
      <c r="A7" s="6">
        <v>43619</v>
      </c>
      <c r="B7" s="73">
        <f>Data!D7-Data!C7</f>
        <v>2</v>
      </c>
      <c r="C7" s="73">
        <f t="shared" si="0"/>
        <v>2</v>
      </c>
      <c r="D7" s="73">
        <f t="shared" si="1"/>
        <v>4</v>
      </c>
      <c r="F7" s="7" t="s">
        <v>5</v>
      </c>
      <c r="G7" s="7">
        <f>SUM(D5:D370)</f>
        <v>27371.292800000003</v>
      </c>
      <c r="H7" s="57"/>
      <c r="I7"/>
      <c r="J7"/>
      <c r="K7"/>
      <c r="L7"/>
      <c r="M7"/>
      <c r="N7"/>
      <c r="O7"/>
      <c r="P7"/>
    </row>
    <row r="8" spans="1:16" s="60" customFormat="1" x14ac:dyDescent="0.3">
      <c r="A8" s="6">
        <v>43620</v>
      </c>
      <c r="B8" s="73">
        <f>Data!D8-Data!C8</f>
        <v>0</v>
      </c>
      <c r="C8" s="73">
        <f t="shared" si="0"/>
        <v>0</v>
      </c>
      <c r="D8" s="73">
        <f t="shared" si="1"/>
        <v>0</v>
      </c>
      <c r="F8"/>
      <c r="G8"/>
      <c r="H8"/>
      <c r="I8"/>
      <c r="J8"/>
      <c r="K8"/>
      <c r="L8"/>
      <c r="M8"/>
      <c r="N8"/>
      <c r="O8"/>
      <c r="P8"/>
    </row>
    <row r="9" spans="1:16" s="60" customFormat="1" x14ac:dyDescent="0.3">
      <c r="A9" s="6">
        <v>43621</v>
      </c>
      <c r="B9" s="73">
        <f>Data!D9-Data!C9</f>
        <v>0</v>
      </c>
      <c r="C9" s="73">
        <f t="shared" si="0"/>
        <v>0</v>
      </c>
      <c r="D9" s="73">
        <f t="shared" si="1"/>
        <v>0</v>
      </c>
      <c r="F9"/>
      <c r="G9"/>
      <c r="H9"/>
      <c r="I9"/>
      <c r="J9"/>
      <c r="K9"/>
      <c r="L9"/>
      <c r="M9"/>
      <c r="N9"/>
      <c r="O9"/>
      <c r="P9"/>
    </row>
    <row r="10" spans="1:16" s="60" customFormat="1" x14ac:dyDescent="0.3">
      <c r="A10" s="6">
        <v>43622</v>
      </c>
      <c r="B10" s="73">
        <f>Data!D10-Data!C10</f>
        <v>0.6</v>
      </c>
      <c r="C10" s="73">
        <f t="shared" si="0"/>
        <v>0.6</v>
      </c>
      <c r="D10" s="73">
        <f t="shared" si="1"/>
        <v>0.36</v>
      </c>
      <c r="F10"/>
      <c r="G10"/>
      <c r="H10"/>
      <c r="I10"/>
      <c r="J10"/>
      <c r="K10"/>
      <c r="L10"/>
      <c r="M10"/>
      <c r="N10"/>
      <c r="O10"/>
      <c r="P10"/>
    </row>
    <row r="11" spans="1:16" s="60" customFormat="1" x14ac:dyDescent="0.3">
      <c r="A11" s="6">
        <v>43623</v>
      </c>
      <c r="B11" s="73">
        <f>Data!D11-Data!C11</f>
        <v>5.2</v>
      </c>
      <c r="C11" s="73">
        <f t="shared" si="0"/>
        <v>5.2</v>
      </c>
      <c r="D11" s="73">
        <f t="shared" si="1"/>
        <v>27.040000000000003</v>
      </c>
      <c r="F11" s="119" t="s">
        <v>6</v>
      </c>
      <c r="G11" s="120"/>
      <c r="H11" s="120"/>
      <c r="I11" s="120"/>
      <c r="J11" s="120"/>
      <c r="K11" s="120"/>
      <c r="L11" s="120"/>
      <c r="M11" s="120"/>
      <c r="N11" s="120"/>
      <c r="O11" s="120"/>
      <c r="P11" s="112"/>
    </row>
    <row r="12" spans="1:16" s="60" customFormat="1" x14ac:dyDescent="0.3">
      <c r="A12" s="6">
        <v>43624</v>
      </c>
      <c r="B12" s="73">
        <f>Data!D12-Data!C12</f>
        <v>2</v>
      </c>
      <c r="C12" s="73">
        <f t="shared" si="0"/>
        <v>2</v>
      </c>
      <c r="D12" s="73">
        <f t="shared" si="1"/>
        <v>4</v>
      </c>
      <c r="F12" s="20" t="s">
        <v>45</v>
      </c>
      <c r="G12" s="20" t="s">
        <v>36</v>
      </c>
      <c r="H12" s="50"/>
      <c r="I12" s="121" t="s">
        <v>46</v>
      </c>
      <c r="J12" s="121"/>
      <c r="K12" s="121"/>
      <c r="L12" s="121"/>
      <c r="M12" s="121"/>
      <c r="N12" s="121"/>
      <c r="O12" s="121"/>
      <c r="P12" s="121"/>
    </row>
    <row r="13" spans="1:16" s="60" customFormat="1" x14ac:dyDescent="0.3">
      <c r="A13" s="6">
        <v>43625</v>
      </c>
      <c r="B13" s="73">
        <f>Data!D13-Data!C13</f>
        <v>0</v>
      </c>
      <c r="C13" s="73">
        <f t="shared" si="0"/>
        <v>0</v>
      </c>
      <c r="D13" s="73">
        <f t="shared" si="1"/>
        <v>0</v>
      </c>
      <c r="F13" s="21" t="s">
        <v>7</v>
      </c>
      <c r="G13" s="26" t="s">
        <v>47</v>
      </c>
      <c r="H13" s="55">
        <f>ROUND(G5/COUNT(B5:B370),3)</f>
        <v>-0.11</v>
      </c>
      <c r="I13" s="122" t="str">
        <f>CONCATENATE(ROUND(G5/COUNT(B219:B519),3)," "," is the average mean error")</f>
        <v>-0.264  is the average mean error</v>
      </c>
      <c r="J13" s="123"/>
      <c r="K13" s="123"/>
      <c r="L13" s="123"/>
      <c r="M13" s="123"/>
      <c r="N13" s="123"/>
      <c r="O13" s="123"/>
      <c r="P13" s="124"/>
    </row>
    <row r="14" spans="1:16" s="60" customFormat="1" x14ac:dyDescent="0.3">
      <c r="A14" s="6">
        <v>43626</v>
      </c>
      <c r="B14" s="73">
        <f>Data!D14-Data!C14</f>
        <v>0</v>
      </c>
      <c r="C14" s="73">
        <f t="shared" si="0"/>
        <v>0</v>
      </c>
      <c r="D14" s="73">
        <f t="shared" si="1"/>
        <v>0</v>
      </c>
      <c r="F14" s="22" t="s">
        <v>8</v>
      </c>
      <c r="G14" s="22" t="s">
        <v>39</v>
      </c>
      <c r="H14" s="56">
        <f>ROUND(G6/COUNT(C5:C370),3)</f>
        <v>2.8319999999999999</v>
      </c>
      <c r="I14" s="116" t="str">
        <f>CONCATENATE(ROUND(G6/COUNT(C219:C519),3)," ","is the magnitutde of the average mean error")</f>
        <v>6.82 is the magnitutde of the average mean error</v>
      </c>
      <c r="J14" s="117"/>
      <c r="K14" s="117"/>
      <c r="L14" s="117"/>
      <c r="M14" s="117"/>
      <c r="N14" s="117"/>
      <c r="O14" s="117"/>
      <c r="P14" s="118"/>
    </row>
    <row r="15" spans="1:16" s="60" customFormat="1" x14ac:dyDescent="0.3">
      <c r="A15" s="6">
        <v>43627</v>
      </c>
      <c r="B15" s="73">
        <f>Data!D15-Data!C15</f>
        <v>0</v>
      </c>
      <c r="C15" s="73">
        <f t="shared" si="0"/>
        <v>0</v>
      </c>
      <c r="D15" s="73">
        <f t="shared" si="1"/>
        <v>0</v>
      </c>
      <c r="F15" s="20" t="s">
        <v>9</v>
      </c>
      <c r="G15" s="20" t="s">
        <v>49</v>
      </c>
      <c r="H15" s="51">
        <f>ROUND( G4/G3,3)</f>
        <v>0.94799999999999995</v>
      </c>
      <c r="I15" s="116" t="str">
        <f>CONCATENATE("Mean of the forecast data is ",ROUND( G4/G3,3),"th fraction of the mean of the observed data")</f>
        <v>Mean of the forecast data is 0.948th fraction of the mean of the observed data</v>
      </c>
      <c r="J15" s="117"/>
      <c r="K15" s="117"/>
      <c r="L15" s="117"/>
      <c r="M15" s="117"/>
      <c r="N15" s="117"/>
      <c r="O15" s="117"/>
      <c r="P15" s="118"/>
    </row>
    <row r="16" spans="1:16" s="60" customFormat="1" x14ac:dyDescent="0.3">
      <c r="A16" s="6">
        <v>43628</v>
      </c>
      <c r="B16" s="73">
        <f>Data!D16-Data!C16</f>
        <v>0</v>
      </c>
      <c r="C16" s="73">
        <f t="shared" si="0"/>
        <v>0</v>
      </c>
      <c r="D16" s="73">
        <f t="shared" si="1"/>
        <v>0</v>
      </c>
      <c r="F16" s="20" t="s">
        <v>10</v>
      </c>
      <c r="G16" s="20" t="s">
        <v>48</v>
      </c>
      <c r="H16" s="51">
        <f>ROUND(SQRT(G7/COUNT(D5:D370)),3)</f>
        <v>8.6479999999999997</v>
      </c>
      <c r="I16" s="113" t="str">
        <f>CONCATENATE(ROUND(SQRT(G7/COUNT(D219:D519)),3)," ","is the average magnitude of the forecast error")</f>
        <v>13.419 is the average magnitude of the forecast error</v>
      </c>
      <c r="J16" s="114"/>
      <c r="K16" s="114"/>
      <c r="L16" s="114"/>
      <c r="M16" s="114"/>
      <c r="N16" s="114"/>
      <c r="O16" s="114"/>
      <c r="P16" s="115"/>
    </row>
    <row r="17" spans="1:4" s="60" customFormat="1" x14ac:dyDescent="0.3">
      <c r="A17" s="6">
        <v>43629</v>
      </c>
      <c r="B17" s="73">
        <f>Data!D17-Data!C17</f>
        <v>0</v>
      </c>
      <c r="C17" s="73">
        <f t="shared" si="0"/>
        <v>0</v>
      </c>
      <c r="D17" s="73">
        <f t="shared" si="1"/>
        <v>0</v>
      </c>
    </row>
    <row r="18" spans="1:4" s="60" customFormat="1" x14ac:dyDescent="0.3">
      <c r="A18" s="6">
        <v>43630</v>
      </c>
      <c r="B18" s="73">
        <f>Data!D18-Data!C18</f>
        <v>0</v>
      </c>
      <c r="C18" s="73">
        <f t="shared" si="0"/>
        <v>0</v>
      </c>
      <c r="D18" s="73">
        <f t="shared" si="1"/>
        <v>0</v>
      </c>
    </row>
    <row r="19" spans="1:4" s="60" customFormat="1" x14ac:dyDescent="0.3">
      <c r="A19" s="6">
        <v>43631</v>
      </c>
      <c r="B19" s="73">
        <f>Data!D19-Data!C19</f>
        <v>5.2</v>
      </c>
      <c r="C19" s="73">
        <f t="shared" si="0"/>
        <v>5.2</v>
      </c>
      <c r="D19" s="73">
        <f t="shared" si="1"/>
        <v>27.040000000000003</v>
      </c>
    </row>
    <row r="20" spans="1:4" s="60" customFormat="1" x14ac:dyDescent="0.3">
      <c r="A20" s="6">
        <v>43632</v>
      </c>
      <c r="B20" s="73">
        <f>Data!D20-Data!C20</f>
        <v>0.3</v>
      </c>
      <c r="C20" s="73">
        <f t="shared" si="0"/>
        <v>0.3</v>
      </c>
      <c r="D20" s="73">
        <f t="shared" si="1"/>
        <v>0.09</v>
      </c>
    </row>
    <row r="21" spans="1:4" s="60" customFormat="1" x14ac:dyDescent="0.3">
      <c r="A21" s="6">
        <v>43633</v>
      </c>
      <c r="B21" s="73">
        <f>Data!D21-Data!C21</f>
        <v>1.8</v>
      </c>
      <c r="C21" s="73">
        <f t="shared" si="0"/>
        <v>1.8</v>
      </c>
      <c r="D21" s="73">
        <f t="shared" si="1"/>
        <v>3.24</v>
      </c>
    </row>
    <row r="22" spans="1:4" s="60" customFormat="1" x14ac:dyDescent="0.3">
      <c r="A22" s="6">
        <v>43634</v>
      </c>
      <c r="B22" s="73">
        <f>Data!D22-Data!C22</f>
        <v>0</v>
      </c>
      <c r="C22" s="73">
        <f t="shared" si="0"/>
        <v>0</v>
      </c>
      <c r="D22" s="73">
        <f t="shared" si="1"/>
        <v>0</v>
      </c>
    </row>
    <row r="23" spans="1:4" s="60" customFormat="1" x14ac:dyDescent="0.3">
      <c r="A23" s="6">
        <v>43635</v>
      </c>
      <c r="B23" s="73">
        <f>Data!D23-Data!C23</f>
        <v>0</v>
      </c>
      <c r="C23" s="73">
        <f t="shared" si="0"/>
        <v>0</v>
      </c>
      <c r="D23" s="73">
        <f t="shared" si="1"/>
        <v>0</v>
      </c>
    </row>
    <row r="24" spans="1:4" s="60" customFormat="1" x14ac:dyDescent="0.3">
      <c r="A24" s="6">
        <v>43636</v>
      </c>
      <c r="B24" s="73">
        <f>Data!D24-Data!C24</f>
        <v>0</v>
      </c>
      <c r="C24" s="73">
        <f t="shared" si="0"/>
        <v>0</v>
      </c>
      <c r="D24" s="73">
        <f t="shared" si="1"/>
        <v>0</v>
      </c>
    </row>
    <row r="25" spans="1:4" s="60" customFormat="1" x14ac:dyDescent="0.3">
      <c r="A25" s="6">
        <v>43637</v>
      </c>
      <c r="B25" s="73">
        <f>Data!D25-Data!C25</f>
        <v>1.3</v>
      </c>
      <c r="C25" s="73">
        <f t="shared" si="0"/>
        <v>1.3</v>
      </c>
      <c r="D25" s="73">
        <f t="shared" si="1"/>
        <v>1.6900000000000002</v>
      </c>
    </row>
    <row r="26" spans="1:4" s="60" customFormat="1" x14ac:dyDescent="0.3">
      <c r="A26" s="6">
        <v>43638</v>
      </c>
      <c r="B26" s="73">
        <f>Data!D26-Data!C26</f>
        <v>0.3</v>
      </c>
      <c r="C26" s="73">
        <f t="shared" si="0"/>
        <v>0.3</v>
      </c>
      <c r="D26" s="73">
        <f t="shared" si="1"/>
        <v>0.09</v>
      </c>
    </row>
    <row r="27" spans="1:4" s="60" customFormat="1" x14ac:dyDescent="0.3">
      <c r="A27" s="6">
        <v>43639</v>
      </c>
      <c r="B27" s="73">
        <f>Data!D27-Data!C27</f>
        <v>0</v>
      </c>
      <c r="C27" s="73">
        <f t="shared" si="0"/>
        <v>0</v>
      </c>
      <c r="D27" s="73">
        <f t="shared" si="1"/>
        <v>0</v>
      </c>
    </row>
    <row r="28" spans="1:4" s="60" customFormat="1" x14ac:dyDescent="0.3">
      <c r="A28" s="6">
        <v>43640</v>
      </c>
      <c r="B28" s="73">
        <f>Data!D28-Data!C28</f>
        <v>7.3</v>
      </c>
      <c r="C28" s="73">
        <f t="shared" si="0"/>
        <v>7.3</v>
      </c>
      <c r="D28" s="73">
        <f t="shared" si="1"/>
        <v>53.29</v>
      </c>
    </row>
    <row r="29" spans="1:4" s="60" customFormat="1" x14ac:dyDescent="0.3">
      <c r="A29" s="6">
        <v>43641</v>
      </c>
      <c r="B29" s="73">
        <f>Data!D29-Data!C29</f>
        <v>0</v>
      </c>
      <c r="C29" s="73">
        <f t="shared" si="0"/>
        <v>0</v>
      </c>
      <c r="D29" s="73">
        <f t="shared" si="1"/>
        <v>0</v>
      </c>
    </row>
    <row r="30" spans="1:4" s="60" customFormat="1" x14ac:dyDescent="0.3">
      <c r="A30" s="6">
        <v>43642</v>
      </c>
      <c r="B30" s="73">
        <f>Data!D30-Data!C30</f>
        <v>2</v>
      </c>
      <c r="C30" s="73">
        <f t="shared" si="0"/>
        <v>2</v>
      </c>
      <c r="D30" s="73">
        <f t="shared" si="1"/>
        <v>4</v>
      </c>
    </row>
    <row r="31" spans="1:4" s="60" customFormat="1" x14ac:dyDescent="0.3">
      <c r="A31" s="6">
        <v>43643</v>
      </c>
      <c r="B31" s="73">
        <f>Data!D31-Data!C31</f>
        <v>0</v>
      </c>
      <c r="C31" s="73">
        <f t="shared" si="0"/>
        <v>0</v>
      </c>
      <c r="D31" s="73">
        <f t="shared" si="1"/>
        <v>0</v>
      </c>
    </row>
    <row r="32" spans="1:4" s="60" customFormat="1" x14ac:dyDescent="0.3">
      <c r="A32" s="6">
        <v>43644</v>
      </c>
      <c r="B32" s="73">
        <f>Data!D32-Data!C32</f>
        <v>0</v>
      </c>
      <c r="C32" s="73">
        <f t="shared" si="0"/>
        <v>0</v>
      </c>
      <c r="D32" s="73">
        <f t="shared" si="1"/>
        <v>0</v>
      </c>
    </row>
    <row r="33" spans="1:4" s="60" customFormat="1" x14ac:dyDescent="0.3">
      <c r="A33" s="6">
        <v>43645</v>
      </c>
      <c r="B33" s="73">
        <f>Data!D33-Data!C33</f>
        <v>0</v>
      </c>
      <c r="C33" s="73">
        <f t="shared" si="0"/>
        <v>0</v>
      </c>
      <c r="D33" s="73">
        <f t="shared" si="1"/>
        <v>0</v>
      </c>
    </row>
    <row r="34" spans="1:4" s="60" customFormat="1" x14ac:dyDescent="0.3">
      <c r="A34" s="6">
        <v>43646</v>
      </c>
      <c r="B34" s="73">
        <f>Data!D34-Data!C34</f>
        <v>0</v>
      </c>
      <c r="C34" s="73">
        <f t="shared" si="0"/>
        <v>0</v>
      </c>
      <c r="D34" s="73">
        <f t="shared" si="1"/>
        <v>0</v>
      </c>
    </row>
    <row r="35" spans="1:4" s="60" customFormat="1" x14ac:dyDescent="0.3">
      <c r="A35" s="6">
        <v>43647</v>
      </c>
      <c r="B35" s="73">
        <f>Data!D35-Data!C35</f>
        <v>0</v>
      </c>
      <c r="C35" s="73">
        <f t="shared" si="0"/>
        <v>0</v>
      </c>
      <c r="D35" s="73">
        <f t="shared" si="1"/>
        <v>0</v>
      </c>
    </row>
    <row r="36" spans="1:4" s="60" customFormat="1" x14ac:dyDescent="0.3">
      <c r="A36" s="6">
        <v>43648</v>
      </c>
      <c r="B36" s="73">
        <f>Data!D36-Data!C36</f>
        <v>5.4</v>
      </c>
      <c r="C36" s="73">
        <f t="shared" si="0"/>
        <v>5.4</v>
      </c>
      <c r="D36" s="73">
        <f t="shared" si="1"/>
        <v>29.160000000000004</v>
      </c>
    </row>
    <row r="37" spans="1:4" s="60" customFormat="1" x14ac:dyDescent="0.3">
      <c r="A37" s="6">
        <v>43649</v>
      </c>
      <c r="B37" s="73">
        <f>Data!D37-Data!C37</f>
        <v>0</v>
      </c>
      <c r="C37" s="73">
        <f t="shared" si="0"/>
        <v>0</v>
      </c>
      <c r="D37" s="73">
        <f t="shared" si="1"/>
        <v>0</v>
      </c>
    </row>
    <row r="38" spans="1:4" s="60" customFormat="1" x14ac:dyDescent="0.3">
      <c r="A38" s="6">
        <v>43650</v>
      </c>
      <c r="B38" s="73">
        <f>Data!D38-Data!C38</f>
        <v>1.5</v>
      </c>
      <c r="C38" s="73">
        <f t="shared" si="0"/>
        <v>1.5</v>
      </c>
      <c r="D38" s="73">
        <f t="shared" si="1"/>
        <v>2.25</v>
      </c>
    </row>
    <row r="39" spans="1:4" s="60" customFormat="1" x14ac:dyDescent="0.3">
      <c r="A39" s="6">
        <v>43651</v>
      </c>
      <c r="B39" s="73">
        <f>Data!D39-Data!C39</f>
        <v>-25.900000000000006</v>
      </c>
      <c r="C39" s="73">
        <f t="shared" si="0"/>
        <v>25.900000000000006</v>
      </c>
      <c r="D39" s="73">
        <f t="shared" si="1"/>
        <v>670.81000000000029</v>
      </c>
    </row>
    <row r="40" spans="1:4" s="60" customFormat="1" x14ac:dyDescent="0.3">
      <c r="A40" s="6">
        <v>43652</v>
      </c>
      <c r="B40" s="73">
        <f>Data!D40-Data!C40</f>
        <v>7.9</v>
      </c>
      <c r="C40" s="73">
        <f t="shared" si="0"/>
        <v>7.9</v>
      </c>
      <c r="D40" s="73">
        <f t="shared" si="1"/>
        <v>62.410000000000004</v>
      </c>
    </row>
    <row r="41" spans="1:4" s="60" customFormat="1" x14ac:dyDescent="0.3">
      <c r="A41" s="6">
        <v>43653</v>
      </c>
      <c r="B41" s="73">
        <f>Data!D41-Data!C41</f>
        <v>0.6</v>
      </c>
      <c r="C41" s="73">
        <f t="shared" si="0"/>
        <v>0.6</v>
      </c>
      <c r="D41" s="73">
        <f t="shared" si="1"/>
        <v>0.36</v>
      </c>
    </row>
    <row r="42" spans="1:4" s="60" customFormat="1" x14ac:dyDescent="0.3">
      <c r="A42" s="6">
        <v>43654</v>
      </c>
      <c r="B42" s="73">
        <f>Data!D42-Data!C42</f>
        <v>0</v>
      </c>
      <c r="C42" s="73">
        <f t="shared" si="0"/>
        <v>0</v>
      </c>
      <c r="D42" s="73">
        <f t="shared" si="1"/>
        <v>0</v>
      </c>
    </row>
    <row r="43" spans="1:4" s="60" customFormat="1" x14ac:dyDescent="0.3">
      <c r="A43" s="6">
        <v>43655</v>
      </c>
      <c r="B43" s="73">
        <f>Data!D43-Data!C43</f>
        <v>0</v>
      </c>
      <c r="C43" s="73">
        <f t="shared" si="0"/>
        <v>0</v>
      </c>
      <c r="D43" s="73">
        <f t="shared" si="1"/>
        <v>0</v>
      </c>
    </row>
    <row r="44" spans="1:4" s="60" customFormat="1" x14ac:dyDescent="0.3">
      <c r="A44" s="6">
        <v>43656</v>
      </c>
      <c r="B44" s="73">
        <f>Data!D44-Data!C44</f>
        <v>0</v>
      </c>
      <c r="C44" s="73">
        <f t="shared" si="0"/>
        <v>0</v>
      </c>
      <c r="D44" s="73">
        <f t="shared" si="1"/>
        <v>0</v>
      </c>
    </row>
    <row r="45" spans="1:4" s="60" customFormat="1" x14ac:dyDescent="0.3">
      <c r="A45" s="6">
        <v>43657</v>
      </c>
      <c r="B45" s="73">
        <f>Data!D45-Data!C45</f>
        <v>0</v>
      </c>
      <c r="C45" s="73">
        <f t="shared" si="0"/>
        <v>0</v>
      </c>
      <c r="D45" s="73">
        <f t="shared" si="1"/>
        <v>0</v>
      </c>
    </row>
    <row r="46" spans="1:4" s="60" customFormat="1" x14ac:dyDescent="0.3">
      <c r="A46" s="6">
        <v>43658</v>
      </c>
      <c r="B46" s="73">
        <f>Data!D46-Data!C46</f>
        <v>0</v>
      </c>
      <c r="C46" s="73">
        <f t="shared" si="0"/>
        <v>0</v>
      </c>
      <c r="D46" s="73">
        <f t="shared" si="1"/>
        <v>0</v>
      </c>
    </row>
    <row r="47" spans="1:4" s="60" customFormat="1" x14ac:dyDescent="0.3">
      <c r="A47" s="6">
        <v>43659</v>
      </c>
      <c r="B47" s="73">
        <f>Data!D47-Data!C47</f>
        <v>0</v>
      </c>
      <c r="C47" s="73">
        <f t="shared" si="0"/>
        <v>0</v>
      </c>
      <c r="D47" s="73">
        <f t="shared" si="1"/>
        <v>0</v>
      </c>
    </row>
    <row r="48" spans="1:4" s="60" customFormat="1" x14ac:dyDescent="0.3">
      <c r="A48" s="6">
        <v>43660</v>
      </c>
      <c r="B48" s="73">
        <f>Data!D48-Data!C48</f>
        <v>0</v>
      </c>
      <c r="C48" s="73">
        <f t="shared" si="0"/>
        <v>0</v>
      </c>
      <c r="D48" s="73">
        <f t="shared" si="1"/>
        <v>0</v>
      </c>
    </row>
    <row r="49" spans="1:4" s="60" customFormat="1" x14ac:dyDescent="0.3">
      <c r="A49" s="6">
        <v>43661</v>
      </c>
      <c r="B49" s="73">
        <f>Data!D49-Data!C49</f>
        <v>0</v>
      </c>
      <c r="C49" s="73">
        <f t="shared" si="0"/>
        <v>0</v>
      </c>
      <c r="D49" s="73">
        <f t="shared" si="1"/>
        <v>0</v>
      </c>
    </row>
    <row r="50" spans="1:4" s="60" customFormat="1" x14ac:dyDescent="0.3">
      <c r="A50" s="6">
        <v>43662</v>
      </c>
      <c r="B50" s="73">
        <f>Data!D50-Data!C50</f>
        <v>0</v>
      </c>
      <c r="C50" s="73">
        <f t="shared" si="0"/>
        <v>0</v>
      </c>
      <c r="D50" s="73">
        <f t="shared" si="1"/>
        <v>0</v>
      </c>
    </row>
    <row r="51" spans="1:4" s="60" customFormat="1" x14ac:dyDescent="0.3">
      <c r="A51" s="6">
        <v>43663</v>
      </c>
      <c r="B51" s="73">
        <f>Data!D51-Data!C51</f>
        <v>0</v>
      </c>
      <c r="C51" s="73">
        <f t="shared" si="0"/>
        <v>0</v>
      </c>
      <c r="D51" s="73">
        <f t="shared" si="1"/>
        <v>0</v>
      </c>
    </row>
    <row r="52" spans="1:4" s="60" customFormat="1" x14ac:dyDescent="0.3">
      <c r="A52" s="6">
        <v>43664</v>
      </c>
      <c r="B52" s="73">
        <f>Data!D52-Data!C52</f>
        <v>0</v>
      </c>
      <c r="C52" s="73">
        <f t="shared" si="0"/>
        <v>0</v>
      </c>
      <c r="D52" s="73">
        <f t="shared" si="1"/>
        <v>0</v>
      </c>
    </row>
    <row r="53" spans="1:4" s="60" customFormat="1" x14ac:dyDescent="0.3">
      <c r="A53" s="6">
        <v>43665</v>
      </c>
      <c r="B53" s="73">
        <f>Data!D53-Data!C53</f>
        <v>0.9</v>
      </c>
      <c r="C53" s="73">
        <f t="shared" si="0"/>
        <v>0.9</v>
      </c>
      <c r="D53" s="73">
        <f t="shared" si="1"/>
        <v>0.81</v>
      </c>
    </row>
    <row r="54" spans="1:4" s="60" customFormat="1" x14ac:dyDescent="0.3">
      <c r="A54" s="6">
        <v>43666</v>
      </c>
      <c r="B54" s="73">
        <f>Data!D54-Data!C54</f>
        <v>2.0199999999999996</v>
      </c>
      <c r="C54" s="73">
        <f t="shared" si="0"/>
        <v>2.0199999999999996</v>
      </c>
      <c r="D54" s="73">
        <f t="shared" si="1"/>
        <v>4.0803999999999983</v>
      </c>
    </row>
    <row r="55" spans="1:4" s="60" customFormat="1" x14ac:dyDescent="0.3">
      <c r="A55" s="6">
        <v>43667</v>
      </c>
      <c r="B55" s="73">
        <f>Data!D55-Data!C55</f>
        <v>18.899999999999999</v>
      </c>
      <c r="C55" s="73">
        <f t="shared" si="0"/>
        <v>18.899999999999999</v>
      </c>
      <c r="D55" s="73">
        <f t="shared" si="1"/>
        <v>357.20999999999992</v>
      </c>
    </row>
    <row r="56" spans="1:4" s="60" customFormat="1" x14ac:dyDescent="0.3">
      <c r="A56" s="6">
        <v>43668</v>
      </c>
      <c r="B56" s="73">
        <f>Data!D56-Data!C56</f>
        <v>11.520000000000001</v>
      </c>
      <c r="C56" s="73">
        <f t="shared" si="0"/>
        <v>11.520000000000001</v>
      </c>
      <c r="D56" s="73">
        <f t="shared" si="1"/>
        <v>132.71040000000002</v>
      </c>
    </row>
    <row r="57" spans="1:4" s="60" customFormat="1" x14ac:dyDescent="0.3">
      <c r="A57" s="6">
        <v>43669</v>
      </c>
      <c r="B57" s="73">
        <f>Data!D57-Data!C57</f>
        <v>0</v>
      </c>
      <c r="C57" s="73">
        <f t="shared" si="0"/>
        <v>0</v>
      </c>
      <c r="D57" s="73">
        <f t="shared" si="1"/>
        <v>0</v>
      </c>
    </row>
    <row r="58" spans="1:4" s="60" customFormat="1" x14ac:dyDescent="0.3">
      <c r="A58" s="6">
        <v>43670</v>
      </c>
      <c r="B58" s="73">
        <f>Data!D58-Data!C58</f>
        <v>0</v>
      </c>
      <c r="C58" s="73">
        <f t="shared" si="0"/>
        <v>0</v>
      </c>
      <c r="D58" s="73">
        <f t="shared" si="1"/>
        <v>0</v>
      </c>
    </row>
    <row r="59" spans="1:4" s="60" customFormat="1" x14ac:dyDescent="0.3">
      <c r="A59" s="6">
        <v>43671</v>
      </c>
      <c r="B59" s="73">
        <f>Data!D59-Data!C59</f>
        <v>-1.2800000000000007</v>
      </c>
      <c r="C59" s="73">
        <f t="shared" si="0"/>
        <v>1.2800000000000007</v>
      </c>
      <c r="D59" s="73">
        <f t="shared" si="1"/>
        <v>1.6384000000000019</v>
      </c>
    </row>
    <row r="60" spans="1:4" s="60" customFormat="1" x14ac:dyDescent="0.3">
      <c r="A60" s="6">
        <v>43672</v>
      </c>
      <c r="B60" s="73">
        <f>Data!D60-Data!C60</f>
        <v>0.6</v>
      </c>
      <c r="C60" s="73">
        <f t="shared" si="0"/>
        <v>0.6</v>
      </c>
      <c r="D60" s="73">
        <f t="shared" si="1"/>
        <v>0.36</v>
      </c>
    </row>
    <row r="61" spans="1:4" s="60" customFormat="1" x14ac:dyDescent="0.3">
      <c r="A61" s="6">
        <v>43673</v>
      </c>
      <c r="B61" s="73">
        <f>Data!D61-Data!C61</f>
        <v>16.5</v>
      </c>
      <c r="C61" s="73">
        <f t="shared" si="0"/>
        <v>16.5</v>
      </c>
      <c r="D61" s="73">
        <f t="shared" si="1"/>
        <v>272.25</v>
      </c>
    </row>
    <row r="62" spans="1:4" s="60" customFormat="1" x14ac:dyDescent="0.3">
      <c r="A62" s="6">
        <v>43674</v>
      </c>
      <c r="B62" s="73">
        <f>Data!D62-Data!C62</f>
        <v>38.32</v>
      </c>
      <c r="C62" s="73">
        <f t="shared" si="0"/>
        <v>38.32</v>
      </c>
      <c r="D62" s="73">
        <f t="shared" si="1"/>
        <v>1468.4223999999999</v>
      </c>
    </row>
    <row r="63" spans="1:4" s="60" customFormat="1" x14ac:dyDescent="0.3">
      <c r="A63" s="6">
        <v>43675</v>
      </c>
      <c r="B63" s="73">
        <f>Data!D63-Data!C63</f>
        <v>3.4999999999999991</v>
      </c>
      <c r="C63" s="73">
        <f t="shared" si="0"/>
        <v>3.4999999999999991</v>
      </c>
      <c r="D63" s="73">
        <f t="shared" si="1"/>
        <v>12.249999999999993</v>
      </c>
    </row>
    <row r="64" spans="1:4" s="60" customFormat="1" x14ac:dyDescent="0.3">
      <c r="A64" s="6">
        <v>43676</v>
      </c>
      <c r="B64" s="73">
        <f>Data!D64-Data!C64</f>
        <v>-14.840000000000002</v>
      </c>
      <c r="C64" s="73">
        <f t="shared" si="0"/>
        <v>14.840000000000002</v>
      </c>
      <c r="D64" s="73">
        <f t="shared" si="1"/>
        <v>220.22560000000004</v>
      </c>
    </row>
    <row r="65" spans="1:4" s="60" customFormat="1" x14ac:dyDescent="0.3">
      <c r="A65" s="6">
        <v>43677</v>
      </c>
      <c r="B65" s="73">
        <f>Data!D65-Data!C65</f>
        <v>-1.7799999999999994</v>
      </c>
      <c r="C65" s="73">
        <f t="shared" si="0"/>
        <v>1.7799999999999994</v>
      </c>
      <c r="D65" s="73">
        <f t="shared" si="1"/>
        <v>3.1683999999999979</v>
      </c>
    </row>
    <row r="66" spans="1:4" s="60" customFormat="1" x14ac:dyDescent="0.3">
      <c r="A66" s="6">
        <v>43678</v>
      </c>
      <c r="B66" s="73">
        <f>Data!D66-Data!C66</f>
        <v>5.4</v>
      </c>
      <c r="C66" s="73">
        <f t="shared" si="0"/>
        <v>5.4</v>
      </c>
      <c r="D66" s="73">
        <f t="shared" si="1"/>
        <v>29.160000000000004</v>
      </c>
    </row>
    <row r="67" spans="1:4" s="60" customFormat="1" x14ac:dyDescent="0.3">
      <c r="A67" s="6">
        <v>43679</v>
      </c>
      <c r="B67" s="73">
        <f>Data!D67-Data!C67</f>
        <v>9.0200000000000014</v>
      </c>
      <c r="C67" s="73">
        <f t="shared" si="0"/>
        <v>9.0200000000000014</v>
      </c>
      <c r="D67" s="73">
        <f t="shared" si="1"/>
        <v>81.360400000000027</v>
      </c>
    </row>
    <row r="68" spans="1:4" s="60" customFormat="1" x14ac:dyDescent="0.3">
      <c r="A68" s="6">
        <v>43680</v>
      </c>
      <c r="B68" s="73">
        <f>Data!D68-Data!C68</f>
        <v>7.1</v>
      </c>
      <c r="C68" s="73">
        <f t="shared" si="0"/>
        <v>7.1</v>
      </c>
      <c r="D68" s="73">
        <f t="shared" si="1"/>
        <v>50.41</v>
      </c>
    </row>
    <row r="69" spans="1:4" s="60" customFormat="1" x14ac:dyDescent="0.3">
      <c r="A69" s="6">
        <v>43681</v>
      </c>
      <c r="B69" s="73">
        <f>Data!D69-Data!C69</f>
        <v>8.02</v>
      </c>
      <c r="C69" s="73">
        <f t="shared" ref="C69:C132" si="2">ABS(B69)</f>
        <v>8.02</v>
      </c>
      <c r="D69" s="73">
        <f t="shared" ref="D69:D132" si="3">B69^2</f>
        <v>64.320399999999992</v>
      </c>
    </row>
    <row r="70" spans="1:4" s="60" customFormat="1" x14ac:dyDescent="0.3">
      <c r="A70" s="6">
        <v>43682</v>
      </c>
      <c r="B70" s="73">
        <f>Data!D70-Data!C70</f>
        <v>-8.06</v>
      </c>
      <c r="C70" s="73">
        <f t="shared" si="2"/>
        <v>8.06</v>
      </c>
      <c r="D70" s="73">
        <f t="shared" si="3"/>
        <v>64.963600000000014</v>
      </c>
    </row>
    <row r="71" spans="1:4" s="60" customFormat="1" x14ac:dyDescent="0.3">
      <c r="A71" s="6">
        <v>43683</v>
      </c>
      <c r="B71" s="73">
        <f>Data!D71-Data!C71</f>
        <v>12.3</v>
      </c>
      <c r="C71" s="73">
        <f t="shared" si="2"/>
        <v>12.3</v>
      </c>
      <c r="D71" s="73">
        <f t="shared" si="3"/>
        <v>151.29000000000002</v>
      </c>
    </row>
    <row r="72" spans="1:4" s="60" customFormat="1" x14ac:dyDescent="0.3">
      <c r="A72" s="6">
        <v>43684</v>
      </c>
      <c r="B72" s="73">
        <f>Data!D72-Data!C72</f>
        <v>-12.36</v>
      </c>
      <c r="C72" s="73">
        <f t="shared" si="2"/>
        <v>12.36</v>
      </c>
      <c r="D72" s="73">
        <f t="shared" si="3"/>
        <v>152.7696</v>
      </c>
    </row>
    <row r="73" spans="1:4" s="60" customFormat="1" x14ac:dyDescent="0.3">
      <c r="A73" s="6">
        <v>43685</v>
      </c>
      <c r="B73" s="73">
        <f>Data!D73-Data!C73</f>
        <v>0</v>
      </c>
      <c r="C73" s="73">
        <f t="shared" si="2"/>
        <v>0</v>
      </c>
      <c r="D73" s="73">
        <f t="shared" si="3"/>
        <v>0</v>
      </c>
    </row>
    <row r="74" spans="1:4" s="60" customFormat="1" x14ac:dyDescent="0.3">
      <c r="A74" s="6">
        <v>43686</v>
      </c>
      <c r="B74" s="73">
        <f>Data!D74-Data!C74</f>
        <v>0.3</v>
      </c>
      <c r="C74" s="73">
        <f t="shared" si="2"/>
        <v>0.3</v>
      </c>
      <c r="D74" s="73">
        <f t="shared" si="3"/>
        <v>0.09</v>
      </c>
    </row>
    <row r="75" spans="1:4" s="60" customFormat="1" x14ac:dyDescent="0.3">
      <c r="A75" s="6">
        <v>43687</v>
      </c>
      <c r="B75" s="73">
        <f>Data!D75-Data!C75</f>
        <v>0</v>
      </c>
      <c r="C75" s="73">
        <f t="shared" si="2"/>
        <v>0</v>
      </c>
      <c r="D75" s="73">
        <f t="shared" si="3"/>
        <v>0</v>
      </c>
    </row>
    <row r="76" spans="1:4" s="60" customFormat="1" x14ac:dyDescent="0.3">
      <c r="A76" s="6">
        <v>43688</v>
      </c>
      <c r="B76" s="73">
        <f>Data!D76-Data!C76</f>
        <v>0</v>
      </c>
      <c r="C76" s="73">
        <f t="shared" si="2"/>
        <v>0</v>
      </c>
      <c r="D76" s="73">
        <f t="shared" si="3"/>
        <v>0</v>
      </c>
    </row>
    <row r="77" spans="1:4" s="60" customFormat="1" x14ac:dyDescent="0.3">
      <c r="A77" s="6">
        <v>43689</v>
      </c>
      <c r="B77" s="73">
        <f>Data!D77-Data!C77</f>
        <v>22.919999999999998</v>
      </c>
      <c r="C77" s="73">
        <f t="shared" si="2"/>
        <v>22.919999999999998</v>
      </c>
      <c r="D77" s="73">
        <f t="shared" si="3"/>
        <v>525.32639999999992</v>
      </c>
    </row>
    <row r="78" spans="1:4" s="60" customFormat="1" x14ac:dyDescent="0.3">
      <c r="A78" s="6">
        <v>43690</v>
      </c>
      <c r="B78" s="73">
        <f>Data!D78-Data!C78</f>
        <v>15.6</v>
      </c>
      <c r="C78" s="73">
        <f t="shared" si="2"/>
        <v>15.6</v>
      </c>
      <c r="D78" s="73">
        <f t="shared" si="3"/>
        <v>243.35999999999999</v>
      </c>
    </row>
    <row r="79" spans="1:4" s="60" customFormat="1" x14ac:dyDescent="0.3">
      <c r="A79" s="6">
        <v>43691</v>
      </c>
      <c r="B79" s="73">
        <f>Data!D79-Data!C79</f>
        <v>5.8</v>
      </c>
      <c r="C79" s="73">
        <f t="shared" si="2"/>
        <v>5.8</v>
      </c>
      <c r="D79" s="73">
        <f t="shared" si="3"/>
        <v>33.64</v>
      </c>
    </row>
    <row r="80" spans="1:4" s="60" customFormat="1" x14ac:dyDescent="0.3">
      <c r="A80" s="6">
        <v>43692</v>
      </c>
      <c r="B80" s="73">
        <f>Data!D80-Data!C80</f>
        <v>3.8199999999999994</v>
      </c>
      <c r="C80" s="73">
        <f t="shared" si="2"/>
        <v>3.8199999999999994</v>
      </c>
      <c r="D80" s="73">
        <f t="shared" si="3"/>
        <v>14.592399999999996</v>
      </c>
    </row>
    <row r="81" spans="1:4" s="60" customFormat="1" x14ac:dyDescent="0.3">
      <c r="A81" s="6">
        <v>43693</v>
      </c>
      <c r="B81" s="73">
        <f>Data!D81-Data!C81</f>
        <v>15.6</v>
      </c>
      <c r="C81" s="73">
        <f t="shared" si="2"/>
        <v>15.6</v>
      </c>
      <c r="D81" s="73">
        <f t="shared" si="3"/>
        <v>243.35999999999999</v>
      </c>
    </row>
    <row r="82" spans="1:4" s="60" customFormat="1" x14ac:dyDescent="0.3">
      <c r="A82" s="6">
        <v>43694</v>
      </c>
      <c r="B82" s="73">
        <f>Data!D82-Data!C82</f>
        <v>0</v>
      </c>
      <c r="C82" s="73">
        <f t="shared" si="2"/>
        <v>0</v>
      </c>
      <c r="D82" s="73">
        <f t="shared" si="3"/>
        <v>0</v>
      </c>
    </row>
    <row r="83" spans="1:4" s="60" customFormat="1" x14ac:dyDescent="0.3">
      <c r="A83" s="6">
        <v>43695</v>
      </c>
      <c r="B83" s="73">
        <f>Data!D83-Data!C83</f>
        <v>0</v>
      </c>
      <c r="C83" s="73">
        <f t="shared" si="2"/>
        <v>0</v>
      </c>
      <c r="D83" s="73">
        <f t="shared" si="3"/>
        <v>0</v>
      </c>
    </row>
    <row r="84" spans="1:4" s="60" customFormat="1" x14ac:dyDescent="0.3">
      <c r="A84" s="6">
        <v>43696</v>
      </c>
      <c r="B84" s="73">
        <f>Data!D84-Data!C84</f>
        <v>0</v>
      </c>
      <c r="C84" s="73">
        <f t="shared" si="2"/>
        <v>0</v>
      </c>
      <c r="D84" s="73">
        <f t="shared" si="3"/>
        <v>0</v>
      </c>
    </row>
    <row r="85" spans="1:4" s="60" customFormat="1" x14ac:dyDescent="0.3">
      <c r="A85" s="6">
        <v>43697</v>
      </c>
      <c r="B85" s="73">
        <f>Data!D85-Data!C85</f>
        <v>0</v>
      </c>
      <c r="C85" s="73">
        <f t="shared" si="2"/>
        <v>0</v>
      </c>
      <c r="D85" s="73">
        <f t="shared" si="3"/>
        <v>0</v>
      </c>
    </row>
    <row r="86" spans="1:4" s="60" customFormat="1" x14ac:dyDescent="0.3">
      <c r="A86" s="6">
        <v>43698</v>
      </c>
      <c r="B86" s="73">
        <f>Data!D86-Data!C86</f>
        <v>0</v>
      </c>
      <c r="C86" s="73">
        <f t="shared" si="2"/>
        <v>0</v>
      </c>
      <c r="D86" s="73">
        <f t="shared" si="3"/>
        <v>0</v>
      </c>
    </row>
    <row r="87" spans="1:4" s="60" customFormat="1" x14ac:dyDescent="0.3">
      <c r="A87" s="6">
        <v>43699</v>
      </c>
      <c r="B87" s="73">
        <f>Data!D87-Data!C87</f>
        <v>0</v>
      </c>
      <c r="C87" s="73">
        <f t="shared" si="2"/>
        <v>0</v>
      </c>
      <c r="D87" s="73">
        <f t="shared" si="3"/>
        <v>0</v>
      </c>
    </row>
    <row r="88" spans="1:4" s="60" customFormat="1" x14ac:dyDescent="0.3">
      <c r="A88" s="6">
        <v>43700</v>
      </c>
      <c r="B88" s="73">
        <f>Data!D88-Data!C88</f>
        <v>0</v>
      </c>
      <c r="C88" s="73">
        <f t="shared" si="2"/>
        <v>0</v>
      </c>
      <c r="D88" s="73">
        <f t="shared" si="3"/>
        <v>0</v>
      </c>
    </row>
    <row r="89" spans="1:4" s="60" customFormat="1" x14ac:dyDescent="0.3">
      <c r="A89" s="6">
        <v>43701</v>
      </c>
      <c r="B89" s="73">
        <f>Data!D89-Data!C89</f>
        <v>0</v>
      </c>
      <c r="C89" s="73">
        <f t="shared" si="2"/>
        <v>0</v>
      </c>
      <c r="D89" s="73">
        <f t="shared" si="3"/>
        <v>0</v>
      </c>
    </row>
    <row r="90" spans="1:4" s="60" customFormat="1" x14ac:dyDescent="0.3">
      <c r="A90" s="6">
        <v>43702</v>
      </c>
      <c r="B90" s="73">
        <f>Data!D90-Data!C90</f>
        <v>0.7</v>
      </c>
      <c r="C90" s="73">
        <f t="shared" si="2"/>
        <v>0.7</v>
      </c>
      <c r="D90" s="73">
        <f t="shared" si="3"/>
        <v>0.48999999999999994</v>
      </c>
    </row>
    <row r="91" spans="1:4" s="60" customFormat="1" x14ac:dyDescent="0.3">
      <c r="A91" s="6">
        <v>43703</v>
      </c>
      <c r="B91" s="73">
        <f>Data!D91-Data!C91</f>
        <v>0</v>
      </c>
      <c r="C91" s="73">
        <f t="shared" si="2"/>
        <v>0</v>
      </c>
      <c r="D91" s="73">
        <f t="shared" si="3"/>
        <v>0</v>
      </c>
    </row>
    <row r="92" spans="1:4" s="60" customFormat="1" x14ac:dyDescent="0.3">
      <c r="A92" s="6">
        <v>43704</v>
      </c>
      <c r="B92" s="73">
        <f>Data!D92-Data!C92</f>
        <v>0</v>
      </c>
      <c r="C92" s="73">
        <f t="shared" si="2"/>
        <v>0</v>
      </c>
      <c r="D92" s="73">
        <f t="shared" si="3"/>
        <v>0</v>
      </c>
    </row>
    <row r="93" spans="1:4" s="60" customFormat="1" x14ac:dyDescent="0.3">
      <c r="A93" s="6">
        <v>43705</v>
      </c>
      <c r="B93" s="73">
        <f>Data!D93-Data!C93</f>
        <v>2.9</v>
      </c>
      <c r="C93" s="73">
        <f t="shared" si="2"/>
        <v>2.9</v>
      </c>
      <c r="D93" s="73">
        <f t="shared" si="3"/>
        <v>8.41</v>
      </c>
    </row>
    <row r="94" spans="1:4" s="60" customFormat="1" x14ac:dyDescent="0.3">
      <c r="A94" s="6">
        <v>43706</v>
      </c>
      <c r="B94" s="73">
        <f>Data!D94-Data!C94</f>
        <v>1</v>
      </c>
      <c r="C94" s="73">
        <f t="shared" si="2"/>
        <v>1</v>
      </c>
      <c r="D94" s="73">
        <f t="shared" si="3"/>
        <v>1</v>
      </c>
    </row>
    <row r="95" spans="1:4" s="60" customFormat="1" x14ac:dyDescent="0.3">
      <c r="A95" s="6">
        <v>43707</v>
      </c>
      <c r="B95" s="73">
        <f>Data!D95-Data!C95</f>
        <v>1.2</v>
      </c>
      <c r="C95" s="73">
        <f t="shared" si="2"/>
        <v>1.2</v>
      </c>
      <c r="D95" s="73">
        <f t="shared" si="3"/>
        <v>1.44</v>
      </c>
    </row>
    <row r="96" spans="1:4" s="60" customFormat="1" x14ac:dyDescent="0.3">
      <c r="A96" s="6">
        <v>43708</v>
      </c>
      <c r="B96" s="73">
        <f>Data!D96-Data!C96</f>
        <v>1.3</v>
      </c>
      <c r="C96" s="73">
        <f t="shared" si="2"/>
        <v>1.3</v>
      </c>
      <c r="D96" s="73">
        <f t="shared" si="3"/>
        <v>1.6900000000000002</v>
      </c>
    </row>
    <row r="97" spans="1:4" s="60" customFormat="1" x14ac:dyDescent="0.3">
      <c r="A97" s="6">
        <v>43709</v>
      </c>
      <c r="B97" s="73">
        <f>Data!D97-Data!C97</f>
        <v>0</v>
      </c>
      <c r="C97" s="73">
        <f t="shared" si="2"/>
        <v>0</v>
      </c>
      <c r="D97" s="73">
        <f t="shared" si="3"/>
        <v>0</v>
      </c>
    </row>
    <row r="98" spans="1:4" s="60" customFormat="1" x14ac:dyDescent="0.3">
      <c r="A98" s="6">
        <v>43710</v>
      </c>
      <c r="B98" s="73">
        <f>Data!D98-Data!C98</f>
        <v>0</v>
      </c>
      <c r="C98" s="73">
        <f t="shared" si="2"/>
        <v>0</v>
      </c>
      <c r="D98" s="73">
        <f t="shared" si="3"/>
        <v>0</v>
      </c>
    </row>
    <row r="99" spans="1:4" s="60" customFormat="1" x14ac:dyDescent="0.3">
      <c r="A99" s="6">
        <v>43711</v>
      </c>
      <c r="B99" s="73">
        <f>Data!D99-Data!C99</f>
        <v>0</v>
      </c>
      <c r="C99" s="73">
        <f t="shared" si="2"/>
        <v>0</v>
      </c>
      <c r="D99" s="73">
        <f t="shared" si="3"/>
        <v>0</v>
      </c>
    </row>
    <row r="100" spans="1:4" s="60" customFormat="1" x14ac:dyDescent="0.3">
      <c r="A100" s="6">
        <v>43712</v>
      </c>
      <c r="B100" s="73">
        <f>Data!D100-Data!C100</f>
        <v>0</v>
      </c>
      <c r="C100" s="73">
        <f t="shared" si="2"/>
        <v>0</v>
      </c>
      <c r="D100" s="73">
        <f t="shared" si="3"/>
        <v>0</v>
      </c>
    </row>
    <row r="101" spans="1:4" s="60" customFormat="1" x14ac:dyDescent="0.3">
      <c r="A101" s="6">
        <v>43713</v>
      </c>
      <c r="B101" s="73">
        <f>Data!D101-Data!C101</f>
        <v>0</v>
      </c>
      <c r="C101" s="73">
        <f t="shared" si="2"/>
        <v>0</v>
      </c>
      <c r="D101" s="73">
        <f t="shared" si="3"/>
        <v>0</v>
      </c>
    </row>
    <row r="102" spans="1:4" s="60" customFormat="1" x14ac:dyDescent="0.3">
      <c r="A102" s="6">
        <v>43714</v>
      </c>
      <c r="B102" s="73">
        <f>Data!D102-Data!C102</f>
        <v>0</v>
      </c>
      <c r="C102" s="73">
        <f t="shared" si="2"/>
        <v>0</v>
      </c>
      <c r="D102" s="73">
        <f t="shared" si="3"/>
        <v>0</v>
      </c>
    </row>
    <row r="103" spans="1:4" s="60" customFormat="1" x14ac:dyDescent="0.3">
      <c r="A103" s="6">
        <v>43715</v>
      </c>
      <c r="B103" s="73">
        <f>Data!D103-Data!C103</f>
        <v>-1.3</v>
      </c>
      <c r="C103" s="73">
        <f t="shared" si="2"/>
        <v>1.3</v>
      </c>
      <c r="D103" s="73">
        <f t="shared" si="3"/>
        <v>1.6900000000000002</v>
      </c>
    </row>
    <row r="104" spans="1:4" s="60" customFormat="1" x14ac:dyDescent="0.3">
      <c r="A104" s="6">
        <v>43716</v>
      </c>
      <c r="B104" s="73">
        <f>Data!D104-Data!C104</f>
        <v>3</v>
      </c>
      <c r="C104" s="73">
        <f t="shared" si="2"/>
        <v>3</v>
      </c>
      <c r="D104" s="73">
        <f t="shared" si="3"/>
        <v>9</v>
      </c>
    </row>
    <row r="105" spans="1:4" s="60" customFormat="1" x14ac:dyDescent="0.3">
      <c r="A105" s="6">
        <v>43717</v>
      </c>
      <c r="B105" s="73">
        <f>Data!D105-Data!C105</f>
        <v>0</v>
      </c>
      <c r="C105" s="73">
        <f t="shared" si="2"/>
        <v>0</v>
      </c>
      <c r="D105" s="73">
        <f t="shared" si="3"/>
        <v>0</v>
      </c>
    </row>
    <row r="106" spans="1:4" s="60" customFormat="1" x14ac:dyDescent="0.3">
      <c r="A106" s="6">
        <v>43718</v>
      </c>
      <c r="B106" s="73">
        <f>Data!D106-Data!C106</f>
        <v>-12.86</v>
      </c>
      <c r="C106" s="73">
        <f t="shared" si="2"/>
        <v>12.86</v>
      </c>
      <c r="D106" s="73">
        <f t="shared" si="3"/>
        <v>165.37959999999998</v>
      </c>
    </row>
    <row r="107" spans="1:4" s="60" customFormat="1" x14ac:dyDescent="0.3">
      <c r="A107" s="6">
        <v>43719</v>
      </c>
      <c r="B107" s="73">
        <f>Data!D107-Data!C107</f>
        <v>4.62</v>
      </c>
      <c r="C107" s="73">
        <f t="shared" si="2"/>
        <v>4.62</v>
      </c>
      <c r="D107" s="73">
        <f t="shared" si="3"/>
        <v>21.3444</v>
      </c>
    </row>
    <row r="108" spans="1:4" s="60" customFormat="1" x14ac:dyDescent="0.3">
      <c r="A108" s="6">
        <v>43720</v>
      </c>
      <c r="B108" s="73">
        <f>Data!D108-Data!C108</f>
        <v>-9.9200000000000017</v>
      </c>
      <c r="C108" s="73">
        <f t="shared" si="2"/>
        <v>9.9200000000000017</v>
      </c>
      <c r="D108" s="73">
        <f t="shared" si="3"/>
        <v>98.406400000000033</v>
      </c>
    </row>
    <row r="109" spans="1:4" s="60" customFormat="1" x14ac:dyDescent="0.3">
      <c r="A109" s="6">
        <v>43721</v>
      </c>
      <c r="B109" s="73">
        <f>Data!D109-Data!C109</f>
        <v>0</v>
      </c>
      <c r="C109" s="73">
        <f t="shared" si="2"/>
        <v>0</v>
      </c>
      <c r="D109" s="73">
        <f t="shared" si="3"/>
        <v>0</v>
      </c>
    </row>
    <row r="110" spans="1:4" s="60" customFormat="1" x14ac:dyDescent="0.3">
      <c r="A110" s="6">
        <v>43722</v>
      </c>
      <c r="B110" s="73">
        <f>Data!D110-Data!C110</f>
        <v>-13.540000000000003</v>
      </c>
      <c r="C110" s="73">
        <f t="shared" si="2"/>
        <v>13.540000000000003</v>
      </c>
      <c r="D110" s="73">
        <f t="shared" si="3"/>
        <v>183.33160000000007</v>
      </c>
    </row>
    <row r="111" spans="1:4" s="60" customFormat="1" x14ac:dyDescent="0.3">
      <c r="A111" s="6">
        <v>43723</v>
      </c>
      <c r="B111" s="73">
        <f>Data!D111-Data!C111</f>
        <v>-17.920000000000002</v>
      </c>
      <c r="C111" s="73">
        <f t="shared" si="2"/>
        <v>17.920000000000002</v>
      </c>
      <c r="D111" s="73">
        <f t="shared" si="3"/>
        <v>321.12640000000005</v>
      </c>
    </row>
    <row r="112" spans="1:4" s="60" customFormat="1" x14ac:dyDescent="0.3">
      <c r="A112" s="6">
        <v>43724</v>
      </c>
      <c r="B112" s="73">
        <f>Data!D112-Data!C112</f>
        <v>-17.940000000000001</v>
      </c>
      <c r="C112" s="73">
        <f t="shared" si="2"/>
        <v>17.940000000000001</v>
      </c>
      <c r="D112" s="73">
        <f t="shared" si="3"/>
        <v>321.84360000000004</v>
      </c>
    </row>
    <row r="113" spans="1:4" s="60" customFormat="1" x14ac:dyDescent="0.3">
      <c r="A113" s="6">
        <v>43725</v>
      </c>
      <c r="B113" s="73">
        <f>Data!D113-Data!C113</f>
        <v>6.7799999999999976</v>
      </c>
      <c r="C113" s="73">
        <f t="shared" si="2"/>
        <v>6.7799999999999976</v>
      </c>
      <c r="D113" s="73">
        <f t="shared" si="3"/>
        <v>45.968399999999967</v>
      </c>
    </row>
    <row r="114" spans="1:4" s="60" customFormat="1" x14ac:dyDescent="0.3">
      <c r="A114" s="6">
        <v>43726</v>
      </c>
      <c r="B114" s="73">
        <f>Data!D114-Data!C114</f>
        <v>-89.68</v>
      </c>
      <c r="C114" s="73">
        <f t="shared" si="2"/>
        <v>89.68</v>
      </c>
      <c r="D114" s="73">
        <f t="shared" si="3"/>
        <v>8042.5024000000012</v>
      </c>
    </row>
    <row r="115" spans="1:4" s="60" customFormat="1" x14ac:dyDescent="0.3">
      <c r="A115" s="6">
        <v>43727</v>
      </c>
      <c r="B115" s="73">
        <f>Data!D115-Data!C115</f>
        <v>10.5</v>
      </c>
      <c r="C115" s="73">
        <f t="shared" si="2"/>
        <v>10.5</v>
      </c>
      <c r="D115" s="73">
        <f t="shared" si="3"/>
        <v>110.25</v>
      </c>
    </row>
    <row r="116" spans="1:4" s="60" customFormat="1" x14ac:dyDescent="0.3">
      <c r="A116" s="6">
        <v>43728</v>
      </c>
      <c r="B116" s="73">
        <f>Data!D116-Data!C116</f>
        <v>8.6</v>
      </c>
      <c r="C116" s="73">
        <f t="shared" si="2"/>
        <v>8.6</v>
      </c>
      <c r="D116" s="73">
        <f t="shared" si="3"/>
        <v>73.959999999999994</v>
      </c>
    </row>
    <row r="117" spans="1:4" s="60" customFormat="1" x14ac:dyDescent="0.3">
      <c r="A117" s="6">
        <v>43729</v>
      </c>
      <c r="B117" s="73">
        <f>Data!D117-Data!C117</f>
        <v>0</v>
      </c>
      <c r="C117" s="73">
        <f t="shared" si="2"/>
        <v>0</v>
      </c>
      <c r="D117" s="73">
        <f t="shared" si="3"/>
        <v>0</v>
      </c>
    </row>
    <row r="118" spans="1:4" s="60" customFormat="1" x14ac:dyDescent="0.3">
      <c r="A118" s="6">
        <v>43730</v>
      </c>
      <c r="B118" s="73">
        <f>Data!D118-Data!C118</f>
        <v>3.9199999999999982</v>
      </c>
      <c r="C118" s="73">
        <f t="shared" si="2"/>
        <v>3.9199999999999982</v>
      </c>
      <c r="D118" s="73">
        <f t="shared" si="3"/>
        <v>15.366399999999986</v>
      </c>
    </row>
    <row r="119" spans="1:4" s="60" customFormat="1" x14ac:dyDescent="0.3">
      <c r="A119" s="6">
        <v>43731</v>
      </c>
      <c r="B119" s="73">
        <f>Data!D119-Data!C119</f>
        <v>-0.78</v>
      </c>
      <c r="C119" s="73">
        <f t="shared" si="2"/>
        <v>0.78</v>
      </c>
      <c r="D119" s="73">
        <f t="shared" si="3"/>
        <v>0.60840000000000005</v>
      </c>
    </row>
    <row r="120" spans="1:4" s="60" customFormat="1" x14ac:dyDescent="0.3">
      <c r="A120" s="6">
        <v>43732</v>
      </c>
      <c r="B120" s="73">
        <f>Data!D120-Data!C120</f>
        <v>-22.52</v>
      </c>
      <c r="C120" s="73">
        <f t="shared" si="2"/>
        <v>22.52</v>
      </c>
      <c r="D120" s="73">
        <f t="shared" si="3"/>
        <v>507.15039999999999</v>
      </c>
    </row>
    <row r="121" spans="1:4" s="60" customFormat="1" x14ac:dyDescent="0.3">
      <c r="A121" s="6">
        <v>43733</v>
      </c>
      <c r="B121" s="73">
        <f>Data!D121-Data!C121</f>
        <v>-66.040000000000006</v>
      </c>
      <c r="C121" s="73">
        <f t="shared" si="2"/>
        <v>66.040000000000006</v>
      </c>
      <c r="D121" s="73">
        <f t="shared" si="3"/>
        <v>4361.2816000000012</v>
      </c>
    </row>
    <row r="122" spans="1:4" s="60" customFormat="1" x14ac:dyDescent="0.3">
      <c r="A122" s="6">
        <v>43734</v>
      </c>
      <c r="B122" s="73">
        <f>Data!D122-Data!C122</f>
        <v>-2.6</v>
      </c>
      <c r="C122" s="73">
        <f t="shared" si="2"/>
        <v>2.6</v>
      </c>
      <c r="D122" s="73">
        <f t="shared" si="3"/>
        <v>6.7600000000000007</v>
      </c>
    </row>
    <row r="123" spans="1:4" s="60" customFormat="1" x14ac:dyDescent="0.3">
      <c r="A123" s="6">
        <v>43735</v>
      </c>
      <c r="B123" s="73">
        <f>Data!D123-Data!C123</f>
        <v>-58.14</v>
      </c>
      <c r="C123" s="73">
        <f t="shared" si="2"/>
        <v>58.14</v>
      </c>
      <c r="D123" s="73">
        <f t="shared" si="3"/>
        <v>3380.2595999999999</v>
      </c>
    </row>
    <row r="124" spans="1:4" s="60" customFormat="1" x14ac:dyDescent="0.3">
      <c r="A124" s="6">
        <v>43736</v>
      </c>
      <c r="B124" s="73">
        <f>Data!D124-Data!C124</f>
        <v>7.6</v>
      </c>
      <c r="C124" s="73">
        <f t="shared" si="2"/>
        <v>7.6</v>
      </c>
      <c r="D124" s="73">
        <f t="shared" si="3"/>
        <v>57.76</v>
      </c>
    </row>
    <row r="125" spans="1:4" s="60" customFormat="1" x14ac:dyDescent="0.3">
      <c r="A125" s="6">
        <v>43737</v>
      </c>
      <c r="B125" s="73">
        <f>Data!D125-Data!C125</f>
        <v>4.4000000000000004</v>
      </c>
      <c r="C125" s="73">
        <f t="shared" si="2"/>
        <v>4.4000000000000004</v>
      </c>
      <c r="D125" s="73">
        <f t="shared" si="3"/>
        <v>19.360000000000003</v>
      </c>
    </row>
    <row r="126" spans="1:4" s="60" customFormat="1" x14ac:dyDescent="0.3">
      <c r="A126" s="6">
        <v>43738</v>
      </c>
      <c r="B126" s="73">
        <f>Data!D126-Data!C126</f>
        <v>-17.740000000000002</v>
      </c>
      <c r="C126" s="73">
        <f t="shared" si="2"/>
        <v>17.740000000000002</v>
      </c>
      <c r="D126" s="73">
        <f t="shared" si="3"/>
        <v>314.70760000000007</v>
      </c>
    </row>
    <row r="127" spans="1:4" s="60" customFormat="1" x14ac:dyDescent="0.3">
      <c r="A127" s="6">
        <v>43739</v>
      </c>
      <c r="B127" s="73">
        <f>Data!D127-Data!C127</f>
        <v>5.0999999999999996</v>
      </c>
      <c r="C127" s="73">
        <f t="shared" si="2"/>
        <v>5.0999999999999996</v>
      </c>
      <c r="D127" s="73">
        <f t="shared" si="3"/>
        <v>26.009999999999998</v>
      </c>
    </row>
    <row r="128" spans="1:4" s="60" customFormat="1" x14ac:dyDescent="0.3">
      <c r="A128" s="6">
        <v>43740</v>
      </c>
      <c r="B128" s="73">
        <f>Data!D128-Data!C128</f>
        <v>16.399999999999999</v>
      </c>
      <c r="C128" s="73">
        <f t="shared" si="2"/>
        <v>16.399999999999999</v>
      </c>
      <c r="D128" s="73">
        <f t="shared" si="3"/>
        <v>268.95999999999998</v>
      </c>
    </row>
    <row r="129" spans="1:4" s="60" customFormat="1" x14ac:dyDescent="0.3">
      <c r="A129" s="6">
        <v>43741</v>
      </c>
      <c r="B129" s="73">
        <f>Data!D129-Data!C129</f>
        <v>7.8</v>
      </c>
      <c r="C129" s="73">
        <f t="shared" si="2"/>
        <v>7.8</v>
      </c>
      <c r="D129" s="73">
        <f t="shared" si="3"/>
        <v>60.839999999999996</v>
      </c>
    </row>
    <row r="130" spans="1:4" s="60" customFormat="1" x14ac:dyDescent="0.3">
      <c r="A130" s="6">
        <v>43742</v>
      </c>
      <c r="B130" s="73">
        <f>Data!D130-Data!C130</f>
        <v>2.2000000000000002</v>
      </c>
      <c r="C130" s="73">
        <f t="shared" si="2"/>
        <v>2.2000000000000002</v>
      </c>
      <c r="D130" s="73">
        <f t="shared" si="3"/>
        <v>4.8400000000000007</v>
      </c>
    </row>
    <row r="131" spans="1:4" s="60" customFormat="1" x14ac:dyDescent="0.3">
      <c r="A131" s="6">
        <v>43743</v>
      </c>
      <c r="B131" s="73">
        <f>Data!D131-Data!C131</f>
        <v>7.3</v>
      </c>
      <c r="C131" s="73">
        <f t="shared" si="2"/>
        <v>7.3</v>
      </c>
      <c r="D131" s="73">
        <f t="shared" si="3"/>
        <v>53.29</v>
      </c>
    </row>
    <row r="132" spans="1:4" s="60" customFormat="1" x14ac:dyDescent="0.3">
      <c r="A132" s="6">
        <v>43744</v>
      </c>
      <c r="B132" s="73">
        <f>Data!D132-Data!C132</f>
        <v>-10.46</v>
      </c>
      <c r="C132" s="73">
        <f t="shared" si="2"/>
        <v>10.46</v>
      </c>
      <c r="D132" s="73">
        <f t="shared" si="3"/>
        <v>109.41160000000002</v>
      </c>
    </row>
    <row r="133" spans="1:4" s="60" customFormat="1" x14ac:dyDescent="0.3">
      <c r="A133" s="6">
        <v>43745</v>
      </c>
      <c r="B133" s="73">
        <f>Data!D133-Data!C133</f>
        <v>-0.78</v>
      </c>
      <c r="C133" s="73">
        <f t="shared" ref="C133:C145" si="4">ABS(B133)</f>
        <v>0.78</v>
      </c>
      <c r="D133" s="73">
        <f t="shared" ref="D133:D196" si="5">B133^2</f>
        <v>0.60840000000000005</v>
      </c>
    </row>
    <row r="134" spans="1:4" s="60" customFormat="1" x14ac:dyDescent="0.3">
      <c r="A134" s="6">
        <v>43746</v>
      </c>
      <c r="B134" s="73">
        <f>Data!D134-Data!C134</f>
        <v>4.4000000000000004</v>
      </c>
      <c r="C134" s="73">
        <f t="shared" si="4"/>
        <v>4.4000000000000004</v>
      </c>
      <c r="D134" s="73">
        <f t="shared" si="5"/>
        <v>19.360000000000003</v>
      </c>
    </row>
    <row r="135" spans="1:4" s="60" customFormat="1" x14ac:dyDescent="0.3">
      <c r="A135" s="6">
        <v>43747</v>
      </c>
      <c r="B135" s="73">
        <f>Data!D135-Data!C135</f>
        <v>3.7</v>
      </c>
      <c r="C135" s="73">
        <f t="shared" si="4"/>
        <v>3.7</v>
      </c>
      <c r="D135" s="73">
        <f t="shared" si="5"/>
        <v>13.690000000000001</v>
      </c>
    </row>
    <row r="136" spans="1:4" s="60" customFormat="1" x14ac:dyDescent="0.3">
      <c r="A136" s="6">
        <v>43748</v>
      </c>
      <c r="B136" s="73">
        <f>Data!D136-Data!C136</f>
        <v>-33.42</v>
      </c>
      <c r="C136" s="73">
        <f t="shared" si="4"/>
        <v>33.42</v>
      </c>
      <c r="D136" s="73">
        <f t="shared" si="5"/>
        <v>1116.8964000000001</v>
      </c>
    </row>
    <row r="137" spans="1:4" s="60" customFormat="1" x14ac:dyDescent="0.3">
      <c r="A137" s="6">
        <v>43749</v>
      </c>
      <c r="B137" s="73">
        <f>Data!D137-Data!C137</f>
        <v>13.62</v>
      </c>
      <c r="C137" s="73">
        <f t="shared" si="4"/>
        <v>13.62</v>
      </c>
      <c r="D137" s="73">
        <f t="shared" si="5"/>
        <v>185.50439999999998</v>
      </c>
    </row>
    <row r="138" spans="1:4" s="60" customFormat="1" x14ac:dyDescent="0.3">
      <c r="A138" s="6">
        <v>43750</v>
      </c>
      <c r="B138" s="73">
        <f>Data!D138-Data!C138</f>
        <v>9.3000000000000007</v>
      </c>
      <c r="C138" s="73">
        <f t="shared" si="4"/>
        <v>9.3000000000000007</v>
      </c>
      <c r="D138" s="73">
        <f t="shared" si="5"/>
        <v>86.490000000000009</v>
      </c>
    </row>
    <row r="139" spans="1:4" s="60" customFormat="1" x14ac:dyDescent="0.3">
      <c r="A139" s="6">
        <v>43751</v>
      </c>
      <c r="B139" s="73">
        <f>Data!D139-Data!C139</f>
        <v>1.7</v>
      </c>
      <c r="C139" s="73">
        <f t="shared" si="4"/>
        <v>1.7</v>
      </c>
      <c r="D139" s="73">
        <f t="shared" si="5"/>
        <v>2.8899999999999997</v>
      </c>
    </row>
    <row r="140" spans="1:4" s="60" customFormat="1" x14ac:dyDescent="0.3">
      <c r="A140" s="6">
        <v>43752</v>
      </c>
      <c r="B140" s="73">
        <f>Data!D140-Data!C140</f>
        <v>2.2000000000000002</v>
      </c>
      <c r="C140" s="73">
        <f t="shared" si="4"/>
        <v>2.2000000000000002</v>
      </c>
      <c r="D140" s="73">
        <f t="shared" si="5"/>
        <v>4.8400000000000007</v>
      </c>
    </row>
    <row r="141" spans="1:4" s="60" customFormat="1" x14ac:dyDescent="0.3">
      <c r="A141" s="6">
        <v>43753</v>
      </c>
      <c r="B141" s="73">
        <f>Data!D141-Data!C141</f>
        <v>0</v>
      </c>
      <c r="C141" s="73">
        <f t="shared" si="4"/>
        <v>0</v>
      </c>
      <c r="D141" s="73">
        <f t="shared" si="5"/>
        <v>0</v>
      </c>
    </row>
    <row r="142" spans="1:4" s="60" customFormat="1" x14ac:dyDescent="0.3">
      <c r="A142" s="6">
        <v>43754</v>
      </c>
      <c r="B142" s="73">
        <f>Data!D142-Data!C142</f>
        <v>0</v>
      </c>
      <c r="C142" s="73">
        <f t="shared" si="4"/>
        <v>0</v>
      </c>
      <c r="D142" s="73">
        <f t="shared" si="5"/>
        <v>0</v>
      </c>
    </row>
    <row r="143" spans="1:4" s="60" customFormat="1" x14ac:dyDescent="0.3">
      <c r="A143" s="6">
        <v>43755</v>
      </c>
      <c r="B143" s="73">
        <f>Data!D143-Data!C143</f>
        <v>0</v>
      </c>
      <c r="C143" s="73">
        <f t="shared" si="4"/>
        <v>0</v>
      </c>
      <c r="D143" s="73">
        <f t="shared" si="5"/>
        <v>0</v>
      </c>
    </row>
    <row r="144" spans="1:4" s="60" customFormat="1" x14ac:dyDescent="0.3">
      <c r="A144" s="6">
        <v>43756</v>
      </c>
      <c r="B144" s="73">
        <f>Data!D144-Data!C144</f>
        <v>0</v>
      </c>
      <c r="C144" s="73">
        <f t="shared" si="4"/>
        <v>0</v>
      </c>
      <c r="D144" s="73">
        <f t="shared" si="5"/>
        <v>0</v>
      </c>
    </row>
    <row r="145" spans="1:4" s="60" customFormat="1" x14ac:dyDescent="0.3">
      <c r="A145" s="6">
        <v>43757</v>
      </c>
      <c r="B145" s="73">
        <f>Data!D145-Data!C145</f>
        <v>0</v>
      </c>
      <c r="C145" s="73">
        <f t="shared" si="4"/>
        <v>0</v>
      </c>
      <c r="D145" s="73">
        <f t="shared" si="5"/>
        <v>0</v>
      </c>
    </row>
    <row r="146" spans="1:4" s="60" customFormat="1" x14ac:dyDescent="0.3">
      <c r="A146" s="6">
        <v>43758</v>
      </c>
      <c r="B146" s="73">
        <f>Data!D146-Data!C146</f>
        <v>-14.06</v>
      </c>
      <c r="C146" s="73">
        <f t="shared" ref="C146:C209" si="6">ABS(B146)</f>
        <v>14.06</v>
      </c>
      <c r="D146" s="73">
        <f t="shared" si="5"/>
        <v>197.68360000000001</v>
      </c>
    </row>
    <row r="147" spans="1:4" s="60" customFormat="1" x14ac:dyDescent="0.3">
      <c r="A147" s="6">
        <v>43759</v>
      </c>
      <c r="B147" s="73">
        <f>Data!D147-Data!C147</f>
        <v>0.39999999999999991</v>
      </c>
      <c r="C147" s="73">
        <f t="shared" si="6"/>
        <v>0.39999999999999991</v>
      </c>
      <c r="D147" s="73">
        <f t="shared" si="5"/>
        <v>0.15999999999999992</v>
      </c>
    </row>
    <row r="148" spans="1:4" s="60" customFormat="1" x14ac:dyDescent="0.3">
      <c r="A148" s="6">
        <v>43760</v>
      </c>
      <c r="B148" s="73">
        <f>Data!D148-Data!C148</f>
        <v>9.4</v>
      </c>
      <c r="C148" s="73">
        <f t="shared" si="6"/>
        <v>9.4</v>
      </c>
      <c r="D148" s="73">
        <f t="shared" si="5"/>
        <v>88.360000000000014</v>
      </c>
    </row>
    <row r="149" spans="1:4" s="60" customFormat="1" x14ac:dyDescent="0.3">
      <c r="A149" s="6">
        <v>43761</v>
      </c>
      <c r="B149" s="73">
        <f>Data!D149-Data!C149</f>
        <v>0</v>
      </c>
      <c r="C149" s="73">
        <f t="shared" si="6"/>
        <v>0</v>
      </c>
      <c r="D149" s="73">
        <f t="shared" si="5"/>
        <v>0</v>
      </c>
    </row>
    <row r="150" spans="1:4" s="60" customFormat="1" x14ac:dyDescent="0.3">
      <c r="A150" s="6">
        <v>43762</v>
      </c>
      <c r="B150" s="73">
        <f>Data!D150-Data!C150</f>
        <v>-11.16</v>
      </c>
      <c r="C150" s="73">
        <f t="shared" si="6"/>
        <v>11.16</v>
      </c>
      <c r="D150" s="73">
        <f t="shared" si="5"/>
        <v>124.54560000000001</v>
      </c>
    </row>
    <row r="151" spans="1:4" s="60" customFormat="1" x14ac:dyDescent="0.3">
      <c r="A151" s="6">
        <v>43763</v>
      </c>
      <c r="B151" s="73">
        <f>Data!D151-Data!C151</f>
        <v>11.1</v>
      </c>
      <c r="C151" s="73">
        <f t="shared" si="6"/>
        <v>11.1</v>
      </c>
      <c r="D151" s="73">
        <f t="shared" si="5"/>
        <v>123.21</v>
      </c>
    </row>
    <row r="152" spans="1:4" s="60" customFormat="1" x14ac:dyDescent="0.3">
      <c r="A152" s="6">
        <v>43764</v>
      </c>
      <c r="B152" s="73">
        <f>Data!D152-Data!C152</f>
        <v>0</v>
      </c>
      <c r="C152" s="73">
        <f t="shared" si="6"/>
        <v>0</v>
      </c>
      <c r="D152" s="73">
        <f t="shared" si="5"/>
        <v>0</v>
      </c>
    </row>
    <row r="153" spans="1:4" s="60" customFormat="1" x14ac:dyDescent="0.3">
      <c r="A153" s="6">
        <v>43765</v>
      </c>
      <c r="B153" s="73">
        <f>Data!D153-Data!C153</f>
        <v>2.2000000000000002</v>
      </c>
      <c r="C153" s="73">
        <f t="shared" si="6"/>
        <v>2.2000000000000002</v>
      </c>
      <c r="D153" s="73">
        <f t="shared" si="5"/>
        <v>4.8400000000000007</v>
      </c>
    </row>
    <row r="154" spans="1:4" s="60" customFormat="1" x14ac:dyDescent="0.3">
      <c r="A154" s="6">
        <v>43766</v>
      </c>
      <c r="B154" s="73">
        <f>Data!D154-Data!C154</f>
        <v>4.9000000000000004</v>
      </c>
      <c r="C154" s="73">
        <f t="shared" si="6"/>
        <v>4.9000000000000004</v>
      </c>
      <c r="D154" s="73">
        <f t="shared" si="5"/>
        <v>24.010000000000005</v>
      </c>
    </row>
    <row r="155" spans="1:4" s="60" customFormat="1" x14ac:dyDescent="0.3">
      <c r="A155" s="6">
        <v>43767</v>
      </c>
      <c r="B155" s="73">
        <f>Data!D155-Data!C155</f>
        <v>1.3200000000000003</v>
      </c>
      <c r="C155" s="73">
        <f t="shared" si="6"/>
        <v>1.3200000000000003</v>
      </c>
      <c r="D155" s="73">
        <f t="shared" si="5"/>
        <v>1.7424000000000008</v>
      </c>
    </row>
    <row r="156" spans="1:4" s="60" customFormat="1" x14ac:dyDescent="0.3">
      <c r="A156" s="6">
        <v>43768</v>
      </c>
      <c r="B156" s="73">
        <f>Data!D156-Data!C156</f>
        <v>7.02</v>
      </c>
      <c r="C156" s="73">
        <f t="shared" si="6"/>
        <v>7.02</v>
      </c>
      <c r="D156" s="73">
        <f t="shared" si="5"/>
        <v>49.280399999999993</v>
      </c>
    </row>
    <row r="157" spans="1:4" s="60" customFormat="1" x14ac:dyDescent="0.3">
      <c r="A157" s="6">
        <v>43769</v>
      </c>
      <c r="B157" s="73">
        <f>Data!D157-Data!C157</f>
        <v>4.4000000000000004</v>
      </c>
      <c r="C157" s="73">
        <f t="shared" si="6"/>
        <v>4.4000000000000004</v>
      </c>
      <c r="D157" s="73">
        <f t="shared" si="5"/>
        <v>19.360000000000003</v>
      </c>
    </row>
    <row r="158" spans="1:4" s="60" customFormat="1" x14ac:dyDescent="0.3">
      <c r="A158" s="6">
        <v>43770</v>
      </c>
      <c r="B158" s="73">
        <f>Data!D158-Data!C158</f>
        <v>0</v>
      </c>
      <c r="C158" s="73">
        <f t="shared" si="6"/>
        <v>0</v>
      </c>
      <c r="D158" s="73">
        <f t="shared" si="5"/>
        <v>0</v>
      </c>
    </row>
    <row r="159" spans="1:4" s="60" customFormat="1" x14ac:dyDescent="0.3">
      <c r="A159" s="6">
        <v>43771</v>
      </c>
      <c r="B159" s="73">
        <f>Data!D159-Data!C159</f>
        <v>0</v>
      </c>
      <c r="C159" s="73">
        <f t="shared" si="6"/>
        <v>0</v>
      </c>
      <c r="D159" s="73">
        <f t="shared" si="5"/>
        <v>0</v>
      </c>
    </row>
    <row r="160" spans="1:4" s="60" customFormat="1" x14ac:dyDescent="0.3">
      <c r="A160" s="6">
        <v>43772</v>
      </c>
      <c r="B160" s="73">
        <f>Data!D160-Data!C160</f>
        <v>0</v>
      </c>
      <c r="C160" s="73">
        <f t="shared" si="6"/>
        <v>0</v>
      </c>
      <c r="D160" s="73">
        <f t="shared" si="5"/>
        <v>0</v>
      </c>
    </row>
    <row r="161" spans="1:4" s="60" customFormat="1" x14ac:dyDescent="0.3">
      <c r="A161" s="6">
        <v>43773</v>
      </c>
      <c r="B161" s="73">
        <f>Data!D161-Data!C161</f>
        <v>0</v>
      </c>
      <c r="C161" s="73">
        <f t="shared" si="6"/>
        <v>0</v>
      </c>
      <c r="D161" s="73">
        <f t="shared" si="5"/>
        <v>0</v>
      </c>
    </row>
    <row r="162" spans="1:4" s="60" customFormat="1" x14ac:dyDescent="0.3">
      <c r="A162" s="6">
        <v>43774</v>
      </c>
      <c r="B162" s="73">
        <f>Data!D162-Data!C162</f>
        <v>0</v>
      </c>
      <c r="C162" s="73">
        <f t="shared" si="6"/>
        <v>0</v>
      </c>
      <c r="D162" s="73">
        <f t="shared" si="5"/>
        <v>0</v>
      </c>
    </row>
    <row r="163" spans="1:4" s="60" customFormat="1" x14ac:dyDescent="0.3">
      <c r="A163" s="6">
        <v>43775</v>
      </c>
      <c r="B163" s="73">
        <f>Data!D163-Data!C163</f>
        <v>0</v>
      </c>
      <c r="C163" s="73">
        <f t="shared" si="6"/>
        <v>0</v>
      </c>
      <c r="D163" s="73">
        <f t="shared" si="5"/>
        <v>0</v>
      </c>
    </row>
    <row r="164" spans="1:4" s="60" customFormat="1" x14ac:dyDescent="0.3">
      <c r="A164" s="6">
        <v>43776</v>
      </c>
      <c r="B164" s="73">
        <f>Data!D164-Data!C164</f>
        <v>0</v>
      </c>
      <c r="C164" s="73">
        <f t="shared" si="6"/>
        <v>0</v>
      </c>
      <c r="D164" s="73">
        <f t="shared" si="5"/>
        <v>0</v>
      </c>
    </row>
    <row r="165" spans="1:4" s="60" customFormat="1" x14ac:dyDescent="0.3">
      <c r="A165" s="6">
        <v>43777</v>
      </c>
      <c r="B165" s="73">
        <f>Data!D165-Data!C165</f>
        <v>0</v>
      </c>
      <c r="C165" s="73">
        <f t="shared" si="6"/>
        <v>0</v>
      </c>
      <c r="D165" s="73">
        <f t="shared" si="5"/>
        <v>0</v>
      </c>
    </row>
    <row r="166" spans="1:4" s="60" customFormat="1" x14ac:dyDescent="0.3">
      <c r="A166" s="6">
        <v>43778</v>
      </c>
      <c r="B166" s="73">
        <f>Data!D166-Data!C166</f>
        <v>0</v>
      </c>
      <c r="C166" s="73">
        <f t="shared" si="6"/>
        <v>0</v>
      </c>
      <c r="D166" s="73">
        <f t="shared" si="5"/>
        <v>0</v>
      </c>
    </row>
    <row r="167" spans="1:4" s="60" customFormat="1" x14ac:dyDescent="0.3">
      <c r="A167" s="6">
        <v>43779</v>
      </c>
      <c r="B167" s="73">
        <f>Data!D167-Data!C167</f>
        <v>0</v>
      </c>
      <c r="C167" s="73">
        <f t="shared" si="6"/>
        <v>0</v>
      </c>
      <c r="D167" s="73">
        <f t="shared" si="5"/>
        <v>0</v>
      </c>
    </row>
    <row r="168" spans="1:4" s="60" customFormat="1" x14ac:dyDescent="0.3">
      <c r="A168" s="6">
        <v>43780</v>
      </c>
      <c r="B168" s="73">
        <f>Data!D168-Data!C168</f>
        <v>0</v>
      </c>
      <c r="C168" s="73">
        <f t="shared" si="6"/>
        <v>0</v>
      </c>
      <c r="D168" s="73">
        <f t="shared" si="5"/>
        <v>0</v>
      </c>
    </row>
    <row r="169" spans="1:4" s="60" customFormat="1" x14ac:dyDescent="0.3">
      <c r="A169" s="6">
        <v>43781</v>
      </c>
      <c r="B169" s="73">
        <f>Data!D169-Data!C169</f>
        <v>0</v>
      </c>
      <c r="C169" s="73">
        <f t="shared" si="6"/>
        <v>0</v>
      </c>
      <c r="D169" s="73">
        <f t="shared" si="5"/>
        <v>0</v>
      </c>
    </row>
    <row r="170" spans="1:4" s="60" customFormat="1" x14ac:dyDescent="0.3">
      <c r="A170" s="6">
        <v>43782</v>
      </c>
      <c r="B170" s="73">
        <f>Data!D170-Data!C170</f>
        <v>0</v>
      </c>
      <c r="C170" s="73">
        <f t="shared" si="6"/>
        <v>0</v>
      </c>
      <c r="D170" s="73">
        <f t="shared" si="5"/>
        <v>0</v>
      </c>
    </row>
    <row r="171" spans="1:4" s="60" customFormat="1" x14ac:dyDescent="0.3">
      <c r="A171" s="6">
        <v>43783</v>
      </c>
      <c r="B171" s="73">
        <f>Data!D171-Data!C171</f>
        <v>0</v>
      </c>
      <c r="C171" s="73">
        <f t="shared" si="6"/>
        <v>0</v>
      </c>
      <c r="D171" s="73">
        <f t="shared" si="5"/>
        <v>0</v>
      </c>
    </row>
    <row r="172" spans="1:4" s="60" customFormat="1" x14ac:dyDescent="0.3">
      <c r="A172" s="6">
        <v>43784</v>
      </c>
      <c r="B172" s="73">
        <f>Data!D172-Data!C172</f>
        <v>0</v>
      </c>
      <c r="C172" s="73">
        <f t="shared" si="6"/>
        <v>0</v>
      </c>
      <c r="D172" s="73">
        <f t="shared" si="5"/>
        <v>0</v>
      </c>
    </row>
    <row r="173" spans="1:4" s="60" customFormat="1" x14ac:dyDescent="0.3">
      <c r="A173" s="6">
        <v>43785</v>
      </c>
      <c r="B173" s="73">
        <f>Data!D173-Data!C173</f>
        <v>0</v>
      </c>
      <c r="C173" s="73">
        <f t="shared" si="6"/>
        <v>0</v>
      </c>
      <c r="D173" s="73">
        <f t="shared" si="5"/>
        <v>0</v>
      </c>
    </row>
    <row r="174" spans="1:4" s="60" customFormat="1" x14ac:dyDescent="0.3">
      <c r="A174" s="6">
        <v>43786</v>
      </c>
      <c r="B174" s="73">
        <f>Data!D174-Data!C174</f>
        <v>0</v>
      </c>
      <c r="C174" s="73">
        <f t="shared" si="6"/>
        <v>0</v>
      </c>
      <c r="D174" s="73">
        <f t="shared" si="5"/>
        <v>0</v>
      </c>
    </row>
    <row r="175" spans="1:4" s="60" customFormat="1" x14ac:dyDescent="0.3">
      <c r="A175" s="6">
        <v>43787</v>
      </c>
      <c r="B175" s="73">
        <f>Data!D175-Data!C175</f>
        <v>0</v>
      </c>
      <c r="C175" s="73">
        <f t="shared" si="6"/>
        <v>0</v>
      </c>
      <c r="D175" s="73">
        <f t="shared" si="5"/>
        <v>0</v>
      </c>
    </row>
    <row r="176" spans="1:4" s="60" customFormat="1" x14ac:dyDescent="0.3">
      <c r="A176" s="6">
        <v>43788</v>
      </c>
      <c r="B176" s="73">
        <f>Data!D176-Data!C176</f>
        <v>0</v>
      </c>
      <c r="C176" s="73">
        <f t="shared" si="6"/>
        <v>0</v>
      </c>
      <c r="D176" s="73">
        <f t="shared" si="5"/>
        <v>0</v>
      </c>
    </row>
    <row r="177" spans="1:4" s="60" customFormat="1" x14ac:dyDescent="0.3">
      <c r="A177" s="6">
        <v>43789</v>
      </c>
      <c r="B177" s="73">
        <f>Data!D177-Data!C177</f>
        <v>0</v>
      </c>
      <c r="C177" s="73">
        <f t="shared" si="6"/>
        <v>0</v>
      </c>
      <c r="D177" s="73">
        <f t="shared" si="5"/>
        <v>0</v>
      </c>
    </row>
    <row r="178" spans="1:4" s="60" customFormat="1" x14ac:dyDescent="0.3">
      <c r="A178" s="6">
        <v>43790</v>
      </c>
      <c r="B178" s="73">
        <f>Data!D178-Data!C178</f>
        <v>0</v>
      </c>
      <c r="C178" s="73">
        <f t="shared" si="6"/>
        <v>0</v>
      </c>
      <c r="D178" s="73">
        <f t="shared" si="5"/>
        <v>0</v>
      </c>
    </row>
    <row r="179" spans="1:4" s="60" customFormat="1" x14ac:dyDescent="0.3">
      <c r="A179" s="6">
        <v>43791</v>
      </c>
      <c r="B179" s="73">
        <f>Data!D179-Data!C179</f>
        <v>0</v>
      </c>
      <c r="C179" s="73">
        <f t="shared" si="6"/>
        <v>0</v>
      </c>
      <c r="D179" s="73">
        <f t="shared" si="5"/>
        <v>0</v>
      </c>
    </row>
    <row r="180" spans="1:4" s="60" customFormat="1" x14ac:dyDescent="0.3">
      <c r="A180" s="6">
        <v>43792</v>
      </c>
      <c r="B180" s="73">
        <f>Data!D180-Data!C180</f>
        <v>0</v>
      </c>
      <c r="C180" s="73">
        <f t="shared" si="6"/>
        <v>0</v>
      </c>
      <c r="D180" s="73">
        <f t="shared" si="5"/>
        <v>0</v>
      </c>
    </row>
    <row r="181" spans="1:4" s="60" customFormat="1" x14ac:dyDescent="0.3">
      <c r="A181" s="6">
        <v>43793</v>
      </c>
      <c r="B181" s="73">
        <f>Data!D181-Data!C181</f>
        <v>0</v>
      </c>
      <c r="C181" s="73">
        <f t="shared" si="6"/>
        <v>0</v>
      </c>
      <c r="D181" s="73">
        <f t="shared" si="5"/>
        <v>0</v>
      </c>
    </row>
    <row r="182" spans="1:4" s="60" customFormat="1" x14ac:dyDescent="0.3">
      <c r="A182" s="6">
        <v>43794</v>
      </c>
      <c r="B182" s="73">
        <f>Data!D182-Data!C182</f>
        <v>0</v>
      </c>
      <c r="C182" s="73">
        <f t="shared" si="6"/>
        <v>0</v>
      </c>
      <c r="D182" s="73">
        <f t="shared" si="5"/>
        <v>0</v>
      </c>
    </row>
    <row r="183" spans="1:4" s="60" customFormat="1" x14ac:dyDescent="0.3">
      <c r="A183" s="6">
        <v>43795</v>
      </c>
      <c r="B183" s="73">
        <f>Data!D183-Data!C183</f>
        <v>0</v>
      </c>
      <c r="C183" s="73">
        <f t="shared" si="6"/>
        <v>0</v>
      </c>
      <c r="D183" s="73">
        <f t="shared" si="5"/>
        <v>0</v>
      </c>
    </row>
    <row r="184" spans="1:4" s="60" customFormat="1" x14ac:dyDescent="0.3">
      <c r="A184" s="6">
        <v>43796</v>
      </c>
      <c r="B184" s="73">
        <f>Data!D184-Data!C184</f>
        <v>0</v>
      </c>
      <c r="C184" s="73">
        <f t="shared" si="6"/>
        <v>0</v>
      </c>
      <c r="D184" s="73">
        <f t="shared" si="5"/>
        <v>0</v>
      </c>
    </row>
    <row r="185" spans="1:4" s="60" customFormat="1" x14ac:dyDescent="0.3">
      <c r="A185" s="6">
        <v>43797</v>
      </c>
      <c r="B185" s="73">
        <f>Data!D185-Data!C185</f>
        <v>0</v>
      </c>
      <c r="C185" s="73">
        <f t="shared" si="6"/>
        <v>0</v>
      </c>
      <c r="D185" s="73">
        <f t="shared" si="5"/>
        <v>0</v>
      </c>
    </row>
    <row r="186" spans="1:4" s="60" customFormat="1" x14ac:dyDescent="0.3">
      <c r="A186" s="6">
        <v>43798</v>
      </c>
      <c r="B186" s="73">
        <f>Data!D186-Data!C186</f>
        <v>0</v>
      </c>
      <c r="C186" s="73">
        <f t="shared" si="6"/>
        <v>0</v>
      </c>
      <c r="D186" s="73">
        <f t="shared" si="5"/>
        <v>0</v>
      </c>
    </row>
    <row r="187" spans="1:4" s="60" customFormat="1" x14ac:dyDescent="0.3">
      <c r="A187" s="6">
        <v>43799</v>
      </c>
      <c r="B187" s="73">
        <f>Data!D187-Data!C187</f>
        <v>0</v>
      </c>
      <c r="C187" s="73">
        <f t="shared" si="6"/>
        <v>0</v>
      </c>
      <c r="D187" s="73">
        <f t="shared" si="5"/>
        <v>0</v>
      </c>
    </row>
    <row r="188" spans="1:4" s="60" customFormat="1" x14ac:dyDescent="0.3">
      <c r="A188" s="6">
        <v>43800</v>
      </c>
      <c r="B188" s="73">
        <f>Data!D188-Data!C188</f>
        <v>12.1</v>
      </c>
      <c r="C188" s="73">
        <f t="shared" si="6"/>
        <v>12.1</v>
      </c>
      <c r="D188" s="73">
        <f t="shared" si="5"/>
        <v>146.41</v>
      </c>
    </row>
    <row r="189" spans="1:4" s="60" customFormat="1" x14ac:dyDescent="0.3">
      <c r="A189" s="6">
        <v>43801</v>
      </c>
      <c r="B189" s="73">
        <f>Data!D189-Data!C189</f>
        <v>-5.2</v>
      </c>
      <c r="C189" s="73">
        <f t="shared" si="6"/>
        <v>5.2</v>
      </c>
      <c r="D189" s="73">
        <f t="shared" si="5"/>
        <v>27.040000000000003</v>
      </c>
    </row>
    <row r="190" spans="1:4" s="60" customFormat="1" x14ac:dyDescent="0.3">
      <c r="A190" s="6">
        <v>43802</v>
      </c>
      <c r="B190" s="73">
        <f>Data!D190-Data!C190</f>
        <v>-1.3</v>
      </c>
      <c r="C190" s="73">
        <f t="shared" si="6"/>
        <v>1.3</v>
      </c>
      <c r="D190" s="73">
        <f t="shared" si="5"/>
        <v>1.6900000000000002</v>
      </c>
    </row>
    <row r="191" spans="1:4" s="60" customFormat="1" x14ac:dyDescent="0.3">
      <c r="A191" s="6">
        <v>43803</v>
      </c>
      <c r="B191" s="73">
        <f>Data!D191-Data!C191</f>
        <v>5.0999999999999996</v>
      </c>
      <c r="C191" s="73">
        <f t="shared" si="6"/>
        <v>5.0999999999999996</v>
      </c>
      <c r="D191" s="73">
        <f t="shared" si="5"/>
        <v>26.009999999999998</v>
      </c>
    </row>
    <row r="192" spans="1:4" s="60" customFormat="1" x14ac:dyDescent="0.3">
      <c r="A192" s="6">
        <v>43804</v>
      </c>
      <c r="B192" s="73">
        <f>Data!D192-Data!C192</f>
        <v>0</v>
      </c>
      <c r="C192" s="73">
        <f t="shared" si="6"/>
        <v>0</v>
      </c>
      <c r="D192" s="73">
        <f t="shared" si="5"/>
        <v>0</v>
      </c>
    </row>
    <row r="193" spans="1:4" s="60" customFormat="1" x14ac:dyDescent="0.3">
      <c r="A193" s="6">
        <v>43805</v>
      </c>
      <c r="B193" s="73">
        <f>Data!D193-Data!C193</f>
        <v>0</v>
      </c>
      <c r="C193" s="73">
        <f t="shared" si="6"/>
        <v>0</v>
      </c>
      <c r="D193" s="73">
        <f t="shared" si="5"/>
        <v>0</v>
      </c>
    </row>
    <row r="194" spans="1:4" s="60" customFormat="1" x14ac:dyDescent="0.3">
      <c r="A194" s="6">
        <v>43806</v>
      </c>
      <c r="B194" s="73">
        <f>Data!D194-Data!C194</f>
        <v>0</v>
      </c>
      <c r="C194" s="73">
        <f t="shared" si="6"/>
        <v>0</v>
      </c>
      <c r="D194" s="73">
        <f t="shared" si="5"/>
        <v>0</v>
      </c>
    </row>
    <row r="195" spans="1:4" s="60" customFormat="1" x14ac:dyDescent="0.3">
      <c r="A195" s="6">
        <v>43807</v>
      </c>
      <c r="B195" s="73">
        <f>Data!D195-Data!C195</f>
        <v>5.0999999999999996</v>
      </c>
      <c r="C195" s="73">
        <f t="shared" si="6"/>
        <v>5.0999999999999996</v>
      </c>
      <c r="D195" s="73">
        <f t="shared" si="5"/>
        <v>26.009999999999998</v>
      </c>
    </row>
    <row r="196" spans="1:4" s="60" customFormat="1" x14ac:dyDescent="0.3">
      <c r="A196" s="6">
        <v>43808</v>
      </c>
      <c r="B196" s="73">
        <f>Data!D196-Data!C196</f>
        <v>0</v>
      </c>
      <c r="C196" s="73">
        <f t="shared" si="6"/>
        <v>0</v>
      </c>
      <c r="D196" s="73">
        <f t="shared" si="5"/>
        <v>0</v>
      </c>
    </row>
    <row r="197" spans="1:4" s="60" customFormat="1" x14ac:dyDescent="0.3">
      <c r="A197" s="6">
        <v>43809</v>
      </c>
      <c r="B197" s="73">
        <f>Data!D197-Data!C197</f>
        <v>0</v>
      </c>
      <c r="C197" s="73">
        <f t="shared" si="6"/>
        <v>0</v>
      </c>
      <c r="D197" s="73">
        <f t="shared" ref="D197:D218" si="7">B197^2</f>
        <v>0</v>
      </c>
    </row>
    <row r="198" spans="1:4" s="60" customFormat="1" x14ac:dyDescent="0.3">
      <c r="A198" s="6">
        <v>43810</v>
      </c>
      <c r="B198" s="73">
        <f>Data!D198-Data!C198</f>
        <v>0</v>
      </c>
      <c r="C198" s="73">
        <f t="shared" si="6"/>
        <v>0</v>
      </c>
      <c r="D198" s="73">
        <f t="shared" si="7"/>
        <v>0</v>
      </c>
    </row>
    <row r="199" spans="1:4" s="60" customFormat="1" x14ac:dyDescent="0.3">
      <c r="A199" s="6">
        <v>43811</v>
      </c>
      <c r="B199" s="73">
        <f>Data!D199-Data!C199</f>
        <v>0</v>
      </c>
      <c r="C199" s="73">
        <f t="shared" si="6"/>
        <v>0</v>
      </c>
      <c r="D199" s="73">
        <f t="shared" si="7"/>
        <v>0</v>
      </c>
    </row>
    <row r="200" spans="1:4" s="60" customFormat="1" x14ac:dyDescent="0.3">
      <c r="A200" s="6">
        <v>43812</v>
      </c>
      <c r="B200" s="73">
        <f>Data!D200-Data!C200</f>
        <v>0.2</v>
      </c>
      <c r="C200" s="73">
        <f t="shared" si="6"/>
        <v>0.2</v>
      </c>
      <c r="D200" s="73">
        <f t="shared" si="7"/>
        <v>4.0000000000000008E-2</v>
      </c>
    </row>
    <row r="201" spans="1:4" s="60" customFormat="1" x14ac:dyDescent="0.3">
      <c r="A201" s="6">
        <v>43813</v>
      </c>
      <c r="B201" s="73">
        <f>Data!D201-Data!C201</f>
        <v>0</v>
      </c>
      <c r="C201" s="73">
        <f t="shared" si="6"/>
        <v>0</v>
      </c>
      <c r="D201" s="73">
        <f t="shared" si="7"/>
        <v>0</v>
      </c>
    </row>
    <row r="202" spans="1:4" s="60" customFormat="1" x14ac:dyDescent="0.3">
      <c r="A202" s="6">
        <v>43814</v>
      </c>
      <c r="B202" s="73">
        <f>Data!D202-Data!C202</f>
        <v>0</v>
      </c>
      <c r="C202" s="73">
        <f t="shared" si="6"/>
        <v>0</v>
      </c>
      <c r="D202" s="73">
        <f t="shared" si="7"/>
        <v>0</v>
      </c>
    </row>
    <row r="203" spans="1:4" s="60" customFormat="1" x14ac:dyDescent="0.3">
      <c r="A203" s="6">
        <v>43815</v>
      </c>
      <c r="B203" s="73">
        <f>Data!D203-Data!C203</f>
        <v>0</v>
      </c>
      <c r="C203" s="73">
        <f t="shared" si="6"/>
        <v>0</v>
      </c>
      <c r="D203" s="73">
        <f t="shared" si="7"/>
        <v>0</v>
      </c>
    </row>
    <row r="204" spans="1:4" s="60" customFormat="1" x14ac:dyDescent="0.3">
      <c r="A204" s="6">
        <v>43816</v>
      </c>
      <c r="B204" s="73">
        <f>Data!D204-Data!C204</f>
        <v>0</v>
      </c>
      <c r="C204" s="73">
        <f t="shared" si="6"/>
        <v>0</v>
      </c>
      <c r="D204" s="73">
        <f t="shared" si="7"/>
        <v>0</v>
      </c>
    </row>
    <row r="205" spans="1:4" s="60" customFormat="1" x14ac:dyDescent="0.3">
      <c r="A205" s="6">
        <v>43817</v>
      </c>
      <c r="B205" s="73">
        <f>Data!D205-Data!C205</f>
        <v>5.0999999999999996</v>
      </c>
      <c r="C205" s="73">
        <f t="shared" si="6"/>
        <v>5.0999999999999996</v>
      </c>
      <c r="D205" s="73">
        <f t="shared" si="7"/>
        <v>26.009999999999998</v>
      </c>
    </row>
    <row r="206" spans="1:4" s="60" customFormat="1" x14ac:dyDescent="0.3">
      <c r="A206" s="6">
        <v>43818</v>
      </c>
      <c r="B206" s="73">
        <f>Data!D206-Data!C206</f>
        <v>0</v>
      </c>
      <c r="C206" s="73">
        <f t="shared" si="6"/>
        <v>0</v>
      </c>
      <c r="D206" s="73">
        <f t="shared" si="7"/>
        <v>0</v>
      </c>
    </row>
    <row r="207" spans="1:4" s="60" customFormat="1" x14ac:dyDescent="0.3">
      <c r="A207" s="6">
        <v>43819</v>
      </c>
      <c r="B207" s="73">
        <f>Data!D207-Data!C207</f>
        <v>0</v>
      </c>
      <c r="C207" s="73">
        <f t="shared" si="6"/>
        <v>0</v>
      </c>
      <c r="D207" s="73">
        <f t="shared" si="7"/>
        <v>0</v>
      </c>
    </row>
    <row r="208" spans="1:4" s="60" customFormat="1" x14ac:dyDescent="0.3">
      <c r="A208" s="6">
        <v>43820</v>
      </c>
      <c r="B208" s="73">
        <f>Data!D208-Data!C208</f>
        <v>0</v>
      </c>
      <c r="C208" s="73">
        <f t="shared" si="6"/>
        <v>0</v>
      </c>
      <c r="D208" s="73">
        <f t="shared" si="7"/>
        <v>0</v>
      </c>
    </row>
    <row r="209" spans="1:4" s="60" customFormat="1" x14ac:dyDescent="0.3">
      <c r="A209" s="6">
        <v>43821</v>
      </c>
      <c r="B209" s="73">
        <f>Data!D209-Data!C209</f>
        <v>0</v>
      </c>
      <c r="C209" s="73">
        <f t="shared" si="6"/>
        <v>0</v>
      </c>
      <c r="D209" s="73">
        <f t="shared" si="7"/>
        <v>0</v>
      </c>
    </row>
    <row r="210" spans="1:4" s="60" customFormat="1" x14ac:dyDescent="0.3">
      <c r="A210" s="6">
        <v>43822</v>
      </c>
      <c r="B210" s="73">
        <f>Data!D210-Data!C210</f>
        <v>2.5</v>
      </c>
      <c r="C210" s="73">
        <f t="shared" ref="C210:C217" si="8">ABS(B210)</f>
        <v>2.5</v>
      </c>
      <c r="D210" s="73">
        <f t="shared" si="7"/>
        <v>6.25</v>
      </c>
    </row>
    <row r="211" spans="1:4" s="60" customFormat="1" x14ac:dyDescent="0.3">
      <c r="A211" s="6">
        <v>43823</v>
      </c>
      <c r="B211" s="73">
        <f>Data!D211-Data!C211</f>
        <v>0</v>
      </c>
      <c r="C211" s="73">
        <f t="shared" si="8"/>
        <v>0</v>
      </c>
      <c r="D211" s="73">
        <f t="shared" si="7"/>
        <v>0</v>
      </c>
    </row>
    <row r="212" spans="1:4" s="60" customFormat="1" x14ac:dyDescent="0.3">
      <c r="A212" s="6">
        <v>43824</v>
      </c>
      <c r="B212" s="73">
        <f>Data!D212-Data!C212</f>
        <v>0</v>
      </c>
      <c r="C212" s="73">
        <f t="shared" si="8"/>
        <v>0</v>
      </c>
      <c r="D212" s="73">
        <f t="shared" si="7"/>
        <v>0</v>
      </c>
    </row>
    <row r="213" spans="1:4" s="60" customFormat="1" x14ac:dyDescent="0.3">
      <c r="A213" s="6">
        <v>43825</v>
      </c>
      <c r="B213" s="73">
        <f>Data!D213-Data!C213</f>
        <v>2.5</v>
      </c>
      <c r="C213" s="73">
        <f t="shared" si="8"/>
        <v>2.5</v>
      </c>
      <c r="D213" s="73">
        <f t="shared" si="7"/>
        <v>6.25</v>
      </c>
    </row>
    <row r="214" spans="1:4" s="60" customFormat="1" x14ac:dyDescent="0.3">
      <c r="A214" s="6">
        <v>43826</v>
      </c>
      <c r="B214" s="73">
        <f>Data!D214-Data!C214</f>
        <v>0</v>
      </c>
      <c r="C214" s="73">
        <f t="shared" si="8"/>
        <v>0</v>
      </c>
      <c r="D214" s="73">
        <f t="shared" si="7"/>
        <v>0</v>
      </c>
    </row>
    <row r="215" spans="1:4" s="60" customFormat="1" x14ac:dyDescent="0.3">
      <c r="A215" s="6">
        <v>43827</v>
      </c>
      <c r="B215" s="73">
        <f>Data!D215-Data!C215</f>
        <v>0.6</v>
      </c>
      <c r="C215" s="73">
        <f t="shared" si="8"/>
        <v>0.6</v>
      </c>
      <c r="D215" s="73">
        <f t="shared" si="7"/>
        <v>0.36</v>
      </c>
    </row>
    <row r="216" spans="1:4" s="60" customFormat="1" x14ac:dyDescent="0.3">
      <c r="A216" s="6">
        <v>43828</v>
      </c>
      <c r="B216" s="73">
        <f>Data!D216-Data!C216</f>
        <v>0.6</v>
      </c>
      <c r="C216" s="73">
        <f t="shared" si="8"/>
        <v>0.6</v>
      </c>
      <c r="D216" s="73">
        <f t="shared" si="7"/>
        <v>0.36</v>
      </c>
    </row>
    <row r="217" spans="1:4" s="60" customFormat="1" x14ac:dyDescent="0.3">
      <c r="A217" s="6">
        <v>43829</v>
      </c>
      <c r="B217" s="73">
        <f>Data!D217-Data!C217</f>
        <v>0</v>
      </c>
      <c r="C217" s="73">
        <f t="shared" si="8"/>
        <v>0</v>
      </c>
      <c r="D217" s="73">
        <f t="shared" si="7"/>
        <v>0</v>
      </c>
    </row>
    <row r="218" spans="1:4" s="60" customFormat="1" x14ac:dyDescent="0.3">
      <c r="A218" s="6">
        <v>43830</v>
      </c>
      <c r="B218" s="73">
        <f>Data!D218-Data!C218</f>
        <v>2.5</v>
      </c>
      <c r="C218" s="73">
        <f>ABS(B218)</f>
        <v>2.5</v>
      </c>
      <c r="D218" s="73">
        <f t="shared" si="7"/>
        <v>6.25</v>
      </c>
    </row>
    <row r="219" spans="1:4" x14ac:dyDescent="0.3">
      <c r="A219" s="6">
        <v>43831</v>
      </c>
      <c r="B219" s="73">
        <f>Data!D219-Data!C219</f>
        <v>0</v>
      </c>
      <c r="C219" s="4">
        <f>ABS(B219)</f>
        <v>0</v>
      </c>
      <c r="D219" s="4">
        <f>B219^2</f>
        <v>0</v>
      </c>
    </row>
    <row r="220" spans="1:4" x14ac:dyDescent="0.3">
      <c r="A220" s="6">
        <v>43832</v>
      </c>
      <c r="B220" s="73">
        <f>Data!D220-Data!C220</f>
        <v>4</v>
      </c>
      <c r="C220" s="4">
        <f t="shared" ref="C220:C283" si="9">ABS(B220)</f>
        <v>4</v>
      </c>
      <c r="D220" s="4">
        <f t="shared" ref="D220:D283" si="10">B220^2</f>
        <v>16</v>
      </c>
    </row>
    <row r="221" spans="1:4" x14ac:dyDescent="0.3">
      <c r="A221" s="6">
        <v>43833</v>
      </c>
      <c r="B221" s="73">
        <f>Data!D221-Data!C221</f>
        <v>0.7</v>
      </c>
      <c r="C221" s="4">
        <f t="shared" si="9"/>
        <v>0.7</v>
      </c>
      <c r="D221" s="4">
        <f t="shared" si="10"/>
        <v>0.48999999999999994</v>
      </c>
    </row>
    <row r="222" spans="1:4" x14ac:dyDescent="0.3">
      <c r="A222" s="6">
        <v>43834</v>
      </c>
      <c r="B222" s="73">
        <f>Data!D222-Data!C222</f>
        <v>1</v>
      </c>
      <c r="C222" s="4">
        <f t="shared" si="9"/>
        <v>1</v>
      </c>
      <c r="D222" s="4">
        <f t="shared" si="10"/>
        <v>1</v>
      </c>
    </row>
    <row r="223" spans="1:4" x14ac:dyDescent="0.3">
      <c r="A223" s="6">
        <v>43835</v>
      </c>
      <c r="B223" s="73">
        <f>Data!D223-Data!C223</f>
        <v>1</v>
      </c>
      <c r="C223" s="4">
        <f t="shared" si="9"/>
        <v>1</v>
      </c>
      <c r="D223" s="4">
        <f t="shared" si="10"/>
        <v>1</v>
      </c>
    </row>
    <row r="224" spans="1:4" x14ac:dyDescent="0.3">
      <c r="A224" s="6">
        <v>43836</v>
      </c>
      <c r="B224" s="73">
        <f>Data!D224-Data!C224</f>
        <v>0</v>
      </c>
      <c r="C224" s="4">
        <f t="shared" si="9"/>
        <v>0</v>
      </c>
      <c r="D224" s="4">
        <f t="shared" si="10"/>
        <v>0</v>
      </c>
    </row>
    <row r="225" spans="1:4" x14ac:dyDescent="0.3">
      <c r="A225" s="6">
        <v>43837</v>
      </c>
      <c r="B225" s="73">
        <f>Data!D225-Data!C225</f>
        <v>1</v>
      </c>
      <c r="C225" s="4">
        <f t="shared" si="9"/>
        <v>1</v>
      </c>
      <c r="D225" s="4">
        <f t="shared" si="10"/>
        <v>1</v>
      </c>
    </row>
    <row r="226" spans="1:4" x14ac:dyDescent="0.3">
      <c r="A226" s="6">
        <v>43838</v>
      </c>
      <c r="B226" s="73">
        <f>Data!D226-Data!C226</f>
        <v>0</v>
      </c>
      <c r="C226" s="4">
        <f t="shared" si="9"/>
        <v>0</v>
      </c>
      <c r="D226" s="4">
        <f t="shared" si="10"/>
        <v>0</v>
      </c>
    </row>
    <row r="227" spans="1:4" x14ac:dyDescent="0.3">
      <c r="A227" s="6">
        <v>43839</v>
      </c>
      <c r="B227" s="73">
        <f>Data!D227-Data!C227</f>
        <v>0</v>
      </c>
      <c r="C227" s="4">
        <f t="shared" si="9"/>
        <v>0</v>
      </c>
      <c r="D227" s="4">
        <f t="shared" si="10"/>
        <v>0</v>
      </c>
    </row>
    <row r="228" spans="1:4" x14ac:dyDescent="0.3">
      <c r="A228" s="6">
        <v>43840</v>
      </c>
      <c r="B228" s="73">
        <f>Data!D228-Data!C228</f>
        <v>1</v>
      </c>
      <c r="C228" s="4">
        <f t="shared" si="9"/>
        <v>1</v>
      </c>
      <c r="D228" s="4">
        <f t="shared" si="10"/>
        <v>1</v>
      </c>
    </row>
    <row r="229" spans="1:4" x14ac:dyDescent="0.3">
      <c r="A229" s="6">
        <v>43841</v>
      </c>
      <c r="B229" s="73">
        <f>Data!D229-Data!C229</f>
        <v>0</v>
      </c>
      <c r="C229" s="4">
        <f t="shared" si="9"/>
        <v>0</v>
      </c>
      <c r="D229" s="4">
        <f t="shared" si="10"/>
        <v>0</v>
      </c>
    </row>
    <row r="230" spans="1:4" x14ac:dyDescent="0.3">
      <c r="A230" s="6">
        <v>43842</v>
      </c>
      <c r="B230" s="73">
        <f>Data!D230-Data!C230</f>
        <v>0</v>
      </c>
      <c r="C230" s="4">
        <f t="shared" si="9"/>
        <v>0</v>
      </c>
      <c r="D230" s="4">
        <f t="shared" si="10"/>
        <v>0</v>
      </c>
    </row>
    <row r="231" spans="1:4" x14ac:dyDescent="0.3">
      <c r="A231" s="6">
        <v>43843</v>
      </c>
      <c r="B231" s="73">
        <f>Data!D231-Data!C231</f>
        <v>0</v>
      </c>
      <c r="C231" s="4">
        <f t="shared" si="9"/>
        <v>0</v>
      </c>
      <c r="D231" s="4">
        <f t="shared" si="10"/>
        <v>0</v>
      </c>
    </row>
    <row r="232" spans="1:4" x14ac:dyDescent="0.3">
      <c r="A232" s="6">
        <v>43844</v>
      </c>
      <c r="B232" s="73">
        <f>Data!D232-Data!C232</f>
        <v>0</v>
      </c>
      <c r="C232" s="4">
        <f t="shared" si="9"/>
        <v>0</v>
      </c>
      <c r="D232" s="4">
        <f t="shared" si="10"/>
        <v>0</v>
      </c>
    </row>
    <row r="233" spans="1:4" x14ac:dyDescent="0.3">
      <c r="A233" s="6">
        <v>43845</v>
      </c>
      <c r="B233" s="73">
        <f>Data!D233-Data!C233</f>
        <v>0</v>
      </c>
      <c r="C233" s="4">
        <f t="shared" si="9"/>
        <v>0</v>
      </c>
      <c r="D233" s="4">
        <f t="shared" si="10"/>
        <v>0</v>
      </c>
    </row>
    <row r="234" spans="1:4" x14ac:dyDescent="0.3">
      <c r="A234" s="6">
        <v>43846</v>
      </c>
      <c r="B234" s="73">
        <f>Data!D234-Data!C234</f>
        <v>0</v>
      </c>
      <c r="C234" s="4">
        <f t="shared" si="9"/>
        <v>0</v>
      </c>
      <c r="D234" s="4">
        <f t="shared" si="10"/>
        <v>0</v>
      </c>
    </row>
    <row r="235" spans="1:4" x14ac:dyDescent="0.3">
      <c r="A235" s="6">
        <v>43847</v>
      </c>
      <c r="B235" s="73">
        <f>Data!D235-Data!C235</f>
        <v>0</v>
      </c>
      <c r="C235" s="4">
        <f t="shared" si="9"/>
        <v>0</v>
      </c>
      <c r="D235" s="4">
        <f t="shared" si="10"/>
        <v>0</v>
      </c>
    </row>
    <row r="236" spans="1:4" x14ac:dyDescent="0.3">
      <c r="A236" s="6">
        <v>43848</v>
      </c>
      <c r="B236" s="73">
        <f>Data!D236-Data!C236</f>
        <v>0</v>
      </c>
      <c r="C236" s="4">
        <f t="shared" si="9"/>
        <v>0</v>
      </c>
      <c r="D236" s="4">
        <f t="shared" si="10"/>
        <v>0</v>
      </c>
    </row>
    <row r="237" spans="1:4" x14ac:dyDescent="0.3">
      <c r="A237" s="6">
        <v>43849</v>
      </c>
      <c r="B237" s="73">
        <f>Data!D237-Data!C237</f>
        <v>0</v>
      </c>
      <c r="C237" s="4">
        <f t="shared" si="9"/>
        <v>0</v>
      </c>
      <c r="D237" s="4">
        <f t="shared" si="10"/>
        <v>0</v>
      </c>
    </row>
    <row r="238" spans="1:4" x14ac:dyDescent="0.3">
      <c r="A238" s="6">
        <v>43850</v>
      </c>
      <c r="B238" s="73">
        <f>Data!D238-Data!C238</f>
        <v>0</v>
      </c>
      <c r="C238" s="4">
        <f t="shared" si="9"/>
        <v>0</v>
      </c>
      <c r="D238" s="4">
        <f t="shared" si="10"/>
        <v>0</v>
      </c>
    </row>
    <row r="239" spans="1:4" x14ac:dyDescent="0.3">
      <c r="A239" s="6">
        <v>43851</v>
      </c>
      <c r="B239" s="73">
        <f>Data!D239-Data!C239</f>
        <v>0</v>
      </c>
      <c r="C239" s="4">
        <f t="shared" si="9"/>
        <v>0</v>
      </c>
      <c r="D239" s="4">
        <f t="shared" si="10"/>
        <v>0</v>
      </c>
    </row>
    <row r="240" spans="1:4" x14ac:dyDescent="0.3">
      <c r="A240" s="6">
        <v>43852</v>
      </c>
      <c r="B240" s="73">
        <f>Data!D240-Data!C240</f>
        <v>0</v>
      </c>
      <c r="C240" s="4">
        <f t="shared" si="9"/>
        <v>0</v>
      </c>
      <c r="D240" s="4">
        <f t="shared" si="10"/>
        <v>0</v>
      </c>
    </row>
    <row r="241" spans="1:4" x14ac:dyDescent="0.3">
      <c r="A241" s="6">
        <v>43853</v>
      </c>
      <c r="B241" s="73">
        <f>Data!D241-Data!C241</f>
        <v>0</v>
      </c>
      <c r="C241" s="4">
        <f t="shared" si="9"/>
        <v>0</v>
      </c>
      <c r="D241" s="4">
        <f t="shared" si="10"/>
        <v>0</v>
      </c>
    </row>
    <row r="242" spans="1:4" x14ac:dyDescent="0.3">
      <c r="A242" s="6">
        <v>43854</v>
      </c>
      <c r="B242" s="73">
        <f>Data!D242-Data!C242</f>
        <v>0</v>
      </c>
      <c r="C242" s="4">
        <f t="shared" si="9"/>
        <v>0</v>
      </c>
      <c r="D242" s="4">
        <f t="shared" si="10"/>
        <v>0</v>
      </c>
    </row>
    <row r="243" spans="1:4" x14ac:dyDescent="0.3">
      <c r="A243" s="6">
        <v>43855</v>
      </c>
      <c r="B243" s="73">
        <f>Data!D243-Data!C243</f>
        <v>0</v>
      </c>
      <c r="C243" s="4">
        <f t="shared" si="9"/>
        <v>0</v>
      </c>
      <c r="D243" s="4">
        <f t="shared" si="10"/>
        <v>0</v>
      </c>
    </row>
    <row r="244" spans="1:4" x14ac:dyDescent="0.3">
      <c r="A244" s="6">
        <v>43856</v>
      </c>
      <c r="B244" s="73">
        <f>Data!D244-Data!C244</f>
        <v>0</v>
      </c>
      <c r="C244" s="4">
        <f t="shared" si="9"/>
        <v>0</v>
      </c>
      <c r="D244" s="4">
        <f t="shared" si="10"/>
        <v>0</v>
      </c>
    </row>
    <row r="245" spans="1:4" x14ac:dyDescent="0.3">
      <c r="A245" s="6">
        <v>43857</v>
      </c>
      <c r="B245" s="73">
        <f>Data!D245-Data!C245</f>
        <v>0</v>
      </c>
      <c r="C245" s="4">
        <f t="shared" si="9"/>
        <v>0</v>
      </c>
      <c r="D245" s="4">
        <f t="shared" si="10"/>
        <v>0</v>
      </c>
    </row>
    <row r="246" spans="1:4" x14ac:dyDescent="0.3">
      <c r="A246" s="6">
        <v>43858</v>
      </c>
      <c r="B246" s="73">
        <f>Data!D246-Data!C246</f>
        <v>0</v>
      </c>
      <c r="C246" s="4">
        <f t="shared" si="9"/>
        <v>0</v>
      </c>
      <c r="D246" s="4">
        <f t="shared" si="10"/>
        <v>0</v>
      </c>
    </row>
    <row r="247" spans="1:4" x14ac:dyDescent="0.3">
      <c r="A247" s="6">
        <v>43859</v>
      </c>
      <c r="B247" s="73">
        <f>Data!D247-Data!C247</f>
        <v>0</v>
      </c>
      <c r="C247" s="4">
        <f t="shared" si="9"/>
        <v>0</v>
      </c>
      <c r="D247" s="4">
        <f t="shared" si="10"/>
        <v>0</v>
      </c>
    </row>
    <row r="248" spans="1:4" x14ac:dyDescent="0.3">
      <c r="A248" s="6">
        <v>43860</v>
      </c>
      <c r="B248" s="73">
        <f>Data!D248-Data!C248</f>
        <v>0</v>
      </c>
      <c r="C248" s="4">
        <f t="shared" si="9"/>
        <v>0</v>
      </c>
      <c r="D248" s="4">
        <f t="shared" si="10"/>
        <v>0</v>
      </c>
    </row>
    <row r="249" spans="1:4" x14ac:dyDescent="0.3">
      <c r="A249" s="6">
        <v>43861</v>
      </c>
      <c r="B249" s="73">
        <f>Data!D249-Data!C249</f>
        <v>0</v>
      </c>
      <c r="C249" s="4">
        <f t="shared" si="9"/>
        <v>0</v>
      </c>
      <c r="D249" s="4">
        <f t="shared" si="10"/>
        <v>0</v>
      </c>
    </row>
    <row r="250" spans="1:4" x14ac:dyDescent="0.3">
      <c r="A250" s="6">
        <v>43862</v>
      </c>
      <c r="B250" s="73">
        <f>Data!D250-Data!C250</f>
        <v>0</v>
      </c>
      <c r="C250" s="4">
        <f t="shared" si="9"/>
        <v>0</v>
      </c>
      <c r="D250" s="4">
        <f t="shared" si="10"/>
        <v>0</v>
      </c>
    </row>
    <row r="251" spans="1:4" x14ac:dyDescent="0.3">
      <c r="A251" s="6">
        <v>43863</v>
      </c>
      <c r="B251" s="73">
        <f>Data!D251-Data!C251</f>
        <v>0</v>
      </c>
      <c r="C251" s="4">
        <f t="shared" si="9"/>
        <v>0</v>
      </c>
      <c r="D251" s="4">
        <f t="shared" si="10"/>
        <v>0</v>
      </c>
    </row>
    <row r="252" spans="1:4" x14ac:dyDescent="0.3">
      <c r="A252" s="6">
        <v>43864</v>
      </c>
      <c r="B252" s="73">
        <f>Data!D252-Data!C252</f>
        <v>0</v>
      </c>
      <c r="C252" s="4">
        <f t="shared" si="9"/>
        <v>0</v>
      </c>
      <c r="D252" s="4">
        <f t="shared" si="10"/>
        <v>0</v>
      </c>
    </row>
    <row r="253" spans="1:4" x14ac:dyDescent="0.3">
      <c r="A253" s="6">
        <v>43865</v>
      </c>
      <c r="B253" s="73">
        <f>Data!D253-Data!C253</f>
        <v>0</v>
      </c>
      <c r="C253" s="4">
        <f t="shared" si="9"/>
        <v>0</v>
      </c>
      <c r="D253" s="4">
        <f t="shared" si="10"/>
        <v>0</v>
      </c>
    </row>
    <row r="254" spans="1:4" x14ac:dyDescent="0.3">
      <c r="A254" s="6">
        <v>43866</v>
      </c>
      <c r="B254" s="73">
        <f>Data!D254-Data!C254</f>
        <v>0</v>
      </c>
      <c r="C254" s="4">
        <f t="shared" si="9"/>
        <v>0</v>
      </c>
      <c r="D254" s="4">
        <f t="shared" si="10"/>
        <v>0</v>
      </c>
    </row>
    <row r="255" spans="1:4" x14ac:dyDescent="0.3">
      <c r="A255" s="6">
        <v>43867</v>
      </c>
      <c r="B255" s="73">
        <f>Data!D255-Data!C255</f>
        <v>0</v>
      </c>
      <c r="C255" s="4">
        <f t="shared" si="9"/>
        <v>0</v>
      </c>
      <c r="D255" s="4">
        <f t="shared" si="10"/>
        <v>0</v>
      </c>
    </row>
    <row r="256" spans="1:4" x14ac:dyDescent="0.3">
      <c r="A256" s="6">
        <v>43868</v>
      </c>
      <c r="B256" s="73">
        <f>Data!D256-Data!C256</f>
        <v>0</v>
      </c>
      <c r="C256" s="4">
        <f t="shared" si="9"/>
        <v>0</v>
      </c>
      <c r="D256" s="4">
        <f t="shared" si="10"/>
        <v>0</v>
      </c>
    </row>
    <row r="257" spans="1:4" x14ac:dyDescent="0.3">
      <c r="A257" s="6">
        <v>43869</v>
      </c>
      <c r="B257" s="73">
        <f>Data!D257-Data!C257</f>
        <v>0</v>
      </c>
      <c r="C257" s="4">
        <f t="shared" si="9"/>
        <v>0</v>
      </c>
      <c r="D257" s="4">
        <f t="shared" si="10"/>
        <v>0</v>
      </c>
    </row>
    <row r="258" spans="1:4" x14ac:dyDescent="0.3">
      <c r="A258" s="6">
        <v>43870</v>
      </c>
      <c r="B258" s="73">
        <f>Data!D258-Data!C258</f>
        <v>4</v>
      </c>
      <c r="C258" s="4">
        <f t="shared" si="9"/>
        <v>4</v>
      </c>
      <c r="D258" s="4">
        <f t="shared" si="10"/>
        <v>16</v>
      </c>
    </row>
    <row r="259" spans="1:4" x14ac:dyDescent="0.3">
      <c r="A259" s="6">
        <v>43871</v>
      </c>
      <c r="B259" s="73">
        <f>Data!D259-Data!C259</f>
        <v>6</v>
      </c>
      <c r="C259" s="4">
        <f t="shared" si="9"/>
        <v>6</v>
      </c>
      <c r="D259" s="4">
        <f t="shared" si="10"/>
        <v>36</v>
      </c>
    </row>
    <row r="260" spans="1:4" x14ac:dyDescent="0.3">
      <c r="A260" s="6">
        <v>43872</v>
      </c>
      <c r="B260" s="73">
        <f>Data!D260-Data!C260</f>
        <v>0</v>
      </c>
      <c r="C260" s="4">
        <f t="shared" si="9"/>
        <v>0</v>
      </c>
      <c r="D260" s="4">
        <f t="shared" si="10"/>
        <v>0</v>
      </c>
    </row>
    <row r="261" spans="1:4" x14ac:dyDescent="0.3">
      <c r="A261" s="6">
        <v>43873</v>
      </c>
      <c r="B261" s="73">
        <f>Data!D261-Data!C261</f>
        <v>0</v>
      </c>
      <c r="C261" s="4">
        <f t="shared" si="9"/>
        <v>0</v>
      </c>
      <c r="D261" s="4">
        <f t="shared" si="10"/>
        <v>0</v>
      </c>
    </row>
    <row r="262" spans="1:4" x14ac:dyDescent="0.3">
      <c r="A262" s="6">
        <v>43874</v>
      </c>
      <c r="B262" s="73">
        <f>Data!D262-Data!C262</f>
        <v>1</v>
      </c>
      <c r="C262" s="4">
        <f t="shared" si="9"/>
        <v>1</v>
      </c>
      <c r="D262" s="4">
        <f t="shared" si="10"/>
        <v>1</v>
      </c>
    </row>
    <row r="263" spans="1:4" x14ac:dyDescent="0.3">
      <c r="A263" s="6">
        <v>43875</v>
      </c>
      <c r="B263" s="73">
        <f>Data!D263-Data!C263</f>
        <v>0</v>
      </c>
      <c r="C263" s="4">
        <f t="shared" si="9"/>
        <v>0</v>
      </c>
      <c r="D263" s="4">
        <f t="shared" si="10"/>
        <v>0</v>
      </c>
    </row>
    <row r="264" spans="1:4" x14ac:dyDescent="0.3">
      <c r="A264" s="6">
        <v>43876</v>
      </c>
      <c r="B264" s="73">
        <f>Data!D264-Data!C264</f>
        <v>0</v>
      </c>
      <c r="C264" s="4">
        <f t="shared" si="9"/>
        <v>0</v>
      </c>
      <c r="D264" s="4">
        <f t="shared" si="10"/>
        <v>0</v>
      </c>
    </row>
    <row r="265" spans="1:4" x14ac:dyDescent="0.3">
      <c r="A265" s="6">
        <v>43877</v>
      </c>
      <c r="B265" s="73">
        <f>Data!D265-Data!C265</f>
        <v>0</v>
      </c>
      <c r="C265" s="4">
        <f t="shared" si="9"/>
        <v>0</v>
      </c>
      <c r="D265" s="4">
        <f t="shared" si="10"/>
        <v>0</v>
      </c>
    </row>
    <row r="266" spans="1:4" x14ac:dyDescent="0.3">
      <c r="A266" s="6">
        <v>43878</v>
      </c>
      <c r="B266" s="73">
        <f>Data!D266-Data!C266</f>
        <v>0</v>
      </c>
      <c r="C266" s="4">
        <f t="shared" si="9"/>
        <v>0</v>
      </c>
      <c r="D266" s="4">
        <f t="shared" si="10"/>
        <v>0</v>
      </c>
    </row>
    <row r="267" spans="1:4" x14ac:dyDescent="0.3">
      <c r="A267" s="6">
        <v>43879</v>
      </c>
      <c r="B267" s="73">
        <f>Data!D267-Data!C267</f>
        <v>0</v>
      </c>
      <c r="C267" s="4">
        <f t="shared" si="9"/>
        <v>0</v>
      </c>
      <c r="D267" s="4">
        <f t="shared" si="10"/>
        <v>0</v>
      </c>
    </row>
    <row r="268" spans="1:4" x14ac:dyDescent="0.3">
      <c r="A268" s="6">
        <v>43880</v>
      </c>
      <c r="B268" s="73">
        <f>Data!D268-Data!C268</f>
        <v>0</v>
      </c>
      <c r="C268" s="4">
        <f t="shared" si="9"/>
        <v>0</v>
      </c>
      <c r="D268" s="4">
        <f t="shared" si="10"/>
        <v>0</v>
      </c>
    </row>
    <row r="269" spans="1:4" x14ac:dyDescent="0.3">
      <c r="A269" s="6">
        <v>43881</v>
      </c>
      <c r="B269" s="73">
        <f>Data!D269-Data!C269</f>
        <v>0</v>
      </c>
      <c r="C269" s="4">
        <f t="shared" si="9"/>
        <v>0</v>
      </c>
      <c r="D269" s="4">
        <f t="shared" si="10"/>
        <v>0</v>
      </c>
    </row>
    <row r="270" spans="1:4" x14ac:dyDescent="0.3">
      <c r="A270" s="6">
        <v>43882</v>
      </c>
      <c r="B270" s="73">
        <f>Data!D270-Data!C270</f>
        <v>0</v>
      </c>
      <c r="C270" s="4">
        <f t="shared" si="9"/>
        <v>0</v>
      </c>
      <c r="D270" s="4">
        <f t="shared" si="10"/>
        <v>0</v>
      </c>
    </row>
    <row r="271" spans="1:4" x14ac:dyDescent="0.3">
      <c r="A271" s="6">
        <v>43883</v>
      </c>
      <c r="B271" s="73">
        <f>Data!D271-Data!C271</f>
        <v>0</v>
      </c>
      <c r="C271" s="4">
        <f t="shared" si="9"/>
        <v>0</v>
      </c>
      <c r="D271" s="4">
        <f t="shared" si="10"/>
        <v>0</v>
      </c>
    </row>
    <row r="272" spans="1:4" x14ac:dyDescent="0.3">
      <c r="A272" s="6">
        <v>43884</v>
      </c>
      <c r="B272" s="73">
        <f>Data!D272-Data!C272</f>
        <v>0</v>
      </c>
      <c r="C272" s="4">
        <f t="shared" si="9"/>
        <v>0</v>
      </c>
      <c r="D272" s="4">
        <f t="shared" si="10"/>
        <v>0</v>
      </c>
    </row>
    <row r="273" spans="1:4" x14ac:dyDescent="0.3">
      <c r="A273" s="6">
        <v>43885</v>
      </c>
      <c r="B273" s="73">
        <f>Data!D273-Data!C273</f>
        <v>0</v>
      </c>
      <c r="C273" s="4">
        <f t="shared" si="9"/>
        <v>0</v>
      </c>
      <c r="D273" s="4">
        <f t="shared" si="10"/>
        <v>0</v>
      </c>
    </row>
    <row r="274" spans="1:4" x14ac:dyDescent="0.3">
      <c r="A274" s="6">
        <v>43886</v>
      </c>
      <c r="B274" s="73">
        <f>Data!D274-Data!C274</f>
        <v>0</v>
      </c>
      <c r="C274" s="4">
        <f t="shared" si="9"/>
        <v>0</v>
      </c>
      <c r="D274" s="4">
        <f t="shared" si="10"/>
        <v>0</v>
      </c>
    </row>
    <row r="275" spans="1:4" x14ac:dyDescent="0.3">
      <c r="A275" s="6">
        <v>43887</v>
      </c>
      <c r="B275" s="73">
        <f>Data!D275-Data!C275</f>
        <v>0</v>
      </c>
      <c r="C275" s="4">
        <f t="shared" si="9"/>
        <v>0</v>
      </c>
      <c r="D275" s="4">
        <f t="shared" si="10"/>
        <v>0</v>
      </c>
    </row>
    <row r="276" spans="1:4" x14ac:dyDescent="0.3">
      <c r="A276" s="6">
        <v>43888</v>
      </c>
      <c r="B276" s="73">
        <f>Data!D276-Data!C276</f>
        <v>0</v>
      </c>
      <c r="C276" s="4">
        <f t="shared" si="9"/>
        <v>0</v>
      </c>
      <c r="D276" s="4">
        <f t="shared" si="10"/>
        <v>0</v>
      </c>
    </row>
    <row r="277" spans="1:4" x14ac:dyDescent="0.3">
      <c r="A277" s="6">
        <v>43889</v>
      </c>
      <c r="B277" s="73">
        <f>Data!D277-Data!C277</f>
        <v>0</v>
      </c>
      <c r="C277" s="4">
        <f t="shared" si="9"/>
        <v>0</v>
      </c>
      <c r="D277" s="4">
        <f t="shared" si="10"/>
        <v>0</v>
      </c>
    </row>
    <row r="278" spans="1:4" x14ac:dyDescent="0.3">
      <c r="A278" s="6">
        <v>43890</v>
      </c>
      <c r="B278" s="73">
        <f>Data!D278-Data!C278</f>
        <v>0</v>
      </c>
      <c r="C278" s="4">
        <f t="shared" si="9"/>
        <v>0</v>
      </c>
      <c r="D278" s="4">
        <f t="shared" si="10"/>
        <v>0</v>
      </c>
    </row>
    <row r="279" spans="1:4" x14ac:dyDescent="0.3">
      <c r="A279" s="6">
        <v>43891</v>
      </c>
      <c r="B279" s="73">
        <f>Data!D279-Data!C279</f>
        <v>0</v>
      </c>
      <c r="C279" s="4">
        <f t="shared" si="9"/>
        <v>0</v>
      </c>
      <c r="D279" s="4">
        <f t="shared" si="10"/>
        <v>0</v>
      </c>
    </row>
    <row r="280" spans="1:4" x14ac:dyDescent="0.3">
      <c r="A280" s="6">
        <v>43892</v>
      </c>
      <c r="B280" s="73">
        <f>Data!D280-Data!C280</f>
        <v>3</v>
      </c>
      <c r="C280" s="4">
        <f t="shared" si="9"/>
        <v>3</v>
      </c>
      <c r="D280" s="4">
        <f t="shared" si="10"/>
        <v>9</v>
      </c>
    </row>
    <row r="281" spans="1:4" x14ac:dyDescent="0.3">
      <c r="A281" s="6">
        <v>43893</v>
      </c>
      <c r="B281" s="73">
        <f>Data!D281-Data!C281</f>
        <v>0</v>
      </c>
      <c r="C281" s="4">
        <f t="shared" si="9"/>
        <v>0</v>
      </c>
      <c r="D281" s="4">
        <f t="shared" si="10"/>
        <v>0</v>
      </c>
    </row>
    <row r="282" spans="1:4" x14ac:dyDescent="0.3">
      <c r="A282" s="6">
        <v>43894</v>
      </c>
      <c r="B282" s="73">
        <f>Data!D282-Data!C282</f>
        <v>0</v>
      </c>
      <c r="C282" s="4">
        <f t="shared" si="9"/>
        <v>0</v>
      </c>
      <c r="D282" s="4">
        <f t="shared" si="10"/>
        <v>0</v>
      </c>
    </row>
    <row r="283" spans="1:4" x14ac:dyDescent="0.3">
      <c r="A283" s="6">
        <v>43895</v>
      </c>
      <c r="B283" s="73">
        <f>Data!D283-Data!C283</f>
        <v>0</v>
      </c>
      <c r="C283" s="4">
        <f t="shared" si="9"/>
        <v>0</v>
      </c>
      <c r="D283" s="4">
        <f t="shared" si="10"/>
        <v>0</v>
      </c>
    </row>
    <row r="284" spans="1:4" x14ac:dyDescent="0.3">
      <c r="A284" s="6">
        <v>43896</v>
      </c>
      <c r="B284" s="73">
        <f>Data!D284-Data!C284</f>
        <v>0</v>
      </c>
      <c r="C284" s="4">
        <f t="shared" ref="C284:C347" si="11">ABS(B284)</f>
        <v>0</v>
      </c>
      <c r="D284" s="4">
        <f t="shared" ref="D284:D347" si="12">B284^2</f>
        <v>0</v>
      </c>
    </row>
    <row r="285" spans="1:4" x14ac:dyDescent="0.3">
      <c r="A285" s="6">
        <v>43897</v>
      </c>
      <c r="B285" s="73">
        <f>Data!D285-Data!C285</f>
        <v>0</v>
      </c>
      <c r="C285" s="4">
        <f t="shared" si="11"/>
        <v>0</v>
      </c>
      <c r="D285" s="4">
        <f t="shared" si="12"/>
        <v>0</v>
      </c>
    </row>
    <row r="286" spans="1:4" x14ac:dyDescent="0.3">
      <c r="A286" s="6">
        <v>43898</v>
      </c>
      <c r="B286" s="73">
        <f>Data!D286-Data!C286</f>
        <v>0</v>
      </c>
      <c r="C286" s="4">
        <f t="shared" si="11"/>
        <v>0</v>
      </c>
      <c r="D286" s="4">
        <f t="shared" si="12"/>
        <v>0</v>
      </c>
    </row>
    <row r="287" spans="1:4" x14ac:dyDescent="0.3">
      <c r="A287" s="6">
        <v>43899</v>
      </c>
      <c r="B287" s="73">
        <f>Data!D287-Data!C287</f>
        <v>3</v>
      </c>
      <c r="C287" s="4">
        <f t="shared" si="11"/>
        <v>3</v>
      </c>
      <c r="D287" s="4">
        <f t="shared" si="12"/>
        <v>9</v>
      </c>
    </row>
    <row r="288" spans="1:4" x14ac:dyDescent="0.3">
      <c r="A288" s="6">
        <v>43900</v>
      </c>
      <c r="B288" s="73">
        <f>Data!D288-Data!C288</f>
        <v>0</v>
      </c>
      <c r="C288" s="4">
        <f t="shared" si="11"/>
        <v>0</v>
      </c>
      <c r="D288" s="4">
        <f t="shared" si="12"/>
        <v>0</v>
      </c>
    </row>
    <row r="289" spans="1:4" x14ac:dyDescent="0.3">
      <c r="A289" s="6">
        <v>43901</v>
      </c>
      <c r="B289" s="73">
        <f>Data!D289-Data!C289</f>
        <v>1</v>
      </c>
      <c r="C289" s="4">
        <f t="shared" si="11"/>
        <v>1</v>
      </c>
      <c r="D289" s="4">
        <f t="shared" si="12"/>
        <v>1</v>
      </c>
    </row>
    <row r="290" spans="1:4" x14ac:dyDescent="0.3">
      <c r="A290" s="6">
        <v>43902</v>
      </c>
      <c r="B290" s="73">
        <f>Data!D290-Data!C290</f>
        <v>0</v>
      </c>
      <c r="C290" s="4">
        <f t="shared" si="11"/>
        <v>0</v>
      </c>
      <c r="D290" s="4">
        <f t="shared" si="12"/>
        <v>0</v>
      </c>
    </row>
    <row r="291" spans="1:4" x14ac:dyDescent="0.3">
      <c r="A291" s="6">
        <v>43903</v>
      </c>
      <c r="B291" s="73">
        <f>Data!D291-Data!C291</f>
        <v>0</v>
      </c>
      <c r="C291" s="4">
        <f t="shared" si="11"/>
        <v>0</v>
      </c>
      <c r="D291" s="4">
        <f t="shared" si="12"/>
        <v>0</v>
      </c>
    </row>
    <row r="292" spans="1:4" x14ac:dyDescent="0.3">
      <c r="A292" s="6">
        <v>43904</v>
      </c>
      <c r="B292" s="73">
        <f>Data!D292-Data!C292</f>
        <v>0</v>
      </c>
      <c r="C292" s="4">
        <f t="shared" si="11"/>
        <v>0</v>
      </c>
      <c r="D292" s="4">
        <f t="shared" si="12"/>
        <v>0</v>
      </c>
    </row>
    <row r="293" spans="1:4" x14ac:dyDescent="0.3">
      <c r="A293" s="6">
        <v>43905</v>
      </c>
      <c r="B293" s="73">
        <f>Data!D293-Data!C293</f>
        <v>0</v>
      </c>
      <c r="C293" s="4">
        <f t="shared" si="11"/>
        <v>0</v>
      </c>
      <c r="D293" s="4">
        <f t="shared" si="12"/>
        <v>0</v>
      </c>
    </row>
    <row r="294" spans="1:4" x14ac:dyDescent="0.3">
      <c r="A294" s="6">
        <v>43906</v>
      </c>
      <c r="B294" s="73">
        <f>Data!D294-Data!C294</f>
        <v>0</v>
      </c>
      <c r="C294" s="4">
        <f t="shared" si="11"/>
        <v>0</v>
      </c>
      <c r="D294" s="4">
        <f t="shared" si="12"/>
        <v>0</v>
      </c>
    </row>
    <row r="295" spans="1:4" x14ac:dyDescent="0.3">
      <c r="A295" s="6">
        <v>43907</v>
      </c>
      <c r="B295" s="73">
        <f>Data!D295-Data!C295</f>
        <v>0</v>
      </c>
      <c r="C295" s="4">
        <f t="shared" si="11"/>
        <v>0</v>
      </c>
      <c r="D295" s="4">
        <f t="shared" si="12"/>
        <v>0</v>
      </c>
    </row>
    <row r="296" spans="1:4" x14ac:dyDescent="0.3">
      <c r="A296" s="6">
        <v>43908</v>
      </c>
      <c r="B296" s="73">
        <f>Data!D296-Data!C296</f>
        <v>0</v>
      </c>
      <c r="C296" s="4">
        <f t="shared" si="11"/>
        <v>0</v>
      </c>
      <c r="D296" s="4">
        <f t="shared" si="12"/>
        <v>0</v>
      </c>
    </row>
    <row r="297" spans="1:4" x14ac:dyDescent="0.3">
      <c r="A297" s="6">
        <v>43909</v>
      </c>
      <c r="B297" s="73">
        <f>Data!D297-Data!C297</f>
        <v>-5.9799999999999995</v>
      </c>
      <c r="C297" s="4">
        <f t="shared" si="11"/>
        <v>5.9799999999999995</v>
      </c>
      <c r="D297" s="4">
        <f t="shared" si="12"/>
        <v>35.760399999999997</v>
      </c>
    </row>
    <row r="298" spans="1:4" x14ac:dyDescent="0.3">
      <c r="A298" s="6">
        <v>43910</v>
      </c>
      <c r="B298" s="73">
        <f>Data!D298-Data!C298</f>
        <v>2</v>
      </c>
      <c r="C298" s="4">
        <f t="shared" si="11"/>
        <v>2</v>
      </c>
      <c r="D298" s="4">
        <f t="shared" si="12"/>
        <v>4</v>
      </c>
    </row>
    <row r="299" spans="1:4" x14ac:dyDescent="0.3">
      <c r="A299" s="6">
        <v>43911</v>
      </c>
      <c r="B299" s="73">
        <f>Data!D299-Data!C299</f>
        <v>1</v>
      </c>
      <c r="C299" s="4">
        <f t="shared" si="11"/>
        <v>1</v>
      </c>
      <c r="D299" s="4">
        <f t="shared" si="12"/>
        <v>1</v>
      </c>
    </row>
    <row r="300" spans="1:4" x14ac:dyDescent="0.3">
      <c r="A300" s="6">
        <v>43912</v>
      </c>
      <c r="B300" s="73">
        <f>Data!D300-Data!C300</f>
        <v>0</v>
      </c>
      <c r="C300" s="4">
        <f t="shared" si="11"/>
        <v>0</v>
      </c>
      <c r="D300" s="4">
        <f t="shared" si="12"/>
        <v>0</v>
      </c>
    </row>
    <row r="301" spans="1:4" x14ac:dyDescent="0.3">
      <c r="A301" s="6">
        <v>43913</v>
      </c>
      <c r="B301" s="73">
        <f>Data!D301-Data!C301</f>
        <v>0</v>
      </c>
      <c r="C301" s="4">
        <f t="shared" si="11"/>
        <v>0</v>
      </c>
      <c r="D301" s="4">
        <f t="shared" si="12"/>
        <v>0</v>
      </c>
    </row>
    <row r="302" spans="1:4" x14ac:dyDescent="0.3">
      <c r="A302" s="6">
        <v>43914</v>
      </c>
      <c r="B302" s="73">
        <f>Data!D302-Data!C302</f>
        <v>0</v>
      </c>
      <c r="C302" s="4">
        <f t="shared" si="11"/>
        <v>0</v>
      </c>
      <c r="D302" s="4">
        <f t="shared" si="12"/>
        <v>0</v>
      </c>
    </row>
    <row r="303" spans="1:4" x14ac:dyDescent="0.3">
      <c r="A303" s="6">
        <v>43915</v>
      </c>
      <c r="B303" s="73">
        <f>Data!D303-Data!C303</f>
        <v>0</v>
      </c>
      <c r="C303" s="4">
        <f t="shared" si="11"/>
        <v>0</v>
      </c>
      <c r="D303" s="4">
        <f t="shared" si="12"/>
        <v>0</v>
      </c>
    </row>
    <row r="304" spans="1:4" x14ac:dyDescent="0.3">
      <c r="A304" s="6">
        <v>43916</v>
      </c>
      <c r="B304" s="73">
        <f>Data!D304-Data!C304</f>
        <v>0</v>
      </c>
      <c r="C304" s="4">
        <f t="shared" si="11"/>
        <v>0</v>
      </c>
      <c r="D304" s="4">
        <f t="shared" si="12"/>
        <v>0</v>
      </c>
    </row>
    <row r="305" spans="1:4" x14ac:dyDescent="0.3">
      <c r="A305" s="6">
        <v>43917</v>
      </c>
      <c r="B305" s="73">
        <f>Data!D305-Data!C305</f>
        <v>0</v>
      </c>
      <c r="C305" s="4">
        <f t="shared" si="11"/>
        <v>0</v>
      </c>
      <c r="D305" s="4">
        <f t="shared" si="12"/>
        <v>0</v>
      </c>
    </row>
    <row r="306" spans="1:4" x14ac:dyDescent="0.3">
      <c r="A306" s="6">
        <v>43918</v>
      </c>
      <c r="B306" s="73">
        <f>Data!D306-Data!C306</f>
        <v>0</v>
      </c>
      <c r="C306" s="4">
        <f t="shared" si="11"/>
        <v>0</v>
      </c>
      <c r="D306" s="4">
        <f t="shared" si="12"/>
        <v>0</v>
      </c>
    </row>
    <row r="307" spans="1:4" x14ac:dyDescent="0.3">
      <c r="A307" s="6">
        <v>43919</v>
      </c>
      <c r="B307" s="73">
        <f>Data!D307-Data!C307</f>
        <v>0</v>
      </c>
      <c r="C307" s="4">
        <f t="shared" si="11"/>
        <v>0</v>
      </c>
      <c r="D307" s="4">
        <f t="shared" si="12"/>
        <v>0</v>
      </c>
    </row>
    <row r="308" spans="1:4" x14ac:dyDescent="0.3">
      <c r="A308" s="6">
        <v>43920</v>
      </c>
      <c r="B308" s="73">
        <f>Data!D308-Data!C308</f>
        <v>0</v>
      </c>
      <c r="C308" s="4">
        <f t="shared" si="11"/>
        <v>0</v>
      </c>
      <c r="D308" s="4">
        <f t="shared" si="12"/>
        <v>0</v>
      </c>
    </row>
    <row r="309" spans="1:4" x14ac:dyDescent="0.3">
      <c r="A309" s="6">
        <v>43921</v>
      </c>
      <c r="B309" s="73">
        <f>Data!D309-Data!C309</f>
        <v>0</v>
      </c>
      <c r="C309" s="4">
        <f t="shared" si="11"/>
        <v>0</v>
      </c>
      <c r="D309" s="4">
        <f t="shared" si="12"/>
        <v>0</v>
      </c>
    </row>
    <row r="310" spans="1:4" x14ac:dyDescent="0.3">
      <c r="A310" s="6">
        <v>43922</v>
      </c>
      <c r="B310" s="73">
        <f>Data!D310-Data!C310</f>
        <v>0</v>
      </c>
      <c r="C310" s="4">
        <f t="shared" si="11"/>
        <v>0</v>
      </c>
      <c r="D310" s="4">
        <f t="shared" si="12"/>
        <v>0</v>
      </c>
    </row>
    <row r="311" spans="1:4" x14ac:dyDescent="0.3">
      <c r="A311" s="6">
        <v>43923</v>
      </c>
      <c r="B311" s="73">
        <f>Data!D311-Data!C311</f>
        <v>0</v>
      </c>
      <c r="C311" s="4">
        <f t="shared" si="11"/>
        <v>0</v>
      </c>
      <c r="D311" s="4">
        <f t="shared" si="12"/>
        <v>0</v>
      </c>
    </row>
    <row r="312" spans="1:4" x14ac:dyDescent="0.3">
      <c r="A312" s="6">
        <v>43924</v>
      </c>
      <c r="B312" s="73">
        <f>Data!D312-Data!C312</f>
        <v>0</v>
      </c>
      <c r="C312" s="4">
        <f t="shared" si="11"/>
        <v>0</v>
      </c>
      <c r="D312" s="4">
        <f t="shared" si="12"/>
        <v>0</v>
      </c>
    </row>
    <row r="313" spans="1:4" x14ac:dyDescent="0.3">
      <c r="A313" s="6">
        <v>43925</v>
      </c>
      <c r="B313" s="73">
        <f>Data!D313-Data!C313</f>
        <v>0</v>
      </c>
      <c r="C313" s="4">
        <f t="shared" si="11"/>
        <v>0</v>
      </c>
      <c r="D313" s="4">
        <f t="shared" si="12"/>
        <v>0</v>
      </c>
    </row>
    <row r="314" spans="1:4" x14ac:dyDescent="0.3">
      <c r="A314" s="6">
        <v>43926</v>
      </c>
      <c r="B314" s="73">
        <f>Data!D314-Data!C314</f>
        <v>0</v>
      </c>
      <c r="C314" s="4">
        <f t="shared" si="11"/>
        <v>0</v>
      </c>
      <c r="D314" s="4">
        <f t="shared" si="12"/>
        <v>0</v>
      </c>
    </row>
    <row r="315" spans="1:4" x14ac:dyDescent="0.3">
      <c r="A315" s="6">
        <v>43927</v>
      </c>
      <c r="B315" s="73">
        <f>Data!D315-Data!C315</f>
        <v>-20.540000000000003</v>
      </c>
      <c r="C315" s="4">
        <f t="shared" si="11"/>
        <v>20.540000000000003</v>
      </c>
      <c r="D315" s="4">
        <f t="shared" si="12"/>
        <v>421.8916000000001</v>
      </c>
    </row>
    <row r="316" spans="1:4" x14ac:dyDescent="0.3">
      <c r="A316" s="6">
        <v>43928</v>
      </c>
      <c r="B316" s="73">
        <f>Data!D316-Data!C316</f>
        <v>-23.64</v>
      </c>
      <c r="C316" s="4">
        <f t="shared" si="11"/>
        <v>23.64</v>
      </c>
      <c r="D316" s="4">
        <f t="shared" si="12"/>
        <v>558.84960000000001</v>
      </c>
    </row>
    <row r="317" spans="1:4" x14ac:dyDescent="0.3">
      <c r="A317" s="6">
        <v>43929</v>
      </c>
      <c r="B317" s="73">
        <f>Data!D317-Data!C317</f>
        <v>5.7</v>
      </c>
      <c r="C317" s="4">
        <f t="shared" si="11"/>
        <v>5.7</v>
      </c>
      <c r="D317" s="4">
        <f t="shared" si="12"/>
        <v>32.49</v>
      </c>
    </row>
    <row r="318" spans="1:4" x14ac:dyDescent="0.3">
      <c r="A318" s="6">
        <v>43930</v>
      </c>
      <c r="B318" s="73">
        <f>Data!D318-Data!C318</f>
        <v>1</v>
      </c>
      <c r="C318" s="4">
        <f t="shared" si="11"/>
        <v>1</v>
      </c>
      <c r="D318" s="4">
        <f t="shared" si="12"/>
        <v>1</v>
      </c>
    </row>
    <row r="319" spans="1:4" x14ac:dyDescent="0.3">
      <c r="A319" s="6">
        <v>43931</v>
      </c>
      <c r="B319" s="73">
        <f>Data!D319-Data!C319</f>
        <v>0</v>
      </c>
      <c r="C319" s="4">
        <f t="shared" si="11"/>
        <v>0</v>
      </c>
      <c r="D319" s="4">
        <f t="shared" si="12"/>
        <v>0</v>
      </c>
    </row>
    <row r="320" spans="1:4" x14ac:dyDescent="0.3">
      <c r="A320" s="6">
        <v>43932</v>
      </c>
      <c r="B320" s="73">
        <f>Data!D320-Data!C320</f>
        <v>0</v>
      </c>
      <c r="C320" s="4">
        <f t="shared" si="11"/>
        <v>0</v>
      </c>
      <c r="D320" s="4">
        <f t="shared" si="12"/>
        <v>0</v>
      </c>
    </row>
    <row r="321" spans="1:4" x14ac:dyDescent="0.3">
      <c r="A321" s="6">
        <v>43933</v>
      </c>
      <c r="B321" s="73">
        <f>Data!D321-Data!C321</f>
        <v>0</v>
      </c>
      <c r="C321" s="4">
        <f t="shared" si="11"/>
        <v>0</v>
      </c>
      <c r="D321" s="4">
        <f t="shared" si="12"/>
        <v>0</v>
      </c>
    </row>
    <row r="322" spans="1:4" x14ac:dyDescent="0.3">
      <c r="A322" s="6">
        <v>43934</v>
      </c>
      <c r="B322" s="73">
        <f>Data!D322-Data!C322</f>
        <v>0</v>
      </c>
      <c r="C322" s="4">
        <f t="shared" si="11"/>
        <v>0</v>
      </c>
      <c r="D322" s="4">
        <f t="shared" si="12"/>
        <v>0</v>
      </c>
    </row>
    <row r="323" spans="1:4" x14ac:dyDescent="0.3">
      <c r="A323" s="6">
        <v>43935</v>
      </c>
      <c r="B323" s="73">
        <f>Data!D323-Data!C323</f>
        <v>0</v>
      </c>
      <c r="C323" s="4">
        <f t="shared" si="11"/>
        <v>0</v>
      </c>
      <c r="D323" s="4">
        <f t="shared" si="12"/>
        <v>0</v>
      </c>
    </row>
    <row r="324" spans="1:4" x14ac:dyDescent="0.3">
      <c r="A324" s="6">
        <v>43936</v>
      </c>
      <c r="B324" s="73">
        <f>Data!D324-Data!C324</f>
        <v>0</v>
      </c>
      <c r="C324" s="4">
        <f t="shared" si="11"/>
        <v>0</v>
      </c>
      <c r="D324" s="4">
        <f t="shared" si="12"/>
        <v>0</v>
      </c>
    </row>
    <row r="325" spans="1:4" x14ac:dyDescent="0.3">
      <c r="A325" s="6">
        <v>43937</v>
      </c>
      <c r="B325" s="73">
        <f>Data!D325-Data!C325</f>
        <v>0</v>
      </c>
      <c r="C325" s="4">
        <f t="shared" si="11"/>
        <v>0</v>
      </c>
      <c r="D325" s="4">
        <f t="shared" si="12"/>
        <v>0</v>
      </c>
    </row>
    <row r="326" spans="1:4" x14ac:dyDescent="0.3">
      <c r="A326" s="6">
        <v>43938</v>
      </c>
      <c r="B326" s="73">
        <f>Data!D326-Data!C326</f>
        <v>-15.08</v>
      </c>
      <c r="C326" s="4">
        <f t="shared" si="11"/>
        <v>15.08</v>
      </c>
      <c r="D326" s="4">
        <f t="shared" si="12"/>
        <v>227.40639999999999</v>
      </c>
    </row>
    <row r="327" spans="1:4" x14ac:dyDescent="0.3">
      <c r="A327" s="6">
        <v>43939</v>
      </c>
      <c r="B327" s="73">
        <f>Data!D327-Data!C327</f>
        <v>-0.78</v>
      </c>
      <c r="C327" s="4">
        <f t="shared" si="11"/>
        <v>0.78</v>
      </c>
      <c r="D327" s="4">
        <f t="shared" si="12"/>
        <v>0.60840000000000005</v>
      </c>
    </row>
    <row r="328" spans="1:4" x14ac:dyDescent="0.3">
      <c r="A328" s="6">
        <v>43940</v>
      </c>
      <c r="B328" s="73">
        <f>Data!D328-Data!C328</f>
        <v>0</v>
      </c>
      <c r="C328" s="4">
        <f t="shared" si="11"/>
        <v>0</v>
      </c>
      <c r="D328" s="4">
        <f t="shared" si="12"/>
        <v>0</v>
      </c>
    </row>
    <row r="329" spans="1:4" x14ac:dyDescent="0.3">
      <c r="A329" s="6">
        <v>43941</v>
      </c>
      <c r="B329" s="73">
        <f>Data!D329-Data!C329</f>
        <v>-0.78</v>
      </c>
      <c r="C329" s="4">
        <f t="shared" si="11"/>
        <v>0.78</v>
      </c>
      <c r="D329" s="4">
        <f t="shared" si="12"/>
        <v>0.60840000000000005</v>
      </c>
    </row>
    <row r="330" spans="1:4" x14ac:dyDescent="0.3">
      <c r="A330" s="6">
        <v>43942</v>
      </c>
      <c r="B330" s="73">
        <f>Data!D330-Data!C330</f>
        <v>0</v>
      </c>
      <c r="C330" s="4">
        <f t="shared" si="11"/>
        <v>0</v>
      </c>
      <c r="D330" s="4">
        <f t="shared" si="12"/>
        <v>0</v>
      </c>
    </row>
    <row r="331" spans="1:4" x14ac:dyDescent="0.3">
      <c r="A331" s="6">
        <v>43943</v>
      </c>
      <c r="B331" s="73">
        <f>Data!D331-Data!C331</f>
        <v>0</v>
      </c>
      <c r="C331" s="4">
        <f t="shared" si="11"/>
        <v>0</v>
      </c>
      <c r="D331" s="4">
        <f t="shared" si="12"/>
        <v>0</v>
      </c>
    </row>
    <row r="332" spans="1:4" x14ac:dyDescent="0.3">
      <c r="A332" s="6">
        <v>43944</v>
      </c>
      <c r="B332" s="73">
        <f>Data!D332-Data!C332</f>
        <v>0</v>
      </c>
      <c r="C332" s="4">
        <f t="shared" si="11"/>
        <v>0</v>
      </c>
      <c r="D332" s="4">
        <f t="shared" si="12"/>
        <v>0</v>
      </c>
    </row>
    <row r="333" spans="1:4" x14ac:dyDescent="0.3">
      <c r="A333" s="6">
        <v>43945</v>
      </c>
      <c r="B333" s="73">
        <f>Data!D333-Data!C333</f>
        <v>0</v>
      </c>
      <c r="C333" s="4">
        <f t="shared" si="11"/>
        <v>0</v>
      </c>
      <c r="D333" s="4">
        <f t="shared" si="12"/>
        <v>0</v>
      </c>
    </row>
    <row r="334" spans="1:4" x14ac:dyDescent="0.3">
      <c r="A334" s="6">
        <v>43946</v>
      </c>
      <c r="B334" s="73">
        <f>Data!D334-Data!C334</f>
        <v>0</v>
      </c>
      <c r="C334" s="4">
        <f t="shared" si="11"/>
        <v>0</v>
      </c>
      <c r="D334" s="4">
        <f t="shared" si="12"/>
        <v>0</v>
      </c>
    </row>
    <row r="335" spans="1:4" x14ac:dyDescent="0.3">
      <c r="A335" s="6">
        <v>43947</v>
      </c>
      <c r="B335" s="73">
        <f>Data!D335-Data!C335</f>
        <v>0</v>
      </c>
      <c r="C335" s="4">
        <f t="shared" si="11"/>
        <v>0</v>
      </c>
      <c r="D335" s="4">
        <f t="shared" si="12"/>
        <v>0</v>
      </c>
    </row>
    <row r="336" spans="1:4" x14ac:dyDescent="0.3">
      <c r="A336" s="6">
        <v>43948</v>
      </c>
      <c r="B336" s="73">
        <f>Data!D336-Data!C336</f>
        <v>1</v>
      </c>
      <c r="C336" s="4">
        <f t="shared" si="11"/>
        <v>1</v>
      </c>
      <c r="D336" s="4">
        <f t="shared" si="12"/>
        <v>1</v>
      </c>
    </row>
    <row r="337" spans="1:4" x14ac:dyDescent="0.3">
      <c r="A337" s="6">
        <v>43949</v>
      </c>
      <c r="B337" s="73">
        <f>Data!D337-Data!C337</f>
        <v>0</v>
      </c>
      <c r="C337" s="4">
        <f t="shared" si="11"/>
        <v>0</v>
      </c>
      <c r="D337" s="4">
        <f t="shared" si="12"/>
        <v>0</v>
      </c>
    </row>
    <row r="338" spans="1:4" x14ac:dyDescent="0.3">
      <c r="A338" s="6">
        <v>43950</v>
      </c>
      <c r="B338" s="73">
        <f>Data!D338-Data!C338</f>
        <v>0</v>
      </c>
      <c r="C338" s="4">
        <f t="shared" si="11"/>
        <v>0</v>
      </c>
      <c r="D338" s="4">
        <f t="shared" si="12"/>
        <v>0</v>
      </c>
    </row>
    <row r="339" spans="1:4" x14ac:dyDescent="0.3">
      <c r="A339" s="6">
        <v>43951</v>
      </c>
      <c r="B339" s="73">
        <f>Data!D339-Data!C339</f>
        <v>0</v>
      </c>
      <c r="C339" s="4">
        <f t="shared" si="11"/>
        <v>0</v>
      </c>
      <c r="D339" s="4">
        <f t="shared" si="12"/>
        <v>0</v>
      </c>
    </row>
    <row r="340" spans="1:4" x14ac:dyDescent="0.3">
      <c r="A340" s="6">
        <v>43952</v>
      </c>
      <c r="B340" s="73">
        <f>Data!D340-Data!C340</f>
        <v>0</v>
      </c>
      <c r="C340" s="4">
        <f t="shared" si="11"/>
        <v>0</v>
      </c>
      <c r="D340" s="4">
        <f t="shared" si="12"/>
        <v>0</v>
      </c>
    </row>
    <row r="341" spans="1:4" x14ac:dyDescent="0.3">
      <c r="A341" s="6">
        <v>43953</v>
      </c>
      <c r="B341" s="73">
        <f>Data!D341-Data!C341</f>
        <v>0</v>
      </c>
      <c r="C341" s="4">
        <f t="shared" si="11"/>
        <v>0</v>
      </c>
      <c r="D341" s="4">
        <f t="shared" si="12"/>
        <v>0</v>
      </c>
    </row>
    <row r="342" spans="1:4" x14ac:dyDescent="0.3">
      <c r="A342" s="6">
        <v>43954</v>
      </c>
      <c r="B342" s="73">
        <f>Data!D342-Data!C342</f>
        <v>0</v>
      </c>
      <c r="C342" s="4">
        <f t="shared" si="11"/>
        <v>0</v>
      </c>
      <c r="D342" s="4">
        <f t="shared" si="12"/>
        <v>0</v>
      </c>
    </row>
    <row r="343" spans="1:4" x14ac:dyDescent="0.3">
      <c r="A343" s="6">
        <v>43955</v>
      </c>
      <c r="B343" s="73">
        <f>Data!D343-Data!C343</f>
        <v>0</v>
      </c>
      <c r="C343" s="4">
        <f t="shared" si="11"/>
        <v>0</v>
      </c>
      <c r="D343" s="4">
        <f t="shared" si="12"/>
        <v>0</v>
      </c>
    </row>
    <row r="344" spans="1:4" x14ac:dyDescent="0.3">
      <c r="A344" s="6">
        <v>43956</v>
      </c>
      <c r="B344" s="73">
        <f>Data!D344-Data!C344</f>
        <v>0</v>
      </c>
      <c r="C344" s="4">
        <f t="shared" si="11"/>
        <v>0</v>
      </c>
      <c r="D344" s="4">
        <f t="shared" si="12"/>
        <v>0</v>
      </c>
    </row>
    <row r="345" spans="1:4" x14ac:dyDescent="0.3">
      <c r="A345" s="6">
        <v>43957</v>
      </c>
      <c r="B345" s="73">
        <f>Data!D345-Data!C345</f>
        <v>1</v>
      </c>
      <c r="C345" s="4">
        <f t="shared" si="11"/>
        <v>1</v>
      </c>
      <c r="D345" s="4">
        <f t="shared" si="12"/>
        <v>1</v>
      </c>
    </row>
    <row r="346" spans="1:4" x14ac:dyDescent="0.3">
      <c r="A346" s="6">
        <v>43958</v>
      </c>
      <c r="B346" s="73">
        <f>Data!D346-Data!C346</f>
        <v>0</v>
      </c>
      <c r="C346" s="4">
        <f t="shared" si="11"/>
        <v>0</v>
      </c>
      <c r="D346" s="4">
        <f t="shared" si="12"/>
        <v>0</v>
      </c>
    </row>
    <row r="347" spans="1:4" x14ac:dyDescent="0.3">
      <c r="A347" s="6">
        <v>43959</v>
      </c>
      <c r="B347" s="73">
        <f>Data!D347-Data!C347</f>
        <v>5</v>
      </c>
      <c r="C347" s="4">
        <f t="shared" si="11"/>
        <v>5</v>
      </c>
      <c r="D347" s="4">
        <f t="shared" si="12"/>
        <v>25</v>
      </c>
    </row>
    <row r="348" spans="1:4" x14ac:dyDescent="0.3">
      <c r="A348" s="6">
        <v>43960</v>
      </c>
      <c r="B348" s="73">
        <f>Data!D348-Data!C348</f>
        <v>0</v>
      </c>
      <c r="C348" s="4">
        <f t="shared" ref="C348:C370" si="13">ABS(B348)</f>
        <v>0</v>
      </c>
      <c r="D348" s="4">
        <f t="shared" ref="D348:D370" si="14">B348^2</f>
        <v>0</v>
      </c>
    </row>
    <row r="349" spans="1:4" x14ac:dyDescent="0.3">
      <c r="A349" s="6">
        <v>43961</v>
      </c>
      <c r="B349" s="73">
        <f>Data!D349-Data!C349</f>
        <v>0</v>
      </c>
      <c r="C349" s="4">
        <f t="shared" si="13"/>
        <v>0</v>
      </c>
      <c r="D349" s="4">
        <f t="shared" si="14"/>
        <v>0</v>
      </c>
    </row>
    <row r="350" spans="1:4" x14ac:dyDescent="0.3">
      <c r="A350" s="6">
        <v>43962</v>
      </c>
      <c r="B350" s="73">
        <f>Data!D350-Data!C350</f>
        <v>4</v>
      </c>
      <c r="C350" s="4">
        <f t="shared" si="13"/>
        <v>4</v>
      </c>
      <c r="D350" s="4">
        <f t="shared" si="14"/>
        <v>16</v>
      </c>
    </row>
    <row r="351" spans="1:4" x14ac:dyDescent="0.3">
      <c r="A351" s="6">
        <v>43963</v>
      </c>
      <c r="B351" s="73">
        <f>Data!D351-Data!C351</f>
        <v>0</v>
      </c>
      <c r="C351" s="4">
        <f t="shared" si="13"/>
        <v>0</v>
      </c>
      <c r="D351" s="4">
        <f t="shared" si="14"/>
        <v>0</v>
      </c>
    </row>
    <row r="352" spans="1:4" x14ac:dyDescent="0.3">
      <c r="A352" s="6">
        <v>43964</v>
      </c>
      <c r="B352" s="73">
        <f>Data!D352-Data!C352</f>
        <v>0</v>
      </c>
      <c r="C352" s="4">
        <f t="shared" si="13"/>
        <v>0</v>
      </c>
      <c r="D352" s="4">
        <f t="shared" si="14"/>
        <v>0</v>
      </c>
    </row>
    <row r="353" spans="1:4" x14ac:dyDescent="0.3">
      <c r="A353" s="6">
        <v>43965</v>
      </c>
      <c r="B353" s="73">
        <f>Data!D353-Data!C353</f>
        <v>0</v>
      </c>
      <c r="C353" s="4">
        <f t="shared" si="13"/>
        <v>0</v>
      </c>
      <c r="D353" s="4">
        <f t="shared" si="14"/>
        <v>0</v>
      </c>
    </row>
    <row r="354" spans="1:4" x14ac:dyDescent="0.3">
      <c r="A354" s="6">
        <v>43966</v>
      </c>
      <c r="B354" s="73">
        <f>Data!D354-Data!C354</f>
        <v>0</v>
      </c>
      <c r="C354" s="4">
        <f t="shared" si="13"/>
        <v>0</v>
      </c>
      <c r="D354" s="4">
        <f t="shared" si="14"/>
        <v>0</v>
      </c>
    </row>
    <row r="355" spans="1:4" x14ac:dyDescent="0.3">
      <c r="A355" s="6">
        <v>43967</v>
      </c>
      <c r="B355" s="73">
        <f>Data!D355-Data!C355</f>
        <v>2</v>
      </c>
      <c r="C355" s="4">
        <f t="shared" si="13"/>
        <v>2</v>
      </c>
      <c r="D355" s="4">
        <f t="shared" si="14"/>
        <v>4</v>
      </c>
    </row>
    <row r="356" spans="1:4" x14ac:dyDescent="0.3">
      <c r="A356" s="6">
        <v>43968</v>
      </c>
      <c r="B356" s="73">
        <f>Data!D356-Data!C356</f>
        <v>0</v>
      </c>
      <c r="C356" s="4">
        <f t="shared" si="13"/>
        <v>0</v>
      </c>
      <c r="D356" s="4">
        <f t="shared" si="14"/>
        <v>0</v>
      </c>
    </row>
    <row r="357" spans="1:4" x14ac:dyDescent="0.3">
      <c r="A357" s="6">
        <v>43969</v>
      </c>
      <c r="B357" s="73">
        <f>Data!D357-Data!C357</f>
        <v>0</v>
      </c>
      <c r="C357" s="4">
        <f t="shared" si="13"/>
        <v>0</v>
      </c>
      <c r="D357" s="4">
        <f t="shared" si="14"/>
        <v>0</v>
      </c>
    </row>
    <row r="358" spans="1:4" x14ac:dyDescent="0.3">
      <c r="A358" s="6">
        <v>43970</v>
      </c>
      <c r="B358" s="73">
        <f>Data!D358-Data!C358</f>
        <v>0</v>
      </c>
      <c r="C358" s="4">
        <f t="shared" si="13"/>
        <v>0</v>
      </c>
      <c r="D358" s="4">
        <f t="shared" si="14"/>
        <v>0</v>
      </c>
    </row>
    <row r="359" spans="1:4" x14ac:dyDescent="0.3">
      <c r="A359" s="6">
        <v>43971</v>
      </c>
      <c r="B359" s="73">
        <f>Data!D359-Data!C359</f>
        <v>0</v>
      </c>
      <c r="C359" s="4">
        <f t="shared" si="13"/>
        <v>0</v>
      </c>
      <c r="D359" s="4">
        <f t="shared" si="14"/>
        <v>0</v>
      </c>
    </row>
    <row r="360" spans="1:4" x14ac:dyDescent="0.3">
      <c r="A360" s="6">
        <v>43972</v>
      </c>
      <c r="B360" s="73">
        <f>Data!D360-Data!C360</f>
        <v>0</v>
      </c>
      <c r="C360" s="4">
        <f t="shared" si="13"/>
        <v>0</v>
      </c>
      <c r="D360" s="4">
        <f t="shared" si="14"/>
        <v>0</v>
      </c>
    </row>
    <row r="361" spans="1:4" x14ac:dyDescent="0.3">
      <c r="A361" s="6">
        <v>43973</v>
      </c>
      <c r="B361" s="73">
        <f>Data!D361-Data!C361</f>
        <v>0</v>
      </c>
      <c r="C361" s="4">
        <f t="shared" si="13"/>
        <v>0</v>
      </c>
      <c r="D361" s="4">
        <f t="shared" si="14"/>
        <v>0</v>
      </c>
    </row>
    <row r="362" spans="1:4" x14ac:dyDescent="0.3">
      <c r="A362" s="6">
        <v>43974</v>
      </c>
      <c r="B362" s="73">
        <f>Data!D362-Data!C362</f>
        <v>0</v>
      </c>
      <c r="C362" s="4">
        <f t="shared" si="13"/>
        <v>0</v>
      </c>
      <c r="D362" s="4">
        <f t="shared" si="14"/>
        <v>0</v>
      </c>
    </row>
    <row r="363" spans="1:4" x14ac:dyDescent="0.3">
      <c r="A363" s="6">
        <v>43975</v>
      </c>
      <c r="B363" s="73">
        <f>Data!D363-Data!C363</f>
        <v>0</v>
      </c>
      <c r="C363" s="4">
        <f t="shared" si="13"/>
        <v>0</v>
      </c>
      <c r="D363" s="4">
        <f t="shared" si="14"/>
        <v>0</v>
      </c>
    </row>
    <row r="364" spans="1:4" x14ac:dyDescent="0.3">
      <c r="A364" s="6">
        <v>43976</v>
      </c>
      <c r="B364" s="73">
        <f>Data!D364-Data!C364</f>
        <v>0</v>
      </c>
      <c r="C364" s="4">
        <f t="shared" si="13"/>
        <v>0</v>
      </c>
      <c r="D364" s="4">
        <f t="shared" si="14"/>
        <v>0</v>
      </c>
    </row>
    <row r="365" spans="1:4" x14ac:dyDescent="0.3">
      <c r="A365" s="6">
        <v>43977</v>
      </c>
      <c r="B365" s="73">
        <f>Data!D365-Data!C365</f>
        <v>0</v>
      </c>
      <c r="C365" s="4">
        <f t="shared" si="13"/>
        <v>0</v>
      </c>
      <c r="D365" s="4">
        <f t="shared" si="14"/>
        <v>0</v>
      </c>
    </row>
    <row r="366" spans="1:4" x14ac:dyDescent="0.3">
      <c r="A366" s="6">
        <v>43978</v>
      </c>
      <c r="B366" s="73">
        <f>Data!D366-Data!C366</f>
        <v>0</v>
      </c>
      <c r="C366" s="4">
        <f t="shared" si="13"/>
        <v>0</v>
      </c>
      <c r="D366" s="4">
        <f t="shared" si="14"/>
        <v>0</v>
      </c>
    </row>
    <row r="367" spans="1:4" x14ac:dyDescent="0.3">
      <c r="A367" s="6">
        <v>43979</v>
      </c>
      <c r="B367" s="73">
        <f>Data!D367-Data!C367</f>
        <v>0</v>
      </c>
      <c r="C367" s="4">
        <f t="shared" si="13"/>
        <v>0</v>
      </c>
      <c r="D367" s="4">
        <f t="shared" si="14"/>
        <v>0</v>
      </c>
    </row>
    <row r="368" spans="1:4" x14ac:dyDescent="0.3">
      <c r="A368" s="6">
        <v>43980</v>
      </c>
      <c r="B368" s="73">
        <f>Data!D368-Data!C368</f>
        <v>0</v>
      </c>
      <c r="C368" s="4">
        <f t="shared" si="13"/>
        <v>0</v>
      </c>
      <c r="D368" s="4">
        <f t="shared" si="14"/>
        <v>0</v>
      </c>
    </row>
    <row r="369" spans="1:6" x14ac:dyDescent="0.3">
      <c r="A369" s="6">
        <v>43981</v>
      </c>
      <c r="B369" s="73">
        <f>Data!D369-Data!C369</f>
        <v>0</v>
      </c>
      <c r="C369" s="4">
        <f t="shared" si="13"/>
        <v>0</v>
      </c>
      <c r="D369" s="4">
        <f t="shared" si="14"/>
        <v>0</v>
      </c>
    </row>
    <row r="370" spans="1:6" x14ac:dyDescent="0.3">
      <c r="A370" s="84">
        <v>43982</v>
      </c>
      <c r="B370" s="76">
        <f>Data!D370-Data!C370</f>
        <v>0</v>
      </c>
      <c r="C370" s="76">
        <f t="shared" si="13"/>
        <v>0</v>
      </c>
      <c r="D370" s="76">
        <f t="shared" si="14"/>
        <v>0</v>
      </c>
    </row>
    <row r="371" spans="1:6" x14ac:dyDescent="0.3">
      <c r="A371" s="46"/>
      <c r="B371" s="39"/>
      <c r="C371" s="39"/>
      <c r="D371" s="39"/>
      <c r="E371" s="47"/>
      <c r="F371" s="47"/>
    </row>
    <row r="372" spans="1:6" x14ac:dyDescent="0.3">
      <c r="A372" s="46"/>
      <c r="B372" s="39"/>
      <c r="C372" s="39"/>
      <c r="D372" s="39"/>
      <c r="E372" s="47"/>
      <c r="F372" s="47"/>
    </row>
    <row r="373" spans="1:6" x14ac:dyDescent="0.3">
      <c r="A373" s="46"/>
      <c r="B373" s="39"/>
      <c r="C373" s="39"/>
      <c r="D373" s="39"/>
      <c r="E373" s="47"/>
      <c r="F373" s="47"/>
    </row>
    <row r="374" spans="1:6" x14ac:dyDescent="0.3">
      <c r="A374" s="46"/>
      <c r="B374" s="39"/>
      <c r="C374" s="39"/>
      <c r="D374" s="39"/>
      <c r="E374" s="47"/>
      <c r="F374" s="47"/>
    </row>
    <row r="375" spans="1:6" x14ac:dyDescent="0.3">
      <c r="A375" s="46"/>
      <c r="B375" s="39"/>
      <c r="C375" s="39"/>
      <c r="D375" s="39"/>
      <c r="E375" s="47"/>
      <c r="F375" s="47"/>
    </row>
    <row r="376" spans="1:6" x14ac:dyDescent="0.3">
      <c r="A376" s="46"/>
      <c r="B376" s="39"/>
      <c r="C376" s="39"/>
      <c r="D376" s="39"/>
      <c r="E376" s="47"/>
      <c r="F376" s="47"/>
    </row>
    <row r="377" spans="1:6" x14ac:dyDescent="0.3">
      <c r="A377" s="46"/>
      <c r="B377" s="39"/>
      <c r="C377" s="39"/>
      <c r="D377" s="39"/>
      <c r="E377" s="47"/>
      <c r="F377" s="47"/>
    </row>
    <row r="378" spans="1:6" x14ac:dyDescent="0.3">
      <c r="A378" s="46"/>
      <c r="B378" s="39"/>
      <c r="C378" s="39"/>
      <c r="D378" s="39"/>
      <c r="E378" s="47"/>
      <c r="F378" s="47"/>
    </row>
    <row r="379" spans="1:6" x14ac:dyDescent="0.3">
      <c r="A379" s="46"/>
      <c r="B379" s="39"/>
      <c r="C379" s="39"/>
      <c r="D379" s="39"/>
      <c r="E379" s="47"/>
      <c r="F379" s="47"/>
    </row>
    <row r="380" spans="1:6" x14ac:dyDescent="0.3">
      <c r="A380" s="46"/>
      <c r="B380" s="39"/>
      <c r="C380" s="39"/>
      <c r="D380" s="39"/>
      <c r="E380" s="47"/>
      <c r="F380" s="47"/>
    </row>
    <row r="381" spans="1:6" x14ac:dyDescent="0.3">
      <c r="A381" s="46"/>
      <c r="B381" s="39"/>
      <c r="C381" s="39"/>
      <c r="D381" s="39"/>
      <c r="E381" s="47"/>
      <c r="F381" s="47"/>
    </row>
    <row r="382" spans="1:6" x14ac:dyDescent="0.3">
      <c r="A382" s="46"/>
      <c r="B382" s="39"/>
      <c r="C382" s="39"/>
      <c r="D382" s="39"/>
      <c r="E382" s="47"/>
      <c r="F382" s="47"/>
    </row>
    <row r="383" spans="1:6" x14ac:dyDescent="0.3">
      <c r="A383" s="46"/>
      <c r="B383" s="39"/>
      <c r="C383" s="39"/>
      <c r="D383" s="39"/>
      <c r="E383" s="47"/>
      <c r="F383" s="47"/>
    </row>
    <row r="384" spans="1:6" x14ac:dyDescent="0.3">
      <c r="A384" s="46"/>
      <c r="B384" s="39"/>
      <c r="C384" s="39"/>
      <c r="D384" s="39"/>
      <c r="E384" s="47"/>
      <c r="F384" s="47"/>
    </row>
    <row r="385" spans="1:6" x14ac:dyDescent="0.3">
      <c r="A385" s="46"/>
      <c r="B385" s="39"/>
      <c r="C385" s="39"/>
      <c r="D385" s="39"/>
      <c r="E385" s="47"/>
      <c r="F385" s="47"/>
    </row>
    <row r="386" spans="1:6" x14ac:dyDescent="0.3">
      <c r="A386" s="46"/>
      <c r="B386" s="39"/>
      <c r="C386" s="39"/>
      <c r="D386" s="39"/>
      <c r="E386" s="47"/>
      <c r="F386" s="47"/>
    </row>
    <row r="387" spans="1:6" x14ac:dyDescent="0.3">
      <c r="A387" s="46"/>
      <c r="B387" s="39"/>
      <c r="C387" s="39"/>
      <c r="D387" s="39"/>
      <c r="E387" s="47"/>
      <c r="F387" s="47"/>
    </row>
    <row r="388" spans="1:6" x14ac:dyDescent="0.3">
      <c r="A388" s="46"/>
      <c r="B388" s="39"/>
      <c r="C388" s="39"/>
      <c r="D388" s="39"/>
      <c r="E388" s="47"/>
      <c r="F388" s="47"/>
    </row>
    <row r="389" spans="1:6" x14ac:dyDescent="0.3">
      <c r="A389" s="46"/>
      <c r="B389" s="39"/>
      <c r="C389" s="39"/>
      <c r="D389" s="39"/>
      <c r="E389" s="47"/>
      <c r="F389" s="47"/>
    </row>
    <row r="390" spans="1:6" x14ac:dyDescent="0.3">
      <c r="A390" s="46"/>
      <c r="B390" s="39"/>
      <c r="C390" s="39"/>
      <c r="D390" s="39"/>
      <c r="E390" s="47"/>
      <c r="F390" s="47"/>
    </row>
    <row r="391" spans="1:6" x14ac:dyDescent="0.3">
      <c r="A391" s="46"/>
      <c r="B391" s="39"/>
      <c r="C391" s="39"/>
      <c r="D391" s="39"/>
      <c r="E391" s="47"/>
      <c r="F391" s="47"/>
    </row>
    <row r="392" spans="1:6" x14ac:dyDescent="0.3">
      <c r="A392" s="46"/>
      <c r="B392" s="39"/>
      <c r="C392" s="39"/>
      <c r="D392" s="39"/>
      <c r="E392" s="47"/>
      <c r="F392" s="47"/>
    </row>
    <row r="393" spans="1:6" x14ac:dyDescent="0.3">
      <c r="A393" s="46"/>
      <c r="B393" s="39"/>
      <c r="C393" s="39"/>
      <c r="D393" s="39"/>
      <c r="E393" s="47"/>
      <c r="F393" s="47"/>
    </row>
    <row r="394" spans="1:6" x14ac:dyDescent="0.3">
      <c r="A394" s="46"/>
      <c r="B394" s="39"/>
      <c r="C394" s="39"/>
      <c r="D394" s="39"/>
      <c r="E394" s="47"/>
      <c r="F394" s="47"/>
    </row>
    <row r="395" spans="1:6" x14ac:dyDescent="0.3">
      <c r="A395" s="46"/>
      <c r="B395" s="39"/>
      <c r="C395" s="39"/>
      <c r="D395" s="39"/>
      <c r="E395" s="47"/>
      <c r="F395" s="47"/>
    </row>
    <row r="396" spans="1:6" x14ac:dyDescent="0.3">
      <c r="A396" s="46"/>
      <c r="B396" s="39"/>
      <c r="C396" s="39"/>
      <c r="D396" s="39"/>
      <c r="E396" s="47"/>
      <c r="F396" s="47"/>
    </row>
    <row r="397" spans="1:6" x14ac:dyDescent="0.3">
      <c r="A397" s="46"/>
      <c r="B397" s="39"/>
      <c r="C397" s="39"/>
      <c r="D397" s="39"/>
      <c r="E397" s="47"/>
      <c r="F397" s="47"/>
    </row>
    <row r="398" spans="1:6" x14ac:dyDescent="0.3">
      <c r="A398" s="46"/>
      <c r="B398" s="39"/>
      <c r="C398" s="39"/>
      <c r="D398" s="39"/>
      <c r="E398" s="47"/>
      <c r="F398" s="47"/>
    </row>
    <row r="399" spans="1:6" x14ac:dyDescent="0.3">
      <c r="A399" s="46"/>
      <c r="B399" s="39"/>
      <c r="C399" s="39"/>
      <c r="D399" s="39"/>
      <c r="E399" s="47"/>
      <c r="F399" s="47"/>
    </row>
    <row r="400" spans="1:6" x14ac:dyDescent="0.3">
      <c r="A400" s="46"/>
      <c r="B400" s="39"/>
      <c r="C400" s="39"/>
      <c r="D400" s="39"/>
      <c r="E400" s="47"/>
      <c r="F400" s="47"/>
    </row>
    <row r="401" spans="1:6" x14ac:dyDescent="0.3">
      <c r="A401" s="46"/>
      <c r="B401" s="39"/>
      <c r="C401" s="39"/>
      <c r="D401" s="39"/>
      <c r="E401" s="47"/>
      <c r="F401" s="47"/>
    </row>
    <row r="402" spans="1:6" x14ac:dyDescent="0.3">
      <c r="A402" s="46"/>
      <c r="B402" s="39"/>
      <c r="C402" s="39"/>
      <c r="D402" s="39"/>
      <c r="E402" s="47"/>
      <c r="F402" s="47"/>
    </row>
    <row r="403" spans="1:6" x14ac:dyDescent="0.3">
      <c r="A403" s="46"/>
      <c r="B403" s="39"/>
      <c r="C403" s="39"/>
      <c r="D403" s="39"/>
      <c r="E403" s="47"/>
      <c r="F403" s="47"/>
    </row>
    <row r="404" spans="1:6" x14ac:dyDescent="0.3">
      <c r="A404" s="46"/>
      <c r="B404" s="39"/>
      <c r="C404" s="39"/>
      <c r="D404" s="39"/>
      <c r="E404" s="47"/>
      <c r="F404" s="47"/>
    </row>
    <row r="405" spans="1:6" x14ac:dyDescent="0.3">
      <c r="A405" s="46"/>
      <c r="B405" s="39"/>
      <c r="C405" s="39"/>
      <c r="D405" s="39"/>
      <c r="E405" s="47"/>
      <c r="F405" s="47"/>
    </row>
    <row r="406" spans="1:6" x14ac:dyDescent="0.3">
      <c r="A406" s="46"/>
      <c r="B406" s="39"/>
      <c r="C406" s="39"/>
      <c r="D406" s="39"/>
      <c r="E406" s="47"/>
      <c r="F406" s="47"/>
    </row>
    <row r="407" spans="1:6" x14ac:dyDescent="0.3">
      <c r="A407" s="46"/>
      <c r="B407" s="39"/>
      <c r="C407" s="39"/>
      <c r="D407" s="39"/>
      <c r="E407" s="47"/>
      <c r="F407" s="47"/>
    </row>
    <row r="408" spans="1:6" x14ac:dyDescent="0.3">
      <c r="A408" s="46"/>
      <c r="B408" s="39"/>
      <c r="C408" s="39"/>
      <c r="D408" s="39"/>
      <c r="E408" s="47"/>
      <c r="F408" s="47"/>
    </row>
    <row r="409" spans="1:6" x14ac:dyDescent="0.3">
      <c r="A409" s="46"/>
      <c r="B409" s="39"/>
      <c r="C409" s="39"/>
      <c r="D409" s="39"/>
      <c r="E409" s="47"/>
      <c r="F409" s="47"/>
    </row>
    <row r="410" spans="1:6" x14ac:dyDescent="0.3">
      <c r="A410" s="46"/>
      <c r="B410" s="39"/>
      <c r="C410" s="39"/>
      <c r="D410" s="39"/>
      <c r="E410" s="47"/>
      <c r="F410" s="47"/>
    </row>
    <row r="411" spans="1:6" x14ac:dyDescent="0.3">
      <c r="A411" s="46"/>
      <c r="B411" s="39"/>
      <c r="C411" s="39"/>
      <c r="D411" s="39"/>
      <c r="E411" s="47"/>
      <c r="F411" s="47"/>
    </row>
    <row r="412" spans="1:6" x14ac:dyDescent="0.3">
      <c r="A412" s="46"/>
      <c r="B412" s="39"/>
      <c r="C412" s="39"/>
      <c r="D412" s="39"/>
      <c r="E412" s="47"/>
      <c r="F412" s="47"/>
    </row>
    <row r="413" spans="1:6" x14ac:dyDescent="0.3">
      <c r="A413" s="46"/>
      <c r="B413" s="39"/>
      <c r="C413" s="39"/>
      <c r="D413" s="39"/>
      <c r="E413" s="47"/>
      <c r="F413" s="47"/>
    </row>
    <row r="414" spans="1:6" x14ac:dyDescent="0.3">
      <c r="A414" s="46"/>
      <c r="B414" s="39"/>
      <c r="C414" s="39"/>
      <c r="D414" s="39"/>
      <c r="E414" s="47"/>
      <c r="F414" s="47"/>
    </row>
    <row r="415" spans="1:6" x14ac:dyDescent="0.3">
      <c r="A415" s="46"/>
      <c r="B415" s="39"/>
      <c r="C415" s="39"/>
      <c r="D415" s="39"/>
      <c r="E415" s="47"/>
      <c r="F415" s="47"/>
    </row>
    <row r="416" spans="1:6" x14ac:dyDescent="0.3">
      <c r="A416" s="46"/>
      <c r="B416" s="39"/>
      <c r="C416" s="39"/>
      <c r="D416" s="39"/>
      <c r="E416" s="47"/>
      <c r="F416" s="47"/>
    </row>
    <row r="417" spans="1:6" x14ac:dyDescent="0.3">
      <c r="A417" s="46"/>
      <c r="B417" s="39"/>
      <c r="C417" s="39"/>
      <c r="D417" s="39"/>
      <c r="E417" s="47"/>
      <c r="F417" s="47"/>
    </row>
    <row r="418" spans="1:6" x14ac:dyDescent="0.3">
      <c r="A418" s="46"/>
      <c r="B418" s="39"/>
      <c r="C418" s="39"/>
      <c r="D418" s="39"/>
      <c r="E418" s="47"/>
      <c r="F418" s="47"/>
    </row>
    <row r="419" spans="1:6" x14ac:dyDescent="0.3">
      <c r="A419" s="46"/>
      <c r="B419" s="39"/>
      <c r="C419" s="39"/>
      <c r="D419" s="39"/>
      <c r="E419" s="47"/>
      <c r="F419" s="47"/>
    </row>
    <row r="420" spans="1:6" x14ac:dyDescent="0.3">
      <c r="A420" s="46"/>
      <c r="B420" s="39"/>
      <c r="C420" s="39"/>
      <c r="D420" s="39"/>
      <c r="E420" s="47"/>
      <c r="F420" s="47"/>
    </row>
    <row r="421" spans="1:6" x14ac:dyDescent="0.3">
      <c r="A421" s="46"/>
      <c r="B421" s="39"/>
      <c r="C421" s="39"/>
      <c r="D421" s="39"/>
      <c r="E421" s="47"/>
      <c r="F421" s="47"/>
    </row>
    <row r="422" spans="1:6" x14ac:dyDescent="0.3">
      <c r="A422" s="46"/>
      <c r="B422" s="39"/>
      <c r="C422" s="39"/>
      <c r="D422" s="39"/>
      <c r="E422" s="47"/>
      <c r="F422" s="47"/>
    </row>
    <row r="423" spans="1:6" x14ac:dyDescent="0.3">
      <c r="A423" s="46"/>
      <c r="B423" s="39"/>
      <c r="C423" s="39"/>
      <c r="D423" s="39"/>
      <c r="E423" s="47"/>
      <c r="F423" s="47"/>
    </row>
    <row r="424" spans="1:6" x14ac:dyDescent="0.3">
      <c r="A424" s="46"/>
      <c r="B424" s="39"/>
      <c r="C424" s="39"/>
      <c r="D424" s="39"/>
      <c r="E424" s="47"/>
      <c r="F424" s="47"/>
    </row>
    <row r="425" spans="1:6" x14ac:dyDescent="0.3">
      <c r="A425" s="46"/>
      <c r="B425" s="39"/>
      <c r="C425" s="39"/>
      <c r="D425" s="39"/>
      <c r="E425" s="47"/>
      <c r="F425" s="47"/>
    </row>
    <row r="426" spans="1:6" x14ac:dyDescent="0.3">
      <c r="A426" s="46"/>
      <c r="B426" s="39"/>
      <c r="C426" s="39"/>
      <c r="D426" s="39"/>
      <c r="E426" s="47"/>
      <c r="F426" s="47"/>
    </row>
    <row r="427" spans="1:6" x14ac:dyDescent="0.3">
      <c r="A427" s="46"/>
      <c r="B427" s="39"/>
      <c r="C427" s="39"/>
      <c r="D427" s="39"/>
      <c r="E427" s="47"/>
      <c r="F427" s="47"/>
    </row>
    <row r="428" spans="1:6" x14ac:dyDescent="0.3">
      <c r="A428" s="46"/>
      <c r="B428" s="39"/>
      <c r="C428" s="39"/>
      <c r="D428" s="39"/>
      <c r="E428" s="47"/>
      <c r="F428" s="47"/>
    </row>
    <row r="429" spans="1:6" x14ac:dyDescent="0.3">
      <c r="A429" s="46"/>
      <c r="B429" s="39"/>
      <c r="C429" s="39"/>
      <c r="D429" s="39"/>
      <c r="E429" s="47"/>
      <c r="F429" s="47"/>
    </row>
    <row r="430" spans="1:6" x14ac:dyDescent="0.3">
      <c r="A430" s="46"/>
      <c r="B430" s="39"/>
      <c r="C430" s="39"/>
      <c r="D430" s="39"/>
      <c r="E430" s="47"/>
      <c r="F430" s="47"/>
    </row>
    <row r="431" spans="1:6" x14ac:dyDescent="0.3">
      <c r="A431" s="46"/>
      <c r="B431" s="39"/>
      <c r="C431" s="39"/>
      <c r="D431" s="39"/>
      <c r="E431" s="47"/>
      <c r="F431" s="47"/>
    </row>
    <row r="432" spans="1:6" x14ac:dyDescent="0.3">
      <c r="A432" s="46"/>
      <c r="B432" s="39"/>
      <c r="C432" s="39"/>
      <c r="D432" s="39"/>
      <c r="E432" s="47"/>
      <c r="F432" s="47"/>
    </row>
    <row r="433" spans="1:6" x14ac:dyDescent="0.3">
      <c r="A433" s="46"/>
      <c r="B433" s="39"/>
      <c r="C433" s="39"/>
      <c r="D433" s="39"/>
      <c r="E433" s="47"/>
      <c r="F433" s="47"/>
    </row>
    <row r="434" spans="1:6" x14ac:dyDescent="0.3">
      <c r="A434" s="46"/>
      <c r="B434" s="39"/>
      <c r="C434" s="39"/>
      <c r="D434" s="39"/>
      <c r="E434" s="47"/>
      <c r="F434" s="47"/>
    </row>
    <row r="435" spans="1:6" x14ac:dyDescent="0.3">
      <c r="A435" s="46"/>
      <c r="B435" s="39"/>
      <c r="C435" s="39"/>
      <c r="D435" s="39"/>
      <c r="E435" s="47"/>
      <c r="F435" s="47"/>
    </row>
    <row r="436" spans="1:6" x14ac:dyDescent="0.3">
      <c r="A436" s="46"/>
      <c r="B436" s="39"/>
      <c r="C436" s="39"/>
      <c r="D436" s="39"/>
      <c r="E436" s="47"/>
      <c r="F436" s="47"/>
    </row>
    <row r="437" spans="1:6" x14ac:dyDescent="0.3">
      <c r="A437" s="46"/>
      <c r="B437" s="39"/>
      <c r="C437" s="39"/>
      <c r="D437" s="39"/>
      <c r="E437" s="47"/>
      <c r="F437" s="47"/>
    </row>
    <row r="438" spans="1:6" x14ac:dyDescent="0.3">
      <c r="A438" s="46"/>
      <c r="B438" s="39"/>
      <c r="C438" s="39"/>
      <c r="D438" s="39"/>
      <c r="E438" s="47"/>
      <c r="F438" s="47"/>
    </row>
    <row r="439" spans="1:6" x14ac:dyDescent="0.3">
      <c r="A439" s="46"/>
      <c r="B439" s="39"/>
      <c r="C439" s="39"/>
      <c r="D439" s="39"/>
      <c r="E439" s="47"/>
      <c r="F439" s="47"/>
    </row>
    <row r="440" spans="1:6" x14ac:dyDescent="0.3">
      <c r="A440" s="46"/>
      <c r="B440" s="39"/>
      <c r="C440" s="39"/>
      <c r="D440" s="39"/>
      <c r="E440" s="47"/>
      <c r="F440" s="47"/>
    </row>
    <row r="441" spans="1:6" x14ac:dyDescent="0.3">
      <c r="A441" s="46"/>
      <c r="B441" s="39"/>
      <c r="C441" s="39"/>
      <c r="D441" s="39"/>
      <c r="E441" s="47"/>
      <c r="F441" s="47"/>
    </row>
    <row r="442" spans="1:6" x14ac:dyDescent="0.3">
      <c r="A442" s="46"/>
      <c r="B442" s="39"/>
      <c r="C442" s="39"/>
      <c r="D442" s="39"/>
      <c r="E442" s="47"/>
      <c r="F442" s="47"/>
    </row>
    <row r="443" spans="1:6" x14ac:dyDescent="0.3">
      <c r="A443" s="46"/>
      <c r="B443" s="39"/>
      <c r="C443" s="39"/>
      <c r="D443" s="39"/>
      <c r="E443" s="47"/>
      <c r="F443" s="47"/>
    </row>
    <row r="444" spans="1:6" x14ac:dyDescent="0.3">
      <c r="A444" s="46"/>
      <c r="B444" s="39"/>
      <c r="C444" s="39"/>
      <c r="D444" s="39"/>
      <c r="E444" s="47"/>
      <c r="F444" s="47"/>
    </row>
    <row r="445" spans="1:6" x14ac:dyDescent="0.3">
      <c r="A445" s="46"/>
      <c r="B445" s="39"/>
      <c r="C445" s="39"/>
      <c r="D445" s="39"/>
      <c r="E445" s="47"/>
      <c r="F445" s="47"/>
    </row>
    <row r="446" spans="1:6" x14ac:dyDescent="0.3">
      <c r="A446" s="46"/>
      <c r="B446" s="39"/>
      <c r="C446" s="39"/>
      <c r="D446" s="39"/>
      <c r="E446" s="47"/>
      <c r="F446" s="47"/>
    </row>
    <row r="447" spans="1:6" x14ac:dyDescent="0.3">
      <c r="A447" s="46"/>
      <c r="B447" s="39"/>
      <c r="C447" s="39"/>
      <c r="D447" s="39"/>
      <c r="E447" s="47"/>
      <c r="F447" s="47"/>
    </row>
    <row r="448" spans="1:6" x14ac:dyDescent="0.3">
      <c r="A448" s="46"/>
      <c r="B448" s="39"/>
      <c r="C448" s="39"/>
      <c r="D448" s="39"/>
      <c r="E448" s="47"/>
      <c r="F448" s="47"/>
    </row>
    <row r="449" spans="1:6" x14ac:dyDescent="0.3">
      <c r="A449" s="46"/>
      <c r="B449" s="39"/>
      <c r="C449" s="39"/>
      <c r="D449" s="39"/>
      <c r="E449" s="47"/>
      <c r="F449" s="47"/>
    </row>
    <row r="450" spans="1:6" x14ac:dyDescent="0.3">
      <c r="A450" s="46"/>
      <c r="B450" s="39"/>
      <c r="C450" s="39"/>
      <c r="D450" s="39"/>
      <c r="E450" s="47"/>
      <c r="F450" s="47"/>
    </row>
    <row r="451" spans="1:6" x14ac:dyDescent="0.3">
      <c r="A451" s="46"/>
      <c r="B451" s="39"/>
      <c r="C451" s="39"/>
      <c r="D451" s="39"/>
      <c r="E451" s="47"/>
      <c r="F451" s="47"/>
    </row>
    <row r="452" spans="1:6" x14ac:dyDescent="0.3">
      <c r="A452" s="46"/>
      <c r="B452" s="39"/>
      <c r="C452" s="39"/>
      <c r="D452" s="39"/>
      <c r="E452" s="47"/>
      <c r="F452" s="47"/>
    </row>
    <row r="453" spans="1:6" x14ac:dyDescent="0.3">
      <c r="A453" s="46"/>
      <c r="B453" s="39"/>
      <c r="C453" s="39"/>
      <c r="D453" s="39"/>
      <c r="E453" s="47"/>
      <c r="F453" s="47"/>
    </row>
    <row r="454" spans="1:6" x14ac:dyDescent="0.3">
      <c r="A454" s="46"/>
      <c r="B454" s="39"/>
      <c r="C454" s="39"/>
      <c r="D454" s="39"/>
      <c r="E454" s="47"/>
      <c r="F454" s="47"/>
    </row>
    <row r="455" spans="1:6" x14ac:dyDescent="0.3">
      <c r="A455" s="46"/>
      <c r="B455" s="39"/>
      <c r="C455" s="39"/>
      <c r="D455" s="39"/>
      <c r="E455" s="47"/>
      <c r="F455" s="47"/>
    </row>
    <row r="456" spans="1:6" x14ac:dyDescent="0.3">
      <c r="A456" s="46"/>
      <c r="B456" s="39"/>
      <c r="C456" s="39"/>
      <c r="D456" s="39"/>
      <c r="E456" s="47"/>
      <c r="F456" s="47"/>
    </row>
    <row r="457" spans="1:6" x14ac:dyDescent="0.3">
      <c r="A457" s="46"/>
      <c r="B457" s="39"/>
      <c r="C457" s="39"/>
      <c r="D457" s="39"/>
      <c r="E457" s="47"/>
      <c r="F457" s="47"/>
    </row>
    <row r="458" spans="1:6" x14ac:dyDescent="0.3">
      <c r="A458" s="46"/>
      <c r="B458" s="39"/>
      <c r="C458" s="39"/>
      <c r="D458" s="39"/>
      <c r="E458" s="47"/>
      <c r="F458" s="47"/>
    </row>
    <row r="459" spans="1:6" x14ac:dyDescent="0.3">
      <c r="A459" s="46"/>
      <c r="B459" s="39"/>
      <c r="C459" s="39"/>
      <c r="D459" s="39"/>
      <c r="E459" s="47"/>
      <c r="F459" s="47"/>
    </row>
    <row r="460" spans="1:6" x14ac:dyDescent="0.3">
      <c r="A460" s="46"/>
      <c r="B460" s="39"/>
      <c r="C460" s="39"/>
      <c r="D460" s="39"/>
      <c r="E460" s="47"/>
      <c r="F460" s="47"/>
    </row>
    <row r="461" spans="1:6" x14ac:dyDescent="0.3">
      <c r="A461" s="46"/>
      <c r="B461" s="39"/>
      <c r="C461" s="39"/>
      <c r="D461" s="39"/>
      <c r="E461" s="47"/>
      <c r="F461" s="47"/>
    </row>
    <row r="462" spans="1:6" x14ac:dyDescent="0.3">
      <c r="A462" s="46"/>
      <c r="B462" s="39"/>
      <c r="C462" s="39"/>
      <c r="D462" s="39"/>
      <c r="E462" s="47"/>
      <c r="F462" s="47"/>
    </row>
    <row r="463" spans="1:6" x14ac:dyDescent="0.3">
      <c r="A463" s="46"/>
      <c r="B463" s="39"/>
      <c r="C463" s="39"/>
      <c r="D463" s="39"/>
      <c r="E463" s="47"/>
      <c r="F463" s="47"/>
    </row>
    <row r="464" spans="1:6" x14ac:dyDescent="0.3">
      <c r="A464" s="46"/>
      <c r="B464" s="39"/>
      <c r="C464" s="39"/>
      <c r="D464" s="39"/>
      <c r="E464" s="47"/>
      <c r="F464" s="47"/>
    </row>
    <row r="465" spans="1:6" x14ac:dyDescent="0.3">
      <c r="A465" s="46"/>
      <c r="B465" s="39"/>
      <c r="C465" s="39"/>
      <c r="D465" s="39"/>
      <c r="E465" s="47"/>
      <c r="F465" s="47"/>
    </row>
    <row r="466" spans="1:6" x14ac:dyDescent="0.3">
      <c r="A466" s="46"/>
      <c r="B466" s="39"/>
      <c r="C466" s="39"/>
      <c r="D466" s="39"/>
      <c r="E466" s="47"/>
      <c r="F466" s="47"/>
    </row>
    <row r="467" spans="1:6" x14ac:dyDescent="0.3">
      <c r="A467" s="46"/>
      <c r="B467" s="39"/>
      <c r="C467" s="39"/>
      <c r="D467" s="39"/>
      <c r="E467" s="47"/>
      <c r="F467" s="47"/>
    </row>
    <row r="468" spans="1:6" x14ac:dyDescent="0.3">
      <c r="A468" s="46"/>
      <c r="B468" s="39"/>
      <c r="C468" s="39"/>
      <c r="D468" s="39"/>
      <c r="E468" s="47"/>
      <c r="F468" s="47"/>
    </row>
    <row r="469" spans="1:6" x14ac:dyDescent="0.3">
      <c r="A469" s="46"/>
      <c r="B469" s="39"/>
      <c r="C469" s="39"/>
      <c r="D469" s="39"/>
      <c r="E469" s="47"/>
      <c r="F469" s="47"/>
    </row>
    <row r="470" spans="1:6" x14ac:dyDescent="0.3">
      <c r="A470" s="46"/>
      <c r="B470" s="39"/>
      <c r="C470" s="39"/>
      <c r="D470" s="39"/>
      <c r="E470" s="47"/>
      <c r="F470" s="47"/>
    </row>
    <row r="471" spans="1:6" x14ac:dyDescent="0.3">
      <c r="A471" s="46"/>
      <c r="B471" s="39"/>
      <c r="C471" s="39"/>
      <c r="D471" s="39"/>
      <c r="E471" s="47"/>
      <c r="F471" s="47"/>
    </row>
    <row r="472" spans="1:6" x14ac:dyDescent="0.3">
      <c r="A472" s="46"/>
      <c r="B472" s="39"/>
      <c r="C472" s="39"/>
      <c r="D472" s="39"/>
      <c r="E472" s="47"/>
      <c r="F472" s="47"/>
    </row>
    <row r="473" spans="1:6" x14ac:dyDescent="0.3">
      <c r="A473" s="46"/>
      <c r="B473" s="39"/>
      <c r="C473" s="39"/>
      <c r="D473" s="39"/>
      <c r="E473" s="47"/>
      <c r="F473" s="47"/>
    </row>
    <row r="474" spans="1:6" x14ac:dyDescent="0.3">
      <c r="A474" s="46"/>
      <c r="B474" s="39"/>
      <c r="C474" s="39"/>
      <c r="D474" s="39"/>
      <c r="E474" s="47"/>
      <c r="F474" s="47"/>
    </row>
    <row r="475" spans="1:6" x14ac:dyDescent="0.3">
      <c r="A475" s="46"/>
      <c r="B475" s="39"/>
      <c r="C475" s="39"/>
      <c r="D475" s="39"/>
      <c r="E475" s="47"/>
      <c r="F475" s="47"/>
    </row>
    <row r="476" spans="1:6" x14ac:dyDescent="0.3">
      <c r="A476" s="46"/>
      <c r="B476" s="39"/>
      <c r="C476" s="39"/>
      <c r="D476" s="39"/>
      <c r="E476" s="47"/>
      <c r="F476" s="47"/>
    </row>
    <row r="477" spans="1:6" x14ac:dyDescent="0.3">
      <c r="A477" s="46"/>
      <c r="B477" s="39"/>
      <c r="C477" s="39"/>
      <c r="D477" s="39"/>
      <c r="E477" s="47"/>
      <c r="F477" s="47"/>
    </row>
    <row r="478" spans="1:6" x14ac:dyDescent="0.3">
      <c r="A478" s="46"/>
      <c r="B478" s="39"/>
      <c r="C478" s="39"/>
      <c r="D478" s="39"/>
      <c r="E478" s="47"/>
      <c r="F478" s="47"/>
    </row>
    <row r="479" spans="1:6" x14ac:dyDescent="0.3">
      <c r="A479" s="46"/>
      <c r="B479" s="39"/>
      <c r="C479" s="39"/>
      <c r="D479" s="39"/>
      <c r="E479" s="47"/>
      <c r="F479" s="47"/>
    </row>
    <row r="480" spans="1:6" x14ac:dyDescent="0.3">
      <c r="A480" s="46"/>
      <c r="B480" s="39"/>
      <c r="C480" s="39"/>
      <c r="D480" s="39"/>
      <c r="E480" s="47"/>
      <c r="F480" s="47"/>
    </row>
    <row r="481" spans="1:6" x14ac:dyDescent="0.3">
      <c r="A481" s="46"/>
      <c r="B481" s="39"/>
      <c r="C481" s="39"/>
      <c r="D481" s="39"/>
      <c r="E481" s="47"/>
      <c r="F481" s="47"/>
    </row>
    <row r="482" spans="1:6" x14ac:dyDescent="0.3">
      <c r="A482" s="46"/>
      <c r="B482" s="39"/>
      <c r="C482" s="39"/>
      <c r="D482" s="39"/>
      <c r="E482" s="47"/>
      <c r="F482" s="47"/>
    </row>
    <row r="483" spans="1:6" x14ac:dyDescent="0.3">
      <c r="A483" s="46"/>
      <c r="B483" s="39"/>
      <c r="C483" s="39"/>
      <c r="D483" s="39"/>
      <c r="E483" s="47"/>
      <c r="F483" s="47"/>
    </row>
    <row r="484" spans="1:6" x14ac:dyDescent="0.3">
      <c r="A484" s="46"/>
      <c r="B484" s="39"/>
      <c r="C484" s="39"/>
      <c r="D484" s="39"/>
      <c r="E484" s="47"/>
      <c r="F484" s="47"/>
    </row>
    <row r="485" spans="1:6" x14ac:dyDescent="0.3">
      <c r="A485" s="46"/>
      <c r="B485" s="39"/>
      <c r="C485" s="39"/>
      <c r="D485" s="39"/>
      <c r="E485" s="47"/>
      <c r="F485" s="47"/>
    </row>
    <row r="486" spans="1:6" x14ac:dyDescent="0.3">
      <c r="A486" s="46"/>
      <c r="B486" s="39"/>
      <c r="C486" s="39"/>
      <c r="D486" s="39"/>
      <c r="E486" s="47"/>
      <c r="F486" s="47"/>
    </row>
    <row r="487" spans="1:6" x14ac:dyDescent="0.3">
      <c r="A487" s="46"/>
      <c r="B487" s="39"/>
      <c r="C487" s="39"/>
      <c r="D487" s="39"/>
      <c r="E487" s="47"/>
      <c r="F487" s="47"/>
    </row>
    <row r="488" spans="1:6" x14ac:dyDescent="0.3">
      <c r="A488" s="46"/>
      <c r="B488" s="39"/>
      <c r="C488" s="39"/>
      <c r="D488" s="39"/>
      <c r="E488" s="47"/>
      <c r="F488" s="47"/>
    </row>
    <row r="489" spans="1:6" x14ac:dyDescent="0.3">
      <c r="A489" s="46"/>
      <c r="B489" s="39"/>
      <c r="C489" s="39"/>
      <c r="D489" s="39"/>
      <c r="E489" s="47"/>
      <c r="F489" s="47"/>
    </row>
    <row r="490" spans="1:6" x14ac:dyDescent="0.3">
      <c r="A490" s="46"/>
      <c r="B490" s="39"/>
      <c r="C490" s="39"/>
      <c r="D490" s="39"/>
      <c r="E490" s="47"/>
      <c r="F490" s="47"/>
    </row>
    <row r="491" spans="1:6" x14ac:dyDescent="0.3">
      <c r="A491" s="46"/>
      <c r="B491" s="39"/>
      <c r="C491" s="39"/>
      <c r="D491" s="39"/>
      <c r="E491" s="47"/>
      <c r="F491" s="47"/>
    </row>
    <row r="492" spans="1:6" x14ac:dyDescent="0.3">
      <c r="A492" s="46"/>
      <c r="B492" s="39"/>
      <c r="C492" s="39"/>
      <c r="D492" s="39"/>
      <c r="E492" s="47"/>
      <c r="F492" s="47"/>
    </row>
    <row r="493" spans="1:6" x14ac:dyDescent="0.3">
      <c r="A493" s="46"/>
      <c r="B493" s="39"/>
      <c r="C493" s="39"/>
      <c r="D493" s="39"/>
      <c r="E493" s="47"/>
      <c r="F493" s="47"/>
    </row>
    <row r="494" spans="1:6" x14ac:dyDescent="0.3">
      <c r="A494" s="46"/>
      <c r="B494" s="39"/>
      <c r="C494" s="39"/>
      <c r="D494" s="39"/>
      <c r="E494" s="47"/>
      <c r="F494" s="47"/>
    </row>
    <row r="495" spans="1:6" x14ac:dyDescent="0.3">
      <c r="A495" s="46"/>
      <c r="B495" s="39"/>
      <c r="C495" s="39"/>
      <c r="D495" s="39"/>
      <c r="E495" s="47"/>
      <c r="F495" s="47"/>
    </row>
    <row r="496" spans="1:6" x14ac:dyDescent="0.3">
      <c r="A496" s="46"/>
      <c r="B496" s="39"/>
      <c r="C496" s="39"/>
      <c r="D496" s="39"/>
      <c r="E496" s="47"/>
      <c r="F496" s="47"/>
    </row>
    <row r="497" spans="1:6" x14ac:dyDescent="0.3">
      <c r="A497" s="46"/>
      <c r="B497" s="39"/>
      <c r="C497" s="39"/>
      <c r="D497" s="39"/>
      <c r="E497" s="47"/>
      <c r="F497" s="47"/>
    </row>
    <row r="498" spans="1:6" x14ac:dyDescent="0.3">
      <c r="A498" s="46"/>
      <c r="B498" s="39"/>
      <c r="C498" s="39"/>
      <c r="D498" s="39"/>
      <c r="E498" s="47"/>
      <c r="F498" s="47"/>
    </row>
    <row r="499" spans="1:6" x14ac:dyDescent="0.3">
      <c r="A499" s="46"/>
      <c r="B499" s="39"/>
      <c r="C499" s="39"/>
      <c r="D499" s="39"/>
      <c r="E499" s="47"/>
      <c r="F499" s="47"/>
    </row>
    <row r="500" spans="1:6" x14ac:dyDescent="0.3">
      <c r="A500" s="46"/>
      <c r="B500" s="39"/>
      <c r="C500" s="39"/>
      <c r="D500" s="39"/>
      <c r="E500" s="47"/>
      <c r="F500" s="47"/>
    </row>
    <row r="501" spans="1:6" x14ac:dyDescent="0.3">
      <c r="A501" s="46"/>
      <c r="B501" s="39"/>
      <c r="C501" s="39"/>
      <c r="D501" s="39"/>
      <c r="E501" s="47"/>
      <c r="F501" s="47"/>
    </row>
    <row r="502" spans="1:6" x14ac:dyDescent="0.3">
      <c r="A502" s="46"/>
      <c r="B502" s="39"/>
      <c r="C502" s="39"/>
      <c r="D502" s="39"/>
      <c r="E502" s="47"/>
      <c r="F502" s="47"/>
    </row>
    <row r="503" spans="1:6" x14ac:dyDescent="0.3">
      <c r="A503" s="46"/>
      <c r="B503" s="39"/>
      <c r="C503" s="39"/>
      <c r="D503" s="39"/>
      <c r="E503" s="47"/>
      <c r="F503" s="47"/>
    </row>
    <row r="504" spans="1:6" x14ac:dyDescent="0.3">
      <c r="A504" s="46"/>
      <c r="B504" s="39"/>
      <c r="C504" s="39"/>
      <c r="D504" s="39"/>
      <c r="E504" s="47"/>
      <c r="F504" s="47"/>
    </row>
    <row r="505" spans="1:6" x14ac:dyDescent="0.3">
      <c r="A505" s="46"/>
      <c r="B505" s="39"/>
      <c r="C505" s="39"/>
      <c r="D505" s="39"/>
      <c r="E505" s="47"/>
      <c r="F505" s="47"/>
    </row>
    <row r="506" spans="1:6" x14ac:dyDescent="0.3">
      <c r="A506" s="46"/>
      <c r="B506" s="39"/>
      <c r="C506" s="39"/>
      <c r="D506" s="39"/>
      <c r="E506" s="47"/>
      <c r="F506" s="47"/>
    </row>
    <row r="507" spans="1:6" x14ac:dyDescent="0.3">
      <c r="A507" s="46"/>
      <c r="B507" s="39"/>
      <c r="C507" s="39"/>
      <c r="D507" s="39"/>
      <c r="E507" s="47"/>
      <c r="F507" s="47"/>
    </row>
    <row r="508" spans="1:6" x14ac:dyDescent="0.3">
      <c r="A508" s="46"/>
      <c r="B508" s="39"/>
      <c r="C508" s="39"/>
      <c r="D508" s="39"/>
      <c r="E508" s="47"/>
      <c r="F508" s="47"/>
    </row>
    <row r="509" spans="1:6" x14ac:dyDescent="0.3">
      <c r="A509" s="46"/>
      <c r="B509" s="39"/>
      <c r="C509" s="39"/>
      <c r="D509" s="39"/>
      <c r="E509" s="47"/>
      <c r="F509" s="47"/>
    </row>
    <row r="510" spans="1:6" x14ac:dyDescent="0.3">
      <c r="A510" s="46"/>
      <c r="B510" s="39"/>
      <c r="C510" s="39"/>
      <c r="D510" s="39"/>
      <c r="E510" s="47"/>
      <c r="F510" s="47"/>
    </row>
    <row r="511" spans="1:6" x14ac:dyDescent="0.3">
      <c r="A511" s="46"/>
      <c r="B511" s="39"/>
      <c r="C511" s="39"/>
      <c r="D511" s="39"/>
      <c r="E511" s="47"/>
      <c r="F511" s="47"/>
    </row>
    <row r="512" spans="1:6" x14ac:dyDescent="0.3">
      <c r="A512" s="46"/>
      <c r="B512" s="39"/>
      <c r="C512" s="39"/>
      <c r="D512" s="39"/>
      <c r="E512" s="47"/>
      <c r="F512" s="47"/>
    </row>
    <row r="513" spans="1:6" x14ac:dyDescent="0.3">
      <c r="A513" s="46"/>
      <c r="B513" s="39"/>
      <c r="C513" s="39"/>
      <c r="D513" s="39"/>
      <c r="E513" s="47"/>
      <c r="F513" s="47"/>
    </row>
    <row r="514" spans="1:6" x14ac:dyDescent="0.3">
      <c r="A514" s="46"/>
      <c r="B514" s="39"/>
      <c r="C514" s="39"/>
      <c r="D514" s="39"/>
      <c r="E514" s="47"/>
      <c r="F514" s="47"/>
    </row>
    <row r="515" spans="1:6" x14ac:dyDescent="0.3">
      <c r="A515" s="46"/>
      <c r="B515" s="39"/>
      <c r="C515" s="39"/>
      <c r="D515" s="39"/>
      <c r="E515" s="47"/>
      <c r="F515" s="47"/>
    </row>
    <row r="516" spans="1:6" x14ac:dyDescent="0.3">
      <c r="A516" s="46"/>
      <c r="B516" s="39"/>
      <c r="C516" s="39"/>
      <c r="D516" s="39"/>
      <c r="E516" s="47"/>
      <c r="F516" s="47"/>
    </row>
    <row r="517" spans="1:6" x14ac:dyDescent="0.3">
      <c r="A517" s="46"/>
      <c r="B517" s="39"/>
      <c r="C517" s="39"/>
      <c r="D517" s="39"/>
      <c r="E517" s="47"/>
      <c r="F517" s="47"/>
    </row>
    <row r="518" spans="1:6" x14ac:dyDescent="0.3">
      <c r="A518" s="46"/>
      <c r="B518" s="39"/>
      <c r="C518" s="39"/>
      <c r="D518" s="39"/>
      <c r="E518" s="47"/>
      <c r="F518" s="47"/>
    </row>
    <row r="519" spans="1:6" x14ac:dyDescent="0.3">
      <c r="A519" s="46"/>
      <c r="B519" s="39"/>
      <c r="C519" s="39"/>
      <c r="D519" s="39"/>
      <c r="E519" s="47"/>
      <c r="F519" s="47"/>
    </row>
    <row r="520" spans="1:6" x14ac:dyDescent="0.3">
      <c r="A520" s="46"/>
      <c r="B520" s="39"/>
      <c r="C520" s="39"/>
      <c r="D520" s="39"/>
    </row>
    <row r="521" spans="1:6" x14ac:dyDescent="0.3">
      <c r="A521" s="46"/>
      <c r="B521" s="39"/>
      <c r="C521" s="39"/>
      <c r="D521" s="39"/>
    </row>
    <row r="522" spans="1:6" x14ac:dyDescent="0.3">
      <c r="A522" s="46"/>
      <c r="B522" s="39"/>
      <c r="C522" s="39"/>
      <c r="D522" s="39"/>
    </row>
    <row r="523" spans="1:6" x14ac:dyDescent="0.3">
      <c r="A523" s="46"/>
      <c r="B523" s="39"/>
      <c r="C523" s="39"/>
      <c r="D523" s="39"/>
    </row>
    <row r="524" spans="1:6" x14ac:dyDescent="0.3">
      <c r="A524" s="46"/>
      <c r="B524" s="39"/>
      <c r="C524" s="39"/>
      <c r="D524" s="39"/>
    </row>
    <row r="525" spans="1:6" x14ac:dyDescent="0.3">
      <c r="A525" s="46"/>
      <c r="B525" s="39"/>
      <c r="C525" s="39"/>
      <c r="D525" s="39"/>
    </row>
    <row r="526" spans="1:6" x14ac:dyDescent="0.3">
      <c r="A526" s="46"/>
      <c r="B526" s="39"/>
      <c r="C526" s="39"/>
      <c r="D526" s="39"/>
    </row>
    <row r="527" spans="1:6" x14ac:dyDescent="0.3">
      <c r="A527" s="46"/>
      <c r="B527" s="39"/>
      <c r="C527" s="39"/>
      <c r="D527" s="39"/>
    </row>
    <row r="528" spans="1:6" x14ac:dyDescent="0.3">
      <c r="A528" s="46"/>
      <c r="B528" s="39"/>
      <c r="C528" s="39"/>
      <c r="D528" s="39"/>
    </row>
    <row r="529" spans="1:4" x14ac:dyDescent="0.3">
      <c r="A529" s="46"/>
      <c r="B529" s="39"/>
      <c r="C529" s="39"/>
      <c r="D529" s="39"/>
    </row>
    <row r="530" spans="1:4" x14ac:dyDescent="0.3">
      <c r="A530" s="46"/>
      <c r="B530" s="39"/>
      <c r="C530" s="39"/>
      <c r="D530" s="39"/>
    </row>
    <row r="531" spans="1:4" x14ac:dyDescent="0.3">
      <c r="A531" s="46"/>
      <c r="B531" s="39"/>
      <c r="C531" s="39"/>
      <c r="D531" s="39"/>
    </row>
    <row r="532" spans="1:4" x14ac:dyDescent="0.3">
      <c r="A532" s="46"/>
      <c r="B532" s="39"/>
      <c r="C532" s="39"/>
      <c r="D532" s="39"/>
    </row>
    <row r="533" spans="1:4" x14ac:dyDescent="0.3">
      <c r="A533" s="46"/>
      <c r="B533" s="39"/>
      <c r="C533" s="39"/>
      <c r="D533" s="39"/>
    </row>
    <row r="534" spans="1:4" x14ac:dyDescent="0.3">
      <c r="A534" s="46"/>
      <c r="B534" s="39"/>
      <c r="C534" s="39"/>
      <c r="D534" s="39"/>
    </row>
    <row r="535" spans="1:4" x14ac:dyDescent="0.3">
      <c r="A535" s="46"/>
      <c r="B535" s="39"/>
      <c r="C535" s="39"/>
      <c r="D535" s="39"/>
    </row>
    <row r="536" spans="1:4" x14ac:dyDescent="0.3">
      <c r="A536" s="46"/>
      <c r="B536" s="39"/>
      <c r="C536" s="39"/>
      <c r="D536" s="39"/>
    </row>
    <row r="537" spans="1:4" x14ac:dyDescent="0.3">
      <c r="A537" s="46"/>
      <c r="B537" s="39"/>
      <c r="C537" s="39"/>
      <c r="D537" s="39"/>
    </row>
    <row r="538" spans="1:4" x14ac:dyDescent="0.3">
      <c r="A538" s="46"/>
      <c r="B538" s="39"/>
      <c r="C538" s="39"/>
      <c r="D538" s="39"/>
    </row>
    <row r="539" spans="1:4" x14ac:dyDescent="0.3">
      <c r="A539" s="46"/>
      <c r="B539" s="39"/>
      <c r="C539" s="39"/>
      <c r="D539" s="39"/>
    </row>
    <row r="540" spans="1:4" x14ac:dyDescent="0.3">
      <c r="A540" s="46"/>
      <c r="B540" s="39"/>
      <c r="C540" s="39"/>
      <c r="D540" s="39"/>
    </row>
    <row r="541" spans="1:4" x14ac:dyDescent="0.3">
      <c r="A541" s="46"/>
      <c r="B541" s="39"/>
      <c r="C541" s="39"/>
      <c r="D541" s="39"/>
    </row>
    <row r="542" spans="1:4" x14ac:dyDescent="0.3">
      <c r="A542" s="46"/>
      <c r="B542" s="39"/>
      <c r="C542" s="39"/>
      <c r="D542" s="39"/>
    </row>
    <row r="543" spans="1:4" x14ac:dyDescent="0.3">
      <c r="A543" s="46"/>
      <c r="B543" s="39"/>
      <c r="C543" s="39"/>
      <c r="D543" s="39"/>
    </row>
    <row r="544" spans="1:4" x14ac:dyDescent="0.3">
      <c r="A544" s="46"/>
      <c r="B544" s="39"/>
      <c r="C544" s="39"/>
      <c r="D544" s="39"/>
    </row>
    <row r="545" spans="1:4" x14ac:dyDescent="0.3">
      <c r="A545" s="46"/>
      <c r="B545" s="39"/>
      <c r="C545" s="39"/>
      <c r="D545" s="39"/>
    </row>
    <row r="546" spans="1:4" x14ac:dyDescent="0.3">
      <c r="A546" s="46"/>
      <c r="B546" s="39"/>
      <c r="C546" s="39"/>
      <c r="D546" s="39"/>
    </row>
    <row r="547" spans="1:4" x14ac:dyDescent="0.3">
      <c r="A547" s="46"/>
      <c r="B547" s="39"/>
      <c r="C547" s="39"/>
      <c r="D547" s="39"/>
    </row>
    <row r="548" spans="1:4" x14ac:dyDescent="0.3">
      <c r="A548" s="46"/>
      <c r="B548" s="39"/>
      <c r="C548" s="39"/>
      <c r="D548" s="39"/>
    </row>
    <row r="549" spans="1:4" x14ac:dyDescent="0.3">
      <c r="A549" s="46"/>
      <c r="B549" s="39"/>
      <c r="C549" s="39"/>
      <c r="D549" s="39"/>
    </row>
    <row r="550" spans="1:4" x14ac:dyDescent="0.3">
      <c r="A550" s="46"/>
      <c r="B550" s="39"/>
      <c r="C550" s="39"/>
      <c r="D550" s="39"/>
    </row>
    <row r="551" spans="1:4" x14ac:dyDescent="0.3">
      <c r="A551" s="46"/>
      <c r="B551" s="39"/>
      <c r="C551" s="39"/>
      <c r="D551" s="39"/>
    </row>
    <row r="552" spans="1:4" x14ac:dyDescent="0.3">
      <c r="A552" s="46"/>
      <c r="B552" s="39"/>
      <c r="C552" s="39"/>
      <c r="D552" s="39"/>
    </row>
    <row r="553" spans="1:4" x14ac:dyDescent="0.3">
      <c r="A553" s="46"/>
      <c r="B553" s="39"/>
      <c r="C553" s="39"/>
      <c r="D553" s="39"/>
    </row>
    <row r="554" spans="1:4" x14ac:dyDescent="0.3">
      <c r="A554" s="46"/>
      <c r="B554" s="39"/>
      <c r="C554" s="39"/>
      <c r="D554" s="39"/>
    </row>
    <row r="555" spans="1:4" x14ac:dyDescent="0.3">
      <c r="A555" s="46"/>
      <c r="B555" s="39"/>
      <c r="C555" s="39"/>
      <c r="D555" s="39"/>
    </row>
    <row r="556" spans="1:4" x14ac:dyDescent="0.3">
      <c r="A556" s="46"/>
      <c r="B556" s="39"/>
      <c r="C556" s="39"/>
      <c r="D556" s="39"/>
    </row>
    <row r="557" spans="1:4" x14ac:dyDescent="0.3">
      <c r="A557" s="46"/>
      <c r="B557" s="39"/>
      <c r="C557" s="39"/>
      <c r="D557" s="39"/>
    </row>
    <row r="558" spans="1:4" x14ac:dyDescent="0.3">
      <c r="A558" s="46"/>
      <c r="B558" s="39"/>
      <c r="C558" s="39"/>
      <c r="D558" s="39"/>
    </row>
    <row r="559" spans="1:4" x14ac:dyDescent="0.3">
      <c r="A559" s="46"/>
      <c r="B559" s="39"/>
      <c r="C559" s="39"/>
      <c r="D559" s="39"/>
    </row>
    <row r="560" spans="1:4" x14ac:dyDescent="0.3">
      <c r="A560" s="46"/>
      <c r="B560" s="39"/>
      <c r="C560" s="39"/>
      <c r="D560" s="39"/>
    </row>
    <row r="561" spans="1:4" x14ac:dyDescent="0.3">
      <c r="A561" s="46"/>
      <c r="B561" s="39"/>
      <c r="C561" s="39"/>
      <c r="D561" s="39"/>
    </row>
    <row r="562" spans="1:4" x14ac:dyDescent="0.3">
      <c r="A562" s="46"/>
      <c r="B562" s="39"/>
      <c r="C562" s="39"/>
      <c r="D562" s="39"/>
    </row>
    <row r="563" spans="1:4" x14ac:dyDescent="0.3">
      <c r="A563" s="46"/>
      <c r="B563" s="39"/>
      <c r="C563" s="39"/>
      <c r="D563" s="39"/>
    </row>
    <row r="564" spans="1:4" x14ac:dyDescent="0.3">
      <c r="A564" s="46"/>
      <c r="B564" s="39"/>
      <c r="C564" s="39"/>
      <c r="D564" s="39"/>
    </row>
    <row r="565" spans="1:4" x14ac:dyDescent="0.3">
      <c r="A565" s="46"/>
      <c r="B565" s="39"/>
      <c r="C565" s="39"/>
      <c r="D565" s="39"/>
    </row>
    <row r="566" spans="1:4" x14ac:dyDescent="0.3">
      <c r="A566" s="46"/>
      <c r="B566" s="39"/>
      <c r="C566" s="39"/>
      <c r="D566" s="39"/>
    </row>
    <row r="567" spans="1:4" x14ac:dyDescent="0.3">
      <c r="A567" s="46"/>
      <c r="B567" s="39"/>
      <c r="C567" s="39"/>
      <c r="D567" s="39"/>
    </row>
    <row r="568" spans="1:4" x14ac:dyDescent="0.3">
      <c r="A568" s="46"/>
      <c r="B568" s="39"/>
      <c r="C568" s="39"/>
      <c r="D568" s="39"/>
    </row>
    <row r="569" spans="1:4" x14ac:dyDescent="0.3">
      <c r="A569" s="46"/>
      <c r="B569" s="39"/>
      <c r="C569" s="39"/>
      <c r="D569" s="39"/>
    </row>
    <row r="570" spans="1:4" x14ac:dyDescent="0.3">
      <c r="A570" s="46"/>
      <c r="B570" s="39"/>
      <c r="C570" s="39"/>
      <c r="D570" s="39"/>
    </row>
    <row r="571" spans="1:4" x14ac:dyDescent="0.3">
      <c r="A571" s="46"/>
      <c r="B571" s="39"/>
      <c r="C571" s="39"/>
      <c r="D571" s="39"/>
    </row>
    <row r="572" spans="1:4" x14ac:dyDescent="0.3">
      <c r="A572" s="46"/>
      <c r="B572" s="39"/>
      <c r="C572" s="39"/>
      <c r="D572" s="39"/>
    </row>
    <row r="573" spans="1:4" x14ac:dyDescent="0.3">
      <c r="A573" s="46"/>
      <c r="B573" s="39"/>
      <c r="C573" s="39"/>
      <c r="D573" s="39"/>
    </row>
    <row r="574" spans="1:4" x14ac:dyDescent="0.3">
      <c r="A574" s="46"/>
      <c r="B574" s="39"/>
      <c r="C574" s="39"/>
      <c r="D574" s="39"/>
    </row>
    <row r="575" spans="1:4" x14ac:dyDescent="0.3">
      <c r="A575" s="46"/>
      <c r="B575" s="39"/>
      <c r="C575" s="39"/>
      <c r="D575" s="39"/>
    </row>
    <row r="576" spans="1:4" x14ac:dyDescent="0.3">
      <c r="A576" s="46"/>
      <c r="B576" s="39"/>
      <c r="C576" s="39"/>
      <c r="D576" s="39"/>
    </row>
    <row r="577" spans="1:4" x14ac:dyDescent="0.3">
      <c r="A577" s="46"/>
      <c r="B577" s="39"/>
      <c r="C577" s="39"/>
      <c r="D577" s="39"/>
    </row>
    <row r="578" spans="1:4" x14ac:dyDescent="0.3">
      <c r="A578" s="46"/>
      <c r="B578" s="39"/>
      <c r="C578" s="39"/>
      <c r="D578" s="39"/>
    </row>
    <row r="579" spans="1:4" x14ac:dyDescent="0.3">
      <c r="A579" s="46"/>
      <c r="B579" s="39"/>
      <c r="C579" s="39"/>
      <c r="D579" s="39"/>
    </row>
    <row r="580" spans="1:4" x14ac:dyDescent="0.3">
      <c r="A580" s="46"/>
      <c r="B580" s="39"/>
      <c r="C580" s="39"/>
      <c r="D580" s="39"/>
    </row>
    <row r="581" spans="1:4" x14ac:dyDescent="0.3">
      <c r="A581" s="46"/>
      <c r="B581" s="39"/>
      <c r="C581" s="39"/>
      <c r="D581" s="39"/>
    </row>
    <row r="582" spans="1:4" x14ac:dyDescent="0.3">
      <c r="A582" s="46"/>
      <c r="B582" s="39"/>
      <c r="C582" s="39"/>
      <c r="D582" s="39"/>
    </row>
    <row r="583" spans="1:4" x14ac:dyDescent="0.3">
      <c r="A583" s="46"/>
      <c r="B583" s="39"/>
      <c r="C583" s="39"/>
      <c r="D583" s="39"/>
    </row>
    <row r="584" spans="1:4" x14ac:dyDescent="0.3">
      <c r="A584" s="46"/>
      <c r="B584" s="39"/>
      <c r="C584" s="39"/>
      <c r="D584" s="39"/>
    </row>
  </sheetData>
  <mergeCells count="7">
    <mergeCell ref="I16:P16"/>
    <mergeCell ref="I15:P15"/>
    <mergeCell ref="B3:D3"/>
    <mergeCell ref="F11:P11"/>
    <mergeCell ref="I12:P12"/>
    <mergeCell ref="I13:P13"/>
    <mergeCell ref="I14:P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370"/>
  <sheetViews>
    <sheetView workbookViewId="0">
      <selection activeCell="B3" sqref="B3:D3"/>
    </sheetView>
  </sheetViews>
  <sheetFormatPr defaultRowHeight="14.4" x14ac:dyDescent="0.3"/>
  <cols>
    <col min="1" max="1" width="15" customWidth="1"/>
    <col min="2" max="2" width="12" customWidth="1"/>
    <col min="3" max="3" width="13.88671875" customWidth="1"/>
    <col min="4" max="4" width="16" customWidth="1"/>
    <col min="6" max="6" width="19" customWidth="1"/>
    <col min="7" max="7" width="13.88671875" customWidth="1"/>
  </cols>
  <sheetData>
    <row r="3" spans="1:16" x14ac:dyDescent="0.3">
      <c r="A3" s="60"/>
      <c r="B3" s="119" t="s">
        <v>98</v>
      </c>
      <c r="C3" s="120"/>
      <c r="D3" s="112"/>
      <c r="E3" s="60"/>
      <c r="F3" s="75" t="s">
        <v>11</v>
      </c>
      <c r="G3" s="75">
        <f>SUM(Data!K5:K370)</f>
        <v>771.16</v>
      </c>
      <c r="H3" s="57"/>
      <c r="I3" s="60"/>
      <c r="J3" s="60"/>
      <c r="K3" s="60"/>
      <c r="L3" s="60"/>
      <c r="M3" s="60"/>
      <c r="N3" s="60"/>
      <c r="O3" s="60"/>
      <c r="P3" s="60"/>
    </row>
    <row r="4" spans="1:16" x14ac:dyDescent="0.3">
      <c r="A4" s="73" t="s">
        <v>0</v>
      </c>
      <c r="B4" s="73" t="s">
        <v>2</v>
      </c>
      <c r="C4" s="73" t="s">
        <v>3</v>
      </c>
      <c r="D4" s="73" t="s">
        <v>4</v>
      </c>
      <c r="E4" s="60"/>
      <c r="F4" s="75" t="s">
        <v>12</v>
      </c>
      <c r="G4" s="75">
        <f>SUM(Data!J5:J370)</f>
        <v>597.81999999999994</v>
      </c>
      <c r="H4" s="57"/>
      <c r="I4" s="60"/>
      <c r="J4" s="60"/>
      <c r="K4" s="60"/>
      <c r="L4" s="60"/>
      <c r="M4" s="60"/>
      <c r="N4" s="60"/>
      <c r="O4" s="60"/>
      <c r="P4" s="60"/>
    </row>
    <row r="5" spans="1:16" x14ac:dyDescent="0.3">
      <c r="A5" s="6">
        <v>43617</v>
      </c>
      <c r="B5" s="73">
        <f>Data!J5-Data!K5</f>
        <v>0</v>
      </c>
      <c r="C5" s="73">
        <f t="shared" ref="C5:C68" si="0">ABS(B5)</f>
        <v>0</v>
      </c>
      <c r="D5" s="73">
        <f t="shared" ref="D5:D68" si="1">B5^2</f>
        <v>0</v>
      </c>
      <c r="E5" s="60"/>
      <c r="F5" s="75" t="s">
        <v>13</v>
      </c>
      <c r="G5" s="75">
        <f>SUM(B5:B370)</f>
        <v>-173.33999999999995</v>
      </c>
      <c r="H5" s="57"/>
      <c r="I5" s="60"/>
      <c r="J5" s="60"/>
      <c r="K5" s="60"/>
      <c r="L5" s="60"/>
      <c r="M5" s="60"/>
      <c r="N5" s="60"/>
      <c r="O5" s="60"/>
      <c r="P5" s="60"/>
    </row>
    <row r="6" spans="1:16" x14ac:dyDescent="0.3">
      <c r="A6" s="6">
        <v>43618</v>
      </c>
      <c r="B6" s="73">
        <f>Data!J6-Data!K6</f>
        <v>0</v>
      </c>
      <c r="C6" s="73">
        <f t="shared" si="0"/>
        <v>0</v>
      </c>
      <c r="D6" s="73">
        <f t="shared" si="1"/>
        <v>0</v>
      </c>
      <c r="E6" s="60"/>
      <c r="F6" s="75" t="s">
        <v>14</v>
      </c>
      <c r="G6" s="75">
        <f>SUM(C5:C370)</f>
        <v>908.61999999999989</v>
      </c>
      <c r="H6" s="57"/>
      <c r="I6" s="60"/>
      <c r="J6" s="60"/>
      <c r="K6" s="60"/>
      <c r="L6" s="60"/>
      <c r="M6" s="60"/>
      <c r="N6" s="60"/>
      <c r="O6" s="60"/>
      <c r="P6" s="60"/>
    </row>
    <row r="7" spans="1:16" x14ac:dyDescent="0.3">
      <c r="A7" s="6">
        <v>43619</v>
      </c>
      <c r="B7" s="73">
        <f>Data!J7-Data!K7</f>
        <v>0</v>
      </c>
      <c r="C7" s="73">
        <f t="shared" si="0"/>
        <v>0</v>
      </c>
      <c r="D7" s="73">
        <f t="shared" si="1"/>
        <v>0</v>
      </c>
      <c r="E7" s="60"/>
      <c r="F7" s="75" t="s">
        <v>5</v>
      </c>
      <c r="G7" s="75">
        <f>SUM(D5:D370)</f>
        <v>17159.437600000012</v>
      </c>
      <c r="H7" s="57"/>
      <c r="I7" s="60"/>
      <c r="J7" s="60"/>
      <c r="K7" s="60"/>
      <c r="L7" s="60"/>
      <c r="M7" s="60"/>
      <c r="N7" s="60"/>
      <c r="O7" s="60"/>
      <c r="P7" s="60"/>
    </row>
    <row r="8" spans="1:16" x14ac:dyDescent="0.3">
      <c r="A8" s="6">
        <v>43620</v>
      </c>
      <c r="B8" s="73">
        <f>Data!J8-Data!K8</f>
        <v>0</v>
      </c>
      <c r="C8" s="73">
        <f t="shared" si="0"/>
        <v>0</v>
      </c>
      <c r="D8" s="73">
        <f t="shared" si="1"/>
        <v>0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3">
      <c r="A9" s="6">
        <v>43621</v>
      </c>
      <c r="B9" s="73">
        <f>Data!J9-Data!K9</f>
        <v>0</v>
      </c>
      <c r="C9" s="73">
        <f t="shared" si="0"/>
        <v>0</v>
      </c>
      <c r="D9" s="73">
        <f t="shared" si="1"/>
        <v>0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3">
      <c r="A10" s="6">
        <v>43622</v>
      </c>
      <c r="B10" s="73">
        <f>Data!J10-Data!K10</f>
        <v>0</v>
      </c>
      <c r="C10" s="73">
        <f t="shared" si="0"/>
        <v>0</v>
      </c>
      <c r="D10" s="73">
        <f t="shared" si="1"/>
        <v>0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3">
      <c r="A11" s="6">
        <v>43623</v>
      </c>
      <c r="B11" s="73">
        <f>Data!J11-Data!K11</f>
        <v>3.8</v>
      </c>
      <c r="C11" s="73">
        <f t="shared" si="0"/>
        <v>3.8</v>
      </c>
      <c r="D11" s="73">
        <f t="shared" si="1"/>
        <v>14.44</v>
      </c>
      <c r="E11" s="60"/>
      <c r="F11" s="119" t="s">
        <v>6</v>
      </c>
      <c r="G11" s="120"/>
      <c r="H11" s="120"/>
      <c r="I11" s="120"/>
      <c r="J11" s="120"/>
      <c r="K11" s="120"/>
      <c r="L11" s="120"/>
      <c r="M11" s="120"/>
      <c r="N11" s="120"/>
      <c r="O11" s="120"/>
      <c r="P11" s="112"/>
    </row>
    <row r="12" spans="1:16" x14ac:dyDescent="0.3">
      <c r="A12" s="6">
        <v>43624</v>
      </c>
      <c r="B12" s="73">
        <f>Data!J12-Data!K12</f>
        <v>3.8</v>
      </c>
      <c r="C12" s="73">
        <f t="shared" si="0"/>
        <v>3.8</v>
      </c>
      <c r="D12" s="73">
        <f t="shared" si="1"/>
        <v>14.44</v>
      </c>
      <c r="E12" s="60"/>
      <c r="F12" s="73" t="s">
        <v>45</v>
      </c>
      <c r="G12" s="73" t="s">
        <v>36</v>
      </c>
      <c r="H12" s="73"/>
      <c r="I12" s="125" t="s">
        <v>46</v>
      </c>
      <c r="J12" s="126"/>
      <c r="K12" s="126"/>
      <c r="L12" s="126"/>
      <c r="M12" s="126"/>
      <c r="N12" s="126"/>
      <c r="O12" s="126"/>
      <c r="P12" s="127"/>
    </row>
    <row r="13" spans="1:16" x14ac:dyDescent="0.3">
      <c r="A13" s="6">
        <v>43625</v>
      </c>
      <c r="B13" s="73">
        <f>Data!J13-Data!K13</f>
        <v>0</v>
      </c>
      <c r="C13" s="73">
        <f t="shared" si="0"/>
        <v>0</v>
      </c>
      <c r="D13" s="73">
        <f t="shared" si="1"/>
        <v>0</v>
      </c>
      <c r="E13" s="60"/>
      <c r="F13" s="78" t="s">
        <v>7</v>
      </c>
      <c r="G13" s="26" t="s">
        <v>47</v>
      </c>
      <c r="H13" s="55">
        <f>ROUND(G5/COUNT(B5:B370),3)</f>
        <v>-0.47399999999999998</v>
      </c>
      <c r="I13" s="122" t="str">
        <f>CONCATENATE(ROUND(G5/COUNT(B219:B519),3)," "," is the average mean error")</f>
        <v>-1.14  is the average mean error</v>
      </c>
      <c r="J13" s="123"/>
      <c r="K13" s="123"/>
      <c r="L13" s="123"/>
      <c r="M13" s="123"/>
      <c r="N13" s="123"/>
      <c r="O13" s="123"/>
      <c r="P13" s="124"/>
    </row>
    <row r="14" spans="1:16" x14ac:dyDescent="0.3">
      <c r="A14" s="6">
        <v>43626</v>
      </c>
      <c r="B14" s="73">
        <f>Data!J14-Data!K14</f>
        <v>0</v>
      </c>
      <c r="C14" s="73">
        <f t="shared" si="0"/>
        <v>0</v>
      </c>
      <c r="D14" s="73">
        <f t="shared" si="1"/>
        <v>0</v>
      </c>
      <c r="E14" s="60"/>
      <c r="F14" s="77" t="s">
        <v>8</v>
      </c>
      <c r="G14" s="77" t="s">
        <v>39</v>
      </c>
      <c r="H14" s="56">
        <f>ROUND(G6/COUNT(C5:C370),3)</f>
        <v>2.4830000000000001</v>
      </c>
      <c r="I14" s="116" t="str">
        <f>CONCATENATE(ROUND(G6/COUNT(C219:C519),3)," ","is the magnitutde of the average mean error")</f>
        <v>5.978 is the magnitutde of the average mean error</v>
      </c>
      <c r="J14" s="117"/>
      <c r="K14" s="117"/>
      <c r="L14" s="117"/>
      <c r="M14" s="117"/>
      <c r="N14" s="117"/>
      <c r="O14" s="117"/>
      <c r="P14" s="118"/>
    </row>
    <row r="15" spans="1:16" x14ac:dyDescent="0.3">
      <c r="A15" s="6">
        <v>43627</v>
      </c>
      <c r="B15" s="73">
        <f>Data!J15-Data!K15</f>
        <v>0</v>
      </c>
      <c r="C15" s="73">
        <f t="shared" si="0"/>
        <v>0</v>
      </c>
      <c r="D15" s="73">
        <f t="shared" si="1"/>
        <v>0</v>
      </c>
      <c r="E15" s="60"/>
      <c r="F15" s="73" t="s">
        <v>9</v>
      </c>
      <c r="G15" s="73" t="s">
        <v>49</v>
      </c>
      <c r="H15" s="74">
        <f>ROUND( G4/G3,3)</f>
        <v>0.77500000000000002</v>
      </c>
      <c r="I15" s="116" t="str">
        <f>CONCATENATE("Mean of the forecast data is ",ROUND( G4/G3,3),"th fraction of the mean of the observed data")</f>
        <v>Mean of the forecast data is 0.775th fraction of the mean of the observed data</v>
      </c>
      <c r="J15" s="117"/>
      <c r="K15" s="117"/>
      <c r="L15" s="117"/>
      <c r="M15" s="117"/>
      <c r="N15" s="117"/>
      <c r="O15" s="117"/>
      <c r="P15" s="118"/>
    </row>
    <row r="16" spans="1:16" x14ac:dyDescent="0.3">
      <c r="A16" s="6">
        <v>43628</v>
      </c>
      <c r="B16" s="73">
        <f>Data!J16-Data!K16</f>
        <v>0</v>
      </c>
      <c r="C16" s="73">
        <f t="shared" si="0"/>
        <v>0</v>
      </c>
      <c r="D16" s="73">
        <f t="shared" si="1"/>
        <v>0</v>
      </c>
      <c r="E16" s="60"/>
      <c r="F16" s="73" t="s">
        <v>10</v>
      </c>
      <c r="G16" s="73" t="s">
        <v>48</v>
      </c>
      <c r="H16" s="74">
        <f>ROUND(SQRT(G7/COUNT(D5:D370)),3)</f>
        <v>6.8470000000000004</v>
      </c>
      <c r="I16" s="113" t="str">
        <f>CONCATENATE(ROUND(SQRT(G7/COUNT(D219:D519)),3)," ","is the average magnitude of the forecast error")</f>
        <v>10.625 is the average magnitude of the forecast error</v>
      </c>
      <c r="J16" s="114"/>
      <c r="K16" s="114"/>
      <c r="L16" s="114"/>
      <c r="M16" s="114"/>
      <c r="N16" s="114"/>
      <c r="O16" s="114"/>
      <c r="P16" s="115"/>
    </row>
    <row r="17" spans="1:16" x14ac:dyDescent="0.3">
      <c r="A17" s="6">
        <v>43629</v>
      </c>
      <c r="B17" s="73">
        <f>Data!J17-Data!K17</f>
        <v>0</v>
      </c>
      <c r="C17" s="73">
        <f t="shared" si="0"/>
        <v>0</v>
      </c>
      <c r="D17" s="73">
        <f t="shared" si="1"/>
        <v>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x14ac:dyDescent="0.3">
      <c r="A18" s="6">
        <v>43630</v>
      </c>
      <c r="B18" s="73">
        <f>Data!J18-Data!K18</f>
        <v>0</v>
      </c>
      <c r="C18" s="73">
        <f t="shared" si="0"/>
        <v>0</v>
      </c>
      <c r="D18" s="73">
        <f t="shared" si="1"/>
        <v>0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x14ac:dyDescent="0.3">
      <c r="A19" s="6">
        <v>43631</v>
      </c>
      <c r="B19" s="73">
        <f>Data!J19-Data!K19</f>
        <v>0</v>
      </c>
      <c r="C19" s="73">
        <f t="shared" si="0"/>
        <v>0</v>
      </c>
      <c r="D19" s="73">
        <f t="shared" si="1"/>
        <v>0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x14ac:dyDescent="0.3">
      <c r="A20" s="6">
        <v>43632</v>
      </c>
      <c r="B20" s="73">
        <f>Data!J20-Data!K20</f>
        <v>2.6</v>
      </c>
      <c r="C20" s="73">
        <f t="shared" si="0"/>
        <v>2.6</v>
      </c>
      <c r="D20" s="73">
        <f t="shared" si="1"/>
        <v>6.7600000000000007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x14ac:dyDescent="0.3">
      <c r="A21" s="6">
        <v>43633</v>
      </c>
      <c r="B21" s="73">
        <f>Data!J21-Data!K21</f>
        <v>4.25</v>
      </c>
      <c r="C21" s="73">
        <f t="shared" si="0"/>
        <v>4.25</v>
      </c>
      <c r="D21" s="73">
        <f t="shared" si="1"/>
        <v>18.0625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x14ac:dyDescent="0.3">
      <c r="A22" s="6">
        <v>43634</v>
      </c>
      <c r="B22" s="73">
        <f>Data!J22-Data!K22</f>
        <v>1.65</v>
      </c>
      <c r="C22" s="73">
        <f t="shared" si="0"/>
        <v>1.65</v>
      </c>
      <c r="D22" s="73">
        <f t="shared" si="1"/>
        <v>2.7224999999999997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x14ac:dyDescent="0.3">
      <c r="A23" s="6">
        <v>43635</v>
      </c>
      <c r="B23" s="73">
        <f>Data!J23-Data!K23</f>
        <v>0</v>
      </c>
      <c r="C23" s="73">
        <f t="shared" si="0"/>
        <v>0</v>
      </c>
      <c r="D23" s="73">
        <f t="shared" si="1"/>
        <v>0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 x14ac:dyDescent="0.3">
      <c r="A24" s="6">
        <v>43636</v>
      </c>
      <c r="B24" s="73">
        <f>Data!J24-Data!K24</f>
        <v>0</v>
      </c>
      <c r="C24" s="73">
        <f t="shared" si="0"/>
        <v>0</v>
      </c>
      <c r="D24" s="73">
        <f t="shared" si="1"/>
        <v>0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A25" s="6">
        <v>43637</v>
      </c>
      <c r="B25" s="73">
        <f>Data!J25-Data!K25</f>
        <v>0</v>
      </c>
      <c r="C25" s="73">
        <f t="shared" si="0"/>
        <v>0</v>
      </c>
      <c r="D25" s="73">
        <f t="shared" si="1"/>
        <v>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A26" s="6">
        <v>43638</v>
      </c>
      <c r="B26" s="73">
        <f>Data!J26-Data!K26</f>
        <v>0.65</v>
      </c>
      <c r="C26" s="73">
        <f t="shared" si="0"/>
        <v>0.65</v>
      </c>
      <c r="D26" s="73">
        <f t="shared" si="1"/>
        <v>0.42250000000000004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A27" s="6">
        <v>43639</v>
      </c>
      <c r="B27" s="73">
        <f>Data!J27-Data!K27</f>
        <v>4.4000000000000004</v>
      </c>
      <c r="C27" s="73">
        <f t="shared" si="0"/>
        <v>4.4000000000000004</v>
      </c>
      <c r="D27" s="73">
        <f t="shared" si="1"/>
        <v>19.360000000000003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A28" s="6">
        <v>43640</v>
      </c>
      <c r="B28" s="73">
        <f>Data!J28-Data!K28</f>
        <v>3.75</v>
      </c>
      <c r="C28" s="73">
        <f t="shared" si="0"/>
        <v>3.75</v>
      </c>
      <c r="D28" s="73">
        <f t="shared" si="1"/>
        <v>14.0625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A29" s="6">
        <v>43641</v>
      </c>
      <c r="B29" s="73">
        <f>Data!J29-Data!K29</f>
        <v>0</v>
      </c>
      <c r="C29" s="73">
        <f t="shared" si="0"/>
        <v>0</v>
      </c>
      <c r="D29" s="73">
        <f t="shared" si="1"/>
        <v>0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A30" s="6">
        <v>43642</v>
      </c>
      <c r="B30" s="73">
        <f>Data!J30-Data!K30</f>
        <v>0</v>
      </c>
      <c r="C30" s="73">
        <f t="shared" si="0"/>
        <v>0</v>
      </c>
      <c r="D30" s="73">
        <f t="shared" si="1"/>
        <v>0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A31" s="6">
        <v>43643</v>
      </c>
      <c r="B31" s="73">
        <f>Data!J31-Data!K31</f>
        <v>0</v>
      </c>
      <c r="C31" s="73">
        <f t="shared" si="0"/>
        <v>0</v>
      </c>
      <c r="D31" s="73">
        <f t="shared" si="1"/>
        <v>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A32" s="6">
        <v>43644</v>
      </c>
      <c r="B32" s="73">
        <f>Data!J32-Data!K32</f>
        <v>0</v>
      </c>
      <c r="C32" s="73">
        <f t="shared" si="0"/>
        <v>0</v>
      </c>
      <c r="D32" s="73">
        <f t="shared" si="1"/>
        <v>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1:16" x14ac:dyDescent="0.3">
      <c r="A33" s="6">
        <v>43645</v>
      </c>
      <c r="B33" s="73">
        <f>Data!J33-Data!K33</f>
        <v>0</v>
      </c>
      <c r="C33" s="73">
        <f t="shared" si="0"/>
        <v>0</v>
      </c>
      <c r="D33" s="73">
        <f t="shared" si="1"/>
        <v>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1:16" x14ac:dyDescent="0.3">
      <c r="A34" s="6">
        <v>43646</v>
      </c>
      <c r="B34" s="73">
        <f>Data!J34-Data!K34</f>
        <v>0</v>
      </c>
      <c r="C34" s="73">
        <f t="shared" si="0"/>
        <v>0</v>
      </c>
      <c r="D34" s="73">
        <f t="shared" si="1"/>
        <v>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1:16" x14ac:dyDescent="0.3">
      <c r="A35" s="6">
        <v>43647</v>
      </c>
      <c r="B35" s="73">
        <f>Data!J35-Data!K35</f>
        <v>0.7</v>
      </c>
      <c r="C35" s="73">
        <f t="shared" si="0"/>
        <v>0.7</v>
      </c>
      <c r="D35" s="73">
        <f t="shared" si="1"/>
        <v>0.48999999999999994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1:16" x14ac:dyDescent="0.3">
      <c r="A36" s="6">
        <v>43648</v>
      </c>
      <c r="B36" s="73">
        <f>Data!J36-Data!K36</f>
        <v>0.7</v>
      </c>
      <c r="C36" s="73">
        <f t="shared" si="0"/>
        <v>0.7</v>
      </c>
      <c r="D36" s="73">
        <f t="shared" si="1"/>
        <v>0.48999999999999994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1:16" x14ac:dyDescent="0.3">
      <c r="A37" s="6">
        <v>43649</v>
      </c>
      <c r="B37" s="73">
        <f>Data!J37-Data!K37</f>
        <v>0</v>
      </c>
      <c r="C37" s="73">
        <f t="shared" si="0"/>
        <v>0</v>
      </c>
      <c r="D37" s="73">
        <f t="shared" si="1"/>
        <v>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1:16" x14ac:dyDescent="0.3">
      <c r="A38" s="6">
        <v>43650</v>
      </c>
      <c r="B38" s="73">
        <f>Data!J38-Data!K38</f>
        <v>-1.9500000000000002</v>
      </c>
      <c r="C38" s="73">
        <f t="shared" si="0"/>
        <v>1.9500000000000002</v>
      </c>
      <c r="D38" s="73">
        <f t="shared" si="1"/>
        <v>3.8025000000000007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1:16" x14ac:dyDescent="0.3">
      <c r="A39" s="6">
        <v>43651</v>
      </c>
      <c r="B39" s="73">
        <f>Data!J39-Data!K39</f>
        <v>-18.150000000000002</v>
      </c>
      <c r="C39" s="73">
        <f t="shared" si="0"/>
        <v>18.150000000000002</v>
      </c>
      <c r="D39" s="73">
        <f t="shared" si="1"/>
        <v>329.42250000000007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1:16" x14ac:dyDescent="0.3">
      <c r="A40" s="6">
        <v>43652</v>
      </c>
      <c r="B40" s="73">
        <f>Data!J40-Data!K40</f>
        <v>-16.200000000000003</v>
      </c>
      <c r="C40" s="73">
        <f t="shared" si="0"/>
        <v>16.200000000000003</v>
      </c>
      <c r="D40" s="73">
        <f t="shared" si="1"/>
        <v>262.44000000000011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 x14ac:dyDescent="0.3">
      <c r="A41" s="6">
        <v>43653</v>
      </c>
      <c r="B41" s="73">
        <f>Data!J41-Data!K41</f>
        <v>0</v>
      </c>
      <c r="C41" s="73">
        <f t="shared" si="0"/>
        <v>0</v>
      </c>
      <c r="D41" s="73">
        <f t="shared" si="1"/>
        <v>0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1:16" x14ac:dyDescent="0.3">
      <c r="A42" s="6">
        <v>43654</v>
      </c>
      <c r="B42" s="73">
        <f>Data!J42-Data!K42</f>
        <v>0.3</v>
      </c>
      <c r="C42" s="73">
        <f t="shared" si="0"/>
        <v>0.3</v>
      </c>
      <c r="D42" s="73">
        <f t="shared" si="1"/>
        <v>0.09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x14ac:dyDescent="0.3">
      <c r="A43" s="6">
        <v>43655</v>
      </c>
      <c r="B43" s="73">
        <f>Data!J43-Data!K43</f>
        <v>0.3</v>
      </c>
      <c r="C43" s="73">
        <f t="shared" si="0"/>
        <v>0.3</v>
      </c>
      <c r="D43" s="73">
        <f t="shared" si="1"/>
        <v>0.09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x14ac:dyDescent="0.3">
      <c r="A44" s="6">
        <v>43656</v>
      </c>
      <c r="B44" s="73">
        <f>Data!J44-Data!K44</f>
        <v>0</v>
      </c>
      <c r="C44" s="73">
        <f t="shared" si="0"/>
        <v>0</v>
      </c>
      <c r="D44" s="73">
        <f t="shared" si="1"/>
        <v>0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x14ac:dyDescent="0.3">
      <c r="A45" s="6">
        <v>43657</v>
      </c>
      <c r="B45" s="73">
        <f>Data!J45-Data!K45</f>
        <v>0</v>
      </c>
      <c r="C45" s="73">
        <f t="shared" si="0"/>
        <v>0</v>
      </c>
      <c r="D45" s="73">
        <f t="shared" si="1"/>
        <v>0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x14ac:dyDescent="0.3">
      <c r="A46" s="6">
        <v>43658</v>
      </c>
      <c r="B46" s="73">
        <f>Data!J46-Data!K46</f>
        <v>2.7</v>
      </c>
      <c r="C46" s="73">
        <f t="shared" si="0"/>
        <v>2.7</v>
      </c>
      <c r="D46" s="73">
        <f t="shared" si="1"/>
        <v>7.2900000000000009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x14ac:dyDescent="0.3">
      <c r="A47" s="6">
        <v>43659</v>
      </c>
      <c r="B47" s="73">
        <f>Data!J47-Data!K47</f>
        <v>2.7</v>
      </c>
      <c r="C47" s="73">
        <f t="shared" si="0"/>
        <v>2.7</v>
      </c>
      <c r="D47" s="73">
        <f t="shared" si="1"/>
        <v>7.2900000000000009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x14ac:dyDescent="0.3">
      <c r="A48" s="6">
        <v>43660</v>
      </c>
      <c r="B48" s="73">
        <f>Data!J48-Data!K48</f>
        <v>4.2</v>
      </c>
      <c r="C48" s="73">
        <f t="shared" si="0"/>
        <v>4.2</v>
      </c>
      <c r="D48" s="73">
        <f t="shared" si="1"/>
        <v>17.64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x14ac:dyDescent="0.3">
      <c r="A49" s="6">
        <v>43661</v>
      </c>
      <c r="B49" s="73">
        <f>Data!J49-Data!K49</f>
        <v>4.2</v>
      </c>
      <c r="C49" s="73">
        <f t="shared" si="0"/>
        <v>4.2</v>
      </c>
      <c r="D49" s="73">
        <f t="shared" si="1"/>
        <v>17.64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x14ac:dyDescent="0.3">
      <c r="A50" s="6">
        <v>43662</v>
      </c>
      <c r="B50" s="73">
        <f>Data!J50-Data!K50</f>
        <v>0.15</v>
      </c>
      <c r="C50" s="73">
        <f t="shared" si="0"/>
        <v>0.15</v>
      </c>
      <c r="D50" s="73">
        <f t="shared" si="1"/>
        <v>2.2499999999999999E-2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x14ac:dyDescent="0.3">
      <c r="A51" s="6">
        <v>43663</v>
      </c>
      <c r="B51" s="73">
        <f>Data!J51-Data!K51</f>
        <v>1.0999999999999999</v>
      </c>
      <c r="C51" s="73">
        <f t="shared" si="0"/>
        <v>1.0999999999999999</v>
      </c>
      <c r="D51" s="73">
        <f t="shared" si="1"/>
        <v>1.2099999999999997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x14ac:dyDescent="0.3">
      <c r="A52" s="6">
        <v>43664</v>
      </c>
      <c r="B52" s="73">
        <f>Data!J52-Data!K52</f>
        <v>0.95</v>
      </c>
      <c r="C52" s="73">
        <f t="shared" si="0"/>
        <v>0.95</v>
      </c>
      <c r="D52" s="73">
        <f t="shared" si="1"/>
        <v>0.90249999999999997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x14ac:dyDescent="0.3">
      <c r="A53" s="6">
        <v>43665</v>
      </c>
      <c r="B53" s="73">
        <f>Data!J53-Data!K53</f>
        <v>0</v>
      </c>
      <c r="C53" s="73">
        <f t="shared" si="0"/>
        <v>0</v>
      </c>
      <c r="D53" s="73">
        <f t="shared" si="1"/>
        <v>0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x14ac:dyDescent="0.3">
      <c r="A54" s="6">
        <v>43666</v>
      </c>
      <c r="B54" s="73">
        <f>Data!J54-Data!K54</f>
        <v>3.56</v>
      </c>
      <c r="C54" s="73">
        <f t="shared" si="0"/>
        <v>3.56</v>
      </c>
      <c r="D54" s="73">
        <f t="shared" si="1"/>
        <v>12.6736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x14ac:dyDescent="0.3">
      <c r="A55" s="6">
        <v>43667</v>
      </c>
      <c r="B55" s="73">
        <f>Data!J55-Data!K55</f>
        <v>4.4600000000000009</v>
      </c>
      <c r="C55" s="73">
        <f t="shared" si="0"/>
        <v>4.4600000000000009</v>
      </c>
      <c r="D55" s="73">
        <f t="shared" si="1"/>
        <v>19.891600000000007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x14ac:dyDescent="0.3">
      <c r="A56" s="6">
        <v>43668</v>
      </c>
      <c r="B56" s="73">
        <f>Data!J56-Data!K56</f>
        <v>0.51</v>
      </c>
      <c r="C56" s="73">
        <f t="shared" si="0"/>
        <v>0.51</v>
      </c>
      <c r="D56" s="73">
        <f t="shared" si="1"/>
        <v>0.2601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x14ac:dyDescent="0.3">
      <c r="A57" s="6">
        <v>43669</v>
      </c>
      <c r="B57" s="73">
        <f>Data!J57-Data!K57</f>
        <v>-0.39</v>
      </c>
      <c r="C57" s="73">
        <f t="shared" si="0"/>
        <v>0.39</v>
      </c>
      <c r="D57" s="73">
        <f t="shared" si="1"/>
        <v>0.15210000000000001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x14ac:dyDescent="0.3">
      <c r="A58" s="6">
        <v>43670</v>
      </c>
      <c r="B58" s="73">
        <f>Data!J58-Data!K58</f>
        <v>8.25</v>
      </c>
      <c r="C58" s="73">
        <f t="shared" si="0"/>
        <v>8.25</v>
      </c>
      <c r="D58" s="73">
        <f t="shared" si="1"/>
        <v>68.0625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x14ac:dyDescent="0.3">
      <c r="A59" s="6">
        <v>43671</v>
      </c>
      <c r="B59" s="73">
        <f>Data!J59-Data!K59</f>
        <v>28.96</v>
      </c>
      <c r="C59" s="73">
        <f t="shared" si="0"/>
        <v>28.96</v>
      </c>
      <c r="D59" s="73">
        <f t="shared" si="1"/>
        <v>838.6816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x14ac:dyDescent="0.3">
      <c r="A60" s="6">
        <v>43672</v>
      </c>
      <c r="B60" s="73">
        <f>Data!J60-Data!K60</f>
        <v>22.41</v>
      </c>
      <c r="C60" s="73">
        <f t="shared" si="0"/>
        <v>22.41</v>
      </c>
      <c r="D60" s="73">
        <f t="shared" si="1"/>
        <v>502.2081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x14ac:dyDescent="0.3">
      <c r="A61" s="6">
        <v>43673</v>
      </c>
      <c r="B61" s="73">
        <f>Data!J61-Data!K61</f>
        <v>2.2000000000000002</v>
      </c>
      <c r="C61" s="73">
        <f t="shared" si="0"/>
        <v>2.2000000000000002</v>
      </c>
      <c r="D61" s="73">
        <f t="shared" si="1"/>
        <v>4.8400000000000007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x14ac:dyDescent="0.3">
      <c r="A62" s="6">
        <v>43674</v>
      </c>
      <c r="B62" s="73">
        <f>Data!J62-Data!K62</f>
        <v>-1.1900000000000002</v>
      </c>
      <c r="C62" s="73">
        <f t="shared" si="0"/>
        <v>1.1900000000000002</v>
      </c>
      <c r="D62" s="73">
        <f t="shared" si="1"/>
        <v>1.4161000000000004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x14ac:dyDescent="0.3">
      <c r="A63" s="6">
        <v>43675</v>
      </c>
      <c r="B63" s="73">
        <f>Data!J63-Data!K63</f>
        <v>-4.0000000000000036E-2</v>
      </c>
      <c r="C63" s="73">
        <f t="shared" si="0"/>
        <v>4.0000000000000036E-2</v>
      </c>
      <c r="D63" s="73">
        <f t="shared" si="1"/>
        <v>1.6000000000000029E-3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x14ac:dyDescent="0.3">
      <c r="A64" s="6">
        <v>43676</v>
      </c>
      <c r="B64" s="73">
        <f>Data!J64-Data!K64</f>
        <v>-2.9700000000000006</v>
      </c>
      <c r="C64" s="73">
        <f t="shared" si="0"/>
        <v>2.9700000000000006</v>
      </c>
      <c r="D64" s="73">
        <f t="shared" si="1"/>
        <v>8.8209000000000035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x14ac:dyDescent="0.3">
      <c r="A65" s="6">
        <v>43677</v>
      </c>
      <c r="B65" s="73">
        <f>Data!J65-Data!K65</f>
        <v>-9.56</v>
      </c>
      <c r="C65" s="73">
        <f t="shared" si="0"/>
        <v>9.56</v>
      </c>
      <c r="D65" s="73">
        <f t="shared" si="1"/>
        <v>91.393600000000006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x14ac:dyDescent="0.3">
      <c r="A66" s="6">
        <v>43678</v>
      </c>
      <c r="B66" s="73">
        <f>Data!J66-Data!K66</f>
        <v>-0.23999999999999932</v>
      </c>
      <c r="C66" s="73">
        <f t="shared" si="0"/>
        <v>0.23999999999999932</v>
      </c>
      <c r="D66" s="73">
        <f t="shared" si="1"/>
        <v>5.7599999999999679E-2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x14ac:dyDescent="0.3">
      <c r="A67" s="6">
        <v>43679</v>
      </c>
      <c r="B67" s="73">
        <f>Data!J67-Data!K67</f>
        <v>-1.6899999999999995</v>
      </c>
      <c r="C67" s="73">
        <f t="shared" si="0"/>
        <v>1.6899999999999995</v>
      </c>
      <c r="D67" s="73">
        <f t="shared" si="1"/>
        <v>2.8560999999999983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x14ac:dyDescent="0.3">
      <c r="A68" s="6">
        <v>43680</v>
      </c>
      <c r="B68" s="73">
        <f>Data!J68-Data!K68</f>
        <v>-6.39</v>
      </c>
      <c r="C68" s="73">
        <f t="shared" si="0"/>
        <v>6.39</v>
      </c>
      <c r="D68" s="73">
        <f t="shared" si="1"/>
        <v>40.832099999999997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x14ac:dyDescent="0.3">
      <c r="A69" s="6">
        <v>43681</v>
      </c>
      <c r="B69" s="73">
        <f>Data!J69-Data!K69</f>
        <v>-1.1400000000000001</v>
      </c>
      <c r="C69" s="73">
        <f t="shared" ref="C69:C132" si="2">ABS(B69)</f>
        <v>1.1400000000000001</v>
      </c>
      <c r="D69" s="73">
        <f t="shared" ref="D69:D132" si="3">B69^2</f>
        <v>1.2996000000000003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x14ac:dyDescent="0.3">
      <c r="A70" s="6">
        <v>43682</v>
      </c>
      <c r="B70" s="73">
        <f>Data!J70-Data!K70</f>
        <v>-0.12000000000000099</v>
      </c>
      <c r="C70" s="73">
        <f t="shared" si="2"/>
        <v>0.12000000000000099</v>
      </c>
      <c r="D70" s="73">
        <f t="shared" si="3"/>
        <v>1.4400000000000239E-2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x14ac:dyDescent="0.3">
      <c r="A71" s="6">
        <v>43683</v>
      </c>
      <c r="B71" s="73">
        <f>Data!J71-Data!K71</f>
        <v>2.87</v>
      </c>
      <c r="C71" s="73">
        <f t="shared" si="2"/>
        <v>2.87</v>
      </c>
      <c r="D71" s="73">
        <f t="shared" si="3"/>
        <v>8.2369000000000003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x14ac:dyDescent="0.3">
      <c r="A72" s="6">
        <v>43684</v>
      </c>
      <c r="B72" s="73">
        <f>Data!J72-Data!K72</f>
        <v>7.0000000000000284E-2</v>
      </c>
      <c r="C72" s="73">
        <f t="shared" si="2"/>
        <v>7.0000000000000284E-2</v>
      </c>
      <c r="D72" s="73">
        <f t="shared" si="3"/>
        <v>4.9000000000000397E-3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1:16" x14ac:dyDescent="0.3">
      <c r="A73" s="6">
        <v>43685</v>
      </c>
      <c r="B73" s="73">
        <f>Data!J73-Data!K73</f>
        <v>-1.129999999999999</v>
      </c>
      <c r="C73" s="73">
        <f t="shared" si="2"/>
        <v>1.129999999999999</v>
      </c>
      <c r="D73" s="73">
        <f t="shared" si="3"/>
        <v>1.2768999999999977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1:16" x14ac:dyDescent="0.3">
      <c r="A74" s="6">
        <v>43686</v>
      </c>
      <c r="B74" s="73">
        <f>Data!J74-Data!K74</f>
        <v>0.65</v>
      </c>
      <c r="C74" s="73">
        <f t="shared" si="2"/>
        <v>0.65</v>
      </c>
      <c r="D74" s="73">
        <f t="shared" si="3"/>
        <v>0.42250000000000004</v>
      </c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</row>
    <row r="75" spans="1:16" x14ac:dyDescent="0.3">
      <c r="A75" s="6">
        <v>43687</v>
      </c>
      <c r="B75" s="73">
        <f>Data!J75-Data!K75</f>
        <v>0.25</v>
      </c>
      <c r="C75" s="73">
        <f t="shared" si="2"/>
        <v>0.25</v>
      </c>
      <c r="D75" s="73">
        <f t="shared" si="3"/>
        <v>6.25E-2</v>
      </c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1:16" x14ac:dyDescent="0.3">
      <c r="A76" s="6">
        <v>43688</v>
      </c>
      <c r="B76" s="73">
        <f>Data!J76-Data!K76</f>
        <v>0.25</v>
      </c>
      <c r="C76" s="73">
        <f t="shared" si="2"/>
        <v>0.25</v>
      </c>
      <c r="D76" s="73">
        <f t="shared" si="3"/>
        <v>6.25E-2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1:16" x14ac:dyDescent="0.3">
      <c r="A77" s="6">
        <v>43689</v>
      </c>
      <c r="B77" s="73">
        <f>Data!J77-Data!K77</f>
        <v>-0.24000000000000002</v>
      </c>
      <c r="C77" s="73">
        <f t="shared" si="2"/>
        <v>0.24000000000000002</v>
      </c>
      <c r="D77" s="73">
        <f t="shared" si="3"/>
        <v>5.7600000000000012E-2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1:16" x14ac:dyDescent="0.3">
      <c r="A78" s="6">
        <v>43690</v>
      </c>
      <c r="B78" s="73">
        <f>Data!J78-Data!K78</f>
        <v>-0.24000000000000002</v>
      </c>
      <c r="C78" s="73">
        <f t="shared" si="2"/>
        <v>0.24000000000000002</v>
      </c>
      <c r="D78" s="73">
        <f t="shared" si="3"/>
        <v>5.7600000000000012E-2</v>
      </c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1:16" x14ac:dyDescent="0.3">
      <c r="A79" s="6">
        <v>43691</v>
      </c>
      <c r="B79" s="73">
        <f>Data!J79-Data!K79</f>
        <v>3.5000000000000004</v>
      </c>
      <c r="C79" s="73">
        <f t="shared" si="2"/>
        <v>3.5000000000000004</v>
      </c>
      <c r="D79" s="73">
        <f t="shared" si="3"/>
        <v>12.250000000000004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1:16" x14ac:dyDescent="0.3">
      <c r="A80" s="6">
        <v>43692</v>
      </c>
      <c r="B80" s="73">
        <f>Data!J80-Data!K80</f>
        <v>6.66</v>
      </c>
      <c r="C80" s="73">
        <f t="shared" si="2"/>
        <v>6.66</v>
      </c>
      <c r="D80" s="73">
        <f t="shared" si="3"/>
        <v>44.355600000000003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1:16" x14ac:dyDescent="0.3">
      <c r="A81" s="6">
        <v>43693</v>
      </c>
      <c r="B81" s="73">
        <f>Data!J81-Data!K81</f>
        <v>3.3099999999999996</v>
      </c>
      <c r="C81" s="73">
        <f t="shared" si="2"/>
        <v>3.3099999999999996</v>
      </c>
      <c r="D81" s="73">
        <f t="shared" si="3"/>
        <v>10.956099999999998</v>
      </c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1:16" x14ac:dyDescent="0.3">
      <c r="A82" s="6">
        <v>43694</v>
      </c>
      <c r="B82" s="73">
        <f>Data!J82-Data!K82</f>
        <v>7.95</v>
      </c>
      <c r="C82" s="73">
        <f t="shared" si="2"/>
        <v>7.95</v>
      </c>
      <c r="D82" s="73">
        <f t="shared" si="3"/>
        <v>63.202500000000001</v>
      </c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1:16" x14ac:dyDescent="0.3">
      <c r="A83" s="6">
        <v>43695</v>
      </c>
      <c r="B83" s="73">
        <f>Data!J83-Data!K83</f>
        <v>11.3</v>
      </c>
      <c r="C83" s="73">
        <f t="shared" si="2"/>
        <v>11.3</v>
      </c>
      <c r="D83" s="73">
        <f t="shared" si="3"/>
        <v>127.69000000000001</v>
      </c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1:16" x14ac:dyDescent="0.3">
      <c r="A84" s="6">
        <v>43696</v>
      </c>
      <c r="B84" s="73">
        <f>Data!J84-Data!K84</f>
        <v>3.5</v>
      </c>
      <c r="C84" s="73">
        <f t="shared" si="2"/>
        <v>3.5</v>
      </c>
      <c r="D84" s="73">
        <f t="shared" si="3"/>
        <v>12.25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1:16" x14ac:dyDescent="0.3">
      <c r="A85" s="6">
        <v>43697</v>
      </c>
      <c r="B85" s="73">
        <f>Data!J85-Data!K85</f>
        <v>0</v>
      </c>
      <c r="C85" s="73">
        <f t="shared" si="2"/>
        <v>0</v>
      </c>
      <c r="D85" s="73">
        <f t="shared" si="3"/>
        <v>0</v>
      </c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1:16" x14ac:dyDescent="0.3">
      <c r="A86" s="6">
        <v>43698</v>
      </c>
      <c r="B86" s="73">
        <f>Data!J86-Data!K86</f>
        <v>0</v>
      </c>
      <c r="C86" s="73">
        <f t="shared" si="2"/>
        <v>0</v>
      </c>
      <c r="D86" s="73">
        <f t="shared" si="3"/>
        <v>0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1:16" x14ac:dyDescent="0.3">
      <c r="A87" s="6">
        <v>43699</v>
      </c>
      <c r="B87" s="73">
        <f>Data!J87-Data!K87</f>
        <v>0</v>
      </c>
      <c r="C87" s="73">
        <f t="shared" si="2"/>
        <v>0</v>
      </c>
      <c r="D87" s="73">
        <f t="shared" si="3"/>
        <v>0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1:16" x14ac:dyDescent="0.3">
      <c r="A88" s="6">
        <v>43700</v>
      </c>
      <c r="B88" s="73">
        <f>Data!J88-Data!K88</f>
        <v>0</v>
      </c>
      <c r="C88" s="73">
        <f t="shared" si="2"/>
        <v>0</v>
      </c>
      <c r="D88" s="73">
        <f t="shared" si="3"/>
        <v>0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1:16" x14ac:dyDescent="0.3">
      <c r="A89" s="6">
        <v>43701</v>
      </c>
      <c r="B89" s="73">
        <f>Data!J89-Data!K89</f>
        <v>0</v>
      </c>
      <c r="C89" s="73">
        <f t="shared" si="2"/>
        <v>0</v>
      </c>
      <c r="D89" s="73">
        <f t="shared" si="3"/>
        <v>0</v>
      </c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1:16" x14ac:dyDescent="0.3">
      <c r="A90" s="6">
        <v>43702</v>
      </c>
      <c r="B90" s="73">
        <f>Data!J90-Data!K90</f>
        <v>0</v>
      </c>
      <c r="C90" s="73">
        <f t="shared" si="2"/>
        <v>0</v>
      </c>
      <c r="D90" s="73">
        <f t="shared" si="3"/>
        <v>0</v>
      </c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1" spans="1:16" x14ac:dyDescent="0.3">
      <c r="A91" s="6">
        <v>43703</v>
      </c>
      <c r="B91" s="73">
        <f>Data!J91-Data!K91</f>
        <v>0</v>
      </c>
      <c r="C91" s="73">
        <f t="shared" si="2"/>
        <v>0</v>
      </c>
      <c r="D91" s="73">
        <f t="shared" si="3"/>
        <v>0</v>
      </c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</row>
    <row r="92" spans="1:16" x14ac:dyDescent="0.3">
      <c r="A92" s="6">
        <v>43704</v>
      </c>
      <c r="B92" s="73">
        <f>Data!J92-Data!K92</f>
        <v>0</v>
      </c>
      <c r="C92" s="73">
        <f t="shared" si="2"/>
        <v>0</v>
      </c>
      <c r="D92" s="73">
        <f t="shared" si="3"/>
        <v>0</v>
      </c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</row>
    <row r="93" spans="1:16" x14ac:dyDescent="0.3">
      <c r="A93" s="6">
        <v>43705</v>
      </c>
      <c r="B93" s="73">
        <f>Data!J93-Data!K93</f>
        <v>0</v>
      </c>
      <c r="C93" s="73">
        <f t="shared" si="2"/>
        <v>0</v>
      </c>
      <c r="D93" s="73">
        <f t="shared" si="3"/>
        <v>0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</row>
    <row r="94" spans="1:16" x14ac:dyDescent="0.3">
      <c r="A94" s="6">
        <v>43706</v>
      </c>
      <c r="B94" s="73">
        <f>Data!J94-Data!K94</f>
        <v>0</v>
      </c>
      <c r="C94" s="73">
        <f t="shared" si="2"/>
        <v>0</v>
      </c>
      <c r="D94" s="73">
        <f t="shared" si="3"/>
        <v>0</v>
      </c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1:16" x14ac:dyDescent="0.3">
      <c r="A95" s="6">
        <v>43707</v>
      </c>
      <c r="B95" s="73">
        <f>Data!J95-Data!K95</f>
        <v>0</v>
      </c>
      <c r="C95" s="73">
        <f t="shared" si="2"/>
        <v>0</v>
      </c>
      <c r="D95" s="73">
        <f t="shared" si="3"/>
        <v>0</v>
      </c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1:16" x14ac:dyDescent="0.3">
      <c r="A96" s="6">
        <v>43708</v>
      </c>
      <c r="B96" s="73">
        <f>Data!J96-Data!K96</f>
        <v>0</v>
      </c>
      <c r="C96" s="73">
        <f t="shared" si="2"/>
        <v>0</v>
      </c>
      <c r="D96" s="73">
        <f t="shared" si="3"/>
        <v>0</v>
      </c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1:16" x14ac:dyDescent="0.3">
      <c r="A97" s="6">
        <v>43709</v>
      </c>
      <c r="B97" s="73">
        <f>Data!J97-Data!K97</f>
        <v>0</v>
      </c>
      <c r="C97" s="73">
        <f t="shared" si="2"/>
        <v>0</v>
      </c>
      <c r="D97" s="73">
        <f t="shared" si="3"/>
        <v>0</v>
      </c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1:16" x14ac:dyDescent="0.3">
      <c r="A98" s="6">
        <v>43710</v>
      </c>
      <c r="B98" s="73">
        <f>Data!J98-Data!K98</f>
        <v>0</v>
      </c>
      <c r="C98" s="73">
        <f t="shared" si="2"/>
        <v>0</v>
      </c>
      <c r="D98" s="73">
        <f t="shared" si="3"/>
        <v>0</v>
      </c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1:16" x14ac:dyDescent="0.3">
      <c r="A99" s="6">
        <v>43711</v>
      </c>
      <c r="B99" s="73">
        <f>Data!J99-Data!K99</f>
        <v>0</v>
      </c>
      <c r="C99" s="73">
        <f t="shared" si="2"/>
        <v>0</v>
      </c>
      <c r="D99" s="73">
        <f t="shared" si="3"/>
        <v>0</v>
      </c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1:16" x14ac:dyDescent="0.3">
      <c r="A100" s="6">
        <v>43712</v>
      </c>
      <c r="B100" s="73">
        <f>Data!J100-Data!K100</f>
        <v>0</v>
      </c>
      <c r="C100" s="73">
        <f t="shared" si="2"/>
        <v>0</v>
      </c>
      <c r="D100" s="73">
        <f t="shared" si="3"/>
        <v>0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1:16" x14ac:dyDescent="0.3">
      <c r="A101" s="6">
        <v>43713</v>
      </c>
      <c r="B101" s="73">
        <f>Data!J101-Data!K101</f>
        <v>0</v>
      </c>
      <c r="C101" s="73">
        <f t="shared" si="2"/>
        <v>0</v>
      </c>
      <c r="D101" s="73">
        <f t="shared" si="3"/>
        <v>0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1:16" x14ac:dyDescent="0.3">
      <c r="A102" s="6">
        <v>43714</v>
      </c>
      <c r="B102" s="73">
        <f>Data!J102-Data!K102</f>
        <v>0</v>
      </c>
      <c r="C102" s="73">
        <f t="shared" si="2"/>
        <v>0</v>
      </c>
      <c r="D102" s="73">
        <f t="shared" si="3"/>
        <v>0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1:16" x14ac:dyDescent="0.3">
      <c r="A103" s="6">
        <v>43715</v>
      </c>
      <c r="B103" s="73">
        <f>Data!J103-Data!K103</f>
        <v>-0.29000000000000004</v>
      </c>
      <c r="C103" s="73">
        <f t="shared" si="2"/>
        <v>0.29000000000000004</v>
      </c>
      <c r="D103" s="73">
        <f t="shared" si="3"/>
        <v>8.4100000000000022E-2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1:16" x14ac:dyDescent="0.3">
      <c r="A104" s="6">
        <v>43716</v>
      </c>
      <c r="B104" s="73">
        <f>Data!J104-Data!K104</f>
        <v>-0.29000000000000004</v>
      </c>
      <c r="C104" s="73">
        <f t="shared" si="2"/>
        <v>0.29000000000000004</v>
      </c>
      <c r="D104" s="73">
        <f t="shared" si="3"/>
        <v>8.4100000000000022E-2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1:16" x14ac:dyDescent="0.3">
      <c r="A105" s="6">
        <v>43717</v>
      </c>
      <c r="B105" s="73">
        <f>Data!J105-Data!K105</f>
        <v>0</v>
      </c>
      <c r="C105" s="73">
        <f t="shared" si="2"/>
        <v>0</v>
      </c>
      <c r="D105" s="73">
        <f t="shared" si="3"/>
        <v>0</v>
      </c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1:16" x14ac:dyDescent="0.3">
      <c r="A106" s="6">
        <v>43718</v>
      </c>
      <c r="B106" s="73">
        <f>Data!J106-Data!K106</f>
        <v>-7.2799999999999994</v>
      </c>
      <c r="C106" s="73">
        <f t="shared" si="2"/>
        <v>7.2799999999999994</v>
      </c>
      <c r="D106" s="73">
        <f t="shared" si="3"/>
        <v>52.99839999999999</v>
      </c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1:16" x14ac:dyDescent="0.3">
      <c r="A107" s="6">
        <v>43719</v>
      </c>
      <c r="B107" s="73">
        <f>Data!J107-Data!K107</f>
        <v>-7.669999999999999</v>
      </c>
      <c r="C107" s="73">
        <f t="shared" si="2"/>
        <v>7.669999999999999</v>
      </c>
      <c r="D107" s="73">
        <f t="shared" si="3"/>
        <v>58.828899999999983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1:16" x14ac:dyDescent="0.3">
      <c r="A108" s="6">
        <v>43720</v>
      </c>
      <c r="B108" s="73">
        <f>Data!J108-Data!K108</f>
        <v>-16.150000000000002</v>
      </c>
      <c r="C108" s="73">
        <f t="shared" si="2"/>
        <v>16.150000000000002</v>
      </c>
      <c r="D108" s="73">
        <f t="shared" si="3"/>
        <v>260.82250000000005</v>
      </c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1:16" x14ac:dyDescent="0.3">
      <c r="A109" s="6">
        <v>43721</v>
      </c>
      <c r="B109" s="73">
        <f>Data!J109-Data!K109</f>
        <v>-15.760000000000002</v>
      </c>
      <c r="C109" s="73">
        <f t="shared" si="2"/>
        <v>15.760000000000002</v>
      </c>
      <c r="D109" s="73">
        <f t="shared" si="3"/>
        <v>248.37760000000006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1:16" x14ac:dyDescent="0.3">
      <c r="A110" s="6">
        <v>43722</v>
      </c>
      <c r="B110" s="73">
        <f>Data!J110-Data!K110</f>
        <v>-12.870000000000001</v>
      </c>
      <c r="C110" s="73">
        <f t="shared" si="2"/>
        <v>12.870000000000001</v>
      </c>
      <c r="D110" s="73">
        <f t="shared" si="3"/>
        <v>165.63690000000003</v>
      </c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1:16" x14ac:dyDescent="0.3">
      <c r="A111" s="6">
        <v>43723</v>
      </c>
      <c r="B111" s="73">
        <f>Data!J111-Data!K111</f>
        <v>-26.130000000000003</v>
      </c>
      <c r="C111" s="73">
        <f t="shared" si="2"/>
        <v>26.130000000000003</v>
      </c>
      <c r="D111" s="73">
        <f t="shared" si="3"/>
        <v>682.77690000000018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1:16" x14ac:dyDescent="0.3">
      <c r="A112" s="6">
        <v>43724</v>
      </c>
      <c r="B112" s="73">
        <f>Data!J112-Data!K112</f>
        <v>-17.93</v>
      </c>
      <c r="C112" s="73">
        <f t="shared" si="2"/>
        <v>17.93</v>
      </c>
      <c r="D112" s="73">
        <f t="shared" si="3"/>
        <v>321.48489999999998</v>
      </c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1:16" x14ac:dyDescent="0.3">
      <c r="A113" s="6">
        <v>43725</v>
      </c>
      <c r="B113" s="73">
        <f>Data!J113-Data!K113</f>
        <v>-17.580000000000002</v>
      </c>
      <c r="C113" s="73">
        <f t="shared" si="2"/>
        <v>17.580000000000002</v>
      </c>
      <c r="D113" s="73">
        <f t="shared" si="3"/>
        <v>309.05640000000005</v>
      </c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1:16" x14ac:dyDescent="0.3">
      <c r="A114" s="6">
        <v>43726</v>
      </c>
      <c r="B114" s="73">
        <f>Data!J114-Data!K114</f>
        <v>-45.4</v>
      </c>
      <c r="C114" s="73">
        <f t="shared" si="2"/>
        <v>45.4</v>
      </c>
      <c r="D114" s="73">
        <f t="shared" si="3"/>
        <v>2061.16</v>
      </c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1:16" x14ac:dyDescent="0.3">
      <c r="A115" s="6">
        <v>43727</v>
      </c>
      <c r="B115" s="73">
        <f>Data!J115-Data!K115</f>
        <v>-25.04</v>
      </c>
      <c r="C115" s="73">
        <f t="shared" si="2"/>
        <v>25.04</v>
      </c>
      <c r="D115" s="73">
        <f t="shared" si="3"/>
        <v>627.00159999999994</v>
      </c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1:16" x14ac:dyDescent="0.3">
      <c r="A116" s="6">
        <v>43728</v>
      </c>
      <c r="B116" s="73">
        <f>Data!J116-Data!K116</f>
        <v>13.35</v>
      </c>
      <c r="C116" s="73">
        <f t="shared" si="2"/>
        <v>13.35</v>
      </c>
      <c r="D116" s="73">
        <f t="shared" si="3"/>
        <v>178.2225</v>
      </c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1:16" x14ac:dyDescent="0.3">
      <c r="A117" s="6">
        <v>43729</v>
      </c>
      <c r="B117" s="73">
        <f>Data!J117-Data!K117</f>
        <v>5.9</v>
      </c>
      <c r="C117" s="73">
        <f t="shared" si="2"/>
        <v>5.9</v>
      </c>
      <c r="D117" s="73">
        <f t="shared" si="3"/>
        <v>34.81</v>
      </c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1:16" x14ac:dyDescent="0.3">
      <c r="A118" s="6">
        <v>43730</v>
      </c>
      <c r="B118" s="73">
        <f>Data!J118-Data!K118</f>
        <v>2.8599999999999994</v>
      </c>
      <c r="C118" s="73">
        <f t="shared" si="2"/>
        <v>2.8599999999999994</v>
      </c>
      <c r="D118" s="73">
        <f t="shared" si="3"/>
        <v>8.1795999999999971</v>
      </c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1:16" x14ac:dyDescent="0.3">
      <c r="A119" s="6">
        <v>43731</v>
      </c>
      <c r="B119" s="73">
        <f>Data!J119-Data!K119</f>
        <v>19.12</v>
      </c>
      <c r="C119" s="73">
        <f t="shared" si="2"/>
        <v>19.12</v>
      </c>
      <c r="D119" s="73">
        <f t="shared" si="3"/>
        <v>365.57440000000003</v>
      </c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1:16" x14ac:dyDescent="0.3">
      <c r="A120" s="6">
        <v>43732</v>
      </c>
      <c r="B120" s="73">
        <f>Data!J120-Data!K120</f>
        <v>-0.90000000000000213</v>
      </c>
      <c r="C120" s="73">
        <f t="shared" si="2"/>
        <v>0.90000000000000213</v>
      </c>
      <c r="D120" s="73">
        <f t="shared" si="3"/>
        <v>0.81000000000000383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1:16" x14ac:dyDescent="0.3">
      <c r="A121" s="6">
        <v>43733</v>
      </c>
      <c r="B121" s="73">
        <f>Data!J121-Data!K121</f>
        <v>-54.08</v>
      </c>
      <c r="C121" s="73">
        <f t="shared" si="2"/>
        <v>54.08</v>
      </c>
      <c r="D121" s="73">
        <f t="shared" si="3"/>
        <v>2924.6463999999996</v>
      </c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1:16" x14ac:dyDescent="0.3">
      <c r="A122" s="6">
        <v>43734</v>
      </c>
      <c r="B122" s="73">
        <f>Data!J122-Data!K122</f>
        <v>-34.32</v>
      </c>
      <c r="C122" s="73">
        <f t="shared" si="2"/>
        <v>34.32</v>
      </c>
      <c r="D122" s="73">
        <f t="shared" si="3"/>
        <v>1177.8624</v>
      </c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1:16" x14ac:dyDescent="0.3">
      <c r="A123" s="6">
        <v>43735</v>
      </c>
      <c r="B123" s="73">
        <f>Data!J123-Data!K123</f>
        <v>-32.369999999999997</v>
      </c>
      <c r="C123" s="73">
        <f t="shared" si="2"/>
        <v>32.369999999999997</v>
      </c>
      <c r="D123" s="73">
        <f t="shared" si="3"/>
        <v>1047.8168999999998</v>
      </c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1:16" x14ac:dyDescent="0.3">
      <c r="A124" s="6">
        <v>43736</v>
      </c>
      <c r="B124" s="73">
        <f>Data!J124-Data!K124</f>
        <v>-29.07</v>
      </c>
      <c r="C124" s="73">
        <f t="shared" si="2"/>
        <v>29.07</v>
      </c>
      <c r="D124" s="73">
        <f t="shared" si="3"/>
        <v>845.06489999999997</v>
      </c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1:16" x14ac:dyDescent="0.3">
      <c r="A125" s="6">
        <v>43737</v>
      </c>
      <c r="B125" s="73">
        <f>Data!J125-Data!K125</f>
        <v>5.9</v>
      </c>
      <c r="C125" s="73">
        <f t="shared" si="2"/>
        <v>5.9</v>
      </c>
      <c r="D125" s="73">
        <f t="shared" si="3"/>
        <v>34.81</v>
      </c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1:16" x14ac:dyDescent="0.3">
      <c r="A126" s="6">
        <v>43738</v>
      </c>
      <c r="B126" s="73">
        <f>Data!J126-Data!K126</f>
        <v>-6.7700000000000005</v>
      </c>
      <c r="C126" s="73">
        <f t="shared" si="2"/>
        <v>6.7700000000000005</v>
      </c>
      <c r="D126" s="73">
        <f t="shared" si="3"/>
        <v>45.832900000000009</v>
      </c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1:16" x14ac:dyDescent="0.3">
      <c r="A127" s="6">
        <v>43739</v>
      </c>
      <c r="B127" s="73">
        <f>Data!J127-Data!K127</f>
        <v>-5.32</v>
      </c>
      <c r="C127" s="73">
        <f t="shared" si="2"/>
        <v>5.32</v>
      </c>
      <c r="D127" s="73">
        <f t="shared" si="3"/>
        <v>28.302400000000002</v>
      </c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1:16" x14ac:dyDescent="0.3">
      <c r="A128" s="6">
        <v>43740</v>
      </c>
      <c r="B128" s="73">
        <f>Data!J128-Data!K128</f>
        <v>4</v>
      </c>
      <c r="C128" s="73">
        <f t="shared" si="2"/>
        <v>4</v>
      </c>
      <c r="D128" s="73">
        <f t="shared" si="3"/>
        <v>16</v>
      </c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1:16" x14ac:dyDescent="0.3">
      <c r="A129" s="6">
        <v>43741</v>
      </c>
      <c r="B129" s="73">
        <f>Data!J129-Data!K129</f>
        <v>2.5499999999999998</v>
      </c>
      <c r="C129" s="73">
        <f t="shared" si="2"/>
        <v>2.5499999999999998</v>
      </c>
      <c r="D129" s="73">
        <f t="shared" si="3"/>
        <v>6.5024999999999995</v>
      </c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1:16" x14ac:dyDescent="0.3">
      <c r="A130" s="6">
        <v>43742</v>
      </c>
      <c r="B130" s="73">
        <f>Data!J130-Data!K130</f>
        <v>3.25</v>
      </c>
      <c r="C130" s="73">
        <f t="shared" si="2"/>
        <v>3.25</v>
      </c>
      <c r="D130" s="73">
        <f t="shared" si="3"/>
        <v>10.5625</v>
      </c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1:16" x14ac:dyDescent="0.3">
      <c r="A131" s="6">
        <v>43743</v>
      </c>
      <c r="B131" s="73">
        <f>Data!J131-Data!K131</f>
        <v>4.55</v>
      </c>
      <c r="C131" s="73">
        <f t="shared" si="2"/>
        <v>4.55</v>
      </c>
      <c r="D131" s="73">
        <f t="shared" si="3"/>
        <v>20.702499999999997</v>
      </c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1:16" x14ac:dyDescent="0.3">
      <c r="A132" s="6">
        <v>43744</v>
      </c>
      <c r="B132" s="73">
        <f>Data!J132-Data!K132</f>
        <v>0.26999999999999957</v>
      </c>
      <c r="C132" s="73">
        <f t="shared" si="2"/>
        <v>0.26999999999999957</v>
      </c>
      <c r="D132" s="73">
        <f t="shared" si="3"/>
        <v>7.2899999999999771E-2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1:16" x14ac:dyDescent="0.3">
      <c r="A133" s="6">
        <v>43745</v>
      </c>
      <c r="B133" s="73">
        <f>Data!J133-Data!K133</f>
        <v>-1.0700000000000003</v>
      </c>
      <c r="C133" s="73">
        <f t="shared" ref="C133:C196" si="4">ABS(B133)</f>
        <v>1.0700000000000003</v>
      </c>
      <c r="D133" s="73">
        <f t="shared" ref="D133:D196" si="5">B133^2</f>
        <v>1.1449000000000007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1:16" x14ac:dyDescent="0.3">
      <c r="A134" s="6">
        <v>43746</v>
      </c>
      <c r="B134" s="73">
        <f>Data!J134-Data!K134</f>
        <v>-4.0000000000000036E-2</v>
      </c>
      <c r="C134" s="73">
        <f t="shared" si="4"/>
        <v>4.0000000000000036E-2</v>
      </c>
      <c r="D134" s="73">
        <f t="shared" si="5"/>
        <v>1.6000000000000029E-3</v>
      </c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1:16" x14ac:dyDescent="0.3">
      <c r="A135" s="6">
        <v>43747</v>
      </c>
      <c r="B135" s="73">
        <f>Data!J135-Data!K135</f>
        <v>2.2999999999999998</v>
      </c>
      <c r="C135" s="73">
        <f t="shared" si="4"/>
        <v>2.2999999999999998</v>
      </c>
      <c r="D135" s="73">
        <f t="shared" si="5"/>
        <v>5.2899999999999991</v>
      </c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1:16" x14ac:dyDescent="0.3">
      <c r="A136" s="6">
        <v>43748</v>
      </c>
      <c r="B136" s="73">
        <f>Data!J136-Data!K136</f>
        <v>-14.31</v>
      </c>
      <c r="C136" s="73">
        <f t="shared" si="4"/>
        <v>14.31</v>
      </c>
      <c r="D136" s="73">
        <f t="shared" si="5"/>
        <v>204.77610000000001</v>
      </c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1:16" x14ac:dyDescent="0.3">
      <c r="A137" s="6">
        <v>43749</v>
      </c>
      <c r="B137" s="73">
        <f>Data!J137-Data!K137</f>
        <v>-14.900000000000002</v>
      </c>
      <c r="C137" s="73">
        <f t="shared" si="4"/>
        <v>14.900000000000002</v>
      </c>
      <c r="D137" s="73">
        <f t="shared" si="5"/>
        <v>222.01000000000008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1:16" x14ac:dyDescent="0.3">
      <c r="A138" s="6">
        <v>43750</v>
      </c>
      <c r="B138" s="73">
        <f>Data!J138-Data!K138</f>
        <v>1.7099999999999997</v>
      </c>
      <c r="C138" s="73">
        <f t="shared" si="4"/>
        <v>1.7099999999999997</v>
      </c>
      <c r="D138" s="73">
        <f t="shared" si="5"/>
        <v>2.9240999999999993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1:16" x14ac:dyDescent="0.3">
      <c r="A139" s="6">
        <v>43751</v>
      </c>
      <c r="B139" s="73">
        <f>Data!J139-Data!K139</f>
        <v>0</v>
      </c>
      <c r="C139" s="73">
        <f t="shared" si="4"/>
        <v>0</v>
      </c>
      <c r="D139" s="73">
        <f t="shared" si="5"/>
        <v>0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1:16" x14ac:dyDescent="0.3">
      <c r="A140" s="6">
        <v>43752</v>
      </c>
      <c r="B140" s="73">
        <f>Data!J140-Data!K140</f>
        <v>0</v>
      </c>
      <c r="C140" s="73">
        <f t="shared" si="4"/>
        <v>0</v>
      </c>
      <c r="D140" s="73">
        <f t="shared" si="5"/>
        <v>0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1:16" x14ac:dyDescent="0.3">
      <c r="A141" s="6">
        <v>43753</v>
      </c>
      <c r="B141" s="73">
        <f>Data!J141-Data!K141</f>
        <v>0</v>
      </c>
      <c r="C141" s="73">
        <f t="shared" si="4"/>
        <v>0</v>
      </c>
      <c r="D141" s="73">
        <f t="shared" si="5"/>
        <v>0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1:16" x14ac:dyDescent="0.3">
      <c r="A142" s="6">
        <v>43754</v>
      </c>
      <c r="B142" s="73">
        <f>Data!J142-Data!K142</f>
        <v>0</v>
      </c>
      <c r="C142" s="73">
        <f t="shared" si="4"/>
        <v>0</v>
      </c>
      <c r="D142" s="73">
        <f t="shared" si="5"/>
        <v>0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1:16" x14ac:dyDescent="0.3">
      <c r="A143" s="6">
        <v>43755</v>
      </c>
      <c r="B143" s="73">
        <f>Data!J143-Data!K143</f>
        <v>0</v>
      </c>
      <c r="C143" s="73">
        <f t="shared" si="4"/>
        <v>0</v>
      </c>
      <c r="D143" s="73">
        <f t="shared" si="5"/>
        <v>0</v>
      </c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1:16" x14ac:dyDescent="0.3">
      <c r="A144" s="6">
        <v>43756</v>
      </c>
      <c r="B144" s="73">
        <f>Data!J144-Data!K144</f>
        <v>0</v>
      </c>
      <c r="C144" s="73">
        <f t="shared" si="4"/>
        <v>0</v>
      </c>
      <c r="D144" s="73">
        <f t="shared" si="5"/>
        <v>0</v>
      </c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1:16" x14ac:dyDescent="0.3">
      <c r="A145" s="6">
        <v>43757</v>
      </c>
      <c r="B145" s="73">
        <f>Data!J145-Data!K145</f>
        <v>0</v>
      </c>
      <c r="C145" s="73">
        <f t="shared" si="4"/>
        <v>0</v>
      </c>
      <c r="D145" s="73">
        <f t="shared" si="5"/>
        <v>0</v>
      </c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1:16" x14ac:dyDescent="0.3">
      <c r="A146" s="6">
        <v>43758</v>
      </c>
      <c r="B146" s="73">
        <f>Data!J146-Data!K146</f>
        <v>-9.23</v>
      </c>
      <c r="C146" s="73">
        <f t="shared" si="4"/>
        <v>9.23</v>
      </c>
      <c r="D146" s="73">
        <f t="shared" si="5"/>
        <v>85.192900000000009</v>
      </c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1:16" x14ac:dyDescent="0.3">
      <c r="A147" s="6">
        <v>43759</v>
      </c>
      <c r="B147" s="73">
        <f>Data!J147-Data!K147</f>
        <v>-9.8800000000000008</v>
      </c>
      <c r="C147" s="73">
        <f t="shared" si="4"/>
        <v>9.8800000000000008</v>
      </c>
      <c r="D147" s="73">
        <f t="shared" si="5"/>
        <v>97.614400000000018</v>
      </c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1:16" x14ac:dyDescent="0.3">
      <c r="A148" s="6">
        <v>43760</v>
      </c>
      <c r="B148" s="73">
        <f>Data!J148-Data!K148</f>
        <v>0.19999999999999996</v>
      </c>
      <c r="C148" s="73">
        <f t="shared" si="4"/>
        <v>0.19999999999999996</v>
      </c>
      <c r="D148" s="73">
        <f t="shared" si="5"/>
        <v>3.999999999999998E-2</v>
      </c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1:16" x14ac:dyDescent="0.3">
      <c r="A149" s="6">
        <v>43761</v>
      </c>
      <c r="B149" s="73">
        <f>Data!J149-Data!K149</f>
        <v>11.549999999999999</v>
      </c>
      <c r="C149" s="73">
        <f t="shared" si="4"/>
        <v>11.549999999999999</v>
      </c>
      <c r="D149" s="73">
        <f t="shared" si="5"/>
        <v>133.40249999999997</v>
      </c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1:16" x14ac:dyDescent="0.3">
      <c r="A150" s="6">
        <v>43762</v>
      </c>
      <c r="B150" s="73">
        <f>Data!J150-Data!K150</f>
        <v>23.669999999999998</v>
      </c>
      <c r="C150" s="73">
        <f t="shared" si="4"/>
        <v>23.669999999999998</v>
      </c>
      <c r="D150" s="73">
        <f t="shared" si="5"/>
        <v>560.26889999999992</v>
      </c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1:16" x14ac:dyDescent="0.3">
      <c r="A151" s="6">
        <v>43763</v>
      </c>
      <c r="B151" s="73">
        <f>Data!J151-Data!K151</f>
        <v>18.569999999999997</v>
      </c>
      <c r="C151" s="73">
        <f t="shared" si="4"/>
        <v>18.569999999999997</v>
      </c>
      <c r="D151" s="73">
        <f t="shared" si="5"/>
        <v>344.84489999999988</v>
      </c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  <row r="152" spans="1:16" x14ac:dyDescent="0.3">
      <c r="A152" s="6">
        <v>43764</v>
      </c>
      <c r="B152" s="73">
        <f>Data!J152-Data!K152</f>
        <v>11.149999999999999</v>
      </c>
      <c r="C152" s="73">
        <f t="shared" si="4"/>
        <v>11.149999999999999</v>
      </c>
      <c r="D152" s="73">
        <f t="shared" si="5"/>
        <v>124.32249999999996</v>
      </c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</row>
    <row r="153" spans="1:16" x14ac:dyDescent="0.3">
      <c r="A153" s="6">
        <v>43765</v>
      </c>
      <c r="B153" s="73">
        <f>Data!J153-Data!K153</f>
        <v>5.0999999999999996</v>
      </c>
      <c r="C153" s="73">
        <f t="shared" si="4"/>
        <v>5.0999999999999996</v>
      </c>
      <c r="D153" s="73">
        <f t="shared" si="5"/>
        <v>26.009999999999998</v>
      </c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</row>
    <row r="154" spans="1:16" x14ac:dyDescent="0.3">
      <c r="A154" s="6">
        <v>43766</v>
      </c>
      <c r="B154" s="73">
        <f>Data!J154-Data!K154</f>
        <v>1.2999999999999998</v>
      </c>
      <c r="C154" s="73">
        <f t="shared" si="4"/>
        <v>1.2999999999999998</v>
      </c>
      <c r="D154" s="73">
        <f t="shared" si="5"/>
        <v>1.6899999999999995</v>
      </c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</row>
    <row r="155" spans="1:16" x14ac:dyDescent="0.3">
      <c r="A155" s="6">
        <v>43767</v>
      </c>
      <c r="B155" s="73">
        <f>Data!J155-Data!K155</f>
        <v>-1.2399999999999998</v>
      </c>
      <c r="C155" s="73">
        <f t="shared" si="4"/>
        <v>1.2399999999999998</v>
      </c>
      <c r="D155" s="73">
        <f t="shared" si="5"/>
        <v>1.5375999999999994</v>
      </c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</row>
    <row r="156" spans="1:16" x14ac:dyDescent="0.3">
      <c r="A156" s="6">
        <v>43768</v>
      </c>
      <c r="B156" s="73">
        <f>Data!J156-Data!K156</f>
        <v>0.27</v>
      </c>
      <c r="C156" s="73">
        <f t="shared" si="4"/>
        <v>0.27</v>
      </c>
      <c r="D156" s="73">
        <f t="shared" si="5"/>
        <v>7.2900000000000006E-2</v>
      </c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x14ac:dyDescent="0.3">
      <c r="A157" s="6">
        <v>43769</v>
      </c>
      <c r="B157" s="73">
        <f>Data!J157-Data!K157</f>
        <v>6.36</v>
      </c>
      <c r="C157" s="73">
        <f t="shared" si="4"/>
        <v>6.36</v>
      </c>
      <c r="D157" s="73">
        <f t="shared" si="5"/>
        <v>40.449600000000004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</row>
    <row r="158" spans="1:16" x14ac:dyDescent="0.3">
      <c r="A158" s="6">
        <v>43770</v>
      </c>
      <c r="B158" s="73">
        <f>Data!J158-Data!K158</f>
        <v>5.3000000000000007</v>
      </c>
      <c r="C158" s="73">
        <f t="shared" si="4"/>
        <v>5.3000000000000007</v>
      </c>
      <c r="D158" s="73">
        <f t="shared" si="5"/>
        <v>28.090000000000007</v>
      </c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</row>
    <row r="159" spans="1:16" x14ac:dyDescent="0.3">
      <c r="A159" s="6">
        <v>43771</v>
      </c>
      <c r="B159" s="73">
        <f>Data!J159-Data!K159</f>
        <v>3.6500000000000004</v>
      </c>
      <c r="C159" s="73">
        <f t="shared" si="4"/>
        <v>3.6500000000000004</v>
      </c>
      <c r="D159" s="73">
        <f t="shared" si="5"/>
        <v>13.322500000000003</v>
      </c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</row>
    <row r="160" spans="1:16" x14ac:dyDescent="0.3">
      <c r="A160" s="6">
        <v>43772</v>
      </c>
      <c r="B160" s="73">
        <f>Data!J160-Data!K160</f>
        <v>1.45</v>
      </c>
      <c r="C160" s="73">
        <f t="shared" si="4"/>
        <v>1.45</v>
      </c>
      <c r="D160" s="73">
        <f t="shared" si="5"/>
        <v>2.1025</v>
      </c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</row>
    <row r="161" spans="1:16" x14ac:dyDescent="0.3">
      <c r="A161" s="6">
        <v>43773</v>
      </c>
      <c r="B161" s="73">
        <f>Data!J161-Data!K161</f>
        <v>0</v>
      </c>
      <c r="C161" s="73">
        <f t="shared" si="4"/>
        <v>0</v>
      </c>
      <c r="D161" s="73">
        <f t="shared" si="5"/>
        <v>0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</row>
    <row r="162" spans="1:16" x14ac:dyDescent="0.3">
      <c r="A162" s="6">
        <v>43774</v>
      </c>
      <c r="B162" s="73">
        <f>Data!J162-Data!K162</f>
        <v>0</v>
      </c>
      <c r="C162" s="73">
        <f t="shared" si="4"/>
        <v>0</v>
      </c>
      <c r="D162" s="73">
        <f t="shared" si="5"/>
        <v>0</v>
      </c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</row>
    <row r="163" spans="1:16" x14ac:dyDescent="0.3">
      <c r="A163" s="6">
        <v>43775</v>
      </c>
      <c r="B163" s="73">
        <f>Data!J163-Data!K163</f>
        <v>0</v>
      </c>
      <c r="C163" s="73">
        <f t="shared" si="4"/>
        <v>0</v>
      </c>
      <c r="D163" s="73">
        <f t="shared" si="5"/>
        <v>0</v>
      </c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</row>
    <row r="164" spans="1:16" x14ac:dyDescent="0.3">
      <c r="A164" s="6">
        <v>43776</v>
      </c>
      <c r="B164" s="73">
        <f>Data!J164-Data!K164</f>
        <v>0</v>
      </c>
      <c r="C164" s="73">
        <f t="shared" si="4"/>
        <v>0</v>
      </c>
      <c r="D164" s="73">
        <f t="shared" si="5"/>
        <v>0</v>
      </c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</row>
    <row r="165" spans="1:16" x14ac:dyDescent="0.3">
      <c r="A165" s="6">
        <v>43777</v>
      </c>
      <c r="B165" s="73">
        <f>Data!J165-Data!K165</f>
        <v>0.15</v>
      </c>
      <c r="C165" s="73">
        <f t="shared" si="4"/>
        <v>0.15</v>
      </c>
      <c r="D165" s="73">
        <f t="shared" si="5"/>
        <v>2.2499999999999999E-2</v>
      </c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1:16" x14ac:dyDescent="0.3">
      <c r="A166" s="6">
        <v>43778</v>
      </c>
      <c r="B166" s="73">
        <f>Data!J166-Data!K166</f>
        <v>0.15</v>
      </c>
      <c r="C166" s="73">
        <f t="shared" si="4"/>
        <v>0.15</v>
      </c>
      <c r="D166" s="73">
        <f t="shared" si="5"/>
        <v>2.2499999999999999E-2</v>
      </c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</row>
    <row r="167" spans="1:16" x14ac:dyDescent="0.3">
      <c r="A167" s="6">
        <v>43779</v>
      </c>
      <c r="B167" s="73">
        <f>Data!J167-Data!K167</f>
        <v>0</v>
      </c>
      <c r="C167" s="73">
        <f t="shared" si="4"/>
        <v>0</v>
      </c>
      <c r="D167" s="73">
        <f t="shared" si="5"/>
        <v>0</v>
      </c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</row>
    <row r="168" spans="1:16" x14ac:dyDescent="0.3">
      <c r="A168" s="6">
        <v>43780</v>
      </c>
      <c r="B168" s="73">
        <f>Data!J168-Data!K168</f>
        <v>0</v>
      </c>
      <c r="C168" s="73">
        <f t="shared" si="4"/>
        <v>0</v>
      </c>
      <c r="D168" s="73">
        <f t="shared" si="5"/>
        <v>0</v>
      </c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</row>
    <row r="169" spans="1:16" x14ac:dyDescent="0.3">
      <c r="A169" s="6">
        <v>43781</v>
      </c>
      <c r="B169" s="73">
        <f>Data!J169-Data!K169</f>
        <v>0</v>
      </c>
      <c r="C169" s="73">
        <f t="shared" si="4"/>
        <v>0</v>
      </c>
      <c r="D169" s="73">
        <f t="shared" si="5"/>
        <v>0</v>
      </c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</row>
    <row r="170" spans="1:16" x14ac:dyDescent="0.3">
      <c r="A170" s="6">
        <v>43782</v>
      </c>
      <c r="B170" s="73">
        <f>Data!J170-Data!K170</f>
        <v>0</v>
      </c>
      <c r="C170" s="73">
        <f t="shared" si="4"/>
        <v>0</v>
      </c>
      <c r="D170" s="73">
        <f t="shared" si="5"/>
        <v>0</v>
      </c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</row>
    <row r="171" spans="1:16" x14ac:dyDescent="0.3">
      <c r="A171" s="6">
        <v>43783</v>
      </c>
      <c r="B171" s="73">
        <f>Data!J171-Data!K171</f>
        <v>0</v>
      </c>
      <c r="C171" s="73">
        <f t="shared" si="4"/>
        <v>0</v>
      </c>
      <c r="D171" s="73">
        <f t="shared" si="5"/>
        <v>0</v>
      </c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</row>
    <row r="172" spans="1:16" x14ac:dyDescent="0.3">
      <c r="A172" s="6">
        <v>43784</v>
      </c>
      <c r="B172" s="73">
        <f>Data!J172-Data!K172</f>
        <v>0</v>
      </c>
      <c r="C172" s="73">
        <f t="shared" si="4"/>
        <v>0</v>
      </c>
      <c r="D172" s="73">
        <f t="shared" si="5"/>
        <v>0</v>
      </c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</row>
    <row r="173" spans="1:16" x14ac:dyDescent="0.3">
      <c r="A173" s="6">
        <v>43785</v>
      </c>
      <c r="B173" s="73">
        <f>Data!J173-Data!K173</f>
        <v>0</v>
      </c>
      <c r="C173" s="73">
        <f t="shared" si="4"/>
        <v>0</v>
      </c>
      <c r="D173" s="73">
        <f t="shared" si="5"/>
        <v>0</v>
      </c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</row>
    <row r="174" spans="1:16" x14ac:dyDescent="0.3">
      <c r="A174" s="6">
        <v>43786</v>
      </c>
      <c r="B174" s="73">
        <f>Data!J174-Data!K174</f>
        <v>0</v>
      </c>
      <c r="C174" s="73">
        <f t="shared" si="4"/>
        <v>0</v>
      </c>
      <c r="D174" s="73">
        <f t="shared" si="5"/>
        <v>0</v>
      </c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</row>
    <row r="175" spans="1:16" x14ac:dyDescent="0.3">
      <c r="A175" s="6">
        <v>43787</v>
      </c>
      <c r="B175" s="73">
        <f>Data!J175-Data!K175</f>
        <v>0.2</v>
      </c>
      <c r="C175" s="73">
        <f t="shared" si="4"/>
        <v>0.2</v>
      </c>
      <c r="D175" s="73">
        <f t="shared" si="5"/>
        <v>4.0000000000000008E-2</v>
      </c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</row>
    <row r="176" spans="1:16" x14ac:dyDescent="0.3">
      <c r="A176" s="6">
        <v>43788</v>
      </c>
      <c r="B176" s="73">
        <f>Data!J176-Data!K176</f>
        <v>0.2</v>
      </c>
      <c r="C176" s="73">
        <f t="shared" si="4"/>
        <v>0.2</v>
      </c>
      <c r="D176" s="73">
        <f t="shared" si="5"/>
        <v>4.0000000000000008E-2</v>
      </c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</row>
    <row r="177" spans="1:16" x14ac:dyDescent="0.3">
      <c r="A177" s="6">
        <v>43789</v>
      </c>
      <c r="B177" s="73">
        <f>Data!J177-Data!K177</f>
        <v>0</v>
      </c>
      <c r="C177" s="73">
        <f t="shared" si="4"/>
        <v>0</v>
      </c>
      <c r="D177" s="73">
        <f t="shared" si="5"/>
        <v>0</v>
      </c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</row>
    <row r="178" spans="1:16" x14ac:dyDescent="0.3">
      <c r="A178" s="6">
        <v>43790</v>
      </c>
      <c r="B178" s="73">
        <f>Data!J178-Data!K178</f>
        <v>0</v>
      </c>
      <c r="C178" s="73">
        <f t="shared" si="4"/>
        <v>0</v>
      </c>
      <c r="D178" s="73">
        <f t="shared" si="5"/>
        <v>0</v>
      </c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</row>
    <row r="179" spans="1:16" x14ac:dyDescent="0.3">
      <c r="A179" s="6">
        <v>43791</v>
      </c>
      <c r="B179" s="73">
        <f>Data!J179-Data!K179</f>
        <v>0</v>
      </c>
      <c r="C179" s="73">
        <f t="shared" si="4"/>
        <v>0</v>
      </c>
      <c r="D179" s="73">
        <f t="shared" si="5"/>
        <v>0</v>
      </c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</row>
    <row r="180" spans="1:16" x14ac:dyDescent="0.3">
      <c r="A180" s="6">
        <v>43792</v>
      </c>
      <c r="B180" s="73">
        <f>Data!J180-Data!K180</f>
        <v>0</v>
      </c>
      <c r="C180" s="73">
        <f t="shared" si="4"/>
        <v>0</v>
      </c>
      <c r="D180" s="73">
        <f t="shared" si="5"/>
        <v>0</v>
      </c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</row>
    <row r="181" spans="1:16" x14ac:dyDescent="0.3">
      <c r="A181" s="6">
        <v>43793</v>
      </c>
      <c r="B181" s="73">
        <f>Data!J181-Data!K181</f>
        <v>0</v>
      </c>
      <c r="C181" s="73">
        <f t="shared" si="4"/>
        <v>0</v>
      </c>
      <c r="D181" s="73">
        <f t="shared" si="5"/>
        <v>0</v>
      </c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</row>
    <row r="182" spans="1:16" x14ac:dyDescent="0.3">
      <c r="A182" s="6">
        <v>43794</v>
      </c>
      <c r="B182" s="73">
        <f>Data!J182-Data!K182</f>
        <v>0</v>
      </c>
      <c r="C182" s="73">
        <f t="shared" si="4"/>
        <v>0</v>
      </c>
      <c r="D182" s="73">
        <f t="shared" si="5"/>
        <v>0</v>
      </c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</row>
    <row r="183" spans="1:16" x14ac:dyDescent="0.3">
      <c r="A183" s="6">
        <v>43795</v>
      </c>
      <c r="B183" s="73">
        <f>Data!J183-Data!K183</f>
        <v>0</v>
      </c>
      <c r="C183" s="73">
        <f t="shared" si="4"/>
        <v>0</v>
      </c>
      <c r="D183" s="73">
        <f t="shared" si="5"/>
        <v>0</v>
      </c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</row>
    <row r="184" spans="1:16" x14ac:dyDescent="0.3">
      <c r="A184" s="6">
        <v>43796</v>
      </c>
      <c r="B184" s="73">
        <f>Data!J184-Data!K184</f>
        <v>0</v>
      </c>
      <c r="C184" s="73">
        <f t="shared" si="4"/>
        <v>0</v>
      </c>
      <c r="D184" s="73">
        <f t="shared" si="5"/>
        <v>0</v>
      </c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</row>
    <row r="185" spans="1:16" x14ac:dyDescent="0.3">
      <c r="A185" s="6">
        <v>43797</v>
      </c>
      <c r="B185" s="73">
        <f>Data!J185-Data!K185</f>
        <v>0</v>
      </c>
      <c r="C185" s="73">
        <f t="shared" si="4"/>
        <v>0</v>
      </c>
      <c r="D185" s="73">
        <f t="shared" si="5"/>
        <v>0</v>
      </c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</row>
    <row r="186" spans="1:16" x14ac:dyDescent="0.3">
      <c r="A186" s="6">
        <v>43798</v>
      </c>
      <c r="B186" s="73">
        <f>Data!J186-Data!K186</f>
        <v>0</v>
      </c>
      <c r="C186" s="73">
        <f t="shared" si="4"/>
        <v>0</v>
      </c>
      <c r="D186" s="73">
        <f t="shared" si="5"/>
        <v>0</v>
      </c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</row>
    <row r="187" spans="1:16" x14ac:dyDescent="0.3">
      <c r="A187" s="6">
        <v>43799</v>
      </c>
      <c r="B187" s="73">
        <f>Data!J187-Data!K187</f>
        <v>0</v>
      </c>
      <c r="C187" s="73">
        <f t="shared" si="4"/>
        <v>0</v>
      </c>
      <c r="D187" s="73">
        <f t="shared" si="5"/>
        <v>0</v>
      </c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</row>
    <row r="188" spans="1:16" x14ac:dyDescent="0.3">
      <c r="A188" s="6">
        <v>43800</v>
      </c>
      <c r="B188" s="73">
        <f>Data!J188-Data!K188</f>
        <v>0</v>
      </c>
      <c r="C188" s="73">
        <f t="shared" si="4"/>
        <v>0</v>
      </c>
      <c r="D188" s="73">
        <f t="shared" si="5"/>
        <v>0</v>
      </c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</row>
    <row r="189" spans="1:16" x14ac:dyDescent="0.3">
      <c r="A189" s="6">
        <v>43801</v>
      </c>
      <c r="B189" s="73">
        <f>Data!J189-Data!K189</f>
        <v>-2.6</v>
      </c>
      <c r="C189" s="73">
        <f t="shared" si="4"/>
        <v>2.6</v>
      </c>
      <c r="D189" s="73">
        <f t="shared" si="5"/>
        <v>6.7600000000000007</v>
      </c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</row>
    <row r="190" spans="1:16" x14ac:dyDescent="0.3">
      <c r="A190" s="6">
        <v>43802</v>
      </c>
      <c r="B190" s="73">
        <f>Data!J190-Data!K190</f>
        <v>-3.25</v>
      </c>
      <c r="C190" s="73">
        <f t="shared" si="4"/>
        <v>3.25</v>
      </c>
      <c r="D190" s="73">
        <f t="shared" si="5"/>
        <v>10.5625</v>
      </c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</row>
    <row r="191" spans="1:16" x14ac:dyDescent="0.3">
      <c r="A191" s="6">
        <v>43803</v>
      </c>
      <c r="B191" s="73">
        <f>Data!J191-Data!K191</f>
        <v>-0.65</v>
      </c>
      <c r="C191" s="73">
        <f t="shared" si="4"/>
        <v>0.65</v>
      </c>
      <c r="D191" s="73">
        <f t="shared" si="5"/>
        <v>0.42250000000000004</v>
      </c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</row>
    <row r="192" spans="1:16" x14ac:dyDescent="0.3">
      <c r="A192" s="6">
        <v>43804</v>
      </c>
      <c r="B192" s="73">
        <f>Data!J192-Data!K192</f>
        <v>2.5499999999999998</v>
      </c>
      <c r="C192" s="73">
        <f t="shared" si="4"/>
        <v>2.5499999999999998</v>
      </c>
      <c r="D192" s="73">
        <f t="shared" si="5"/>
        <v>6.5024999999999995</v>
      </c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</row>
    <row r="193" spans="1:16" x14ac:dyDescent="0.3">
      <c r="A193" s="6">
        <v>43805</v>
      </c>
      <c r="B193" s="73">
        <f>Data!J193-Data!K193</f>
        <v>2.5499999999999998</v>
      </c>
      <c r="C193" s="73">
        <f t="shared" si="4"/>
        <v>2.5499999999999998</v>
      </c>
      <c r="D193" s="73">
        <f t="shared" si="5"/>
        <v>6.5024999999999995</v>
      </c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</row>
    <row r="194" spans="1:16" x14ac:dyDescent="0.3">
      <c r="A194" s="6">
        <v>43806</v>
      </c>
      <c r="B194" s="73">
        <f>Data!J194-Data!K194</f>
        <v>0</v>
      </c>
      <c r="C194" s="73">
        <f t="shared" si="4"/>
        <v>0</v>
      </c>
      <c r="D194" s="73">
        <f t="shared" si="5"/>
        <v>0</v>
      </c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</row>
    <row r="195" spans="1:16" x14ac:dyDescent="0.3">
      <c r="A195" s="6">
        <v>43807</v>
      </c>
      <c r="B195" s="73">
        <f>Data!J195-Data!K195</f>
        <v>0</v>
      </c>
      <c r="C195" s="73">
        <f t="shared" si="4"/>
        <v>0</v>
      </c>
      <c r="D195" s="73">
        <f t="shared" si="5"/>
        <v>0</v>
      </c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</row>
    <row r="196" spans="1:16" x14ac:dyDescent="0.3">
      <c r="A196" s="6">
        <v>43808</v>
      </c>
      <c r="B196" s="73">
        <f>Data!J196-Data!K196</f>
        <v>2.5499999999999998</v>
      </c>
      <c r="C196" s="73">
        <f t="shared" si="4"/>
        <v>2.5499999999999998</v>
      </c>
      <c r="D196" s="73">
        <f t="shared" si="5"/>
        <v>6.5024999999999995</v>
      </c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</row>
    <row r="197" spans="1:16" x14ac:dyDescent="0.3">
      <c r="A197" s="6">
        <v>43809</v>
      </c>
      <c r="B197" s="73">
        <f>Data!J197-Data!K197</f>
        <v>2.5499999999999998</v>
      </c>
      <c r="C197" s="73">
        <f t="shared" ref="C197:C217" si="6">ABS(B197)</f>
        <v>2.5499999999999998</v>
      </c>
      <c r="D197" s="73">
        <f t="shared" ref="D197:D260" si="7">B197^2</f>
        <v>6.5024999999999995</v>
      </c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</row>
    <row r="198" spans="1:16" x14ac:dyDescent="0.3">
      <c r="A198" s="6">
        <v>43810</v>
      </c>
      <c r="B198" s="73">
        <f>Data!J198-Data!K198</f>
        <v>0</v>
      </c>
      <c r="C198" s="73">
        <f t="shared" si="6"/>
        <v>0</v>
      </c>
      <c r="D198" s="73">
        <f t="shared" si="7"/>
        <v>0</v>
      </c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</row>
    <row r="199" spans="1:16" x14ac:dyDescent="0.3">
      <c r="A199" s="6">
        <v>43811</v>
      </c>
      <c r="B199" s="73">
        <f>Data!J199-Data!K199</f>
        <v>0</v>
      </c>
      <c r="C199" s="73">
        <f t="shared" si="6"/>
        <v>0</v>
      </c>
      <c r="D199" s="73">
        <f t="shared" si="7"/>
        <v>0</v>
      </c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</row>
    <row r="200" spans="1:16" x14ac:dyDescent="0.3">
      <c r="A200" s="6">
        <v>43812</v>
      </c>
      <c r="B200" s="73">
        <f>Data!J200-Data!K200</f>
        <v>0</v>
      </c>
      <c r="C200" s="73">
        <f t="shared" si="6"/>
        <v>0</v>
      </c>
      <c r="D200" s="73">
        <f t="shared" si="7"/>
        <v>0</v>
      </c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</row>
    <row r="201" spans="1:16" x14ac:dyDescent="0.3">
      <c r="A201" s="6">
        <v>43813</v>
      </c>
      <c r="B201" s="73">
        <f>Data!J201-Data!K201</f>
        <v>0</v>
      </c>
      <c r="C201" s="73">
        <f t="shared" si="6"/>
        <v>0</v>
      </c>
      <c r="D201" s="73">
        <f t="shared" si="7"/>
        <v>0</v>
      </c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</row>
    <row r="202" spans="1:16" x14ac:dyDescent="0.3">
      <c r="A202" s="6">
        <v>43814</v>
      </c>
      <c r="B202" s="73">
        <f>Data!J202-Data!K202</f>
        <v>0</v>
      </c>
      <c r="C202" s="73">
        <f t="shared" si="6"/>
        <v>0</v>
      </c>
      <c r="D202" s="73">
        <f t="shared" si="7"/>
        <v>0</v>
      </c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</row>
    <row r="203" spans="1:16" x14ac:dyDescent="0.3">
      <c r="A203" s="6">
        <v>43815</v>
      </c>
      <c r="B203" s="73">
        <f>Data!J203-Data!K203</f>
        <v>0</v>
      </c>
      <c r="C203" s="73">
        <f t="shared" si="6"/>
        <v>0</v>
      </c>
      <c r="D203" s="73">
        <f t="shared" si="7"/>
        <v>0</v>
      </c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</row>
    <row r="204" spans="1:16" x14ac:dyDescent="0.3">
      <c r="A204" s="6">
        <v>43816</v>
      </c>
      <c r="B204" s="73">
        <f>Data!J204-Data!K204</f>
        <v>0</v>
      </c>
      <c r="C204" s="73">
        <f t="shared" si="6"/>
        <v>0</v>
      </c>
      <c r="D204" s="73">
        <f t="shared" si="7"/>
        <v>0</v>
      </c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</row>
    <row r="205" spans="1:16" x14ac:dyDescent="0.3">
      <c r="A205" s="6">
        <v>43817</v>
      </c>
      <c r="B205" s="73">
        <f>Data!J205-Data!K205</f>
        <v>0</v>
      </c>
      <c r="C205" s="73">
        <f t="shared" si="6"/>
        <v>0</v>
      </c>
      <c r="D205" s="73">
        <f t="shared" si="7"/>
        <v>0</v>
      </c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</row>
    <row r="206" spans="1:16" x14ac:dyDescent="0.3">
      <c r="A206" s="6">
        <v>43818</v>
      </c>
      <c r="B206" s="73">
        <f>Data!J206-Data!K206</f>
        <v>2.5499999999999998</v>
      </c>
      <c r="C206" s="73">
        <f t="shared" si="6"/>
        <v>2.5499999999999998</v>
      </c>
      <c r="D206" s="73">
        <f t="shared" si="7"/>
        <v>6.5024999999999995</v>
      </c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</row>
    <row r="207" spans="1:16" x14ac:dyDescent="0.3">
      <c r="A207" s="6">
        <v>43819</v>
      </c>
      <c r="B207" s="73">
        <f>Data!J207-Data!K207</f>
        <v>2.5499999999999998</v>
      </c>
      <c r="C207" s="73">
        <f t="shared" si="6"/>
        <v>2.5499999999999998</v>
      </c>
      <c r="D207" s="73">
        <f t="shared" si="7"/>
        <v>6.5024999999999995</v>
      </c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</row>
    <row r="208" spans="1:16" x14ac:dyDescent="0.3">
      <c r="A208" s="6">
        <v>43820</v>
      </c>
      <c r="B208" s="73">
        <f>Data!J208-Data!K208</f>
        <v>0</v>
      </c>
      <c r="C208" s="73">
        <f t="shared" si="6"/>
        <v>0</v>
      </c>
      <c r="D208" s="73">
        <f t="shared" si="7"/>
        <v>0</v>
      </c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</row>
    <row r="209" spans="1:16" x14ac:dyDescent="0.3">
      <c r="A209" s="6">
        <v>43821</v>
      </c>
      <c r="B209" s="73">
        <f>Data!J209-Data!K209</f>
        <v>0.2</v>
      </c>
      <c r="C209" s="73">
        <f t="shared" si="6"/>
        <v>0.2</v>
      </c>
      <c r="D209" s="73">
        <f t="shared" si="7"/>
        <v>4.0000000000000008E-2</v>
      </c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</row>
    <row r="210" spans="1:16" x14ac:dyDescent="0.3">
      <c r="A210" s="6">
        <v>43822</v>
      </c>
      <c r="B210" s="73">
        <f>Data!J210-Data!K210</f>
        <v>0.2</v>
      </c>
      <c r="C210" s="73">
        <f t="shared" si="6"/>
        <v>0.2</v>
      </c>
      <c r="D210" s="73">
        <f t="shared" si="7"/>
        <v>4.0000000000000008E-2</v>
      </c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</row>
    <row r="211" spans="1:16" x14ac:dyDescent="0.3">
      <c r="A211" s="6">
        <v>43823</v>
      </c>
      <c r="B211" s="73">
        <f>Data!J211-Data!K211</f>
        <v>0</v>
      </c>
      <c r="C211" s="73">
        <f t="shared" si="6"/>
        <v>0</v>
      </c>
      <c r="D211" s="73">
        <f t="shared" si="7"/>
        <v>0</v>
      </c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</row>
    <row r="212" spans="1:16" x14ac:dyDescent="0.3">
      <c r="A212" s="6">
        <v>43824</v>
      </c>
      <c r="B212" s="73">
        <f>Data!J212-Data!K212</f>
        <v>0</v>
      </c>
      <c r="C212" s="73">
        <f t="shared" si="6"/>
        <v>0</v>
      </c>
      <c r="D212" s="73">
        <f t="shared" si="7"/>
        <v>0</v>
      </c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</row>
    <row r="213" spans="1:16" x14ac:dyDescent="0.3">
      <c r="A213" s="6">
        <v>43825</v>
      </c>
      <c r="B213" s="73">
        <f>Data!J213-Data!K213</f>
        <v>0.2</v>
      </c>
      <c r="C213" s="73">
        <f t="shared" si="6"/>
        <v>0.2</v>
      </c>
      <c r="D213" s="73">
        <f t="shared" si="7"/>
        <v>4.0000000000000008E-2</v>
      </c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</row>
    <row r="214" spans="1:16" x14ac:dyDescent="0.3">
      <c r="A214" s="6">
        <v>43826</v>
      </c>
      <c r="B214" s="73">
        <f>Data!J214-Data!K214</f>
        <v>0.2</v>
      </c>
      <c r="C214" s="73">
        <f t="shared" si="6"/>
        <v>0.2</v>
      </c>
      <c r="D214" s="73">
        <f t="shared" si="7"/>
        <v>4.0000000000000008E-2</v>
      </c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</row>
    <row r="215" spans="1:16" x14ac:dyDescent="0.3">
      <c r="A215" s="6">
        <v>43827</v>
      </c>
      <c r="B215" s="73">
        <f>Data!J215-Data!K215</f>
        <v>0</v>
      </c>
      <c r="C215" s="73">
        <f t="shared" si="6"/>
        <v>0</v>
      </c>
      <c r="D215" s="73">
        <f t="shared" si="7"/>
        <v>0</v>
      </c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</row>
    <row r="216" spans="1:16" x14ac:dyDescent="0.3">
      <c r="A216" s="6">
        <v>43828</v>
      </c>
      <c r="B216" s="73">
        <f>Data!J216-Data!K216</f>
        <v>0</v>
      </c>
      <c r="C216" s="73">
        <f t="shared" si="6"/>
        <v>0</v>
      </c>
      <c r="D216" s="73">
        <f t="shared" si="7"/>
        <v>0</v>
      </c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</row>
    <row r="217" spans="1:16" x14ac:dyDescent="0.3">
      <c r="A217" s="6">
        <v>43829</v>
      </c>
      <c r="B217" s="73">
        <f>Data!J217-Data!K217</f>
        <v>0</v>
      </c>
      <c r="C217" s="73">
        <f t="shared" si="6"/>
        <v>0</v>
      </c>
      <c r="D217" s="73">
        <f t="shared" si="7"/>
        <v>0</v>
      </c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</row>
    <row r="218" spans="1:16" x14ac:dyDescent="0.3">
      <c r="A218" s="6">
        <v>43830</v>
      </c>
      <c r="B218" s="73">
        <f>Data!J218-Data!K218</f>
        <v>0</v>
      </c>
      <c r="C218" s="73">
        <f>ABS(B218)</f>
        <v>0</v>
      </c>
      <c r="D218" s="73">
        <f t="shared" si="7"/>
        <v>0</v>
      </c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</row>
    <row r="219" spans="1:16" x14ac:dyDescent="0.3">
      <c r="A219" s="6">
        <v>43831</v>
      </c>
      <c r="B219" s="73">
        <f>Data!J219-Data!K219</f>
        <v>0.2</v>
      </c>
      <c r="C219" s="73">
        <f>ABS(B219)</f>
        <v>0.2</v>
      </c>
      <c r="D219" s="73">
        <f t="shared" si="7"/>
        <v>4.0000000000000008E-2</v>
      </c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</row>
    <row r="220" spans="1:16" x14ac:dyDescent="0.3">
      <c r="A220" s="6">
        <v>43832</v>
      </c>
      <c r="B220" s="73">
        <f>Data!J220-Data!K220</f>
        <v>2.2000000000000002</v>
      </c>
      <c r="C220" s="73">
        <f t="shared" ref="C220:C283" si="8">ABS(B220)</f>
        <v>2.2000000000000002</v>
      </c>
      <c r="D220" s="73">
        <f t="shared" si="7"/>
        <v>4.8400000000000007</v>
      </c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</row>
    <row r="221" spans="1:16" x14ac:dyDescent="0.3">
      <c r="A221" s="6">
        <v>43833</v>
      </c>
      <c r="B221" s="73">
        <f>Data!J221-Data!K221</f>
        <v>3.85</v>
      </c>
      <c r="C221" s="73">
        <f t="shared" si="8"/>
        <v>3.85</v>
      </c>
      <c r="D221" s="73">
        <f t="shared" si="7"/>
        <v>14.822500000000002</v>
      </c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</row>
    <row r="222" spans="1:16" x14ac:dyDescent="0.3">
      <c r="A222" s="6">
        <v>43834</v>
      </c>
      <c r="B222" s="73">
        <f>Data!J222-Data!K222</f>
        <v>2.35</v>
      </c>
      <c r="C222" s="73">
        <f t="shared" si="8"/>
        <v>2.35</v>
      </c>
      <c r="D222" s="73">
        <f t="shared" si="7"/>
        <v>5.5225000000000009</v>
      </c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</row>
    <row r="223" spans="1:16" x14ac:dyDescent="0.3">
      <c r="A223" s="6">
        <v>43835</v>
      </c>
      <c r="B223" s="73">
        <f>Data!J223-Data!K223</f>
        <v>0.5</v>
      </c>
      <c r="C223" s="73">
        <f t="shared" si="8"/>
        <v>0.5</v>
      </c>
      <c r="D223" s="73">
        <f t="shared" si="7"/>
        <v>0.25</v>
      </c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</row>
    <row r="224" spans="1:16" x14ac:dyDescent="0.3">
      <c r="A224" s="6">
        <v>43836</v>
      </c>
      <c r="B224" s="73">
        <f>Data!J224-Data!K224</f>
        <v>0</v>
      </c>
      <c r="C224" s="73">
        <f t="shared" si="8"/>
        <v>0</v>
      </c>
      <c r="D224" s="73">
        <f t="shared" si="7"/>
        <v>0</v>
      </c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</row>
    <row r="225" spans="1:16" x14ac:dyDescent="0.3">
      <c r="A225" s="6">
        <v>43837</v>
      </c>
      <c r="B225" s="73">
        <f>Data!J225-Data!K225</f>
        <v>0</v>
      </c>
      <c r="C225" s="73">
        <f t="shared" si="8"/>
        <v>0</v>
      </c>
      <c r="D225" s="73">
        <f t="shared" si="7"/>
        <v>0</v>
      </c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</row>
    <row r="226" spans="1:16" x14ac:dyDescent="0.3">
      <c r="A226" s="6">
        <v>43838</v>
      </c>
      <c r="B226" s="73">
        <f>Data!J226-Data!K226</f>
        <v>0</v>
      </c>
      <c r="C226" s="73">
        <f t="shared" si="8"/>
        <v>0</v>
      </c>
      <c r="D226" s="73">
        <f t="shared" si="7"/>
        <v>0</v>
      </c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</row>
    <row r="227" spans="1:16" x14ac:dyDescent="0.3">
      <c r="A227" s="6">
        <v>43839</v>
      </c>
      <c r="B227" s="73">
        <f>Data!J227-Data!K227</f>
        <v>0</v>
      </c>
      <c r="C227" s="73">
        <f t="shared" si="8"/>
        <v>0</v>
      </c>
      <c r="D227" s="73">
        <f t="shared" si="7"/>
        <v>0</v>
      </c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</row>
    <row r="228" spans="1:16" x14ac:dyDescent="0.3">
      <c r="A228" s="6">
        <v>43840</v>
      </c>
      <c r="B228" s="73">
        <f>Data!J228-Data!K228</f>
        <v>0.5</v>
      </c>
      <c r="C228" s="73">
        <f t="shared" si="8"/>
        <v>0.5</v>
      </c>
      <c r="D228" s="73">
        <f t="shared" si="7"/>
        <v>0.25</v>
      </c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</row>
    <row r="229" spans="1:16" x14ac:dyDescent="0.3">
      <c r="A229" s="6">
        <v>43841</v>
      </c>
      <c r="B229" s="73">
        <f>Data!J229-Data!K229</f>
        <v>0.5</v>
      </c>
      <c r="C229" s="73">
        <f t="shared" si="8"/>
        <v>0.5</v>
      </c>
      <c r="D229" s="73">
        <f t="shared" si="7"/>
        <v>0.25</v>
      </c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</row>
    <row r="230" spans="1:16" x14ac:dyDescent="0.3">
      <c r="A230" s="6">
        <v>43842</v>
      </c>
      <c r="B230" s="73">
        <f>Data!J230-Data!K230</f>
        <v>0</v>
      </c>
      <c r="C230" s="73">
        <f t="shared" si="8"/>
        <v>0</v>
      </c>
      <c r="D230" s="73">
        <f t="shared" si="7"/>
        <v>0</v>
      </c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</row>
    <row r="231" spans="1:16" x14ac:dyDescent="0.3">
      <c r="A231" s="6">
        <v>43843</v>
      </c>
      <c r="B231" s="73">
        <f>Data!J231-Data!K231</f>
        <v>0</v>
      </c>
      <c r="C231" s="73">
        <f t="shared" si="8"/>
        <v>0</v>
      </c>
      <c r="D231" s="73">
        <f t="shared" si="7"/>
        <v>0</v>
      </c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</row>
    <row r="232" spans="1:16" x14ac:dyDescent="0.3">
      <c r="A232" s="6">
        <v>43844</v>
      </c>
      <c r="B232" s="73">
        <f>Data!J232-Data!K232</f>
        <v>0</v>
      </c>
      <c r="C232" s="73">
        <f t="shared" si="8"/>
        <v>0</v>
      </c>
      <c r="D232" s="73">
        <f t="shared" si="7"/>
        <v>0</v>
      </c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</row>
    <row r="233" spans="1:16" x14ac:dyDescent="0.3">
      <c r="A233" s="6">
        <v>43845</v>
      </c>
      <c r="B233" s="73">
        <f>Data!J233-Data!K233</f>
        <v>0</v>
      </c>
      <c r="C233" s="73">
        <f t="shared" si="8"/>
        <v>0</v>
      </c>
      <c r="D233" s="73">
        <f t="shared" si="7"/>
        <v>0</v>
      </c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</row>
    <row r="234" spans="1:16" x14ac:dyDescent="0.3">
      <c r="A234" s="6">
        <v>43846</v>
      </c>
      <c r="B234" s="73">
        <f>Data!J234-Data!K234</f>
        <v>0</v>
      </c>
      <c r="C234" s="73">
        <f t="shared" si="8"/>
        <v>0</v>
      </c>
      <c r="D234" s="73">
        <f t="shared" si="7"/>
        <v>0</v>
      </c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</row>
    <row r="235" spans="1:16" x14ac:dyDescent="0.3">
      <c r="A235" s="6">
        <v>43847</v>
      </c>
      <c r="B235" s="73">
        <f>Data!J235-Data!K235</f>
        <v>0</v>
      </c>
      <c r="C235" s="73">
        <f t="shared" si="8"/>
        <v>0</v>
      </c>
      <c r="D235" s="73">
        <f t="shared" si="7"/>
        <v>0</v>
      </c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</row>
    <row r="236" spans="1:16" x14ac:dyDescent="0.3">
      <c r="A236" s="6">
        <v>43848</v>
      </c>
      <c r="B236" s="73">
        <f>Data!J236-Data!K236</f>
        <v>0</v>
      </c>
      <c r="C236" s="73">
        <f t="shared" si="8"/>
        <v>0</v>
      </c>
      <c r="D236" s="73">
        <f t="shared" si="7"/>
        <v>0</v>
      </c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</row>
    <row r="237" spans="1:16" x14ac:dyDescent="0.3">
      <c r="A237" s="6">
        <v>43849</v>
      </c>
      <c r="B237" s="73">
        <f>Data!J237-Data!K237</f>
        <v>0</v>
      </c>
      <c r="C237" s="73">
        <f t="shared" si="8"/>
        <v>0</v>
      </c>
      <c r="D237" s="73">
        <f t="shared" si="7"/>
        <v>0</v>
      </c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</row>
    <row r="238" spans="1:16" x14ac:dyDescent="0.3">
      <c r="A238" s="6">
        <v>43850</v>
      </c>
      <c r="B238" s="73">
        <f>Data!J238-Data!K238</f>
        <v>0</v>
      </c>
      <c r="C238" s="73">
        <f t="shared" si="8"/>
        <v>0</v>
      </c>
      <c r="D238" s="73">
        <f t="shared" si="7"/>
        <v>0</v>
      </c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</row>
    <row r="239" spans="1:16" x14ac:dyDescent="0.3">
      <c r="A239" s="6">
        <v>43851</v>
      </c>
      <c r="B239" s="73">
        <f>Data!J239-Data!K239</f>
        <v>0</v>
      </c>
      <c r="C239" s="73">
        <f t="shared" si="8"/>
        <v>0</v>
      </c>
      <c r="D239" s="73">
        <f t="shared" si="7"/>
        <v>0</v>
      </c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</row>
    <row r="240" spans="1:16" x14ac:dyDescent="0.3">
      <c r="A240" s="6">
        <v>43852</v>
      </c>
      <c r="B240" s="73">
        <f>Data!J240-Data!K240</f>
        <v>0</v>
      </c>
      <c r="C240" s="73">
        <f t="shared" si="8"/>
        <v>0</v>
      </c>
      <c r="D240" s="73">
        <f t="shared" si="7"/>
        <v>0</v>
      </c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</row>
    <row r="241" spans="1:16" x14ac:dyDescent="0.3">
      <c r="A241" s="6">
        <v>43853</v>
      </c>
      <c r="B241" s="73">
        <f>Data!J241-Data!K241</f>
        <v>0</v>
      </c>
      <c r="C241" s="73">
        <f t="shared" si="8"/>
        <v>0</v>
      </c>
      <c r="D241" s="73">
        <f t="shared" si="7"/>
        <v>0</v>
      </c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</row>
    <row r="242" spans="1:16" x14ac:dyDescent="0.3">
      <c r="A242" s="6">
        <v>43854</v>
      </c>
      <c r="B242" s="73">
        <f>Data!J242-Data!K242</f>
        <v>0</v>
      </c>
      <c r="C242" s="73">
        <f t="shared" si="8"/>
        <v>0</v>
      </c>
      <c r="D242" s="73">
        <f t="shared" si="7"/>
        <v>0</v>
      </c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</row>
    <row r="243" spans="1:16" x14ac:dyDescent="0.3">
      <c r="A243" s="6">
        <v>43855</v>
      </c>
      <c r="B243" s="73">
        <f>Data!J243-Data!K243</f>
        <v>0</v>
      </c>
      <c r="C243" s="73">
        <f t="shared" si="8"/>
        <v>0</v>
      </c>
      <c r="D243" s="73">
        <f t="shared" si="7"/>
        <v>0</v>
      </c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</row>
    <row r="244" spans="1:16" x14ac:dyDescent="0.3">
      <c r="A244" s="6">
        <v>43856</v>
      </c>
      <c r="B244" s="73">
        <f>Data!J244-Data!K244</f>
        <v>0</v>
      </c>
      <c r="C244" s="73">
        <f t="shared" si="8"/>
        <v>0</v>
      </c>
      <c r="D244" s="73">
        <f t="shared" si="7"/>
        <v>0</v>
      </c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</row>
    <row r="245" spans="1:16" x14ac:dyDescent="0.3">
      <c r="A245" s="6">
        <v>43857</v>
      </c>
      <c r="B245" s="73">
        <f>Data!J245-Data!K245</f>
        <v>0</v>
      </c>
      <c r="C245" s="73">
        <f t="shared" si="8"/>
        <v>0</v>
      </c>
      <c r="D245" s="73">
        <f t="shared" si="7"/>
        <v>0</v>
      </c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</row>
    <row r="246" spans="1:16" x14ac:dyDescent="0.3">
      <c r="A246" s="6">
        <v>43858</v>
      </c>
      <c r="B246" s="73">
        <f>Data!J246-Data!K246</f>
        <v>0</v>
      </c>
      <c r="C246" s="73">
        <f t="shared" si="8"/>
        <v>0</v>
      </c>
      <c r="D246" s="73">
        <f t="shared" si="7"/>
        <v>0</v>
      </c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</row>
    <row r="247" spans="1:16" x14ac:dyDescent="0.3">
      <c r="A247" s="6">
        <v>43859</v>
      </c>
      <c r="B247" s="73">
        <f>Data!J247-Data!K247</f>
        <v>0</v>
      </c>
      <c r="C247" s="73">
        <f t="shared" si="8"/>
        <v>0</v>
      </c>
      <c r="D247" s="73">
        <f t="shared" si="7"/>
        <v>0</v>
      </c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</row>
    <row r="248" spans="1:16" x14ac:dyDescent="0.3">
      <c r="A248" s="6">
        <v>43860</v>
      </c>
      <c r="B248" s="73">
        <f>Data!J248-Data!K248</f>
        <v>0</v>
      </c>
      <c r="C248" s="73">
        <f t="shared" si="8"/>
        <v>0</v>
      </c>
      <c r="D248" s="73">
        <f t="shared" si="7"/>
        <v>0</v>
      </c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</row>
    <row r="249" spans="1:16" x14ac:dyDescent="0.3">
      <c r="A249" s="6">
        <v>43861</v>
      </c>
      <c r="B249" s="73">
        <f>Data!J249-Data!K249</f>
        <v>0</v>
      </c>
      <c r="C249" s="73">
        <f t="shared" si="8"/>
        <v>0</v>
      </c>
      <c r="D249" s="73">
        <f t="shared" si="7"/>
        <v>0</v>
      </c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</row>
    <row r="250" spans="1:16" x14ac:dyDescent="0.3">
      <c r="A250" s="6">
        <v>43862</v>
      </c>
      <c r="B250" s="73">
        <f>Data!J250-Data!K250</f>
        <v>0</v>
      </c>
      <c r="C250" s="73">
        <f t="shared" si="8"/>
        <v>0</v>
      </c>
      <c r="D250" s="73">
        <f t="shared" si="7"/>
        <v>0</v>
      </c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</row>
    <row r="251" spans="1:16" x14ac:dyDescent="0.3">
      <c r="A251" s="6">
        <v>43863</v>
      </c>
      <c r="B251" s="73">
        <f>Data!J251-Data!K251</f>
        <v>0</v>
      </c>
      <c r="C251" s="73">
        <f t="shared" si="8"/>
        <v>0</v>
      </c>
      <c r="D251" s="73">
        <f t="shared" si="7"/>
        <v>0</v>
      </c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</row>
    <row r="252" spans="1:16" x14ac:dyDescent="0.3">
      <c r="A252" s="6">
        <v>43864</v>
      </c>
      <c r="B252" s="73">
        <f>Data!J252-Data!K252</f>
        <v>0</v>
      </c>
      <c r="C252" s="73">
        <f t="shared" si="8"/>
        <v>0</v>
      </c>
      <c r="D252" s="73">
        <f t="shared" si="7"/>
        <v>0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</row>
    <row r="253" spans="1:16" x14ac:dyDescent="0.3">
      <c r="A253" s="6">
        <v>43865</v>
      </c>
      <c r="B253" s="73">
        <f>Data!J253-Data!K253</f>
        <v>0</v>
      </c>
      <c r="C253" s="73">
        <f t="shared" si="8"/>
        <v>0</v>
      </c>
      <c r="D253" s="73">
        <f t="shared" si="7"/>
        <v>0</v>
      </c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</row>
    <row r="254" spans="1:16" x14ac:dyDescent="0.3">
      <c r="A254" s="6">
        <v>43866</v>
      </c>
      <c r="B254" s="73">
        <f>Data!J254-Data!K254</f>
        <v>0</v>
      </c>
      <c r="C254" s="73">
        <f t="shared" si="8"/>
        <v>0</v>
      </c>
      <c r="D254" s="73">
        <f t="shared" si="7"/>
        <v>0</v>
      </c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</row>
    <row r="255" spans="1:16" x14ac:dyDescent="0.3">
      <c r="A255" s="6">
        <v>43867</v>
      </c>
      <c r="B255" s="73">
        <f>Data!J255-Data!K255</f>
        <v>0</v>
      </c>
      <c r="C255" s="73">
        <f t="shared" si="8"/>
        <v>0</v>
      </c>
      <c r="D255" s="73">
        <f t="shared" si="7"/>
        <v>0</v>
      </c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</row>
    <row r="256" spans="1:16" x14ac:dyDescent="0.3">
      <c r="A256" s="6">
        <v>43868</v>
      </c>
      <c r="B256" s="73">
        <f>Data!J256-Data!K256</f>
        <v>0</v>
      </c>
      <c r="C256" s="73">
        <f t="shared" si="8"/>
        <v>0</v>
      </c>
      <c r="D256" s="73">
        <f t="shared" si="7"/>
        <v>0</v>
      </c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</row>
    <row r="257" spans="1:16" x14ac:dyDescent="0.3">
      <c r="A257" s="6">
        <v>43869</v>
      </c>
      <c r="B257" s="73">
        <f>Data!J257-Data!K257</f>
        <v>0</v>
      </c>
      <c r="C257" s="73">
        <f t="shared" si="8"/>
        <v>0</v>
      </c>
      <c r="D257" s="73">
        <f t="shared" si="7"/>
        <v>0</v>
      </c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</row>
    <row r="258" spans="1:16" x14ac:dyDescent="0.3">
      <c r="A258" s="6">
        <v>43870</v>
      </c>
      <c r="B258" s="73">
        <f>Data!J258-Data!K258</f>
        <v>2</v>
      </c>
      <c r="C258" s="73">
        <f t="shared" si="8"/>
        <v>2</v>
      </c>
      <c r="D258" s="73">
        <f t="shared" si="7"/>
        <v>4</v>
      </c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</row>
    <row r="259" spans="1:16" x14ac:dyDescent="0.3">
      <c r="A259" s="6">
        <v>43871</v>
      </c>
      <c r="B259" s="73">
        <f>Data!J259-Data!K259</f>
        <v>2.5</v>
      </c>
      <c r="C259" s="73">
        <f t="shared" si="8"/>
        <v>2.5</v>
      </c>
      <c r="D259" s="73">
        <f t="shared" si="7"/>
        <v>6.25</v>
      </c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</row>
    <row r="260" spans="1:16" x14ac:dyDescent="0.3">
      <c r="A260" s="6">
        <v>43872</v>
      </c>
      <c r="B260" s="73">
        <f>Data!J260-Data!K260</f>
        <v>0.5</v>
      </c>
      <c r="C260" s="73">
        <f t="shared" si="8"/>
        <v>0.5</v>
      </c>
      <c r="D260" s="73">
        <f t="shared" si="7"/>
        <v>0.25</v>
      </c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</row>
    <row r="261" spans="1:16" x14ac:dyDescent="0.3">
      <c r="A261" s="6">
        <v>43873</v>
      </c>
      <c r="B261" s="73">
        <f>Data!J261-Data!K261</f>
        <v>0</v>
      </c>
      <c r="C261" s="73">
        <f t="shared" si="8"/>
        <v>0</v>
      </c>
      <c r="D261" s="73">
        <f t="shared" ref="D261:D324" si="9">B261^2</f>
        <v>0</v>
      </c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</row>
    <row r="262" spans="1:16" x14ac:dyDescent="0.3">
      <c r="A262" s="6">
        <v>43874</v>
      </c>
      <c r="B262" s="73">
        <f>Data!J262-Data!K262</f>
        <v>0.5</v>
      </c>
      <c r="C262" s="73">
        <f t="shared" si="8"/>
        <v>0.5</v>
      </c>
      <c r="D262" s="73">
        <f t="shared" si="9"/>
        <v>0.25</v>
      </c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</row>
    <row r="263" spans="1:16" x14ac:dyDescent="0.3">
      <c r="A263" s="6">
        <v>43875</v>
      </c>
      <c r="B263" s="73">
        <f>Data!J263-Data!K263</f>
        <v>0.5</v>
      </c>
      <c r="C263" s="73">
        <f t="shared" si="8"/>
        <v>0.5</v>
      </c>
      <c r="D263" s="73">
        <f t="shared" si="9"/>
        <v>0.25</v>
      </c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</row>
    <row r="264" spans="1:16" x14ac:dyDescent="0.3">
      <c r="A264" s="6">
        <v>43876</v>
      </c>
      <c r="B264" s="73">
        <f>Data!J264-Data!K264</f>
        <v>0</v>
      </c>
      <c r="C264" s="73">
        <f t="shared" si="8"/>
        <v>0</v>
      </c>
      <c r="D264" s="73">
        <f t="shared" si="9"/>
        <v>0</v>
      </c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</row>
    <row r="265" spans="1:16" x14ac:dyDescent="0.3">
      <c r="A265" s="6">
        <v>43877</v>
      </c>
      <c r="B265" s="73">
        <f>Data!J265-Data!K265</f>
        <v>0</v>
      </c>
      <c r="C265" s="73">
        <f t="shared" si="8"/>
        <v>0</v>
      </c>
      <c r="D265" s="73">
        <f t="shared" si="9"/>
        <v>0</v>
      </c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</row>
    <row r="266" spans="1:16" x14ac:dyDescent="0.3">
      <c r="A266" s="6">
        <v>43878</v>
      </c>
      <c r="B266" s="73">
        <f>Data!J266-Data!K266</f>
        <v>0</v>
      </c>
      <c r="C266" s="73">
        <f t="shared" si="8"/>
        <v>0</v>
      </c>
      <c r="D266" s="73">
        <f t="shared" si="9"/>
        <v>0</v>
      </c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</row>
    <row r="267" spans="1:16" x14ac:dyDescent="0.3">
      <c r="A267" s="6">
        <v>43879</v>
      </c>
      <c r="B267" s="73">
        <f>Data!J267-Data!K267</f>
        <v>0</v>
      </c>
      <c r="C267" s="73">
        <f t="shared" si="8"/>
        <v>0</v>
      </c>
      <c r="D267" s="73">
        <f t="shared" si="9"/>
        <v>0</v>
      </c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</row>
    <row r="268" spans="1:16" x14ac:dyDescent="0.3">
      <c r="A268" s="6">
        <v>43880</v>
      </c>
      <c r="B268" s="73">
        <f>Data!J268-Data!K268</f>
        <v>0</v>
      </c>
      <c r="C268" s="73">
        <f t="shared" si="8"/>
        <v>0</v>
      </c>
      <c r="D268" s="73">
        <f t="shared" si="9"/>
        <v>0</v>
      </c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</row>
    <row r="269" spans="1:16" x14ac:dyDescent="0.3">
      <c r="A269" s="6">
        <v>43881</v>
      </c>
      <c r="B269" s="73">
        <f>Data!J269-Data!K269</f>
        <v>0</v>
      </c>
      <c r="C269" s="73">
        <f t="shared" si="8"/>
        <v>0</v>
      </c>
      <c r="D269" s="73">
        <f t="shared" si="9"/>
        <v>0</v>
      </c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</row>
    <row r="270" spans="1:16" x14ac:dyDescent="0.3">
      <c r="A270" s="6">
        <v>43882</v>
      </c>
      <c r="B270" s="73">
        <f>Data!J270-Data!K270</f>
        <v>0</v>
      </c>
      <c r="C270" s="73">
        <f t="shared" si="8"/>
        <v>0</v>
      </c>
      <c r="D270" s="73">
        <f t="shared" si="9"/>
        <v>0</v>
      </c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</row>
    <row r="271" spans="1:16" x14ac:dyDescent="0.3">
      <c r="A271" s="6">
        <v>43883</v>
      </c>
      <c r="B271" s="73">
        <f>Data!J271-Data!K271</f>
        <v>0</v>
      </c>
      <c r="C271" s="73">
        <f t="shared" si="8"/>
        <v>0</v>
      </c>
      <c r="D271" s="73">
        <f t="shared" si="9"/>
        <v>0</v>
      </c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</row>
    <row r="272" spans="1:16" x14ac:dyDescent="0.3">
      <c r="A272" s="6">
        <v>43884</v>
      </c>
      <c r="B272" s="73">
        <f>Data!J272-Data!K272</f>
        <v>0</v>
      </c>
      <c r="C272" s="73">
        <f t="shared" si="8"/>
        <v>0</v>
      </c>
      <c r="D272" s="73">
        <f t="shared" si="9"/>
        <v>0</v>
      </c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</row>
    <row r="273" spans="1:16" x14ac:dyDescent="0.3">
      <c r="A273" s="6">
        <v>43885</v>
      </c>
      <c r="B273" s="73">
        <f>Data!J273-Data!K273</f>
        <v>0</v>
      </c>
      <c r="C273" s="73">
        <f t="shared" si="8"/>
        <v>0</v>
      </c>
      <c r="D273" s="73">
        <f t="shared" si="9"/>
        <v>0</v>
      </c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</row>
    <row r="274" spans="1:16" x14ac:dyDescent="0.3">
      <c r="A274" s="6">
        <v>43886</v>
      </c>
      <c r="B274" s="73">
        <f>Data!J274-Data!K274</f>
        <v>0</v>
      </c>
      <c r="C274" s="73">
        <f t="shared" si="8"/>
        <v>0</v>
      </c>
      <c r="D274" s="73">
        <f t="shared" si="9"/>
        <v>0</v>
      </c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</row>
    <row r="275" spans="1:16" x14ac:dyDescent="0.3">
      <c r="A275" s="6">
        <v>43887</v>
      </c>
      <c r="B275" s="73">
        <f>Data!J275-Data!K275</f>
        <v>0</v>
      </c>
      <c r="C275" s="73">
        <f t="shared" si="8"/>
        <v>0</v>
      </c>
      <c r="D275" s="73">
        <f t="shared" si="9"/>
        <v>0</v>
      </c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</row>
    <row r="276" spans="1:16" x14ac:dyDescent="0.3">
      <c r="A276" s="6">
        <v>43888</v>
      </c>
      <c r="B276" s="73">
        <f>Data!J276-Data!K276</f>
        <v>0</v>
      </c>
      <c r="C276" s="73">
        <f t="shared" si="8"/>
        <v>0</v>
      </c>
      <c r="D276" s="73">
        <f t="shared" si="9"/>
        <v>0</v>
      </c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</row>
    <row r="277" spans="1:16" x14ac:dyDescent="0.3">
      <c r="A277" s="6">
        <v>43889</v>
      </c>
      <c r="B277" s="73">
        <f>Data!J277-Data!K277</f>
        <v>0</v>
      </c>
      <c r="C277" s="73">
        <f t="shared" si="8"/>
        <v>0</v>
      </c>
      <c r="D277" s="73">
        <f t="shared" si="9"/>
        <v>0</v>
      </c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</row>
    <row r="278" spans="1:16" x14ac:dyDescent="0.3">
      <c r="A278" s="6">
        <v>43890</v>
      </c>
      <c r="B278" s="73">
        <f>Data!J278-Data!K278</f>
        <v>0</v>
      </c>
      <c r="C278" s="73">
        <f t="shared" si="8"/>
        <v>0</v>
      </c>
      <c r="D278" s="73">
        <f t="shared" si="9"/>
        <v>0</v>
      </c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</row>
    <row r="279" spans="1:16" x14ac:dyDescent="0.3">
      <c r="A279" s="6">
        <v>43891</v>
      </c>
      <c r="B279" s="73">
        <f>Data!J279-Data!K279</f>
        <v>0</v>
      </c>
      <c r="C279" s="73">
        <f t="shared" si="8"/>
        <v>0</v>
      </c>
      <c r="D279" s="73">
        <f t="shared" si="9"/>
        <v>0</v>
      </c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</row>
    <row r="280" spans="1:16" x14ac:dyDescent="0.3">
      <c r="A280" s="6">
        <v>43892</v>
      </c>
      <c r="B280" s="73">
        <f>Data!J280-Data!K280</f>
        <v>1.5</v>
      </c>
      <c r="C280" s="73">
        <f t="shared" si="8"/>
        <v>1.5</v>
      </c>
      <c r="D280" s="73">
        <f t="shared" si="9"/>
        <v>2.25</v>
      </c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</row>
    <row r="281" spans="1:16" x14ac:dyDescent="0.3">
      <c r="A281" s="6">
        <v>43893</v>
      </c>
      <c r="B281" s="73">
        <f>Data!J281-Data!K281</f>
        <v>1.5</v>
      </c>
      <c r="C281" s="73">
        <f t="shared" si="8"/>
        <v>1.5</v>
      </c>
      <c r="D281" s="73">
        <f t="shared" si="9"/>
        <v>2.25</v>
      </c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</row>
    <row r="282" spans="1:16" x14ac:dyDescent="0.3">
      <c r="A282" s="6">
        <v>43894</v>
      </c>
      <c r="B282" s="73">
        <f>Data!J282-Data!K282</f>
        <v>0</v>
      </c>
      <c r="C282" s="73">
        <f t="shared" si="8"/>
        <v>0</v>
      </c>
      <c r="D282" s="73">
        <f t="shared" si="9"/>
        <v>0</v>
      </c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</row>
    <row r="283" spans="1:16" x14ac:dyDescent="0.3">
      <c r="A283" s="6">
        <v>43895</v>
      </c>
      <c r="B283" s="73">
        <f>Data!J283-Data!K283</f>
        <v>0</v>
      </c>
      <c r="C283" s="73">
        <f t="shared" si="8"/>
        <v>0</v>
      </c>
      <c r="D283" s="73">
        <f t="shared" si="9"/>
        <v>0</v>
      </c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</row>
    <row r="284" spans="1:16" x14ac:dyDescent="0.3">
      <c r="A284" s="6">
        <v>43896</v>
      </c>
      <c r="B284" s="73">
        <f>Data!J284-Data!K284</f>
        <v>0</v>
      </c>
      <c r="C284" s="73">
        <f t="shared" ref="C284:C347" si="10">ABS(B284)</f>
        <v>0</v>
      </c>
      <c r="D284" s="73">
        <f t="shared" si="9"/>
        <v>0</v>
      </c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</row>
    <row r="285" spans="1:16" x14ac:dyDescent="0.3">
      <c r="A285" s="6">
        <v>43897</v>
      </c>
      <c r="B285" s="73">
        <f>Data!J285-Data!K285</f>
        <v>0</v>
      </c>
      <c r="C285" s="73">
        <f t="shared" si="10"/>
        <v>0</v>
      </c>
      <c r="D285" s="73">
        <f t="shared" si="9"/>
        <v>0</v>
      </c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</row>
    <row r="286" spans="1:16" x14ac:dyDescent="0.3">
      <c r="A286" s="6">
        <v>43898</v>
      </c>
      <c r="B286" s="73">
        <f>Data!J286-Data!K286</f>
        <v>0</v>
      </c>
      <c r="C286" s="73">
        <f t="shared" si="10"/>
        <v>0</v>
      </c>
      <c r="D286" s="73">
        <f t="shared" si="9"/>
        <v>0</v>
      </c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</row>
    <row r="287" spans="1:16" x14ac:dyDescent="0.3">
      <c r="A287" s="6">
        <v>43899</v>
      </c>
      <c r="B287" s="73">
        <f>Data!J287-Data!K287</f>
        <v>0</v>
      </c>
      <c r="C287" s="73">
        <f t="shared" si="10"/>
        <v>0</v>
      </c>
      <c r="D287" s="73">
        <f t="shared" si="9"/>
        <v>0</v>
      </c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</row>
    <row r="288" spans="1:16" x14ac:dyDescent="0.3">
      <c r="A288" s="6">
        <v>43900</v>
      </c>
      <c r="B288" s="73">
        <f>Data!J288-Data!K288</f>
        <v>0</v>
      </c>
      <c r="C288" s="73">
        <f t="shared" si="10"/>
        <v>0</v>
      </c>
      <c r="D288" s="73">
        <f t="shared" si="9"/>
        <v>0</v>
      </c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</row>
    <row r="289" spans="1:16" x14ac:dyDescent="0.3">
      <c r="A289" s="6">
        <v>43901</v>
      </c>
      <c r="B289" s="73">
        <f>Data!J289-Data!K289</f>
        <v>1</v>
      </c>
      <c r="C289" s="73">
        <f t="shared" si="10"/>
        <v>1</v>
      </c>
      <c r="D289" s="73">
        <f t="shared" si="9"/>
        <v>1</v>
      </c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</row>
    <row r="290" spans="1:16" x14ac:dyDescent="0.3">
      <c r="A290" s="6">
        <v>43902</v>
      </c>
      <c r="B290" s="73">
        <f>Data!J290-Data!K290</f>
        <v>1</v>
      </c>
      <c r="C290" s="73">
        <f t="shared" si="10"/>
        <v>1</v>
      </c>
      <c r="D290" s="73">
        <f t="shared" si="9"/>
        <v>1</v>
      </c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</row>
    <row r="291" spans="1:16" x14ac:dyDescent="0.3">
      <c r="A291" s="6">
        <v>43903</v>
      </c>
      <c r="B291" s="73">
        <f>Data!J291-Data!K291</f>
        <v>0</v>
      </c>
      <c r="C291" s="73">
        <f t="shared" si="10"/>
        <v>0</v>
      </c>
      <c r="D291" s="73">
        <f t="shared" si="9"/>
        <v>0</v>
      </c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</row>
    <row r="292" spans="1:16" x14ac:dyDescent="0.3">
      <c r="A292" s="6">
        <v>43904</v>
      </c>
      <c r="B292" s="73">
        <f>Data!J292-Data!K292</f>
        <v>0</v>
      </c>
      <c r="C292" s="73">
        <f t="shared" si="10"/>
        <v>0</v>
      </c>
      <c r="D292" s="73">
        <f t="shared" si="9"/>
        <v>0</v>
      </c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</row>
    <row r="293" spans="1:16" x14ac:dyDescent="0.3">
      <c r="A293" s="6">
        <v>43905</v>
      </c>
      <c r="B293" s="73">
        <f>Data!J293-Data!K293</f>
        <v>0</v>
      </c>
      <c r="C293" s="73">
        <f t="shared" si="10"/>
        <v>0</v>
      </c>
      <c r="D293" s="73">
        <f t="shared" si="9"/>
        <v>0</v>
      </c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</row>
    <row r="294" spans="1:16" x14ac:dyDescent="0.3">
      <c r="A294" s="6">
        <v>43906</v>
      </c>
      <c r="B294" s="73">
        <f>Data!J294-Data!K294</f>
        <v>0</v>
      </c>
      <c r="C294" s="73">
        <f t="shared" si="10"/>
        <v>0</v>
      </c>
      <c r="D294" s="73">
        <f t="shared" si="9"/>
        <v>0</v>
      </c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</row>
    <row r="295" spans="1:16" x14ac:dyDescent="0.3">
      <c r="A295" s="6">
        <v>43907</v>
      </c>
      <c r="B295" s="73">
        <f>Data!J295-Data!K295</f>
        <v>0</v>
      </c>
      <c r="C295" s="73">
        <f t="shared" si="10"/>
        <v>0</v>
      </c>
      <c r="D295" s="73">
        <f t="shared" si="9"/>
        <v>0</v>
      </c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</row>
    <row r="296" spans="1:16" x14ac:dyDescent="0.3">
      <c r="A296" s="6">
        <v>43908</v>
      </c>
      <c r="B296" s="73">
        <f>Data!J296-Data!K296</f>
        <v>0</v>
      </c>
      <c r="C296" s="73">
        <f t="shared" si="10"/>
        <v>0</v>
      </c>
      <c r="D296" s="73">
        <f t="shared" si="9"/>
        <v>0</v>
      </c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</row>
    <row r="297" spans="1:16" x14ac:dyDescent="0.3">
      <c r="A297" s="6">
        <v>43909</v>
      </c>
      <c r="B297" s="73">
        <f>Data!J297-Data!K297</f>
        <v>-1.9899999999999998</v>
      </c>
      <c r="C297" s="73">
        <f t="shared" si="10"/>
        <v>1.9899999999999998</v>
      </c>
      <c r="D297" s="73">
        <f t="shared" si="9"/>
        <v>3.9600999999999993</v>
      </c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</row>
    <row r="298" spans="1:16" x14ac:dyDescent="0.3">
      <c r="A298" s="6">
        <v>43910</v>
      </c>
      <c r="B298" s="73">
        <f>Data!J298-Data!K298</f>
        <v>-1.9899999999999998</v>
      </c>
      <c r="C298" s="73">
        <f t="shared" si="10"/>
        <v>1.9899999999999998</v>
      </c>
      <c r="D298" s="73">
        <f t="shared" si="9"/>
        <v>3.9600999999999993</v>
      </c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</row>
    <row r="299" spans="1:16" x14ac:dyDescent="0.3">
      <c r="A299" s="6">
        <v>43911</v>
      </c>
      <c r="B299" s="73">
        <f>Data!J299-Data!K299</f>
        <v>0</v>
      </c>
      <c r="C299" s="73">
        <f t="shared" si="10"/>
        <v>0</v>
      </c>
      <c r="D299" s="73">
        <f t="shared" si="9"/>
        <v>0</v>
      </c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</row>
    <row r="300" spans="1:16" x14ac:dyDescent="0.3">
      <c r="A300" s="6">
        <v>43912</v>
      </c>
      <c r="B300" s="73">
        <f>Data!J300-Data!K300</f>
        <v>0</v>
      </c>
      <c r="C300" s="73">
        <f t="shared" si="10"/>
        <v>0</v>
      </c>
      <c r="D300" s="73">
        <f t="shared" si="9"/>
        <v>0</v>
      </c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</row>
    <row r="301" spans="1:16" x14ac:dyDescent="0.3">
      <c r="A301" s="6">
        <v>43913</v>
      </c>
      <c r="B301" s="73">
        <f>Data!J301-Data!K301</f>
        <v>0</v>
      </c>
      <c r="C301" s="73">
        <f t="shared" si="10"/>
        <v>0</v>
      </c>
      <c r="D301" s="73">
        <f t="shared" si="9"/>
        <v>0</v>
      </c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</row>
    <row r="302" spans="1:16" x14ac:dyDescent="0.3">
      <c r="A302" s="6">
        <v>43914</v>
      </c>
      <c r="B302" s="73">
        <f>Data!J302-Data!K302</f>
        <v>0</v>
      </c>
      <c r="C302" s="73">
        <f t="shared" si="10"/>
        <v>0</v>
      </c>
      <c r="D302" s="73">
        <f t="shared" si="9"/>
        <v>0</v>
      </c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</row>
    <row r="303" spans="1:16" x14ac:dyDescent="0.3">
      <c r="A303" s="6">
        <v>43915</v>
      </c>
      <c r="B303" s="73">
        <f>Data!J303-Data!K303</f>
        <v>0</v>
      </c>
      <c r="C303" s="73">
        <f t="shared" si="10"/>
        <v>0</v>
      </c>
      <c r="D303" s="73">
        <f t="shared" si="9"/>
        <v>0</v>
      </c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</row>
    <row r="304" spans="1:16" x14ac:dyDescent="0.3">
      <c r="A304" s="6">
        <v>43916</v>
      </c>
      <c r="B304" s="73">
        <f>Data!J304-Data!K304</f>
        <v>0</v>
      </c>
      <c r="C304" s="73">
        <f t="shared" si="10"/>
        <v>0</v>
      </c>
      <c r="D304" s="73">
        <f t="shared" si="9"/>
        <v>0</v>
      </c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</row>
    <row r="305" spans="1:16" x14ac:dyDescent="0.3">
      <c r="A305" s="6">
        <v>43917</v>
      </c>
      <c r="B305" s="73">
        <f>Data!J305-Data!K305</f>
        <v>0</v>
      </c>
      <c r="C305" s="73">
        <f t="shared" si="10"/>
        <v>0</v>
      </c>
      <c r="D305" s="73">
        <f t="shared" si="9"/>
        <v>0</v>
      </c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</row>
    <row r="306" spans="1:16" x14ac:dyDescent="0.3">
      <c r="A306" s="6">
        <v>43918</v>
      </c>
      <c r="B306" s="73">
        <f>Data!J306-Data!K306</f>
        <v>0</v>
      </c>
      <c r="C306" s="73">
        <f t="shared" si="10"/>
        <v>0</v>
      </c>
      <c r="D306" s="73">
        <f t="shared" si="9"/>
        <v>0</v>
      </c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</row>
    <row r="307" spans="1:16" x14ac:dyDescent="0.3">
      <c r="A307" s="6">
        <v>43919</v>
      </c>
      <c r="B307" s="73">
        <f>Data!J307-Data!K307</f>
        <v>0</v>
      </c>
      <c r="C307" s="73">
        <f t="shared" si="10"/>
        <v>0</v>
      </c>
      <c r="D307" s="73">
        <f t="shared" si="9"/>
        <v>0</v>
      </c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</row>
    <row r="308" spans="1:16" x14ac:dyDescent="0.3">
      <c r="A308" s="6">
        <v>43920</v>
      </c>
      <c r="B308" s="73">
        <f>Data!J308-Data!K308</f>
        <v>0</v>
      </c>
      <c r="C308" s="73">
        <f t="shared" si="10"/>
        <v>0</v>
      </c>
      <c r="D308" s="73">
        <f t="shared" si="9"/>
        <v>0</v>
      </c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</row>
    <row r="309" spans="1:16" x14ac:dyDescent="0.3">
      <c r="A309" s="6">
        <v>43921</v>
      </c>
      <c r="B309" s="73">
        <f>Data!J309-Data!K309</f>
        <v>0</v>
      </c>
      <c r="C309" s="73">
        <f t="shared" si="10"/>
        <v>0</v>
      </c>
      <c r="D309" s="73">
        <f t="shared" si="9"/>
        <v>0</v>
      </c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</row>
    <row r="310" spans="1:16" x14ac:dyDescent="0.3">
      <c r="A310" s="6">
        <v>43922</v>
      </c>
      <c r="B310" s="73">
        <f>Data!J310-Data!K310</f>
        <v>0</v>
      </c>
      <c r="C310" s="73">
        <f t="shared" si="10"/>
        <v>0</v>
      </c>
      <c r="D310" s="73">
        <f t="shared" si="9"/>
        <v>0</v>
      </c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</row>
    <row r="311" spans="1:16" x14ac:dyDescent="0.3">
      <c r="A311" s="6">
        <v>43923</v>
      </c>
      <c r="B311" s="73">
        <f>Data!J311-Data!K311</f>
        <v>0</v>
      </c>
      <c r="C311" s="73">
        <f t="shared" si="10"/>
        <v>0</v>
      </c>
      <c r="D311" s="73">
        <f t="shared" si="9"/>
        <v>0</v>
      </c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</row>
    <row r="312" spans="1:16" x14ac:dyDescent="0.3">
      <c r="A312" s="6">
        <v>43924</v>
      </c>
      <c r="B312" s="73">
        <f>Data!J312-Data!K312</f>
        <v>0</v>
      </c>
      <c r="C312" s="73">
        <f t="shared" si="10"/>
        <v>0</v>
      </c>
      <c r="D312" s="73">
        <f t="shared" si="9"/>
        <v>0</v>
      </c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</row>
    <row r="313" spans="1:16" x14ac:dyDescent="0.3">
      <c r="A313" s="6">
        <v>43925</v>
      </c>
      <c r="B313" s="73">
        <f>Data!J313-Data!K313</f>
        <v>0</v>
      </c>
      <c r="C313" s="73">
        <f t="shared" si="10"/>
        <v>0</v>
      </c>
      <c r="D313" s="73">
        <f t="shared" si="9"/>
        <v>0</v>
      </c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</row>
    <row r="314" spans="1:16" x14ac:dyDescent="0.3">
      <c r="A314" s="6">
        <v>43926</v>
      </c>
      <c r="B314" s="73">
        <f>Data!J314-Data!K314</f>
        <v>0</v>
      </c>
      <c r="C314" s="73">
        <f t="shared" si="10"/>
        <v>0</v>
      </c>
      <c r="D314" s="73">
        <f t="shared" si="9"/>
        <v>0</v>
      </c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</row>
    <row r="315" spans="1:16" x14ac:dyDescent="0.3">
      <c r="A315" s="6">
        <v>43927</v>
      </c>
      <c r="B315" s="73">
        <f>Data!J315-Data!K315</f>
        <v>-10.270000000000001</v>
      </c>
      <c r="C315" s="73">
        <f t="shared" si="10"/>
        <v>10.270000000000001</v>
      </c>
      <c r="D315" s="73">
        <f t="shared" si="9"/>
        <v>105.47290000000002</v>
      </c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</row>
    <row r="316" spans="1:16" x14ac:dyDescent="0.3">
      <c r="A316" s="6">
        <v>43928</v>
      </c>
      <c r="B316" s="73">
        <f>Data!J316-Data!K316</f>
        <v>-24.590000000000003</v>
      </c>
      <c r="C316" s="73">
        <f t="shared" si="10"/>
        <v>24.590000000000003</v>
      </c>
      <c r="D316" s="73">
        <f t="shared" si="9"/>
        <v>604.66810000000021</v>
      </c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</row>
    <row r="317" spans="1:16" x14ac:dyDescent="0.3">
      <c r="A317" s="6">
        <v>43929</v>
      </c>
      <c r="B317" s="73">
        <f>Data!J317-Data!K317</f>
        <v>-11.47</v>
      </c>
      <c r="C317" s="73">
        <f t="shared" si="10"/>
        <v>11.47</v>
      </c>
      <c r="D317" s="73">
        <f t="shared" si="9"/>
        <v>131.5609</v>
      </c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</row>
    <row r="318" spans="1:16" x14ac:dyDescent="0.3">
      <c r="A318" s="6">
        <v>43930</v>
      </c>
      <c r="B318" s="73">
        <f>Data!J318-Data!K318</f>
        <v>3.35</v>
      </c>
      <c r="C318" s="73">
        <f t="shared" si="10"/>
        <v>3.35</v>
      </c>
      <c r="D318" s="73">
        <f t="shared" si="9"/>
        <v>11.2225</v>
      </c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</row>
    <row r="319" spans="1:16" x14ac:dyDescent="0.3">
      <c r="A319" s="6">
        <v>43931</v>
      </c>
      <c r="B319" s="73">
        <f>Data!J319-Data!K319</f>
        <v>0.5</v>
      </c>
      <c r="C319" s="73">
        <f t="shared" si="10"/>
        <v>0.5</v>
      </c>
      <c r="D319" s="73">
        <f t="shared" si="9"/>
        <v>0.25</v>
      </c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</row>
    <row r="320" spans="1:16" x14ac:dyDescent="0.3">
      <c r="A320" s="6">
        <v>43932</v>
      </c>
      <c r="B320" s="73">
        <f>Data!J320-Data!K320</f>
        <v>0</v>
      </c>
      <c r="C320" s="73">
        <f t="shared" si="10"/>
        <v>0</v>
      </c>
      <c r="D320" s="73">
        <f t="shared" si="9"/>
        <v>0</v>
      </c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</row>
    <row r="321" spans="1:16" x14ac:dyDescent="0.3">
      <c r="A321" s="6">
        <v>43933</v>
      </c>
      <c r="B321" s="73">
        <f>Data!J321-Data!K321</f>
        <v>0</v>
      </c>
      <c r="C321" s="73">
        <f t="shared" si="10"/>
        <v>0</v>
      </c>
      <c r="D321" s="73">
        <f t="shared" si="9"/>
        <v>0</v>
      </c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</row>
    <row r="322" spans="1:16" x14ac:dyDescent="0.3">
      <c r="A322" s="6">
        <v>43934</v>
      </c>
      <c r="B322" s="73">
        <f>Data!J322-Data!K322</f>
        <v>0</v>
      </c>
      <c r="C322" s="73">
        <f t="shared" si="10"/>
        <v>0</v>
      </c>
      <c r="D322" s="73">
        <f t="shared" si="9"/>
        <v>0</v>
      </c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</row>
    <row r="323" spans="1:16" x14ac:dyDescent="0.3">
      <c r="A323" s="6">
        <v>43935</v>
      </c>
      <c r="B323" s="73">
        <f>Data!J323-Data!K323</f>
        <v>0</v>
      </c>
      <c r="C323" s="73">
        <f t="shared" si="10"/>
        <v>0</v>
      </c>
      <c r="D323" s="73">
        <f t="shared" si="9"/>
        <v>0</v>
      </c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</row>
    <row r="324" spans="1:16" x14ac:dyDescent="0.3">
      <c r="A324" s="6">
        <v>43936</v>
      </c>
      <c r="B324" s="73">
        <f>Data!J324-Data!K324</f>
        <v>0</v>
      </c>
      <c r="C324" s="73">
        <f t="shared" si="10"/>
        <v>0</v>
      </c>
      <c r="D324" s="73">
        <f t="shared" si="9"/>
        <v>0</v>
      </c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</row>
    <row r="325" spans="1:16" x14ac:dyDescent="0.3">
      <c r="A325" s="6">
        <v>43937</v>
      </c>
      <c r="B325" s="73">
        <f>Data!J325-Data!K325</f>
        <v>0</v>
      </c>
      <c r="C325" s="73">
        <f t="shared" si="10"/>
        <v>0</v>
      </c>
      <c r="D325" s="73">
        <f t="shared" ref="D325:D370" si="11">B325^2</f>
        <v>0</v>
      </c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</row>
    <row r="326" spans="1:16" x14ac:dyDescent="0.3">
      <c r="A326" s="6">
        <v>43938</v>
      </c>
      <c r="B326" s="73">
        <f>Data!J326-Data!K326</f>
        <v>-7.54</v>
      </c>
      <c r="C326" s="73">
        <f t="shared" si="10"/>
        <v>7.54</v>
      </c>
      <c r="D326" s="73">
        <f t="shared" si="11"/>
        <v>56.851599999999998</v>
      </c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</row>
    <row r="327" spans="1:16" x14ac:dyDescent="0.3">
      <c r="A327" s="6">
        <v>43939</v>
      </c>
      <c r="B327" s="73">
        <f>Data!J327-Data!K327</f>
        <v>-7.93</v>
      </c>
      <c r="C327" s="73">
        <f t="shared" si="10"/>
        <v>7.93</v>
      </c>
      <c r="D327" s="73">
        <f t="shared" si="11"/>
        <v>62.884899999999995</v>
      </c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</row>
    <row r="328" spans="1:16" x14ac:dyDescent="0.3">
      <c r="A328" s="6">
        <v>43940</v>
      </c>
      <c r="B328" s="73">
        <f>Data!J328-Data!K328</f>
        <v>-0.39</v>
      </c>
      <c r="C328" s="73">
        <f t="shared" si="10"/>
        <v>0.39</v>
      </c>
      <c r="D328" s="73">
        <f t="shared" si="11"/>
        <v>0.15210000000000001</v>
      </c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</row>
    <row r="329" spans="1:16" x14ac:dyDescent="0.3">
      <c r="A329" s="6">
        <v>43941</v>
      </c>
      <c r="B329" s="73">
        <f>Data!J329-Data!K329</f>
        <v>-0.39</v>
      </c>
      <c r="C329" s="73">
        <f t="shared" si="10"/>
        <v>0.39</v>
      </c>
      <c r="D329" s="73">
        <f t="shared" si="11"/>
        <v>0.15210000000000001</v>
      </c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</row>
    <row r="330" spans="1:16" x14ac:dyDescent="0.3">
      <c r="A330" s="6">
        <v>43942</v>
      </c>
      <c r="B330" s="73">
        <f>Data!J330-Data!K330</f>
        <v>-0.39</v>
      </c>
      <c r="C330" s="73">
        <f t="shared" si="10"/>
        <v>0.39</v>
      </c>
      <c r="D330" s="73">
        <f t="shared" si="11"/>
        <v>0.15210000000000001</v>
      </c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</row>
    <row r="331" spans="1:16" x14ac:dyDescent="0.3">
      <c r="A331" s="6">
        <v>43943</v>
      </c>
      <c r="B331" s="73">
        <f>Data!J331-Data!K331</f>
        <v>0</v>
      </c>
      <c r="C331" s="73">
        <f t="shared" si="10"/>
        <v>0</v>
      </c>
      <c r="D331" s="73">
        <f t="shared" si="11"/>
        <v>0</v>
      </c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</row>
    <row r="332" spans="1:16" x14ac:dyDescent="0.3">
      <c r="A332" s="6">
        <v>43944</v>
      </c>
      <c r="B332" s="73">
        <f>Data!J332-Data!K332</f>
        <v>0</v>
      </c>
      <c r="C332" s="73">
        <f t="shared" si="10"/>
        <v>0</v>
      </c>
      <c r="D332" s="73">
        <f t="shared" si="11"/>
        <v>0</v>
      </c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</row>
    <row r="333" spans="1:16" x14ac:dyDescent="0.3">
      <c r="A333" s="6">
        <v>43945</v>
      </c>
      <c r="B333" s="73">
        <f>Data!J333-Data!K333</f>
        <v>0</v>
      </c>
      <c r="C333" s="73">
        <f t="shared" si="10"/>
        <v>0</v>
      </c>
      <c r="D333" s="73">
        <f t="shared" si="11"/>
        <v>0</v>
      </c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</row>
    <row r="334" spans="1:16" x14ac:dyDescent="0.3">
      <c r="A334" s="6">
        <v>43946</v>
      </c>
      <c r="B334" s="73">
        <f>Data!J334-Data!K334</f>
        <v>0</v>
      </c>
      <c r="C334" s="73">
        <f t="shared" si="10"/>
        <v>0</v>
      </c>
      <c r="D334" s="73">
        <f t="shared" si="11"/>
        <v>0</v>
      </c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</row>
    <row r="335" spans="1:16" x14ac:dyDescent="0.3">
      <c r="A335" s="6">
        <v>43947</v>
      </c>
      <c r="B335" s="73">
        <f>Data!J335-Data!K335</f>
        <v>0</v>
      </c>
      <c r="C335" s="73">
        <f t="shared" si="10"/>
        <v>0</v>
      </c>
      <c r="D335" s="73">
        <f t="shared" si="11"/>
        <v>0</v>
      </c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</row>
    <row r="336" spans="1:16" x14ac:dyDescent="0.3">
      <c r="A336" s="6">
        <v>43948</v>
      </c>
      <c r="B336" s="73">
        <f>Data!J336-Data!K336</f>
        <v>0</v>
      </c>
      <c r="C336" s="73">
        <f t="shared" si="10"/>
        <v>0</v>
      </c>
      <c r="D336" s="73">
        <f t="shared" si="11"/>
        <v>0</v>
      </c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</row>
    <row r="337" spans="1:16" x14ac:dyDescent="0.3">
      <c r="A337" s="6">
        <v>43949</v>
      </c>
      <c r="B337" s="73">
        <f>Data!J337-Data!K337</f>
        <v>0</v>
      </c>
      <c r="C337" s="73">
        <f t="shared" si="10"/>
        <v>0</v>
      </c>
      <c r="D337" s="73">
        <f t="shared" si="11"/>
        <v>0</v>
      </c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</row>
    <row r="338" spans="1:16" x14ac:dyDescent="0.3">
      <c r="A338" s="6">
        <v>43950</v>
      </c>
      <c r="B338" s="73">
        <f>Data!J338-Data!K338</f>
        <v>1</v>
      </c>
      <c r="C338" s="73">
        <f t="shared" si="10"/>
        <v>1</v>
      </c>
      <c r="D338" s="73">
        <f t="shared" si="11"/>
        <v>1</v>
      </c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</row>
    <row r="339" spans="1:16" x14ac:dyDescent="0.3">
      <c r="A339" s="6">
        <v>43951</v>
      </c>
      <c r="B339" s="73">
        <f>Data!J339-Data!K339</f>
        <v>1</v>
      </c>
      <c r="C339" s="73">
        <f t="shared" si="10"/>
        <v>1</v>
      </c>
      <c r="D339" s="73">
        <f t="shared" si="11"/>
        <v>1</v>
      </c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</row>
    <row r="340" spans="1:16" x14ac:dyDescent="0.3">
      <c r="A340" s="6">
        <v>43952</v>
      </c>
      <c r="B340" s="73">
        <f>Data!J340-Data!K340</f>
        <v>0</v>
      </c>
      <c r="C340" s="73">
        <f t="shared" si="10"/>
        <v>0</v>
      </c>
      <c r="D340" s="73">
        <f t="shared" si="11"/>
        <v>0</v>
      </c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</row>
    <row r="341" spans="1:16" x14ac:dyDescent="0.3">
      <c r="A341" s="6">
        <v>43953</v>
      </c>
      <c r="B341" s="73">
        <f>Data!J341-Data!K341</f>
        <v>0</v>
      </c>
      <c r="C341" s="73">
        <f t="shared" si="10"/>
        <v>0</v>
      </c>
      <c r="D341" s="73">
        <f t="shared" si="11"/>
        <v>0</v>
      </c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</row>
    <row r="342" spans="1:16" x14ac:dyDescent="0.3">
      <c r="A342" s="6">
        <v>43954</v>
      </c>
      <c r="B342" s="73">
        <f>Data!J342-Data!K342</f>
        <v>0</v>
      </c>
      <c r="C342" s="73">
        <f t="shared" si="10"/>
        <v>0</v>
      </c>
      <c r="D342" s="73">
        <f t="shared" si="11"/>
        <v>0</v>
      </c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</row>
    <row r="343" spans="1:16" x14ac:dyDescent="0.3">
      <c r="A343" s="6">
        <v>43955</v>
      </c>
      <c r="B343" s="73">
        <f>Data!J343-Data!K343</f>
        <v>0</v>
      </c>
      <c r="C343" s="73">
        <f t="shared" si="10"/>
        <v>0</v>
      </c>
      <c r="D343" s="73">
        <f t="shared" si="11"/>
        <v>0</v>
      </c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</row>
    <row r="344" spans="1:16" x14ac:dyDescent="0.3">
      <c r="A344" s="6">
        <v>43956</v>
      </c>
      <c r="B344" s="73">
        <f>Data!J344-Data!K344</f>
        <v>0</v>
      </c>
      <c r="C344" s="73">
        <f t="shared" si="10"/>
        <v>0</v>
      </c>
      <c r="D344" s="73">
        <f t="shared" si="11"/>
        <v>0</v>
      </c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</row>
    <row r="345" spans="1:16" x14ac:dyDescent="0.3">
      <c r="A345" s="6">
        <v>43957</v>
      </c>
      <c r="B345" s="73">
        <f>Data!J345-Data!K345</f>
        <v>0.5</v>
      </c>
      <c r="C345" s="73">
        <f t="shared" si="10"/>
        <v>0.5</v>
      </c>
      <c r="D345" s="73">
        <f t="shared" si="11"/>
        <v>0.25</v>
      </c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</row>
    <row r="346" spans="1:16" x14ac:dyDescent="0.3">
      <c r="A346" s="6">
        <v>43958</v>
      </c>
      <c r="B346" s="73">
        <f>Data!J346-Data!K346</f>
        <v>1.5</v>
      </c>
      <c r="C346" s="73">
        <f t="shared" si="10"/>
        <v>1.5</v>
      </c>
      <c r="D346" s="73">
        <f t="shared" si="11"/>
        <v>2.25</v>
      </c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</row>
    <row r="347" spans="1:16" x14ac:dyDescent="0.3">
      <c r="A347" s="6">
        <v>43959</v>
      </c>
      <c r="B347" s="73">
        <f>Data!J347-Data!K347</f>
        <v>3.5</v>
      </c>
      <c r="C347" s="73">
        <f t="shared" si="10"/>
        <v>3.5</v>
      </c>
      <c r="D347" s="73">
        <f t="shared" si="11"/>
        <v>12.25</v>
      </c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</row>
    <row r="348" spans="1:16" x14ac:dyDescent="0.3">
      <c r="A348" s="6">
        <v>43960</v>
      </c>
      <c r="B348" s="73">
        <f>Data!J348-Data!K348</f>
        <v>2.5</v>
      </c>
      <c r="C348" s="73">
        <f t="shared" ref="C348:C370" si="12">ABS(B348)</f>
        <v>2.5</v>
      </c>
      <c r="D348" s="73">
        <f t="shared" si="11"/>
        <v>6.25</v>
      </c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</row>
    <row r="349" spans="1:16" x14ac:dyDescent="0.3">
      <c r="A349" s="6">
        <v>43961</v>
      </c>
      <c r="B349" s="73">
        <f>Data!J349-Data!K349</f>
        <v>0</v>
      </c>
      <c r="C349" s="73">
        <f t="shared" si="12"/>
        <v>0</v>
      </c>
      <c r="D349" s="73">
        <f t="shared" si="11"/>
        <v>0</v>
      </c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</row>
    <row r="350" spans="1:16" x14ac:dyDescent="0.3">
      <c r="A350" s="6">
        <v>43962</v>
      </c>
      <c r="B350" s="73">
        <f>Data!J350-Data!K350</f>
        <v>2</v>
      </c>
      <c r="C350" s="73">
        <f t="shared" si="12"/>
        <v>2</v>
      </c>
      <c r="D350" s="73">
        <f t="shared" si="11"/>
        <v>4</v>
      </c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</row>
    <row r="351" spans="1:16" x14ac:dyDescent="0.3">
      <c r="A351" s="6">
        <v>43963</v>
      </c>
      <c r="B351" s="73">
        <f>Data!J351-Data!K351</f>
        <v>2</v>
      </c>
      <c r="C351" s="73">
        <f t="shared" si="12"/>
        <v>2</v>
      </c>
      <c r="D351" s="73">
        <f t="shared" si="11"/>
        <v>4</v>
      </c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</row>
    <row r="352" spans="1:16" x14ac:dyDescent="0.3">
      <c r="A352" s="6">
        <v>43964</v>
      </c>
      <c r="B352" s="73">
        <f>Data!J352-Data!K352</f>
        <v>0</v>
      </c>
      <c r="C352" s="73">
        <f t="shared" si="12"/>
        <v>0</v>
      </c>
      <c r="D352" s="73">
        <f t="shared" si="11"/>
        <v>0</v>
      </c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</row>
    <row r="353" spans="1:16" x14ac:dyDescent="0.3">
      <c r="A353" s="6">
        <v>43965</v>
      </c>
      <c r="B353" s="73">
        <f>Data!J353-Data!K353</f>
        <v>0</v>
      </c>
      <c r="C353" s="73">
        <f t="shared" si="12"/>
        <v>0</v>
      </c>
      <c r="D353" s="73">
        <f t="shared" si="11"/>
        <v>0</v>
      </c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</row>
    <row r="354" spans="1:16" x14ac:dyDescent="0.3">
      <c r="A354" s="6">
        <v>43966</v>
      </c>
      <c r="B354" s="73">
        <f>Data!J354-Data!K354</f>
        <v>0</v>
      </c>
      <c r="C354" s="73">
        <f t="shared" si="12"/>
        <v>0</v>
      </c>
      <c r="D354" s="73">
        <f t="shared" si="11"/>
        <v>0</v>
      </c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</row>
    <row r="355" spans="1:16" x14ac:dyDescent="0.3">
      <c r="A355" s="6">
        <v>43967</v>
      </c>
      <c r="B355" s="73">
        <f>Data!J355-Data!K355</f>
        <v>1</v>
      </c>
      <c r="C355" s="73">
        <f t="shared" si="12"/>
        <v>1</v>
      </c>
      <c r="D355" s="73">
        <f t="shared" si="11"/>
        <v>1</v>
      </c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</row>
    <row r="356" spans="1:16" x14ac:dyDescent="0.3">
      <c r="A356" s="6">
        <v>43968</v>
      </c>
      <c r="B356" s="73">
        <f>Data!J356-Data!K356</f>
        <v>1</v>
      </c>
      <c r="C356" s="73">
        <f t="shared" si="12"/>
        <v>1</v>
      </c>
      <c r="D356" s="73">
        <f t="shared" si="11"/>
        <v>1</v>
      </c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</row>
    <row r="357" spans="1:16" x14ac:dyDescent="0.3">
      <c r="A357" s="6">
        <v>43969</v>
      </c>
      <c r="B357" s="73">
        <f>Data!J357-Data!K357</f>
        <v>0</v>
      </c>
      <c r="C357" s="73">
        <f t="shared" si="12"/>
        <v>0</v>
      </c>
      <c r="D357" s="73">
        <f t="shared" si="11"/>
        <v>0</v>
      </c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</row>
    <row r="358" spans="1:16" x14ac:dyDescent="0.3">
      <c r="A358" s="6">
        <v>43970</v>
      </c>
      <c r="B358" s="73">
        <f>Data!J358-Data!K358</f>
        <v>0</v>
      </c>
      <c r="C358" s="73">
        <f t="shared" si="12"/>
        <v>0</v>
      </c>
      <c r="D358" s="73">
        <f t="shared" si="11"/>
        <v>0</v>
      </c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</row>
    <row r="359" spans="1:16" x14ac:dyDescent="0.3">
      <c r="A359" s="6">
        <v>43971</v>
      </c>
      <c r="B359" s="73">
        <f>Data!J359-Data!K359</f>
        <v>0</v>
      </c>
      <c r="C359" s="73">
        <f t="shared" si="12"/>
        <v>0</v>
      </c>
      <c r="D359" s="73">
        <f t="shared" si="11"/>
        <v>0</v>
      </c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</row>
    <row r="360" spans="1:16" x14ac:dyDescent="0.3">
      <c r="A360" s="6">
        <v>43972</v>
      </c>
      <c r="B360" s="73">
        <f>Data!J360-Data!K360</f>
        <v>0</v>
      </c>
      <c r="C360" s="73">
        <f t="shared" si="12"/>
        <v>0</v>
      </c>
      <c r="D360" s="73">
        <f t="shared" si="11"/>
        <v>0</v>
      </c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</row>
    <row r="361" spans="1:16" x14ac:dyDescent="0.3">
      <c r="A361" s="6">
        <v>43973</v>
      </c>
      <c r="B361" s="73">
        <f>Data!J361-Data!K361</f>
        <v>0</v>
      </c>
      <c r="C361" s="73">
        <f t="shared" si="12"/>
        <v>0</v>
      </c>
      <c r="D361" s="73">
        <f t="shared" si="11"/>
        <v>0</v>
      </c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</row>
    <row r="362" spans="1:16" x14ac:dyDescent="0.3">
      <c r="A362" s="6">
        <v>43974</v>
      </c>
      <c r="B362" s="73">
        <f>Data!J362-Data!K362</f>
        <v>0</v>
      </c>
      <c r="C362" s="73">
        <f t="shared" si="12"/>
        <v>0</v>
      </c>
      <c r="D362" s="73">
        <f t="shared" si="11"/>
        <v>0</v>
      </c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</row>
    <row r="363" spans="1:16" x14ac:dyDescent="0.3">
      <c r="A363" s="6">
        <v>43975</v>
      </c>
      <c r="B363" s="73">
        <f>Data!J363-Data!K363</f>
        <v>0</v>
      </c>
      <c r="C363" s="73">
        <f t="shared" si="12"/>
        <v>0</v>
      </c>
      <c r="D363" s="73">
        <f t="shared" si="11"/>
        <v>0</v>
      </c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</row>
    <row r="364" spans="1:16" x14ac:dyDescent="0.3">
      <c r="A364" s="6">
        <v>43976</v>
      </c>
      <c r="B364" s="73">
        <f>Data!J364-Data!K364</f>
        <v>0</v>
      </c>
      <c r="C364" s="73">
        <f t="shared" si="12"/>
        <v>0</v>
      </c>
      <c r="D364" s="73">
        <f t="shared" si="11"/>
        <v>0</v>
      </c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</row>
    <row r="365" spans="1:16" x14ac:dyDescent="0.3">
      <c r="A365" s="6">
        <v>43977</v>
      </c>
      <c r="B365" s="73">
        <f>Data!J365-Data!K365</f>
        <v>0</v>
      </c>
      <c r="C365" s="73">
        <f t="shared" si="12"/>
        <v>0</v>
      </c>
      <c r="D365" s="73">
        <f t="shared" si="11"/>
        <v>0</v>
      </c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</row>
    <row r="366" spans="1:16" x14ac:dyDescent="0.3">
      <c r="A366" s="6">
        <v>43978</v>
      </c>
      <c r="B366" s="73">
        <f>Data!J366-Data!K366</f>
        <v>0</v>
      </c>
      <c r="C366" s="73">
        <f t="shared" si="12"/>
        <v>0</v>
      </c>
      <c r="D366" s="73">
        <f t="shared" si="11"/>
        <v>0</v>
      </c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</row>
    <row r="367" spans="1:16" x14ac:dyDescent="0.3">
      <c r="A367" s="6">
        <v>43979</v>
      </c>
      <c r="B367" s="73">
        <f>Data!J367-Data!K367</f>
        <v>0</v>
      </c>
      <c r="C367" s="73">
        <f t="shared" si="12"/>
        <v>0</v>
      </c>
      <c r="D367" s="73">
        <f t="shared" si="11"/>
        <v>0</v>
      </c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</row>
    <row r="368" spans="1:16" x14ac:dyDescent="0.3">
      <c r="A368" s="6">
        <v>43980</v>
      </c>
      <c r="B368" s="73">
        <f>Data!J368-Data!K368</f>
        <v>0</v>
      </c>
      <c r="C368" s="73">
        <f t="shared" si="12"/>
        <v>0</v>
      </c>
      <c r="D368" s="73">
        <f t="shared" si="11"/>
        <v>0</v>
      </c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</row>
    <row r="369" spans="1:16" x14ac:dyDescent="0.3">
      <c r="A369" s="6">
        <v>43981</v>
      </c>
      <c r="B369" s="73">
        <f>Data!J369-Data!K369</f>
        <v>1</v>
      </c>
      <c r="C369" s="73">
        <f t="shared" si="12"/>
        <v>1</v>
      </c>
      <c r="D369" s="73">
        <f t="shared" si="11"/>
        <v>1</v>
      </c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</row>
    <row r="370" spans="1:16" x14ac:dyDescent="0.3">
      <c r="A370" s="84">
        <v>43982</v>
      </c>
      <c r="B370" s="73">
        <f>Data!J370-Data!K370</f>
        <v>1</v>
      </c>
      <c r="C370" s="76">
        <f t="shared" si="12"/>
        <v>1</v>
      </c>
      <c r="D370" s="73">
        <f t="shared" si="11"/>
        <v>1</v>
      </c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584"/>
  <sheetViews>
    <sheetView workbookViewId="0">
      <selection activeCell="I14" sqref="I14"/>
    </sheetView>
  </sheetViews>
  <sheetFormatPr defaultRowHeight="14.4" x14ac:dyDescent="0.3"/>
  <cols>
    <col min="2" max="2" width="10.33203125" bestFit="1" customWidth="1"/>
    <col min="3" max="3" width="14.88671875" customWidth="1"/>
    <col min="4" max="4" width="14" customWidth="1"/>
    <col min="5" max="5" width="15.88671875" customWidth="1"/>
    <col min="7" max="7" width="20.88671875" customWidth="1"/>
    <col min="8" max="9" width="11.5546875" customWidth="1"/>
  </cols>
  <sheetData>
    <row r="3" spans="2:17" x14ac:dyDescent="0.3">
      <c r="C3" s="119" t="s">
        <v>70</v>
      </c>
      <c r="D3" s="120"/>
      <c r="E3" s="112"/>
    </row>
    <row r="4" spans="2:17" x14ac:dyDescent="0.3">
      <c r="B4" s="29" t="s">
        <v>0</v>
      </c>
      <c r="C4" s="29" t="s">
        <v>2</v>
      </c>
      <c r="D4" s="29" t="s">
        <v>3</v>
      </c>
      <c r="E4" s="29" t="s">
        <v>4</v>
      </c>
      <c r="G4" s="28" t="s">
        <v>11</v>
      </c>
      <c r="H4" s="38">
        <f>SUM(Data!P5:P370)</f>
        <v>771.15999999999929</v>
      </c>
      <c r="I4" s="54"/>
    </row>
    <row r="5" spans="2:17" s="60" customFormat="1" x14ac:dyDescent="0.3">
      <c r="B5" s="6">
        <v>43617</v>
      </c>
      <c r="C5" s="63" t="str">
        <f>IF(ISBLANK(Data!O5)," ",Data!O5-Data!P5)</f>
        <v xml:space="preserve"> </v>
      </c>
      <c r="D5" s="63" t="str">
        <f>IF(ISBLANK(Data!O5)," ",ABS(Data!O5-Data!P5))</f>
        <v xml:space="preserve"> </v>
      </c>
      <c r="E5" s="63" t="str">
        <f>IF(ISBLANK(Data!O5)," ",(Data!O5-Data!P5)^2)</f>
        <v xml:space="preserve"> </v>
      </c>
      <c r="G5" s="28" t="s">
        <v>12</v>
      </c>
      <c r="H5" s="38">
        <f>SUM(Data!O5:O370)</f>
        <v>532.00000000000045</v>
      </c>
      <c r="I5" s="54"/>
      <c r="J5"/>
      <c r="K5"/>
      <c r="L5"/>
      <c r="M5"/>
      <c r="N5"/>
      <c r="O5"/>
      <c r="P5"/>
      <c r="Q5"/>
    </row>
    <row r="6" spans="2:17" s="60" customFormat="1" x14ac:dyDescent="0.3">
      <c r="B6" s="6">
        <v>43618</v>
      </c>
      <c r="C6" s="63" t="str">
        <f>IF(ISBLANK(Data!O6)," ",Data!O6-Data!P6)</f>
        <v xml:space="preserve"> </v>
      </c>
      <c r="D6" s="63" t="str">
        <f>IF(ISBLANK(Data!O6)," ",ABS(Data!O6-Data!P6))</f>
        <v xml:space="preserve"> </v>
      </c>
      <c r="E6" s="63" t="str">
        <f>IF(ISBLANK(Data!O6)," ",(Data!O6-Data!P6)^2)</f>
        <v xml:space="preserve"> </v>
      </c>
      <c r="G6" s="28" t="s">
        <v>13</v>
      </c>
      <c r="H6" s="38">
        <f>SUM(C5:C370)</f>
        <v>-239.15999999999966</v>
      </c>
      <c r="I6" s="54"/>
      <c r="J6"/>
      <c r="K6"/>
      <c r="L6"/>
      <c r="M6"/>
      <c r="N6"/>
      <c r="O6"/>
      <c r="P6"/>
      <c r="Q6"/>
    </row>
    <row r="7" spans="2:17" s="60" customFormat="1" x14ac:dyDescent="0.3">
      <c r="B7" s="6">
        <v>43619</v>
      </c>
      <c r="C7" s="63" t="str">
        <f>IF(ISBLANK(Data!O7)," ",Data!O7-Data!P7)</f>
        <v xml:space="preserve"> </v>
      </c>
      <c r="D7" s="63" t="str">
        <f>IF(ISBLANK(Data!O7)," ",ABS(Data!O7-Data!P7))</f>
        <v xml:space="preserve"> </v>
      </c>
      <c r="E7" s="63" t="str">
        <f>IF(ISBLANK(Data!O7)," ",(Data!O7-Data!P7)^2)</f>
        <v xml:space="preserve"> </v>
      </c>
      <c r="G7" s="28" t="s">
        <v>14</v>
      </c>
      <c r="H7" s="38">
        <f>SUM(D5:D370)</f>
        <v>741.69333333333395</v>
      </c>
      <c r="I7" s="54"/>
      <c r="J7"/>
      <c r="K7"/>
      <c r="L7"/>
      <c r="M7"/>
      <c r="N7"/>
      <c r="O7"/>
      <c r="P7"/>
      <c r="Q7"/>
    </row>
    <row r="8" spans="2:17" s="60" customFormat="1" x14ac:dyDescent="0.3">
      <c r="B8" s="6">
        <v>43620</v>
      </c>
      <c r="C8" s="63">
        <f>IF(ISBLANK(Data!O8)," ",Data!O8-Data!P8)</f>
        <v>0</v>
      </c>
      <c r="D8" s="63">
        <f>IF(ISBLANK(Data!O8)," ",ABS(Data!O8-Data!P8))</f>
        <v>0</v>
      </c>
      <c r="E8" s="63">
        <f>IF(ISBLANK(Data!O8)," ",(Data!O8-Data!P8)^2)</f>
        <v>0</v>
      </c>
      <c r="G8" s="28" t="s">
        <v>5</v>
      </c>
      <c r="H8" s="38">
        <f>SUM(E5:E370)</f>
        <v>12263.186933333352</v>
      </c>
      <c r="I8" s="54"/>
      <c r="J8"/>
      <c r="K8"/>
      <c r="L8"/>
      <c r="M8"/>
      <c r="N8"/>
      <c r="O8"/>
      <c r="P8"/>
      <c r="Q8"/>
    </row>
    <row r="9" spans="2:17" s="60" customFormat="1" x14ac:dyDescent="0.3">
      <c r="B9" s="6">
        <v>43621</v>
      </c>
      <c r="C9" s="63">
        <f>IF(ISBLANK(Data!O9)," ",Data!O9-Data!P9)</f>
        <v>0</v>
      </c>
      <c r="D9" s="63">
        <f>IF(ISBLANK(Data!O9)," ",ABS(Data!O9-Data!P9))</f>
        <v>0</v>
      </c>
      <c r="E9" s="63">
        <f>IF(ISBLANK(Data!O9)," ",(Data!O9-Data!P9)^2)</f>
        <v>0</v>
      </c>
      <c r="G9"/>
      <c r="H9"/>
      <c r="I9"/>
      <c r="J9"/>
      <c r="K9"/>
      <c r="L9"/>
      <c r="M9"/>
      <c r="N9"/>
      <c r="O9"/>
      <c r="P9"/>
      <c r="Q9"/>
    </row>
    <row r="10" spans="2:17" s="60" customFormat="1" x14ac:dyDescent="0.3">
      <c r="B10" s="6">
        <v>43622</v>
      </c>
      <c r="C10" s="63">
        <f>IF(ISBLANK(Data!O10)," ",Data!O10-Data!P10)</f>
        <v>0</v>
      </c>
      <c r="D10" s="63">
        <f>IF(ISBLANK(Data!O10)," ",ABS(Data!O10-Data!P10))</f>
        <v>0</v>
      </c>
      <c r="E10" s="63">
        <f>IF(ISBLANK(Data!O10)," ",(Data!O10-Data!P10)^2)</f>
        <v>0</v>
      </c>
      <c r="G10"/>
      <c r="H10"/>
      <c r="I10"/>
      <c r="J10"/>
      <c r="K10"/>
      <c r="L10"/>
      <c r="M10"/>
      <c r="N10"/>
      <c r="O10"/>
      <c r="P10"/>
      <c r="Q10"/>
    </row>
    <row r="11" spans="2:17" s="60" customFormat="1" x14ac:dyDescent="0.3">
      <c r="B11" s="6">
        <v>43623</v>
      </c>
      <c r="C11" s="63">
        <f>IF(ISBLANK(Data!O11)," ",Data!O11-Data!P11)</f>
        <v>0</v>
      </c>
      <c r="D11" s="63">
        <f>IF(ISBLANK(Data!O11)," ",ABS(Data!O11-Data!P11))</f>
        <v>0</v>
      </c>
      <c r="E11" s="63">
        <f>IF(ISBLANK(Data!O11)," ",(Data!O11-Data!P11)^2)</f>
        <v>0</v>
      </c>
      <c r="G11"/>
      <c r="H11"/>
      <c r="I11"/>
      <c r="J11"/>
      <c r="K11"/>
      <c r="L11"/>
      <c r="M11"/>
      <c r="N11"/>
      <c r="O11"/>
      <c r="P11"/>
      <c r="Q11"/>
    </row>
    <row r="12" spans="2:17" s="60" customFormat="1" x14ac:dyDescent="0.3">
      <c r="B12" s="6">
        <v>43624</v>
      </c>
      <c r="C12" s="63">
        <f>IF(ISBLANK(Data!O12)," ",Data!O12-Data!P12)</f>
        <v>0</v>
      </c>
      <c r="D12" s="63">
        <f>IF(ISBLANK(Data!O12)," ",ABS(Data!O12-Data!P12))</f>
        <v>0</v>
      </c>
      <c r="E12" s="63">
        <f>IF(ISBLANK(Data!O12)," ",(Data!O12-Data!P12)^2)</f>
        <v>0</v>
      </c>
      <c r="G12" s="119" t="s">
        <v>6</v>
      </c>
      <c r="H12" s="120"/>
      <c r="I12" s="120"/>
      <c r="J12" s="120"/>
      <c r="K12" s="120"/>
      <c r="L12" s="120"/>
      <c r="M12" s="120"/>
      <c r="N12" s="120"/>
      <c r="O12" s="120"/>
      <c r="P12" s="120"/>
      <c r="Q12" s="112"/>
    </row>
    <row r="13" spans="2:17" s="60" customFormat="1" x14ac:dyDescent="0.3">
      <c r="B13" s="6">
        <v>43625</v>
      </c>
      <c r="C13" s="63">
        <f>IF(ISBLANK(Data!O13)," ",Data!O13-Data!P13)</f>
        <v>0</v>
      </c>
      <c r="D13" s="63">
        <f>IF(ISBLANK(Data!O13)," ",ABS(Data!O13-Data!P13))</f>
        <v>0</v>
      </c>
      <c r="E13" s="63">
        <f>IF(ISBLANK(Data!O13)," ",(Data!O13-Data!P13)^2)</f>
        <v>0</v>
      </c>
      <c r="G13" s="29" t="s">
        <v>45</v>
      </c>
      <c r="H13" s="29" t="s">
        <v>36</v>
      </c>
      <c r="I13" s="50"/>
      <c r="J13" s="121" t="s">
        <v>46</v>
      </c>
      <c r="K13" s="121"/>
      <c r="L13" s="121"/>
      <c r="M13" s="121"/>
      <c r="N13" s="121"/>
      <c r="O13" s="121"/>
      <c r="P13" s="121"/>
      <c r="Q13" s="121"/>
    </row>
    <row r="14" spans="2:17" s="60" customFormat="1" x14ac:dyDescent="0.3">
      <c r="B14" s="6">
        <v>43626</v>
      </c>
      <c r="C14" s="63">
        <f>IF(ISBLANK(Data!O14)," ",Data!O14-Data!P14)</f>
        <v>0</v>
      </c>
      <c r="D14" s="63">
        <f>IF(ISBLANK(Data!O14)," ",ABS(Data!O14-Data!P14))</f>
        <v>0</v>
      </c>
      <c r="E14" s="63">
        <f>IF(ISBLANK(Data!O14)," ",(Data!O14-Data!P14)^2)</f>
        <v>0</v>
      </c>
      <c r="G14" s="33" t="s">
        <v>7</v>
      </c>
      <c r="H14" s="26" t="s">
        <v>47</v>
      </c>
      <c r="I14" s="55">
        <f>ROUND(H6/COUNT(C5:C370),3)</f>
        <v>-0.65900000000000003</v>
      </c>
      <c r="J14" s="122" t="str">
        <f>CONCATENATE(I14," "," is the average mean error")</f>
        <v>-0.659  is the average mean error</v>
      </c>
      <c r="K14" s="123"/>
      <c r="L14" s="123"/>
      <c r="M14" s="123"/>
      <c r="N14" s="123"/>
      <c r="O14" s="123"/>
      <c r="P14" s="123"/>
      <c r="Q14" s="124"/>
    </row>
    <row r="15" spans="2:17" s="60" customFormat="1" x14ac:dyDescent="0.3">
      <c r="B15" s="6">
        <v>43627</v>
      </c>
      <c r="C15" s="63">
        <f>IF(ISBLANK(Data!O15)," ",Data!O15-Data!P15)</f>
        <v>0</v>
      </c>
      <c r="D15" s="63">
        <f>IF(ISBLANK(Data!O15)," ",ABS(Data!O15-Data!P15))</f>
        <v>0</v>
      </c>
      <c r="E15" s="63">
        <f>IF(ISBLANK(Data!O15)," ",(Data!O15-Data!P15)^2)</f>
        <v>0</v>
      </c>
      <c r="G15" s="31" t="s">
        <v>8</v>
      </c>
      <c r="H15" s="31" t="s">
        <v>39</v>
      </c>
      <c r="I15" s="56">
        <f>ROUND(H7/COUNT(D5:D370),3)</f>
        <v>2.0430000000000001</v>
      </c>
      <c r="J15" s="116" t="str">
        <f>CONCATENATE(ROUND(H7/COUNT(D219:D519),3)," ","is the magnitutde of the average mean error")</f>
        <v>4.88 is the magnitutde of the average mean error</v>
      </c>
      <c r="K15" s="117"/>
      <c r="L15" s="117"/>
      <c r="M15" s="117"/>
      <c r="N15" s="117"/>
      <c r="O15" s="117"/>
      <c r="P15" s="117"/>
      <c r="Q15" s="118"/>
    </row>
    <row r="16" spans="2:17" s="60" customFormat="1" x14ac:dyDescent="0.3">
      <c r="B16" s="6">
        <v>43628</v>
      </c>
      <c r="C16" s="63">
        <f>IF(ISBLANK(Data!O16)," ",Data!O16-Data!P16)</f>
        <v>0</v>
      </c>
      <c r="D16" s="63">
        <f>IF(ISBLANK(Data!O16)," ",ABS(Data!O16-Data!P16))</f>
        <v>0</v>
      </c>
      <c r="E16" s="63">
        <f>IF(ISBLANK(Data!O16)," ",(Data!O16-Data!P16)^2)</f>
        <v>0</v>
      </c>
      <c r="G16" s="29" t="s">
        <v>9</v>
      </c>
      <c r="H16" s="29" t="s">
        <v>49</v>
      </c>
      <c r="I16" s="51">
        <f>ROUND(H5/H4,3)</f>
        <v>0.69</v>
      </c>
      <c r="J16" s="116" t="str">
        <f>CONCATENATE("Mean of the forecast data is ", ROUND(H5/H4,3),"th fraction of the mean of the observed data")</f>
        <v>Mean of the forecast data is 0.69th fraction of the mean of the observed data</v>
      </c>
      <c r="K16" s="117"/>
      <c r="L16" s="117"/>
      <c r="M16" s="117"/>
      <c r="N16" s="117"/>
      <c r="O16" s="117"/>
      <c r="P16" s="117"/>
      <c r="Q16" s="118"/>
    </row>
    <row r="17" spans="2:17" s="60" customFormat="1" x14ac:dyDescent="0.3">
      <c r="B17" s="6">
        <v>43629</v>
      </c>
      <c r="C17" s="63">
        <f>IF(ISBLANK(Data!O17)," ",Data!O17-Data!P17)</f>
        <v>0</v>
      </c>
      <c r="D17" s="63">
        <f>IF(ISBLANK(Data!O17)," ",ABS(Data!O17-Data!P17))</f>
        <v>0</v>
      </c>
      <c r="E17" s="63">
        <f>IF(ISBLANK(Data!O17)," ",(Data!O17-Data!P17)^2)</f>
        <v>0</v>
      </c>
      <c r="G17" s="29" t="s">
        <v>10</v>
      </c>
      <c r="H17" s="29" t="s">
        <v>48</v>
      </c>
      <c r="I17" s="51">
        <f>ROUND(SQRT(H8/COUNT(E5:E370)),3)</f>
        <v>5.8120000000000003</v>
      </c>
      <c r="J17" s="113" t="str">
        <f>CONCATENATE(ROUND(SQRT(H8/COUNT(E219:E519)),3)," ","is the average magnitude of the forecast error")</f>
        <v>8.982 is the average magnitude of the forecast error</v>
      </c>
      <c r="K17" s="114"/>
      <c r="L17" s="114"/>
      <c r="M17" s="114"/>
      <c r="N17" s="114"/>
      <c r="O17" s="114"/>
      <c r="P17" s="114"/>
      <c r="Q17" s="115"/>
    </row>
    <row r="18" spans="2:17" s="60" customFormat="1" x14ac:dyDescent="0.3">
      <c r="B18" s="6">
        <v>43630</v>
      </c>
      <c r="C18" s="63">
        <f>IF(ISBLANK(Data!O18)," ",Data!O18-Data!P18)</f>
        <v>0</v>
      </c>
      <c r="D18" s="63">
        <f>IF(ISBLANK(Data!O18)," ",ABS(Data!O18-Data!P18))</f>
        <v>0</v>
      </c>
      <c r="E18" s="63">
        <f>IF(ISBLANK(Data!O18)," ",(Data!O18-Data!P18)^2)</f>
        <v>0</v>
      </c>
    </row>
    <row r="19" spans="2:17" s="60" customFormat="1" x14ac:dyDescent="0.3">
      <c r="B19" s="6">
        <v>43631</v>
      </c>
      <c r="C19" s="63">
        <f>IF(ISBLANK(Data!O19)," ",Data!O19-Data!P19)</f>
        <v>0</v>
      </c>
      <c r="D19" s="63">
        <f>IF(ISBLANK(Data!O19)," ",ABS(Data!O19-Data!P19))</f>
        <v>0</v>
      </c>
      <c r="E19" s="63">
        <f>IF(ISBLANK(Data!O19)," ",(Data!O19-Data!P19)^2)</f>
        <v>0</v>
      </c>
    </row>
    <row r="20" spans="2:17" s="60" customFormat="1" x14ac:dyDescent="0.3">
      <c r="B20" s="6">
        <v>43632</v>
      </c>
      <c r="C20" s="63">
        <f>IF(ISBLANK(Data!O20)," ",Data!O20-Data!P20)</f>
        <v>0</v>
      </c>
      <c r="D20" s="63">
        <f>IF(ISBLANK(Data!O20)," ",ABS(Data!O20-Data!P20))</f>
        <v>0</v>
      </c>
      <c r="E20" s="63">
        <f>IF(ISBLANK(Data!O20)," ",(Data!O20-Data!P20)^2)</f>
        <v>0</v>
      </c>
    </row>
    <row r="21" spans="2:17" s="60" customFormat="1" x14ac:dyDescent="0.3">
      <c r="B21" s="6">
        <v>43633</v>
      </c>
      <c r="C21" s="63">
        <f>IF(ISBLANK(Data!O21)," ",Data!O21-Data!P21)</f>
        <v>9.9999999999999992E-2</v>
      </c>
      <c r="D21" s="63">
        <f>IF(ISBLANK(Data!O21)," ",ABS(Data!O21-Data!P21))</f>
        <v>9.9999999999999992E-2</v>
      </c>
      <c r="E21" s="63">
        <f>IF(ISBLANK(Data!O21)," ",(Data!O21-Data!P21)^2)</f>
        <v>9.9999999999999985E-3</v>
      </c>
    </row>
    <row r="22" spans="2:17" s="60" customFormat="1" x14ac:dyDescent="0.3">
      <c r="B22" s="6">
        <v>43634</v>
      </c>
      <c r="C22" s="63">
        <f>IF(ISBLANK(Data!O22)," ",Data!O22-Data!P22)</f>
        <v>9.9999999999999992E-2</v>
      </c>
      <c r="D22" s="63">
        <f>IF(ISBLANK(Data!O22)," ",ABS(Data!O22-Data!P22))</f>
        <v>9.9999999999999992E-2</v>
      </c>
      <c r="E22" s="63">
        <f>IF(ISBLANK(Data!O22)," ",(Data!O22-Data!P22)^2)</f>
        <v>9.9999999999999985E-3</v>
      </c>
    </row>
    <row r="23" spans="2:17" s="60" customFormat="1" x14ac:dyDescent="0.3">
      <c r="B23" s="6">
        <v>43635</v>
      </c>
      <c r="C23" s="63">
        <f>IF(ISBLANK(Data!O23)," ",Data!O23-Data!P23)</f>
        <v>9.9999999999999992E-2</v>
      </c>
      <c r="D23" s="63">
        <f>IF(ISBLANK(Data!O23)," ",ABS(Data!O23-Data!P23))</f>
        <v>9.9999999999999992E-2</v>
      </c>
      <c r="E23" s="63">
        <f>IF(ISBLANK(Data!O23)," ",(Data!O23-Data!P23)^2)</f>
        <v>9.9999999999999985E-3</v>
      </c>
    </row>
    <row r="24" spans="2:17" s="60" customFormat="1" x14ac:dyDescent="0.3">
      <c r="B24" s="6">
        <v>43636</v>
      </c>
      <c r="C24" s="63">
        <f>IF(ISBLANK(Data!O24)," ",Data!O24-Data!P24)</f>
        <v>0</v>
      </c>
      <c r="D24" s="63">
        <f>IF(ISBLANK(Data!O24)," ",ABS(Data!O24-Data!P24))</f>
        <v>0</v>
      </c>
      <c r="E24" s="63">
        <f>IF(ISBLANK(Data!O24)," ",(Data!O24-Data!P24)^2)</f>
        <v>0</v>
      </c>
    </row>
    <row r="25" spans="2:17" s="60" customFormat="1" x14ac:dyDescent="0.3">
      <c r="B25" s="6">
        <v>43637</v>
      </c>
      <c r="C25" s="63">
        <f>IF(ISBLANK(Data!O25)," ",Data!O25-Data!P25)</f>
        <v>0</v>
      </c>
      <c r="D25" s="63">
        <f>IF(ISBLANK(Data!O25)," ",ABS(Data!O25-Data!P25))</f>
        <v>0</v>
      </c>
      <c r="E25" s="63">
        <f>IF(ISBLANK(Data!O25)," ",(Data!O25-Data!P25)^2)</f>
        <v>0</v>
      </c>
    </row>
    <row r="26" spans="2:17" s="60" customFormat="1" x14ac:dyDescent="0.3">
      <c r="B26" s="6">
        <v>43638</v>
      </c>
      <c r="C26" s="63">
        <f>IF(ISBLANK(Data!O26)," ",Data!O26-Data!P26)</f>
        <v>0</v>
      </c>
      <c r="D26" s="63">
        <f>IF(ISBLANK(Data!O26)," ",ABS(Data!O26-Data!P26))</f>
        <v>0</v>
      </c>
      <c r="E26" s="63">
        <f>IF(ISBLANK(Data!O26)," ",(Data!O26-Data!P26)^2)</f>
        <v>0</v>
      </c>
    </row>
    <row r="27" spans="2:17" s="60" customFormat="1" x14ac:dyDescent="0.3">
      <c r="B27" s="6">
        <v>43639</v>
      </c>
      <c r="C27" s="63">
        <f>IF(ISBLANK(Data!O27)," ",Data!O27-Data!P27)</f>
        <v>0</v>
      </c>
      <c r="D27" s="63">
        <f>IF(ISBLANK(Data!O27)," ",ABS(Data!O27-Data!P27))</f>
        <v>0</v>
      </c>
      <c r="E27" s="63">
        <f>IF(ISBLANK(Data!O27)," ",(Data!O27-Data!P27)^2)</f>
        <v>0</v>
      </c>
    </row>
    <row r="28" spans="2:17" s="60" customFormat="1" x14ac:dyDescent="0.3">
      <c r="B28" s="6">
        <v>43640</v>
      </c>
      <c r="C28" s="63">
        <f>IF(ISBLANK(Data!O28)," ",Data!O28-Data!P28)</f>
        <v>0</v>
      </c>
      <c r="D28" s="63">
        <f>IF(ISBLANK(Data!O28)," ",ABS(Data!O28-Data!P28))</f>
        <v>0</v>
      </c>
      <c r="E28" s="63">
        <f>IF(ISBLANK(Data!O28)," ",(Data!O28-Data!P28)^2)</f>
        <v>0</v>
      </c>
    </row>
    <row r="29" spans="2:17" s="60" customFormat="1" x14ac:dyDescent="0.3">
      <c r="B29" s="6">
        <v>43641</v>
      </c>
      <c r="C29" s="63">
        <f>IF(ISBLANK(Data!O29)," ",Data!O29-Data!P29)</f>
        <v>0</v>
      </c>
      <c r="D29" s="63">
        <f>IF(ISBLANK(Data!O29)," ",ABS(Data!O29-Data!P29))</f>
        <v>0</v>
      </c>
      <c r="E29" s="63">
        <f>IF(ISBLANK(Data!O29)," ",(Data!O29-Data!P29)^2)</f>
        <v>0</v>
      </c>
    </row>
    <row r="30" spans="2:17" s="60" customFormat="1" x14ac:dyDescent="0.3">
      <c r="B30" s="6">
        <v>43642</v>
      </c>
      <c r="C30" s="63">
        <f>IF(ISBLANK(Data!O30)," ",Data!O30-Data!P30)</f>
        <v>0</v>
      </c>
      <c r="D30" s="63">
        <f>IF(ISBLANK(Data!O30)," ",ABS(Data!O30-Data!P30))</f>
        <v>0</v>
      </c>
      <c r="E30" s="63">
        <f>IF(ISBLANK(Data!O30)," ",(Data!O30-Data!P30)^2)</f>
        <v>0</v>
      </c>
    </row>
    <row r="31" spans="2:17" s="60" customFormat="1" x14ac:dyDescent="0.3">
      <c r="B31" s="6">
        <v>43643</v>
      </c>
      <c r="C31" s="63">
        <f>IF(ISBLANK(Data!O31)," ",Data!O31-Data!P31)</f>
        <v>0</v>
      </c>
      <c r="D31" s="63">
        <f>IF(ISBLANK(Data!O31)," ",ABS(Data!O31-Data!P31))</f>
        <v>0</v>
      </c>
      <c r="E31" s="63">
        <f>IF(ISBLANK(Data!O31)," ",(Data!O31-Data!P31)^2)</f>
        <v>0</v>
      </c>
    </row>
    <row r="32" spans="2:17" s="60" customFormat="1" x14ac:dyDescent="0.3">
      <c r="B32" s="6">
        <v>43644</v>
      </c>
      <c r="C32" s="63">
        <f>IF(ISBLANK(Data!O32)," ",Data!O32-Data!P32)</f>
        <v>0</v>
      </c>
      <c r="D32" s="63">
        <f>IF(ISBLANK(Data!O32)," ",ABS(Data!O32-Data!P32))</f>
        <v>0</v>
      </c>
      <c r="E32" s="63">
        <f>IF(ISBLANK(Data!O32)," ",(Data!O32-Data!P32)^2)</f>
        <v>0</v>
      </c>
    </row>
    <row r="33" spans="2:5" s="60" customFormat="1" x14ac:dyDescent="0.3">
      <c r="B33" s="6">
        <v>43645</v>
      </c>
      <c r="C33" s="63">
        <f>IF(ISBLANK(Data!O33)," ",Data!O33-Data!P33)</f>
        <v>0</v>
      </c>
      <c r="D33" s="63">
        <f>IF(ISBLANK(Data!O33)," ",ABS(Data!O33-Data!P33))</f>
        <v>0</v>
      </c>
      <c r="E33" s="63">
        <f>IF(ISBLANK(Data!O33)," ",(Data!O33-Data!P33)^2)</f>
        <v>0</v>
      </c>
    </row>
    <row r="34" spans="2:5" s="60" customFormat="1" x14ac:dyDescent="0.3">
      <c r="B34" s="6">
        <v>43646</v>
      </c>
      <c r="C34" s="63">
        <f>IF(ISBLANK(Data!O34)," ",Data!O34-Data!P34)</f>
        <v>0</v>
      </c>
      <c r="D34" s="63">
        <f>IF(ISBLANK(Data!O34)," ",ABS(Data!O34-Data!P34))</f>
        <v>0</v>
      </c>
      <c r="E34" s="63">
        <f>IF(ISBLANK(Data!O34)," ",(Data!O34-Data!P34)^2)</f>
        <v>0</v>
      </c>
    </row>
    <row r="35" spans="2:5" s="60" customFormat="1" x14ac:dyDescent="0.3">
      <c r="B35" s="6">
        <v>43647</v>
      </c>
      <c r="C35" s="63">
        <f>IF(ISBLANK(Data!O35)," ",Data!O35-Data!P35)</f>
        <v>0</v>
      </c>
      <c r="D35" s="63">
        <f>IF(ISBLANK(Data!O35)," ",ABS(Data!O35-Data!P35))</f>
        <v>0</v>
      </c>
      <c r="E35" s="63">
        <f>IF(ISBLANK(Data!O35)," ",(Data!O35-Data!P35)^2)</f>
        <v>0</v>
      </c>
    </row>
    <row r="36" spans="2:5" s="60" customFormat="1" x14ac:dyDescent="0.3">
      <c r="B36" s="6">
        <v>43648</v>
      </c>
      <c r="C36" s="63">
        <f>IF(ISBLANK(Data!O36)," ",Data!O36-Data!P36)</f>
        <v>0</v>
      </c>
      <c r="D36" s="63">
        <f>IF(ISBLANK(Data!O36)," ",ABS(Data!O36-Data!P36))</f>
        <v>0</v>
      </c>
      <c r="E36" s="63">
        <f>IF(ISBLANK(Data!O36)," ",(Data!O36-Data!P36)^2)</f>
        <v>0</v>
      </c>
    </row>
    <row r="37" spans="2:5" s="60" customFormat="1" x14ac:dyDescent="0.3">
      <c r="B37" s="6">
        <v>43649</v>
      </c>
      <c r="C37" s="63">
        <f>IF(ISBLANK(Data!O37)," ",Data!O37-Data!P37)</f>
        <v>0</v>
      </c>
      <c r="D37" s="63">
        <f>IF(ISBLANK(Data!O37)," ",ABS(Data!O37-Data!P37))</f>
        <v>0</v>
      </c>
      <c r="E37" s="63">
        <f>IF(ISBLANK(Data!O37)," ",(Data!O37-Data!P37)^2)</f>
        <v>0</v>
      </c>
    </row>
    <row r="38" spans="2:5" s="60" customFormat="1" x14ac:dyDescent="0.3">
      <c r="B38" s="6">
        <v>43650</v>
      </c>
      <c r="C38" s="63">
        <f>IF(ISBLANK(Data!O38)," ",Data!O38-Data!P38)</f>
        <v>-1.3</v>
      </c>
      <c r="D38" s="63">
        <f>IF(ISBLANK(Data!O38)," ",ABS(Data!O38-Data!P38))</f>
        <v>1.3</v>
      </c>
      <c r="E38" s="63">
        <f>IF(ISBLANK(Data!O38)," ",(Data!O38-Data!P38)^2)</f>
        <v>1.6900000000000002</v>
      </c>
    </row>
    <row r="39" spans="2:5" s="60" customFormat="1" x14ac:dyDescent="0.3">
      <c r="B39" s="6">
        <v>43651</v>
      </c>
      <c r="C39" s="63">
        <f>IF(ISBLANK(Data!O39)," ",Data!O39-Data!P39)</f>
        <v>-10.766666666666667</v>
      </c>
      <c r="D39" s="63">
        <f>IF(ISBLANK(Data!O39)," ",ABS(Data!O39-Data!P39))</f>
        <v>10.766666666666667</v>
      </c>
      <c r="E39" s="63">
        <f>IF(ISBLANK(Data!O39)," ",(Data!O39-Data!P39)^2)</f>
        <v>115.92111111111113</v>
      </c>
    </row>
    <row r="40" spans="2:5" s="60" customFormat="1" x14ac:dyDescent="0.3">
      <c r="B40" s="6">
        <v>43652</v>
      </c>
      <c r="C40" s="63">
        <f>IF(ISBLANK(Data!O40)," ",Data!O40-Data!P40)</f>
        <v>-10.766666666666667</v>
      </c>
      <c r="D40" s="63">
        <f>IF(ISBLANK(Data!O40)," ",ABS(Data!O40-Data!P40))</f>
        <v>10.766666666666667</v>
      </c>
      <c r="E40" s="63">
        <f>IF(ISBLANK(Data!O40)," ",(Data!O40-Data!P40)^2)</f>
        <v>115.92111111111113</v>
      </c>
    </row>
    <row r="41" spans="2:5" s="60" customFormat="1" x14ac:dyDescent="0.3">
      <c r="B41" s="6">
        <v>43653</v>
      </c>
      <c r="C41" s="63">
        <f>IF(ISBLANK(Data!O41)," ",Data!O41-Data!P41)</f>
        <v>-9.4666666666666668</v>
      </c>
      <c r="D41" s="63">
        <f>IF(ISBLANK(Data!O41)," ",ABS(Data!O41-Data!P41))</f>
        <v>9.4666666666666668</v>
      </c>
      <c r="E41" s="63">
        <f>IF(ISBLANK(Data!O41)," ",(Data!O41-Data!P41)^2)</f>
        <v>89.617777777777775</v>
      </c>
    </row>
    <row r="42" spans="2:5" s="60" customFormat="1" x14ac:dyDescent="0.3">
      <c r="B42" s="6">
        <v>43654</v>
      </c>
      <c r="C42" s="63">
        <f>IF(ISBLANK(Data!O42)," ",Data!O42-Data!P42)</f>
        <v>0</v>
      </c>
      <c r="D42" s="63">
        <f>IF(ISBLANK(Data!O42)," ",ABS(Data!O42-Data!P42))</f>
        <v>0</v>
      </c>
      <c r="E42" s="63">
        <f>IF(ISBLANK(Data!O42)," ",(Data!O42-Data!P42)^2)</f>
        <v>0</v>
      </c>
    </row>
    <row r="43" spans="2:5" s="60" customFormat="1" x14ac:dyDescent="0.3">
      <c r="B43" s="6">
        <v>43655</v>
      </c>
      <c r="C43" s="63">
        <f>IF(ISBLANK(Data!O43)," ",Data!O43-Data!P43)</f>
        <v>0</v>
      </c>
      <c r="D43" s="63">
        <f>IF(ISBLANK(Data!O43)," ",ABS(Data!O43-Data!P43))</f>
        <v>0</v>
      </c>
      <c r="E43" s="63">
        <f>IF(ISBLANK(Data!O43)," ",(Data!O43-Data!P43)^2)</f>
        <v>0</v>
      </c>
    </row>
    <row r="44" spans="2:5" s="60" customFormat="1" x14ac:dyDescent="0.3">
      <c r="B44" s="6">
        <v>43656</v>
      </c>
      <c r="C44" s="63">
        <f>IF(ISBLANK(Data!O44)," ",Data!O44-Data!P44)</f>
        <v>0</v>
      </c>
      <c r="D44" s="63">
        <f>IF(ISBLANK(Data!O44)," ",ABS(Data!O44-Data!P44))</f>
        <v>0</v>
      </c>
      <c r="E44" s="63">
        <f>IF(ISBLANK(Data!O44)," ",(Data!O44-Data!P44)^2)</f>
        <v>0</v>
      </c>
    </row>
    <row r="45" spans="2:5" s="60" customFormat="1" x14ac:dyDescent="0.3">
      <c r="B45" s="6">
        <v>43657</v>
      </c>
      <c r="C45" s="63">
        <f>IF(ISBLANK(Data!O45)," ",Data!O45-Data!P45)</f>
        <v>0</v>
      </c>
      <c r="D45" s="63">
        <f>IF(ISBLANK(Data!O45)," ",ABS(Data!O45-Data!P45))</f>
        <v>0</v>
      </c>
      <c r="E45" s="63">
        <f>IF(ISBLANK(Data!O45)," ",(Data!O45-Data!P45)^2)</f>
        <v>0</v>
      </c>
    </row>
    <row r="46" spans="2:5" s="60" customFormat="1" x14ac:dyDescent="0.3">
      <c r="B46" s="6">
        <v>43658</v>
      </c>
      <c r="C46" s="63">
        <f>IF(ISBLANK(Data!O46)," ",Data!O46-Data!P46)</f>
        <v>0</v>
      </c>
      <c r="D46" s="63">
        <f>IF(ISBLANK(Data!O46)," ",ABS(Data!O46-Data!P46))</f>
        <v>0</v>
      </c>
      <c r="E46" s="63">
        <f>IF(ISBLANK(Data!O46)," ",(Data!O46-Data!P46)^2)</f>
        <v>0</v>
      </c>
    </row>
    <row r="47" spans="2:5" s="60" customFormat="1" x14ac:dyDescent="0.3">
      <c r="B47" s="6">
        <v>43659</v>
      </c>
      <c r="C47" s="63">
        <f>IF(ISBLANK(Data!O47)," ",Data!O47-Data!P47)</f>
        <v>0</v>
      </c>
      <c r="D47" s="63">
        <f>IF(ISBLANK(Data!O47)," ",ABS(Data!O47-Data!P47))</f>
        <v>0</v>
      </c>
      <c r="E47" s="63">
        <f>IF(ISBLANK(Data!O47)," ",(Data!O47-Data!P47)^2)</f>
        <v>0</v>
      </c>
    </row>
    <row r="48" spans="2:5" s="60" customFormat="1" x14ac:dyDescent="0.3">
      <c r="B48" s="6">
        <v>43660</v>
      </c>
      <c r="C48" s="63">
        <f>IF(ISBLANK(Data!O48)," ",Data!O48-Data!P48)</f>
        <v>0</v>
      </c>
      <c r="D48" s="63">
        <f>IF(ISBLANK(Data!O48)," ",ABS(Data!O48-Data!P48))</f>
        <v>0</v>
      </c>
      <c r="E48" s="63">
        <f>IF(ISBLANK(Data!O48)," ",(Data!O48-Data!P48)^2)</f>
        <v>0</v>
      </c>
    </row>
    <row r="49" spans="2:5" s="60" customFormat="1" x14ac:dyDescent="0.3">
      <c r="B49" s="6">
        <v>43661</v>
      </c>
      <c r="C49" s="63">
        <f>IF(ISBLANK(Data!O49)," ",Data!O49-Data!P49)</f>
        <v>0</v>
      </c>
      <c r="D49" s="63">
        <f>IF(ISBLANK(Data!O49)," ",ABS(Data!O49-Data!P49))</f>
        <v>0</v>
      </c>
      <c r="E49" s="63">
        <f>IF(ISBLANK(Data!O49)," ",(Data!O49-Data!P49)^2)</f>
        <v>0</v>
      </c>
    </row>
    <row r="50" spans="2:5" s="60" customFormat="1" x14ac:dyDescent="0.3">
      <c r="B50" s="6">
        <v>43662</v>
      </c>
      <c r="C50" s="63">
        <f>IF(ISBLANK(Data!O50)," ",Data!O50-Data!P50)</f>
        <v>0</v>
      </c>
      <c r="D50" s="63">
        <f>IF(ISBLANK(Data!O50)," ",ABS(Data!O50-Data!P50))</f>
        <v>0</v>
      </c>
      <c r="E50" s="63">
        <f>IF(ISBLANK(Data!O50)," ",(Data!O50-Data!P50)^2)</f>
        <v>0</v>
      </c>
    </row>
    <row r="51" spans="2:5" s="60" customFormat="1" x14ac:dyDescent="0.3">
      <c r="B51" s="6">
        <v>43663</v>
      </c>
      <c r="C51" s="63">
        <f>IF(ISBLANK(Data!O51)," ",Data!O51-Data!P51)</f>
        <v>0</v>
      </c>
      <c r="D51" s="63">
        <f>IF(ISBLANK(Data!O51)," ",ABS(Data!O51-Data!P51))</f>
        <v>0</v>
      </c>
      <c r="E51" s="63">
        <f>IF(ISBLANK(Data!O51)," ",(Data!O51-Data!P51)^2)</f>
        <v>0</v>
      </c>
    </row>
    <row r="52" spans="2:5" s="60" customFormat="1" x14ac:dyDescent="0.3">
      <c r="B52" s="6">
        <v>43664</v>
      </c>
      <c r="C52" s="63">
        <f>IF(ISBLANK(Data!O52)," ",Data!O52-Data!P52)</f>
        <v>0</v>
      </c>
      <c r="D52" s="63">
        <f>IF(ISBLANK(Data!O52)," ",ABS(Data!O52-Data!P52))</f>
        <v>0</v>
      </c>
      <c r="E52" s="63">
        <f>IF(ISBLANK(Data!O52)," ",(Data!O52-Data!P52)^2)</f>
        <v>0</v>
      </c>
    </row>
    <row r="53" spans="2:5" s="60" customFormat="1" x14ac:dyDescent="0.3">
      <c r="B53" s="6">
        <v>43665</v>
      </c>
      <c r="C53" s="63">
        <f>IF(ISBLANK(Data!O53)," ",Data!O53-Data!P53)</f>
        <v>0</v>
      </c>
      <c r="D53" s="63">
        <f>IF(ISBLANK(Data!O53)," ",ABS(Data!O53-Data!P53))</f>
        <v>0</v>
      </c>
      <c r="E53" s="63">
        <f>IF(ISBLANK(Data!O53)," ",(Data!O53-Data!P53)^2)</f>
        <v>0</v>
      </c>
    </row>
    <row r="54" spans="2:5" s="60" customFormat="1" x14ac:dyDescent="0.3">
      <c r="B54" s="6">
        <v>43666</v>
      </c>
      <c r="C54" s="63">
        <f>IF(ISBLANK(Data!O54)," ",Data!O54-Data!P54)</f>
        <v>-0.26</v>
      </c>
      <c r="D54" s="63">
        <f>IF(ISBLANK(Data!O54)," ",ABS(Data!O54-Data!P54))</f>
        <v>0.26</v>
      </c>
      <c r="E54" s="63">
        <f>IF(ISBLANK(Data!O54)," ",(Data!O54-Data!P54)^2)</f>
        <v>6.7600000000000007E-2</v>
      </c>
    </row>
    <row r="55" spans="2:5" s="60" customFormat="1" x14ac:dyDescent="0.3">
      <c r="B55" s="6">
        <v>43667</v>
      </c>
      <c r="C55" s="63">
        <f>IF(ISBLANK(Data!O55)," ",Data!O55-Data!P55)</f>
        <v>0.33999999999999997</v>
      </c>
      <c r="D55" s="63">
        <f>IF(ISBLANK(Data!O55)," ",ABS(Data!O55-Data!P55))</f>
        <v>0.33999999999999997</v>
      </c>
      <c r="E55" s="63">
        <f>IF(ISBLANK(Data!O55)," ",(Data!O55-Data!P55)^2)</f>
        <v>0.11559999999999998</v>
      </c>
    </row>
    <row r="56" spans="2:5" s="60" customFormat="1" x14ac:dyDescent="0.3">
      <c r="B56" s="6">
        <v>43668</v>
      </c>
      <c r="C56" s="63">
        <f>IF(ISBLANK(Data!O56)," ",Data!O56-Data!P56)</f>
        <v>0.34666666666666668</v>
      </c>
      <c r="D56" s="63">
        <f>IF(ISBLANK(Data!O56)," ",ABS(Data!O56-Data!P56))</f>
        <v>0.34666666666666668</v>
      </c>
      <c r="E56" s="63">
        <f>IF(ISBLANK(Data!O56)," ",(Data!O56-Data!P56)^2)</f>
        <v>0.12017777777777779</v>
      </c>
    </row>
    <row r="57" spans="2:5" s="60" customFormat="1" x14ac:dyDescent="0.3">
      <c r="B57" s="6">
        <v>43669</v>
      </c>
      <c r="C57" s="63">
        <f>IF(ISBLANK(Data!O57)," ",Data!O57-Data!P57)</f>
        <v>4.706666666666667</v>
      </c>
      <c r="D57" s="63">
        <f>IF(ISBLANK(Data!O57)," ",ABS(Data!O57-Data!P57))</f>
        <v>4.706666666666667</v>
      </c>
      <c r="E57" s="63">
        <f>IF(ISBLANK(Data!O57)," ",(Data!O57-Data!P57)^2)</f>
        <v>22.152711111111113</v>
      </c>
    </row>
    <row r="58" spans="2:5" s="60" customFormat="1" x14ac:dyDescent="0.3">
      <c r="B58" s="6">
        <v>43670</v>
      </c>
      <c r="C58" s="63">
        <f>IF(ISBLANK(Data!O58)," ",Data!O58-Data!P58)</f>
        <v>6.4066666666666672</v>
      </c>
      <c r="D58" s="63">
        <f>IF(ISBLANK(Data!O58)," ",ABS(Data!O58-Data!P58))</f>
        <v>6.4066666666666672</v>
      </c>
      <c r="E58" s="63">
        <f>IF(ISBLANK(Data!O58)," ",(Data!O58-Data!P58)^2)</f>
        <v>41.045377777777787</v>
      </c>
    </row>
    <row r="59" spans="2:5" s="60" customFormat="1" x14ac:dyDescent="0.3">
      <c r="B59" s="6">
        <v>43671</v>
      </c>
      <c r="C59" s="63">
        <f>IF(ISBLANK(Data!O59)," ",Data!O59-Data!P59)</f>
        <v>4.8400000000000007</v>
      </c>
      <c r="D59" s="63">
        <f>IF(ISBLANK(Data!O59)," ",ABS(Data!O59-Data!P59))</f>
        <v>4.8400000000000007</v>
      </c>
      <c r="E59" s="63">
        <f>IF(ISBLANK(Data!O59)," ",(Data!O59-Data!P59)^2)</f>
        <v>23.425600000000006</v>
      </c>
    </row>
    <row r="60" spans="2:5" s="60" customFormat="1" x14ac:dyDescent="0.3">
      <c r="B60" s="6">
        <v>43672</v>
      </c>
      <c r="C60" s="63">
        <f>IF(ISBLANK(Data!O60)," ",Data!O60-Data!P60)</f>
        <v>0.74</v>
      </c>
      <c r="D60" s="63">
        <f>IF(ISBLANK(Data!O60)," ",ABS(Data!O60-Data!P60))</f>
        <v>0.74</v>
      </c>
      <c r="E60" s="63">
        <f>IF(ISBLANK(Data!O60)," ",(Data!O60-Data!P60)^2)</f>
        <v>0.54759999999999998</v>
      </c>
    </row>
    <row r="61" spans="2:5" s="60" customFormat="1" x14ac:dyDescent="0.3">
      <c r="B61" s="6">
        <v>43673</v>
      </c>
      <c r="C61" s="63">
        <f>IF(ISBLANK(Data!O61)," ",Data!O61-Data!P61)</f>
        <v>-1.226666666666667</v>
      </c>
      <c r="D61" s="63">
        <f>IF(ISBLANK(Data!O61)," ",ABS(Data!O61-Data!P61))</f>
        <v>1.226666666666667</v>
      </c>
      <c r="E61" s="63">
        <f>IF(ISBLANK(Data!O61)," ",(Data!O61-Data!P61)^2)</f>
        <v>1.504711111111112</v>
      </c>
    </row>
    <row r="62" spans="2:5" s="60" customFormat="1" x14ac:dyDescent="0.3">
      <c r="B62" s="6">
        <v>43674</v>
      </c>
      <c r="C62" s="63">
        <f>IF(ISBLANK(Data!O62)," ",Data!O62-Data!P62)</f>
        <v>-0.3600000000000001</v>
      </c>
      <c r="D62" s="63">
        <f>IF(ISBLANK(Data!O62)," ",ABS(Data!O62-Data!P62))</f>
        <v>0.3600000000000001</v>
      </c>
      <c r="E62" s="63">
        <f>IF(ISBLANK(Data!O62)," ",(Data!O62-Data!P62)^2)</f>
        <v>0.12960000000000008</v>
      </c>
    </row>
    <row r="63" spans="2:5" s="60" customFormat="1" x14ac:dyDescent="0.3">
      <c r="B63" s="6">
        <v>43675</v>
      </c>
      <c r="C63" s="63">
        <f>IF(ISBLANK(Data!O63)," ",Data!O63-Data!P63)</f>
        <v>11.806666666666667</v>
      </c>
      <c r="D63" s="63">
        <f>IF(ISBLANK(Data!O63)," ",ABS(Data!O63-Data!P63))</f>
        <v>11.806666666666667</v>
      </c>
      <c r="E63" s="63">
        <f>IF(ISBLANK(Data!O63)," ",(Data!O63-Data!P63)^2)</f>
        <v>139.39737777777779</v>
      </c>
    </row>
    <row r="64" spans="2:5" s="60" customFormat="1" x14ac:dyDescent="0.3">
      <c r="B64" s="6">
        <v>43676</v>
      </c>
      <c r="C64" s="63">
        <f>IF(ISBLANK(Data!O64)," ",Data!O64-Data!P64)</f>
        <v>11.259999999999996</v>
      </c>
      <c r="D64" s="63">
        <f>IF(ISBLANK(Data!O64)," ",ABS(Data!O64-Data!P64))</f>
        <v>11.259999999999996</v>
      </c>
      <c r="E64" s="63">
        <f>IF(ISBLANK(Data!O64)," ",(Data!O64-Data!P64)^2)</f>
        <v>126.78759999999991</v>
      </c>
    </row>
    <row r="65" spans="2:5" s="60" customFormat="1" x14ac:dyDescent="0.3">
      <c r="B65" s="6">
        <v>43677</v>
      </c>
      <c r="C65" s="63">
        <f>IF(ISBLANK(Data!O65)," ",Data!O65-Data!P65)</f>
        <v>14.126666666666667</v>
      </c>
      <c r="D65" s="63">
        <f>IF(ISBLANK(Data!O65)," ",ABS(Data!O65-Data!P65))</f>
        <v>14.126666666666667</v>
      </c>
      <c r="E65" s="63">
        <f>IF(ISBLANK(Data!O65)," ",(Data!O65-Data!P65)^2)</f>
        <v>199.56271111111113</v>
      </c>
    </row>
    <row r="66" spans="2:5" s="60" customFormat="1" x14ac:dyDescent="0.3">
      <c r="B66" s="6">
        <v>43678</v>
      </c>
      <c r="C66" s="63">
        <f>IF(ISBLANK(Data!O66)," ",Data!O66-Data!P66)</f>
        <v>5.0933333333333319</v>
      </c>
      <c r="D66" s="63">
        <f>IF(ISBLANK(Data!O66)," ",ABS(Data!O66-Data!P66))</f>
        <v>5.0933333333333319</v>
      </c>
      <c r="E66" s="63">
        <f>IF(ISBLANK(Data!O66)," ",(Data!O66-Data!P66)^2)</f>
        <v>25.942044444444431</v>
      </c>
    </row>
    <row r="67" spans="2:5" s="60" customFormat="1" x14ac:dyDescent="0.3">
      <c r="B67" s="6">
        <v>43679</v>
      </c>
      <c r="C67" s="63">
        <f>IF(ISBLANK(Data!O67)," ",Data!O67-Data!P67)</f>
        <v>1.0466666666666669</v>
      </c>
      <c r="D67" s="63">
        <f>IF(ISBLANK(Data!O67)," ",ABS(Data!O67-Data!P67))</f>
        <v>1.0466666666666669</v>
      </c>
      <c r="E67" s="63">
        <f>IF(ISBLANK(Data!O67)," ",(Data!O67-Data!P67)^2)</f>
        <v>1.0955111111111115</v>
      </c>
    </row>
    <row r="68" spans="2:5" s="60" customFormat="1" x14ac:dyDescent="0.3">
      <c r="B68" s="6">
        <v>43680</v>
      </c>
      <c r="C68" s="63">
        <f>IF(ISBLANK(Data!O68)," ",Data!O68-Data!P68)</f>
        <v>-0.69333333333333247</v>
      </c>
      <c r="D68" s="63">
        <f>IF(ISBLANK(Data!O68)," ",ABS(Data!O68-Data!P68))</f>
        <v>0.69333333333333247</v>
      </c>
      <c r="E68" s="63">
        <f>IF(ISBLANK(Data!O68)," ",(Data!O68-Data!P68)^2)</f>
        <v>0.48071111111110992</v>
      </c>
    </row>
    <row r="69" spans="2:5" s="60" customFormat="1" x14ac:dyDescent="0.3">
      <c r="B69" s="6">
        <v>43681</v>
      </c>
      <c r="C69" s="63">
        <f>IF(ISBLANK(Data!O69)," ",Data!O69-Data!P69)</f>
        <v>-2.5866666666666669</v>
      </c>
      <c r="D69" s="63">
        <f>IF(ISBLANK(Data!O69)," ",ABS(Data!O69-Data!P69))</f>
        <v>2.5866666666666669</v>
      </c>
      <c r="E69" s="63">
        <f>IF(ISBLANK(Data!O69)," ",(Data!O69-Data!P69)^2)</f>
        <v>6.6908444444444459</v>
      </c>
    </row>
    <row r="70" spans="2:5" s="60" customFormat="1" x14ac:dyDescent="0.3">
      <c r="B70" s="6">
        <v>43682</v>
      </c>
      <c r="C70" s="63">
        <f>IF(ISBLANK(Data!O70)," ",Data!O70-Data!P70)</f>
        <v>-1.3466666666666667</v>
      </c>
      <c r="D70" s="63">
        <f>IF(ISBLANK(Data!O70)," ",ABS(Data!O70-Data!P70))</f>
        <v>1.3466666666666667</v>
      </c>
      <c r="E70" s="63">
        <f>IF(ISBLANK(Data!O70)," ",(Data!O70-Data!P70)^2)</f>
        <v>1.8135111111111111</v>
      </c>
    </row>
    <row r="71" spans="2:5" s="60" customFormat="1" x14ac:dyDescent="0.3">
      <c r="B71" s="6">
        <v>43683</v>
      </c>
      <c r="C71" s="63">
        <f>IF(ISBLANK(Data!O71)," ",Data!O71-Data!P71)</f>
        <v>-1.0133333333333341</v>
      </c>
      <c r="D71" s="63">
        <f>IF(ISBLANK(Data!O71)," ",ABS(Data!O71-Data!P71))</f>
        <v>1.0133333333333341</v>
      </c>
      <c r="E71" s="63">
        <f>IF(ISBLANK(Data!O71)," ",(Data!O71-Data!P71)^2)</f>
        <v>1.026844444444446</v>
      </c>
    </row>
    <row r="72" spans="2:5" s="60" customFormat="1" x14ac:dyDescent="0.3">
      <c r="B72" s="6">
        <v>43684</v>
      </c>
      <c r="C72" s="63">
        <f>IF(ISBLANK(Data!O72)," ",Data!O72-Data!P72)</f>
        <v>-3.4399999999999995</v>
      </c>
      <c r="D72" s="63">
        <f>IF(ISBLANK(Data!O72)," ",ABS(Data!O72-Data!P72))</f>
        <v>3.4399999999999995</v>
      </c>
      <c r="E72" s="63">
        <f>IF(ISBLANK(Data!O72)," ",(Data!O72-Data!P72)^2)</f>
        <v>11.833599999999997</v>
      </c>
    </row>
    <row r="73" spans="2:5" s="60" customFormat="1" x14ac:dyDescent="0.3">
      <c r="B73" s="6">
        <v>43685</v>
      </c>
      <c r="C73" s="63">
        <f>IF(ISBLANK(Data!O73)," ",Data!O73-Data!P73)</f>
        <v>1.3333333333334529E-2</v>
      </c>
      <c r="D73" s="63">
        <f>IF(ISBLANK(Data!O73)," ",ABS(Data!O73-Data!P73))</f>
        <v>1.3333333333334529E-2</v>
      </c>
      <c r="E73" s="63">
        <f>IF(ISBLANK(Data!O73)," ",(Data!O73-Data!P73)^2)</f>
        <v>1.7777777777780966E-4</v>
      </c>
    </row>
    <row r="74" spans="2:5" s="60" customFormat="1" x14ac:dyDescent="0.3">
      <c r="B74" s="6">
        <v>43686</v>
      </c>
      <c r="C74" s="63">
        <f>IF(ISBLANK(Data!O74)," ",Data!O74-Data!P74)</f>
        <v>4.6666666666666856E-2</v>
      </c>
      <c r="D74" s="63">
        <f>IF(ISBLANK(Data!O74)," ",ABS(Data!O74-Data!P74))</f>
        <v>4.6666666666666856E-2</v>
      </c>
      <c r="E74" s="63">
        <f>IF(ISBLANK(Data!O74)," ",(Data!O74-Data!P74)^2)</f>
        <v>2.1777777777777954E-3</v>
      </c>
    </row>
    <row r="75" spans="2:5" s="60" customFormat="1" x14ac:dyDescent="0.3">
      <c r="B75" s="6">
        <v>43687</v>
      </c>
      <c r="C75" s="63">
        <f>IF(ISBLANK(Data!O75)," ",Data!O75-Data!P75)</f>
        <v>1.3333333333333333</v>
      </c>
      <c r="D75" s="63">
        <f>IF(ISBLANK(Data!O75)," ",ABS(Data!O75-Data!P75))</f>
        <v>1.3333333333333333</v>
      </c>
      <c r="E75" s="63">
        <f>IF(ISBLANK(Data!O75)," ",(Data!O75-Data!P75)^2)</f>
        <v>1.7777777777777777</v>
      </c>
    </row>
    <row r="76" spans="2:5" s="60" customFormat="1" x14ac:dyDescent="0.3">
      <c r="B76" s="6">
        <v>43688</v>
      </c>
      <c r="C76" s="63">
        <f>IF(ISBLANK(Data!O76)," ",Data!O76-Data!P76)</f>
        <v>0.89999999999999991</v>
      </c>
      <c r="D76" s="63">
        <f>IF(ISBLANK(Data!O76)," ",ABS(Data!O76-Data!P76))</f>
        <v>0.89999999999999991</v>
      </c>
      <c r="E76" s="63">
        <f>IF(ISBLANK(Data!O76)," ",(Data!O76-Data!P76)^2)</f>
        <v>0.80999999999999983</v>
      </c>
    </row>
    <row r="77" spans="2:5" s="60" customFormat="1" x14ac:dyDescent="0.3">
      <c r="B77" s="6">
        <v>43689</v>
      </c>
      <c r="C77" s="63">
        <f>IF(ISBLANK(Data!O77)," ",Data!O77-Data!P77)</f>
        <v>0.13999999999999996</v>
      </c>
      <c r="D77" s="63">
        <f>IF(ISBLANK(Data!O77)," ",ABS(Data!O77-Data!P77))</f>
        <v>0.13999999999999996</v>
      </c>
      <c r="E77" s="63">
        <f>IF(ISBLANK(Data!O77)," ",(Data!O77-Data!P77)^2)</f>
        <v>1.9599999999999989E-2</v>
      </c>
    </row>
    <row r="78" spans="2:5" s="60" customFormat="1" x14ac:dyDescent="0.3">
      <c r="B78" s="6">
        <v>43690</v>
      </c>
      <c r="C78" s="63">
        <f>IF(ISBLANK(Data!O78)," ",Data!O78-Data!P78)</f>
        <v>3.999999999999998E-2</v>
      </c>
      <c r="D78" s="63">
        <f>IF(ISBLANK(Data!O78)," ",ABS(Data!O78-Data!P78))</f>
        <v>3.999999999999998E-2</v>
      </c>
      <c r="E78" s="63">
        <f>IF(ISBLANK(Data!O78)," ",(Data!O78-Data!P78)^2)</f>
        <v>1.5999999999999983E-3</v>
      </c>
    </row>
    <row r="79" spans="2:5" s="60" customFormat="1" x14ac:dyDescent="0.3">
      <c r="B79" s="6">
        <v>43691</v>
      </c>
      <c r="C79" s="63">
        <f>IF(ISBLANK(Data!O79)," ",Data!O79-Data!P79)</f>
        <v>2.3733333333333335</v>
      </c>
      <c r="D79" s="63">
        <f>IF(ISBLANK(Data!O79)," ",ABS(Data!O79-Data!P79))</f>
        <v>2.3733333333333335</v>
      </c>
      <c r="E79" s="63">
        <f>IF(ISBLANK(Data!O79)," ",(Data!O79-Data!P79)^2)</f>
        <v>5.6327111111111119</v>
      </c>
    </row>
    <row r="80" spans="2:5" s="60" customFormat="1" x14ac:dyDescent="0.3">
      <c r="B80" s="6">
        <v>43692</v>
      </c>
      <c r="C80" s="63">
        <f>IF(ISBLANK(Data!O80)," ",Data!O80-Data!P80)</f>
        <v>2.0733333333333337</v>
      </c>
      <c r="D80" s="63">
        <f>IF(ISBLANK(Data!O80)," ",ABS(Data!O80-Data!P80))</f>
        <v>2.0733333333333337</v>
      </c>
      <c r="E80" s="63">
        <f>IF(ISBLANK(Data!O80)," ",(Data!O80-Data!P80)^2)</f>
        <v>4.2987111111111123</v>
      </c>
    </row>
    <row r="81" spans="2:5" s="60" customFormat="1" x14ac:dyDescent="0.3">
      <c r="B81" s="6">
        <v>43693</v>
      </c>
      <c r="C81" s="63">
        <f>IF(ISBLANK(Data!O81)," ",Data!O81-Data!P81)</f>
        <v>2.0733333333333337</v>
      </c>
      <c r="D81" s="63">
        <f>IF(ISBLANK(Data!O81)," ",ABS(Data!O81-Data!P81))</f>
        <v>2.0733333333333337</v>
      </c>
      <c r="E81" s="63">
        <f>IF(ISBLANK(Data!O81)," ",(Data!O81-Data!P81)^2)</f>
        <v>4.2987111111111123</v>
      </c>
    </row>
    <row r="82" spans="2:5" s="60" customFormat="1" x14ac:dyDescent="0.3">
      <c r="B82" s="6">
        <v>43694</v>
      </c>
      <c r="C82" s="63">
        <f>IF(ISBLANK(Data!O82)," ",Data!O82-Data!P82)</f>
        <v>-0.26</v>
      </c>
      <c r="D82" s="63">
        <f>IF(ISBLANK(Data!O82)," ",ABS(Data!O82-Data!P82))</f>
        <v>0.26</v>
      </c>
      <c r="E82" s="63">
        <f>IF(ISBLANK(Data!O82)," ",(Data!O82-Data!P82)^2)</f>
        <v>6.7600000000000007E-2</v>
      </c>
    </row>
    <row r="83" spans="2:5" s="60" customFormat="1" x14ac:dyDescent="0.3">
      <c r="B83" s="6">
        <v>43695</v>
      </c>
      <c r="C83" s="63">
        <f>IF(ISBLANK(Data!O83)," ",Data!O83-Data!P83)</f>
        <v>0</v>
      </c>
      <c r="D83" s="63">
        <f>IF(ISBLANK(Data!O83)," ",ABS(Data!O83-Data!P83))</f>
        <v>0</v>
      </c>
      <c r="E83" s="63">
        <f>IF(ISBLANK(Data!O83)," ",(Data!O83-Data!P83)^2)</f>
        <v>0</v>
      </c>
    </row>
    <row r="84" spans="2:5" s="60" customFormat="1" x14ac:dyDescent="0.3">
      <c r="B84" s="6">
        <v>43696</v>
      </c>
      <c r="C84" s="63">
        <f>IF(ISBLANK(Data!O84)," ",Data!O84-Data!P84)</f>
        <v>0</v>
      </c>
      <c r="D84" s="63">
        <f>IF(ISBLANK(Data!O84)," ",ABS(Data!O84-Data!P84))</f>
        <v>0</v>
      </c>
      <c r="E84" s="63">
        <f>IF(ISBLANK(Data!O84)," ",(Data!O84-Data!P84)^2)</f>
        <v>0</v>
      </c>
    </row>
    <row r="85" spans="2:5" s="60" customFormat="1" x14ac:dyDescent="0.3">
      <c r="B85" s="6">
        <v>43697</v>
      </c>
      <c r="C85" s="63">
        <f>IF(ISBLANK(Data!O85)," ",Data!O85-Data!P85)</f>
        <v>0</v>
      </c>
      <c r="D85" s="63">
        <f>IF(ISBLANK(Data!O85)," ",ABS(Data!O85-Data!P85))</f>
        <v>0</v>
      </c>
      <c r="E85" s="63">
        <f>IF(ISBLANK(Data!O85)," ",(Data!O85-Data!P85)^2)</f>
        <v>0</v>
      </c>
    </row>
    <row r="86" spans="2:5" s="60" customFormat="1" x14ac:dyDescent="0.3">
      <c r="B86" s="6">
        <v>43698</v>
      </c>
      <c r="C86" s="63">
        <f>IF(ISBLANK(Data!O86)," ",Data!O86-Data!P86)</f>
        <v>0</v>
      </c>
      <c r="D86" s="63">
        <f>IF(ISBLANK(Data!O86)," ",ABS(Data!O86-Data!P86))</f>
        <v>0</v>
      </c>
      <c r="E86" s="63">
        <f>IF(ISBLANK(Data!O86)," ",(Data!O86-Data!P86)^2)</f>
        <v>0</v>
      </c>
    </row>
    <row r="87" spans="2:5" s="60" customFormat="1" x14ac:dyDescent="0.3">
      <c r="B87" s="6">
        <v>43699</v>
      </c>
      <c r="C87" s="63">
        <f>IF(ISBLANK(Data!O87)," ",Data!O87-Data!P87)</f>
        <v>0</v>
      </c>
      <c r="D87" s="63">
        <f>IF(ISBLANK(Data!O87)," ",ABS(Data!O87-Data!P87))</f>
        <v>0</v>
      </c>
      <c r="E87" s="63">
        <f>IF(ISBLANK(Data!O87)," ",(Data!O87-Data!P87)^2)</f>
        <v>0</v>
      </c>
    </row>
    <row r="88" spans="2:5" s="60" customFormat="1" x14ac:dyDescent="0.3">
      <c r="B88" s="6">
        <v>43700</v>
      </c>
      <c r="C88" s="63">
        <f>IF(ISBLANK(Data!O88)," ",Data!O88-Data!P88)</f>
        <v>0</v>
      </c>
      <c r="D88" s="63">
        <f>IF(ISBLANK(Data!O88)," ",ABS(Data!O88-Data!P88))</f>
        <v>0</v>
      </c>
      <c r="E88" s="63">
        <f>IF(ISBLANK(Data!O88)," ",(Data!O88-Data!P88)^2)</f>
        <v>0</v>
      </c>
    </row>
    <row r="89" spans="2:5" s="60" customFormat="1" x14ac:dyDescent="0.3">
      <c r="B89" s="6">
        <v>43701</v>
      </c>
      <c r="C89" s="63">
        <f>IF(ISBLANK(Data!O89)," ",Data!O89-Data!P89)</f>
        <v>0</v>
      </c>
      <c r="D89" s="63">
        <f>IF(ISBLANK(Data!O89)," ",ABS(Data!O89-Data!P89))</f>
        <v>0</v>
      </c>
      <c r="E89" s="63">
        <f>IF(ISBLANK(Data!O89)," ",(Data!O89-Data!P89)^2)</f>
        <v>0</v>
      </c>
    </row>
    <row r="90" spans="2:5" s="60" customFormat="1" x14ac:dyDescent="0.3">
      <c r="B90" s="6">
        <v>43702</v>
      </c>
      <c r="C90" s="63">
        <f>IF(ISBLANK(Data!O90)," ",Data!O90-Data!P90)</f>
        <v>0</v>
      </c>
      <c r="D90" s="63">
        <f>IF(ISBLANK(Data!O90)," ",ABS(Data!O90-Data!P90))</f>
        <v>0</v>
      </c>
      <c r="E90" s="63">
        <f>IF(ISBLANK(Data!O90)," ",(Data!O90-Data!P90)^2)</f>
        <v>0</v>
      </c>
    </row>
    <row r="91" spans="2:5" s="60" customFormat="1" x14ac:dyDescent="0.3">
      <c r="B91" s="6">
        <v>43703</v>
      </c>
      <c r="C91" s="63">
        <f>IF(ISBLANK(Data!O91)," ",Data!O91-Data!P91)</f>
        <v>0</v>
      </c>
      <c r="D91" s="63">
        <f>IF(ISBLANK(Data!O91)," ",ABS(Data!O91-Data!P91))</f>
        <v>0</v>
      </c>
      <c r="E91" s="63">
        <f>IF(ISBLANK(Data!O91)," ",(Data!O91-Data!P91)^2)</f>
        <v>0</v>
      </c>
    </row>
    <row r="92" spans="2:5" s="60" customFormat="1" x14ac:dyDescent="0.3">
      <c r="B92" s="6">
        <v>43704</v>
      </c>
      <c r="C92" s="63">
        <f>IF(ISBLANK(Data!O92)," ",Data!O92-Data!P92)</f>
        <v>0</v>
      </c>
      <c r="D92" s="63">
        <f>IF(ISBLANK(Data!O92)," ",ABS(Data!O92-Data!P92))</f>
        <v>0</v>
      </c>
      <c r="E92" s="63">
        <f>IF(ISBLANK(Data!O92)," ",(Data!O92-Data!P92)^2)</f>
        <v>0</v>
      </c>
    </row>
    <row r="93" spans="2:5" s="60" customFormat="1" x14ac:dyDescent="0.3">
      <c r="B93" s="6">
        <v>43705</v>
      </c>
      <c r="C93" s="63">
        <f>IF(ISBLANK(Data!O93)," ",Data!O93-Data!P93)</f>
        <v>0</v>
      </c>
      <c r="D93" s="63">
        <f>IF(ISBLANK(Data!O93)," ",ABS(Data!O93-Data!P93))</f>
        <v>0</v>
      </c>
      <c r="E93" s="63">
        <f>IF(ISBLANK(Data!O93)," ",(Data!O93-Data!P93)^2)</f>
        <v>0</v>
      </c>
    </row>
    <row r="94" spans="2:5" s="60" customFormat="1" x14ac:dyDescent="0.3">
      <c r="B94" s="6">
        <v>43706</v>
      </c>
      <c r="C94" s="63">
        <f>IF(ISBLANK(Data!O94)," ",Data!O94-Data!P94)</f>
        <v>0</v>
      </c>
      <c r="D94" s="63">
        <f>IF(ISBLANK(Data!O94)," ",ABS(Data!O94-Data!P94))</f>
        <v>0</v>
      </c>
      <c r="E94" s="63">
        <f>IF(ISBLANK(Data!O94)," ",(Data!O94-Data!P94)^2)</f>
        <v>0</v>
      </c>
    </row>
    <row r="95" spans="2:5" s="60" customFormat="1" x14ac:dyDescent="0.3">
      <c r="B95" s="6">
        <v>43707</v>
      </c>
      <c r="C95" s="63">
        <f>IF(ISBLANK(Data!O95)," ",Data!O95-Data!P95)</f>
        <v>0</v>
      </c>
      <c r="D95" s="63">
        <f>IF(ISBLANK(Data!O95)," ",ABS(Data!O95-Data!P95))</f>
        <v>0</v>
      </c>
      <c r="E95" s="63">
        <f>IF(ISBLANK(Data!O95)," ",(Data!O95-Data!P95)^2)</f>
        <v>0</v>
      </c>
    </row>
    <row r="96" spans="2:5" s="60" customFormat="1" x14ac:dyDescent="0.3">
      <c r="B96" s="6">
        <v>43708</v>
      </c>
      <c r="C96" s="63">
        <f>IF(ISBLANK(Data!O96)," ",Data!O96-Data!P96)</f>
        <v>0</v>
      </c>
      <c r="D96" s="63">
        <f>IF(ISBLANK(Data!O96)," ",ABS(Data!O96-Data!P96))</f>
        <v>0</v>
      </c>
      <c r="E96" s="63">
        <f>IF(ISBLANK(Data!O96)," ",(Data!O96-Data!P96)^2)</f>
        <v>0</v>
      </c>
    </row>
    <row r="97" spans="2:5" s="60" customFormat="1" x14ac:dyDescent="0.3">
      <c r="B97" s="6">
        <v>43709</v>
      </c>
      <c r="C97" s="63">
        <f>IF(ISBLANK(Data!O97)," ",Data!O97-Data!P97)</f>
        <v>0</v>
      </c>
      <c r="D97" s="63">
        <f>IF(ISBLANK(Data!O97)," ",ABS(Data!O97-Data!P97))</f>
        <v>0</v>
      </c>
      <c r="E97" s="63">
        <f>IF(ISBLANK(Data!O97)," ",(Data!O97-Data!P97)^2)</f>
        <v>0</v>
      </c>
    </row>
    <row r="98" spans="2:5" s="60" customFormat="1" x14ac:dyDescent="0.3">
      <c r="B98" s="6">
        <v>43710</v>
      </c>
      <c r="C98" s="63">
        <f>IF(ISBLANK(Data!O98)," ",Data!O98-Data!P98)</f>
        <v>0</v>
      </c>
      <c r="D98" s="63">
        <f>IF(ISBLANK(Data!O98)," ",ABS(Data!O98-Data!P98))</f>
        <v>0</v>
      </c>
      <c r="E98" s="63">
        <f>IF(ISBLANK(Data!O98)," ",(Data!O98-Data!P98)^2)</f>
        <v>0</v>
      </c>
    </row>
    <row r="99" spans="2:5" s="60" customFormat="1" x14ac:dyDescent="0.3">
      <c r="B99" s="6">
        <v>43711</v>
      </c>
      <c r="C99" s="63">
        <f>IF(ISBLANK(Data!O99)," ",Data!O99-Data!P99)</f>
        <v>0</v>
      </c>
      <c r="D99" s="63">
        <f>IF(ISBLANK(Data!O99)," ",ABS(Data!O99-Data!P99))</f>
        <v>0</v>
      </c>
      <c r="E99" s="63">
        <f>IF(ISBLANK(Data!O99)," ",(Data!O99-Data!P99)^2)</f>
        <v>0</v>
      </c>
    </row>
    <row r="100" spans="2:5" s="60" customFormat="1" x14ac:dyDescent="0.3">
      <c r="B100" s="6">
        <v>43712</v>
      </c>
      <c r="C100" s="63">
        <f>IF(ISBLANK(Data!O100)," ",Data!O100-Data!P100)</f>
        <v>0</v>
      </c>
      <c r="D100" s="63">
        <f>IF(ISBLANK(Data!O100)," ",ABS(Data!O100-Data!P100))</f>
        <v>0</v>
      </c>
      <c r="E100" s="63">
        <f>IF(ISBLANK(Data!O100)," ",(Data!O100-Data!P100)^2)</f>
        <v>0</v>
      </c>
    </row>
    <row r="101" spans="2:5" s="60" customFormat="1" x14ac:dyDescent="0.3">
      <c r="B101" s="6">
        <v>43713</v>
      </c>
      <c r="C101" s="63">
        <f>IF(ISBLANK(Data!O101)," ",Data!O101-Data!P101)</f>
        <v>0</v>
      </c>
      <c r="D101" s="63">
        <f>IF(ISBLANK(Data!O101)," ",ABS(Data!O101-Data!P101))</f>
        <v>0</v>
      </c>
      <c r="E101" s="63">
        <f>IF(ISBLANK(Data!O101)," ",(Data!O101-Data!P101)^2)</f>
        <v>0</v>
      </c>
    </row>
    <row r="102" spans="2:5" s="60" customFormat="1" x14ac:dyDescent="0.3">
      <c r="B102" s="6">
        <v>43714</v>
      </c>
      <c r="C102" s="63">
        <f>IF(ISBLANK(Data!O102)," ",Data!O102-Data!P102)</f>
        <v>0</v>
      </c>
      <c r="D102" s="63">
        <f>IF(ISBLANK(Data!O102)," ",ABS(Data!O102-Data!P102))</f>
        <v>0</v>
      </c>
      <c r="E102" s="63">
        <f>IF(ISBLANK(Data!O102)," ",(Data!O102-Data!P102)^2)</f>
        <v>0</v>
      </c>
    </row>
    <row r="103" spans="2:5" s="60" customFormat="1" x14ac:dyDescent="0.3">
      <c r="B103" s="6">
        <v>43715</v>
      </c>
      <c r="C103" s="63">
        <f>IF(ISBLANK(Data!O103)," ",Data!O103-Data!P103)</f>
        <v>1.9666666666666666</v>
      </c>
      <c r="D103" s="63">
        <f>IF(ISBLANK(Data!O103)," ",ABS(Data!O103-Data!P103))</f>
        <v>1.9666666666666666</v>
      </c>
      <c r="E103" s="63">
        <f>IF(ISBLANK(Data!O103)," ",(Data!O103-Data!P103)^2)</f>
        <v>3.8677777777777775</v>
      </c>
    </row>
    <row r="104" spans="2:5" s="60" customFormat="1" x14ac:dyDescent="0.3">
      <c r="B104" s="6">
        <v>43716</v>
      </c>
      <c r="C104" s="63">
        <f>IF(ISBLANK(Data!O104)," ",Data!O104-Data!P104)</f>
        <v>2.0333333333333332</v>
      </c>
      <c r="D104" s="63">
        <f>IF(ISBLANK(Data!O104)," ",ABS(Data!O104-Data!P104))</f>
        <v>2.0333333333333332</v>
      </c>
      <c r="E104" s="63">
        <f>IF(ISBLANK(Data!O104)," ",(Data!O104-Data!P104)^2)</f>
        <v>4.1344444444444441</v>
      </c>
    </row>
    <row r="105" spans="2:5" s="60" customFormat="1" x14ac:dyDescent="0.3">
      <c r="B105" s="6">
        <v>43717</v>
      </c>
      <c r="C105" s="63">
        <f>IF(ISBLANK(Data!O105)," ",Data!O105-Data!P105)</f>
        <v>3.0333333333333332</v>
      </c>
      <c r="D105" s="63">
        <f>IF(ISBLANK(Data!O105)," ",ABS(Data!O105-Data!P105))</f>
        <v>3.0333333333333332</v>
      </c>
      <c r="E105" s="63">
        <f>IF(ISBLANK(Data!O105)," ",(Data!O105-Data!P105)^2)</f>
        <v>9.2011111111111106</v>
      </c>
    </row>
    <row r="106" spans="2:5" s="60" customFormat="1" x14ac:dyDescent="0.3">
      <c r="B106" s="6">
        <v>43718</v>
      </c>
      <c r="C106" s="63">
        <f>IF(ISBLANK(Data!O106)," ",Data!O106-Data!P106)</f>
        <v>-2.4199999999999995</v>
      </c>
      <c r="D106" s="63">
        <f>IF(ISBLANK(Data!O106)," ",ABS(Data!O106-Data!P106))</f>
        <v>2.4199999999999995</v>
      </c>
      <c r="E106" s="63">
        <f>IF(ISBLANK(Data!O106)," ",(Data!O106-Data!P106)^2)</f>
        <v>5.8563999999999972</v>
      </c>
    </row>
    <row r="107" spans="2:5" s="60" customFormat="1" x14ac:dyDescent="0.3">
      <c r="B107" s="6">
        <v>43719</v>
      </c>
      <c r="C107" s="63">
        <f>IF(ISBLANK(Data!O107)," ",Data!O107-Data!P107)</f>
        <v>-2.3799999999999994</v>
      </c>
      <c r="D107" s="63">
        <f>IF(ISBLANK(Data!O107)," ",ABS(Data!O107-Data!P107))</f>
        <v>2.3799999999999994</v>
      </c>
      <c r="E107" s="63">
        <f>IF(ISBLANK(Data!O107)," ",(Data!O107-Data!P107)^2)</f>
        <v>5.664399999999997</v>
      </c>
    </row>
    <row r="108" spans="2:5" s="60" customFormat="1" x14ac:dyDescent="0.3">
      <c r="B108" s="6">
        <v>43720</v>
      </c>
      <c r="C108" s="63">
        <f>IF(ISBLANK(Data!O108)," ",Data!O108-Data!P108)</f>
        <v>-13.886666666666665</v>
      </c>
      <c r="D108" s="63">
        <f>IF(ISBLANK(Data!O108)," ",ABS(Data!O108-Data!P108))</f>
        <v>13.886666666666665</v>
      </c>
      <c r="E108" s="63">
        <f>IF(ISBLANK(Data!O108)," ",(Data!O108-Data!P108)^2)</f>
        <v>192.83951111111105</v>
      </c>
    </row>
    <row r="109" spans="2:5" s="60" customFormat="1" x14ac:dyDescent="0.3">
      <c r="B109" s="6">
        <v>43721</v>
      </c>
      <c r="C109" s="63">
        <f>IF(ISBLANK(Data!O109)," ",Data!O109-Data!P109)</f>
        <v>-10.400000000000002</v>
      </c>
      <c r="D109" s="63">
        <f>IF(ISBLANK(Data!O109)," ",ABS(Data!O109-Data!P109))</f>
        <v>10.400000000000002</v>
      </c>
      <c r="E109" s="63">
        <f>IF(ISBLANK(Data!O109)," ",(Data!O109-Data!P109)^2)</f>
        <v>108.16000000000004</v>
      </c>
    </row>
    <row r="110" spans="2:5" s="60" customFormat="1" x14ac:dyDescent="0.3">
      <c r="B110" s="6">
        <v>43722</v>
      </c>
      <c r="C110" s="63">
        <f>IF(ISBLANK(Data!O110)," ",Data!O110-Data!P110)</f>
        <v>-19.086666666666666</v>
      </c>
      <c r="D110" s="63">
        <f>IF(ISBLANK(Data!O110)," ",ABS(Data!O110-Data!P110))</f>
        <v>19.086666666666666</v>
      </c>
      <c r="E110" s="63">
        <f>IF(ISBLANK(Data!O110)," ",(Data!O110-Data!P110)^2)</f>
        <v>364.30084444444441</v>
      </c>
    </row>
    <row r="111" spans="2:5" s="60" customFormat="1" x14ac:dyDescent="0.3">
      <c r="B111" s="6">
        <v>43723</v>
      </c>
      <c r="C111" s="63">
        <f>IF(ISBLANK(Data!O111)," ",Data!O111-Data!P111)</f>
        <v>-13.353333333333335</v>
      </c>
      <c r="D111" s="63">
        <f>IF(ISBLANK(Data!O111)," ",ABS(Data!O111-Data!P111))</f>
        <v>13.353333333333335</v>
      </c>
      <c r="E111" s="63">
        <f>IF(ISBLANK(Data!O111)," ",(Data!O111-Data!P111)^2)</f>
        <v>178.31151111111117</v>
      </c>
    </row>
    <row r="112" spans="2:5" s="60" customFormat="1" x14ac:dyDescent="0.3">
      <c r="B112" s="6">
        <v>43724</v>
      </c>
      <c r="C112" s="63">
        <f>IF(ISBLANK(Data!O112)," ",Data!O112-Data!P112)</f>
        <v>-19.333333333333336</v>
      </c>
      <c r="D112" s="63">
        <f>IF(ISBLANK(Data!O112)," ",ABS(Data!O112-Data!P112))</f>
        <v>19.333333333333336</v>
      </c>
      <c r="E112" s="63">
        <f>IF(ISBLANK(Data!O112)," ",(Data!O112-Data!P112)^2)</f>
        <v>373.77777777777789</v>
      </c>
    </row>
    <row r="113" spans="2:5" s="60" customFormat="1" x14ac:dyDescent="0.3">
      <c r="B113" s="6">
        <v>43725</v>
      </c>
      <c r="C113" s="63">
        <f>IF(ISBLANK(Data!O113)," ",Data!O113-Data!P113)</f>
        <v>-18.526666666666667</v>
      </c>
      <c r="D113" s="63">
        <f>IF(ISBLANK(Data!O113)," ",ABS(Data!O113-Data!P113))</f>
        <v>18.526666666666667</v>
      </c>
      <c r="E113" s="63">
        <f>IF(ISBLANK(Data!O113)," ",(Data!O113-Data!P113)^2)</f>
        <v>343.23737777777779</v>
      </c>
    </row>
    <row r="114" spans="2:5" s="60" customFormat="1" x14ac:dyDescent="0.3">
      <c r="B114" s="6">
        <v>43726</v>
      </c>
      <c r="C114" s="63">
        <f>IF(ISBLANK(Data!O114)," ",Data!O114-Data!P114)</f>
        <v>-35.413333333333341</v>
      </c>
      <c r="D114" s="63">
        <f>IF(ISBLANK(Data!O114)," ",ABS(Data!O114-Data!P114))</f>
        <v>35.413333333333341</v>
      </c>
      <c r="E114" s="63">
        <f>IF(ISBLANK(Data!O114)," ",(Data!O114-Data!P114)^2)</f>
        <v>1254.1041777777784</v>
      </c>
    </row>
    <row r="115" spans="2:5" s="60" customFormat="1" x14ac:dyDescent="0.3">
      <c r="B115" s="6">
        <v>43727</v>
      </c>
      <c r="C115" s="63">
        <f>IF(ISBLANK(Data!O115)," ",Data!O115-Data!P115)</f>
        <v>-24.466666666666665</v>
      </c>
      <c r="D115" s="63">
        <f>IF(ISBLANK(Data!O115)," ",ABS(Data!O115-Data!P115))</f>
        <v>24.466666666666665</v>
      </c>
      <c r="E115" s="63">
        <f>IF(ISBLANK(Data!O115)," ",(Data!O115-Data!P115)^2)</f>
        <v>598.61777777777775</v>
      </c>
    </row>
    <row r="116" spans="2:5" s="60" customFormat="1" x14ac:dyDescent="0.3">
      <c r="B116" s="6">
        <v>43728</v>
      </c>
      <c r="C116" s="63">
        <f>IF(ISBLANK(Data!O116)," ",Data!O116-Data!P116)</f>
        <v>-15.426666666666669</v>
      </c>
      <c r="D116" s="63">
        <f>IF(ISBLANK(Data!O116)," ",ABS(Data!O116-Data!P116))</f>
        <v>15.426666666666669</v>
      </c>
      <c r="E116" s="63">
        <f>IF(ISBLANK(Data!O116)," ",(Data!O116-Data!P116)^2)</f>
        <v>237.98204444444454</v>
      </c>
    </row>
    <row r="117" spans="2:5" s="60" customFormat="1" x14ac:dyDescent="0.3">
      <c r="B117" s="6">
        <v>43729</v>
      </c>
      <c r="C117" s="63">
        <f>IF(ISBLANK(Data!O117)," ",Data!O117-Data!P117)</f>
        <v>9.1</v>
      </c>
      <c r="D117" s="63">
        <f>IF(ISBLANK(Data!O117)," ",ABS(Data!O117-Data!P117))</f>
        <v>9.1</v>
      </c>
      <c r="E117" s="63">
        <f>IF(ISBLANK(Data!O117)," ",(Data!O117-Data!P117)^2)</f>
        <v>82.809999999999988</v>
      </c>
    </row>
    <row r="118" spans="2:5" s="60" customFormat="1" x14ac:dyDescent="0.3">
      <c r="B118" s="6">
        <v>43730</v>
      </c>
      <c r="C118" s="63">
        <f>IF(ISBLANK(Data!O118)," ",Data!O118-Data!P118)</f>
        <v>0.20666666666666611</v>
      </c>
      <c r="D118" s="63">
        <f>IF(ISBLANK(Data!O118)," ",ABS(Data!O118-Data!P118))</f>
        <v>0.20666666666666611</v>
      </c>
      <c r="E118" s="63">
        <f>IF(ISBLANK(Data!O118)," ",(Data!O118-Data!P118)^2)</f>
        <v>4.271111111111088E-2</v>
      </c>
    </row>
    <row r="119" spans="2:5" s="60" customFormat="1" x14ac:dyDescent="0.3">
      <c r="B119" s="6">
        <v>43731</v>
      </c>
      <c r="C119" s="63">
        <f>IF(ISBLANK(Data!O119)," ",Data!O119-Data!P119)</f>
        <v>2.88</v>
      </c>
      <c r="D119" s="63">
        <f>IF(ISBLANK(Data!O119)," ",ABS(Data!O119-Data!P119))</f>
        <v>2.88</v>
      </c>
      <c r="E119" s="63">
        <f>IF(ISBLANK(Data!O119)," ",(Data!O119-Data!P119)^2)</f>
        <v>8.2943999999999996</v>
      </c>
    </row>
    <row r="120" spans="2:5" s="60" customFormat="1" x14ac:dyDescent="0.3">
      <c r="B120" s="6">
        <v>43732</v>
      </c>
      <c r="C120" s="63">
        <f>IF(ISBLANK(Data!O120)," ",Data!O120-Data!P120)</f>
        <v>-11.426666666666666</v>
      </c>
      <c r="D120" s="63">
        <f>IF(ISBLANK(Data!O120)," ",ABS(Data!O120-Data!P120))</f>
        <v>11.426666666666666</v>
      </c>
      <c r="E120" s="63">
        <f>IF(ISBLANK(Data!O120)," ",(Data!O120-Data!P120)^2)</f>
        <v>130.5687111111111</v>
      </c>
    </row>
    <row r="121" spans="2:5" s="60" customFormat="1" x14ac:dyDescent="0.3">
      <c r="B121" s="6">
        <v>43733</v>
      </c>
      <c r="C121" s="63">
        <f>IF(ISBLANK(Data!O121)," ",Data!O121-Data!P121)</f>
        <v>-32.11333333333333</v>
      </c>
      <c r="D121" s="63">
        <f>IF(ISBLANK(Data!O121)," ",ABS(Data!O121-Data!P121))</f>
        <v>32.11333333333333</v>
      </c>
      <c r="E121" s="63">
        <f>IF(ISBLANK(Data!O121)," ",(Data!O121-Data!P121)^2)</f>
        <v>1031.2661777777776</v>
      </c>
    </row>
    <row r="122" spans="2:5" s="60" customFormat="1" x14ac:dyDescent="0.3">
      <c r="B122" s="6">
        <v>43734</v>
      </c>
      <c r="C122" s="63">
        <f>IF(ISBLANK(Data!O122)," ",Data!O122-Data!P122)</f>
        <v>-36.719999999999992</v>
      </c>
      <c r="D122" s="63">
        <f>IF(ISBLANK(Data!O122)," ",ABS(Data!O122-Data!P122))</f>
        <v>36.719999999999992</v>
      </c>
      <c r="E122" s="63">
        <f>IF(ISBLANK(Data!O122)," ",(Data!O122-Data!P122)^2)</f>
        <v>1348.3583999999994</v>
      </c>
    </row>
    <row r="123" spans="2:5" s="60" customFormat="1" x14ac:dyDescent="0.3">
      <c r="B123" s="6">
        <v>43735</v>
      </c>
      <c r="C123" s="63">
        <f>IF(ISBLANK(Data!O123)," ",Data!O123-Data!P123)</f>
        <v>-48.593333333333327</v>
      </c>
      <c r="D123" s="63">
        <f>IF(ISBLANK(Data!O123)," ",ABS(Data!O123-Data!P123))</f>
        <v>48.593333333333327</v>
      </c>
      <c r="E123" s="63">
        <f>IF(ISBLANK(Data!O123)," ",(Data!O123-Data!P123)^2)</f>
        <v>2361.3120444444439</v>
      </c>
    </row>
    <row r="124" spans="2:5" s="60" customFormat="1" x14ac:dyDescent="0.3">
      <c r="B124" s="6">
        <v>43736</v>
      </c>
      <c r="C124" s="63">
        <f>IF(ISBLANK(Data!O124)," ",Data!O124-Data!P124)</f>
        <v>-23.513333333333328</v>
      </c>
      <c r="D124" s="63">
        <f>IF(ISBLANK(Data!O124)," ",ABS(Data!O124-Data!P124))</f>
        <v>23.513333333333328</v>
      </c>
      <c r="E124" s="63">
        <f>IF(ISBLANK(Data!O124)," ",(Data!O124-Data!P124)^2)</f>
        <v>552.87684444444426</v>
      </c>
    </row>
    <row r="125" spans="2:5" s="60" customFormat="1" x14ac:dyDescent="0.3">
      <c r="B125" s="6">
        <v>43737</v>
      </c>
      <c r="C125" s="63">
        <f>IF(ISBLANK(Data!O125)," ",Data!O125-Data!P125)</f>
        <v>-19.946666666666665</v>
      </c>
      <c r="D125" s="63">
        <f>IF(ISBLANK(Data!O125)," ",ABS(Data!O125-Data!P125))</f>
        <v>19.946666666666665</v>
      </c>
      <c r="E125" s="63">
        <f>IF(ISBLANK(Data!O125)," ",(Data!O125-Data!P125)^2)</f>
        <v>397.86951111111108</v>
      </c>
    </row>
    <row r="126" spans="2:5" s="60" customFormat="1" x14ac:dyDescent="0.3">
      <c r="B126" s="6">
        <v>43738</v>
      </c>
      <c r="C126" s="63">
        <f>IF(ISBLANK(Data!O126)," ",Data!O126-Data!P126)</f>
        <v>-1.1466666666666674</v>
      </c>
      <c r="D126" s="63">
        <f>IF(ISBLANK(Data!O126)," ",ABS(Data!O126-Data!P126))</f>
        <v>1.1466666666666674</v>
      </c>
      <c r="E126" s="63">
        <f>IF(ISBLANK(Data!O126)," ",(Data!O126-Data!P126)^2)</f>
        <v>1.314844444444446</v>
      </c>
    </row>
    <row r="127" spans="2:5" s="60" customFormat="1" x14ac:dyDescent="0.3">
      <c r="B127" s="6">
        <v>43739</v>
      </c>
      <c r="C127" s="63">
        <f>IF(ISBLANK(Data!O127)," ",Data!O127-Data!P127)</f>
        <v>-0.64666666666666739</v>
      </c>
      <c r="D127" s="63">
        <f>IF(ISBLANK(Data!O127)," ",ABS(Data!O127-Data!P127))</f>
        <v>0.64666666666666739</v>
      </c>
      <c r="E127" s="63">
        <f>IF(ISBLANK(Data!O127)," ",(Data!O127-Data!P127)^2)</f>
        <v>0.4181777777777787</v>
      </c>
    </row>
    <row r="128" spans="2:5" s="60" customFormat="1" x14ac:dyDescent="0.3">
      <c r="B128" s="6">
        <v>43740</v>
      </c>
      <c r="C128" s="63">
        <f>IF(ISBLANK(Data!O128)," ",Data!O128-Data!P128)</f>
        <v>-3.3133333333333339</v>
      </c>
      <c r="D128" s="63">
        <f>IF(ISBLANK(Data!O128)," ",ABS(Data!O128-Data!P128))</f>
        <v>3.3133333333333339</v>
      </c>
      <c r="E128" s="63">
        <f>IF(ISBLANK(Data!O128)," ",(Data!O128-Data!P128)^2)</f>
        <v>10.978177777777782</v>
      </c>
    </row>
    <row r="129" spans="2:5" s="60" customFormat="1" x14ac:dyDescent="0.3">
      <c r="B129" s="6">
        <v>43741</v>
      </c>
      <c r="C129" s="63">
        <f>IF(ISBLANK(Data!O129)," ",Data!O129-Data!P129)</f>
        <v>6.666666666666667</v>
      </c>
      <c r="D129" s="63">
        <f>IF(ISBLANK(Data!O129)," ",ABS(Data!O129-Data!P129))</f>
        <v>6.666666666666667</v>
      </c>
      <c r="E129" s="63">
        <f>IF(ISBLANK(Data!O129)," ",(Data!O129-Data!P129)^2)</f>
        <v>44.44444444444445</v>
      </c>
    </row>
    <row r="130" spans="2:5" s="60" customFormat="1" x14ac:dyDescent="0.3">
      <c r="B130" s="6">
        <v>43742</v>
      </c>
      <c r="C130" s="63">
        <f>IF(ISBLANK(Data!O130)," ",Data!O130-Data!P130)</f>
        <v>5.9666666666666659</v>
      </c>
      <c r="D130" s="63">
        <f>IF(ISBLANK(Data!O130)," ",ABS(Data!O130-Data!P130))</f>
        <v>5.9666666666666659</v>
      </c>
      <c r="E130" s="63">
        <f>IF(ISBLANK(Data!O130)," ",(Data!O130-Data!P130)^2)</f>
        <v>35.601111111111102</v>
      </c>
    </row>
    <row r="131" spans="2:5" s="60" customFormat="1" x14ac:dyDescent="0.3">
      <c r="B131" s="6">
        <v>43743</v>
      </c>
      <c r="C131" s="63">
        <f>IF(ISBLANK(Data!O131)," ",Data!O131-Data!P131)</f>
        <v>6.7666666666666657</v>
      </c>
      <c r="D131" s="63">
        <f>IF(ISBLANK(Data!O131)," ",ABS(Data!O131-Data!P131))</f>
        <v>6.7666666666666657</v>
      </c>
      <c r="E131" s="63">
        <f>IF(ISBLANK(Data!O131)," ",(Data!O131-Data!P131)^2)</f>
        <v>45.787777777777762</v>
      </c>
    </row>
    <row r="132" spans="2:5" s="60" customFormat="1" x14ac:dyDescent="0.3">
      <c r="B132" s="6">
        <v>43744</v>
      </c>
      <c r="C132" s="63">
        <f>IF(ISBLANK(Data!O132)," ",Data!O132-Data!P132)</f>
        <v>0.61333333333333329</v>
      </c>
      <c r="D132" s="63">
        <f>IF(ISBLANK(Data!O132)," ",ABS(Data!O132-Data!P132))</f>
        <v>0.61333333333333329</v>
      </c>
      <c r="E132" s="63">
        <f>IF(ISBLANK(Data!O132)," ",(Data!O132-Data!P132)^2)</f>
        <v>0.37617777777777772</v>
      </c>
    </row>
    <row r="133" spans="2:5" s="60" customFormat="1" x14ac:dyDescent="0.3">
      <c r="B133" s="6">
        <v>43745</v>
      </c>
      <c r="C133" s="63">
        <f>IF(ISBLANK(Data!O133)," ",Data!O133-Data!P133)</f>
        <v>0.3199999999999994</v>
      </c>
      <c r="D133" s="63">
        <f>IF(ISBLANK(Data!O133)," ",ABS(Data!O133-Data!P133))</f>
        <v>0.3199999999999994</v>
      </c>
      <c r="E133" s="63">
        <f>IF(ISBLANK(Data!O133)," ",(Data!O133-Data!P133)^2)</f>
        <v>0.10239999999999962</v>
      </c>
    </row>
    <row r="134" spans="2:5" s="60" customFormat="1" x14ac:dyDescent="0.3">
      <c r="B134" s="6">
        <v>43746</v>
      </c>
      <c r="C134" s="63">
        <f>IF(ISBLANK(Data!O134)," ",Data!O134-Data!P134)</f>
        <v>3.4866666666666668</v>
      </c>
      <c r="D134" s="63">
        <f>IF(ISBLANK(Data!O134)," ",ABS(Data!O134-Data!P134))</f>
        <v>3.4866666666666668</v>
      </c>
      <c r="E134" s="63">
        <f>IF(ISBLANK(Data!O134)," ",(Data!O134-Data!P134)^2)</f>
        <v>12.156844444444445</v>
      </c>
    </row>
    <row r="135" spans="2:5" s="60" customFormat="1" x14ac:dyDescent="0.3">
      <c r="B135" s="6">
        <v>43747</v>
      </c>
      <c r="C135" s="63">
        <f>IF(ISBLANK(Data!O135)," ",Data!O135-Data!P135)</f>
        <v>5.64</v>
      </c>
      <c r="D135" s="63">
        <f>IF(ISBLANK(Data!O135)," ",ABS(Data!O135-Data!P135))</f>
        <v>5.64</v>
      </c>
      <c r="E135" s="63">
        <f>IF(ISBLANK(Data!O135)," ",(Data!O135-Data!P135)^2)</f>
        <v>31.809599999999996</v>
      </c>
    </row>
    <row r="136" spans="2:5" s="60" customFormat="1" x14ac:dyDescent="0.3">
      <c r="B136" s="6">
        <v>43748</v>
      </c>
      <c r="C136" s="63">
        <f>IF(ISBLANK(Data!O136)," ",Data!O136-Data!P136)</f>
        <v>-5.6733333333333338</v>
      </c>
      <c r="D136" s="63">
        <f>IF(ISBLANK(Data!O136)," ",ABS(Data!O136-Data!P136))</f>
        <v>5.6733333333333338</v>
      </c>
      <c r="E136" s="63">
        <f>IF(ISBLANK(Data!O136)," ",(Data!O136-Data!P136)^2)</f>
        <v>32.186711111111116</v>
      </c>
    </row>
    <row r="137" spans="2:5" s="60" customFormat="1" x14ac:dyDescent="0.3">
      <c r="B137" s="6">
        <v>43749</v>
      </c>
      <c r="C137" s="63">
        <f>IF(ISBLANK(Data!O137)," ",Data!O137-Data!P137)</f>
        <v>-10.766666666666669</v>
      </c>
      <c r="D137" s="63">
        <f>IF(ISBLANK(Data!O137)," ",ABS(Data!O137-Data!P137))</f>
        <v>10.766666666666669</v>
      </c>
      <c r="E137" s="63">
        <f>IF(ISBLANK(Data!O137)," ",(Data!O137-Data!P137)^2)</f>
        <v>115.92111111111117</v>
      </c>
    </row>
    <row r="138" spans="2:5" s="60" customFormat="1" x14ac:dyDescent="0.3">
      <c r="B138" s="6">
        <v>43750</v>
      </c>
      <c r="C138" s="63">
        <f>IF(ISBLANK(Data!O138)," ",Data!O138-Data!P138)</f>
        <v>-6.5666666666666682</v>
      </c>
      <c r="D138" s="63">
        <f>IF(ISBLANK(Data!O138)," ",ABS(Data!O138-Data!P138))</f>
        <v>6.5666666666666682</v>
      </c>
      <c r="E138" s="63">
        <f>IF(ISBLANK(Data!O138)," ",(Data!O138-Data!P138)^2)</f>
        <v>43.121111111111134</v>
      </c>
    </row>
    <row r="139" spans="2:5" s="60" customFormat="1" x14ac:dyDescent="0.3">
      <c r="B139" s="6">
        <v>43751</v>
      </c>
      <c r="C139" s="63">
        <f>IF(ISBLANK(Data!O139)," ",Data!O139-Data!P139)</f>
        <v>5.8066666666666666</v>
      </c>
      <c r="D139" s="63">
        <f>IF(ISBLANK(Data!O139)," ",ABS(Data!O139-Data!P139))</f>
        <v>5.8066666666666666</v>
      </c>
      <c r="E139" s="63">
        <f>IF(ISBLANK(Data!O139)," ",(Data!O139-Data!P139)^2)</f>
        <v>33.717377777777777</v>
      </c>
    </row>
    <row r="140" spans="2:5" s="60" customFormat="1" x14ac:dyDescent="0.3">
      <c r="B140" s="6">
        <v>43752</v>
      </c>
      <c r="C140" s="63">
        <f>IF(ISBLANK(Data!O140)," ",Data!O140-Data!P140)</f>
        <v>6.7</v>
      </c>
      <c r="D140" s="63">
        <f>IF(ISBLANK(Data!O140)," ",ABS(Data!O140-Data!P140))</f>
        <v>6.7</v>
      </c>
      <c r="E140" s="63">
        <f>IF(ISBLANK(Data!O140)," ",(Data!O140-Data!P140)^2)</f>
        <v>44.89</v>
      </c>
    </row>
    <row r="141" spans="2:5" s="60" customFormat="1" x14ac:dyDescent="0.3">
      <c r="B141" s="6">
        <v>43753</v>
      </c>
      <c r="C141" s="63">
        <f>IF(ISBLANK(Data!O141)," ",Data!O141-Data!P141)</f>
        <v>1.0333333333333334</v>
      </c>
      <c r="D141" s="63">
        <f>IF(ISBLANK(Data!O141)," ",ABS(Data!O141-Data!P141))</f>
        <v>1.0333333333333334</v>
      </c>
      <c r="E141" s="63">
        <f>IF(ISBLANK(Data!O141)," ",(Data!O141-Data!P141)^2)</f>
        <v>1.0677777777777779</v>
      </c>
    </row>
    <row r="142" spans="2:5" s="60" customFormat="1" x14ac:dyDescent="0.3">
      <c r="B142" s="6">
        <v>43754</v>
      </c>
      <c r="C142" s="63">
        <f>IF(ISBLANK(Data!O142)," ",Data!O142-Data!P142)</f>
        <v>0</v>
      </c>
      <c r="D142" s="63">
        <f>IF(ISBLANK(Data!O142)," ",ABS(Data!O142-Data!P142))</f>
        <v>0</v>
      </c>
      <c r="E142" s="63">
        <f>IF(ISBLANK(Data!O142)," ",(Data!O142-Data!P142)^2)</f>
        <v>0</v>
      </c>
    </row>
    <row r="143" spans="2:5" s="60" customFormat="1" x14ac:dyDescent="0.3">
      <c r="B143" s="6">
        <v>43755</v>
      </c>
      <c r="C143" s="63">
        <f>IF(ISBLANK(Data!O143)," ",Data!O143-Data!P143)</f>
        <v>0</v>
      </c>
      <c r="D143" s="63">
        <f>IF(ISBLANK(Data!O143)," ",ABS(Data!O143-Data!P143))</f>
        <v>0</v>
      </c>
      <c r="E143" s="63">
        <f>IF(ISBLANK(Data!O143)," ",(Data!O143-Data!P143)^2)</f>
        <v>0</v>
      </c>
    </row>
    <row r="144" spans="2:5" s="60" customFormat="1" x14ac:dyDescent="0.3">
      <c r="B144" s="6">
        <v>43756</v>
      </c>
      <c r="C144" s="63">
        <f>IF(ISBLANK(Data!O144)," ",Data!O144-Data!P144)</f>
        <v>0</v>
      </c>
      <c r="D144" s="63">
        <f>IF(ISBLANK(Data!O144)," ",ABS(Data!O144-Data!P144))</f>
        <v>0</v>
      </c>
      <c r="E144" s="63">
        <f>IF(ISBLANK(Data!O144)," ",(Data!O144-Data!P144)^2)</f>
        <v>0</v>
      </c>
    </row>
    <row r="145" spans="2:5" s="60" customFormat="1" x14ac:dyDescent="0.3">
      <c r="B145" s="6">
        <v>43757</v>
      </c>
      <c r="C145" s="63">
        <f>IF(ISBLANK(Data!O145)," ",Data!O145-Data!P145)</f>
        <v>1.5333333333333332</v>
      </c>
      <c r="D145" s="63">
        <f>IF(ISBLANK(Data!O145)," ",ABS(Data!O145-Data!P145))</f>
        <v>1.5333333333333332</v>
      </c>
      <c r="E145" s="63">
        <f>IF(ISBLANK(Data!O145)," ",(Data!O145-Data!P145)^2)</f>
        <v>2.3511111111111109</v>
      </c>
    </row>
    <row r="146" spans="2:5" s="60" customFormat="1" x14ac:dyDescent="0.3">
      <c r="B146" s="6">
        <v>43758</v>
      </c>
      <c r="C146" s="63">
        <f>IF(ISBLANK(Data!O146)," ",Data!O146-Data!P146)</f>
        <v>-1.8866666666666667</v>
      </c>
      <c r="D146" s="63">
        <f>IF(ISBLANK(Data!O146)," ",ABS(Data!O146-Data!P146))</f>
        <v>1.8866666666666667</v>
      </c>
      <c r="E146" s="63">
        <f>IF(ISBLANK(Data!O146)," ",(Data!O146-Data!P146)^2)</f>
        <v>3.5595111111111111</v>
      </c>
    </row>
    <row r="147" spans="2:5" s="60" customFormat="1" x14ac:dyDescent="0.3">
      <c r="B147" s="6">
        <v>43759</v>
      </c>
      <c r="C147" s="63">
        <f>IF(ISBLANK(Data!O147)," ",Data!O147-Data!P147)</f>
        <v>-0.8533333333333335</v>
      </c>
      <c r="D147" s="63">
        <f>IF(ISBLANK(Data!O147)," ",ABS(Data!O147-Data!P147))</f>
        <v>0.8533333333333335</v>
      </c>
      <c r="E147" s="63">
        <f>IF(ISBLANK(Data!O147)," ",(Data!O147-Data!P147)^2)</f>
        <v>0.72817777777777803</v>
      </c>
    </row>
    <row r="148" spans="2:5" s="60" customFormat="1" x14ac:dyDescent="0.3">
      <c r="B148" s="6">
        <v>43760</v>
      </c>
      <c r="C148" s="63">
        <f>IF(ISBLANK(Data!O148)," ",Data!O148-Data!P148)</f>
        <v>-1.42</v>
      </c>
      <c r="D148" s="63">
        <f>IF(ISBLANK(Data!O148)," ",ABS(Data!O148-Data!P148))</f>
        <v>1.42</v>
      </c>
      <c r="E148" s="63">
        <f>IF(ISBLANK(Data!O148)," ",(Data!O148-Data!P148)^2)</f>
        <v>2.0164</v>
      </c>
    </row>
    <row r="149" spans="2:5" s="60" customFormat="1" x14ac:dyDescent="0.3">
      <c r="B149" s="6">
        <v>43761</v>
      </c>
      <c r="C149" s="63">
        <f>IF(ISBLANK(Data!O149)," ",Data!O149-Data!P149)</f>
        <v>2.2333333333333334</v>
      </c>
      <c r="D149" s="63">
        <f>IF(ISBLANK(Data!O149)," ",ABS(Data!O149-Data!P149))</f>
        <v>2.2333333333333334</v>
      </c>
      <c r="E149" s="63">
        <f>IF(ISBLANK(Data!O149)," ",(Data!O149-Data!P149)^2)</f>
        <v>4.9877777777777776</v>
      </c>
    </row>
    <row r="150" spans="2:5" s="60" customFormat="1" x14ac:dyDescent="0.3">
      <c r="B150" s="6">
        <v>43762</v>
      </c>
      <c r="C150" s="63">
        <f>IF(ISBLANK(Data!O150)," ",Data!O150-Data!P150)</f>
        <v>9.8466666666666676</v>
      </c>
      <c r="D150" s="63">
        <f>IF(ISBLANK(Data!O150)," ",ABS(Data!O150-Data!P150))</f>
        <v>9.8466666666666676</v>
      </c>
      <c r="E150" s="63">
        <f>IF(ISBLANK(Data!O150)," ",(Data!O150-Data!P150)^2)</f>
        <v>96.956844444444457</v>
      </c>
    </row>
    <row r="151" spans="2:5" s="60" customFormat="1" x14ac:dyDescent="0.3">
      <c r="B151" s="6">
        <v>43763</v>
      </c>
      <c r="C151" s="63">
        <f>IF(ISBLANK(Data!O151)," ",Data!O151-Data!P151)</f>
        <v>12.613333333333333</v>
      </c>
      <c r="D151" s="63">
        <f>IF(ISBLANK(Data!O151)," ",ABS(Data!O151-Data!P151))</f>
        <v>12.613333333333333</v>
      </c>
      <c r="E151" s="63">
        <f>IF(ISBLANK(Data!O151)," ",(Data!O151-Data!P151)^2)</f>
        <v>159.09617777777777</v>
      </c>
    </row>
    <row r="152" spans="2:5" s="60" customFormat="1" x14ac:dyDescent="0.3">
      <c r="B152" s="6">
        <v>43764</v>
      </c>
      <c r="C152" s="63">
        <f>IF(ISBLANK(Data!O152)," ",Data!O152-Data!P152)</f>
        <v>12.846666666666664</v>
      </c>
      <c r="D152" s="63">
        <f>IF(ISBLANK(Data!O152)," ",ABS(Data!O152-Data!P152))</f>
        <v>12.846666666666664</v>
      </c>
      <c r="E152" s="63">
        <f>IF(ISBLANK(Data!O152)," ",(Data!O152-Data!P152)^2)</f>
        <v>165.03684444444437</v>
      </c>
    </row>
    <row r="153" spans="2:5" s="60" customFormat="1" x14ac:dyDescent="0.3">
      <c r="B153" s="6">
        <v>43765</v>
      </c>
      <c r="C153" s="63">
        <f>IF(ISBLANK(Data!O153)," ",Data!O153-Data!P153)</f>
        <v>3.7666666666666666</v>
      </c>
      <c r="D153" s="63">
        <f>IF(ISBLANK(Data!O153)," ",ABS(Data!O153-Data!P153))</f>
        <v>3.7666666666666666</v>
      </c>
      <c r="E153" s="63">
        <f>IF(ISBLANK(Data!O153)," ",(Data!O153-Data!P153)^2)</f>
        <v>14.187777777777777</v>
      </c>
    </row>
    <row r="154" spans="2:5" s="60" customFormat="1" x14ac:dyDescent="0.3">
      <c r="B154" s="6">
        <v>43766</v>
      </c>
      <c r="C154" s="63">
        <f>IF(ISBLANK(Data!O154)," ",Data!O154-Data!P154)</f>
        <v>0.23333333333333328</v>
      </c>
      <c r="D154" s="63">
        <f>IF(ISBLANK(Data!O154)," ",ABS(Data!O154-Data!P154))</f>
        <v>0.23333333333333328</v>
      </c>
      <c r="E154" s="63">
        <f>IF(ISBLANK(Data!O154)," ",(Data!O154-Data!P154)^2)</f>
        <v>5.444444444444442E-2</v>
      </c>
    </row>
    <row r="155" spans="2:5" s="60" customFormat="1" x14ac:dyDescent="0.3">
      <c r="B155" s="6">
        <v>43767</v>
      </c>
      <c r="C155" s="63">
        <f>IF(ISBLANK(Data!O155)," ",Data!O155-Data!P155)</f>
        <v>-2.2266666666666661</v>
      </c>
      <c r="D155" s="63">
        <f>IF(ISBLANK(Data!O155)," ",ABS(Data!O155-Data!P155))</f>
        <v>2.2266666666666661</v>
      </c>
      <c r="E155" s="63">
        <f>IF(ISBLANK(Data!O155)," ",(Data!O155-Data!P155)^2)</f>
        <v>4.9580444444444423</v>
      </c>
    </row>
    <row r="156" spans="2:5" s="60" customFormat="1" x14ac:dyDescent="0.3">
      <c r="B156" s="6">
        <v>43768</v>
      </c>
      <c r="C156" s="63">
        <f>IF(ISBLANK(Data!O156)," ",Data!O156-Data!P156)</f>
        <v>0.37999999999999989</v>
      </c>
      <c r="D156" s="63">
        <f>IF(ISBLANK(Data!O156)," ",ABS(Data!O156-Data!P156))</f>
        <v>0.37999999999999989</v>
      </c>
      <c r="E156" s="63">
        <f>IF(ISBLANK(Data!O156)," ",(Data!O156-Data!P156)^2)</f>
        <v>0.14439999999999992</v>
      </c>
    </row>
    <row r="157" spans="2:5" s="60" customFormat="1" x14ac:dyDescent="0.3">
      <c r="B157" s="6">
        <v>43769</v>
      </c>
      <c r="C157" s="63">
        <f>IF(ISBLANK(Data!O157)," ",Data!O157-Data!P157)</f>
        <v>2.2466666666666666</v>
      </c>
      <c r="D157" s="63">
        <f>IF(ISBLANK(Data!O157)," ",ABS(Data!O157-Data!P157))</f>
        <v>2.2466666666666666</v>
      </c>
      <c r="E157" s="63">
        <f>IF(ISBLANK(Data!O157)," ",(Data!O157-Data!P157)^2)</f>
        <v>5.0475111111111106</v>
      </c>
    </row>
    <row r="158" spans="2:5" s="60" customFormat="1" x14ac:dyDescent="0.3">
      <c r="B158" s="6">
        <v>43770</v>
      </c>
      <c r="C158" s="63">
        <f>IF(ISBLANK(Data!O158)," ",Data!O158-Data!P158)</f>
        <v>7.2066666666666661</v>
      </c>
      <c r="D158" s="63">
        <f>IF(ISBLANK(Data!O158)," ",ABS(Data!O158-Data!P158))</f>
        <v>7.2066666666666661</v>
      </c>
      <c r="E158" s="63">
        <f>IF(ISBLANK(Data!O158)," ",(Data!O158-Data!P158)^2)</f>
        <v>51.936044444444434</v>
      </c>
    </row>
    <row r="159" spans="2:5" s="60" customFormat="1" x14ac:dyDescent="0.3">
      <c r="B159" s="6">
        <v>43771</v>
      </c>
      <c r="C159" s="63">
        <f>IF(ISBLANK(Data!O159)," ",Data!O159-Data!P159)</f>
        <v>5.0333333333333341</v>
      </c>
      <c r="D159" s="63">
        <f>IF(ISBLANK(Data!O159)," ",ABS(Data!O159-Data!P159))</f>
        <v>5.0333333333333341</v>
      </c>
      <c r="E159" s="63">
        <f>IF(ISBLANK(Data!O159)," ",(Data!O159-Data!P159)^2)</f>
        <v>25.334444444444451</v>
      </c>
    </row>
    <row r="160" spans="2:5" s="60" customFormat="1" x14ac:dyDescent="0.3">
      <c r="B160" s="6">
        <v>43772</v>
      </c>
      <c r="C160" s="63">
        <f>IF(ISBLANK(Data!O160)," ",Data!O160-Data!P160)</f>
        <v>2.9666666666666668</v>
      </c>
      <c r="D160" s="63">
        <f>IF(ISBLANK(Data!O160)," ",ABS(Data!O160-Data!P160))</f>
        <v>2.9666666666666668</v>
      </c>
      <c r="E160" s="63">
        <f>IF(ISBLANK(Data!O160)," ",(Data!O160-Data!P160)^2)</f>
        <v>8.801111111111112</v>
      </c>
    </row>
    <row r="161" spans="2:5" s="60" customFormat="1" x14ac:dyDescent="0.3">
      <c r="B161" s="6">
        <v>43773</v>
      </c>
      <c r="C161" s="63">
        <f>IF(ISBLANK(Data!O161)," ",Data!O161-Data!P161)</f>
        <v>0</v>
      </c>
      <c r="D161" s="63">
        <f>IF(ISBLANK(Data!O161)," ",ABS(Data!O161-Data!P161))</f>
        <v>0</v>
      </c>
      <c r="E161" s="63">
        <f>IF(ISBLANK(Data!O161)," ",(Data!O161-Data!P161)^2)</f>
        <v>0</v>
      </c>
    </row>
    <row r="162" spans="2:5" s="60" customFormat="1" x14ac:dyDescent="0.3">
      <c r="B162" s="6">
        <v>43774</v>
      </c>
      <c r="C162" s="63">
        <f>IF(ISBLANK(Data!O162)," ",Data!O162-Data!P162)</f>
        <v>0</v>
      </c>
      <c r="D162" s="63">
        <f>IF(ISBLANK(Data!O162)," ",ABS(Data!O162-Data!P162))</f>
        <v>0</v>
      </c>
      <c r="E162" s="63">
        <f>IF(ISBLANK(Data!O162)," ",(Data!O162-Data!P162)^2)</f>
        <v>0</v>
      </c>
    </row>
    <row r="163" spans="2:5" s="60" customFormat="1" x14ac:dyDescent="0.3">
      <c r="B163" s="6">
        <v>43775</v>
      </c>
      <c r="C163" s="63">
        <f>IF(ISBLANK(Data!O163)," ",Data!O163-Data!P163)</f>
        <v>0</v>
      </c>
      <c r="D163" s="63">
        <f>IF(ISBLANK(Data!O163)," ",ABS(Data!O163-Data!P163))</f>
        <v>0</v>
      </c>
      <c r="E163" s="63">
        <f>IF(ISBLANK(Data!O163)," ",(Data!O163-Data!P163)^2)</f>
        <v>0</v>
      </c>
    </row>
    <row r="164" spans="2:5" s="60" customFormat="1" x14ac:dyDescent="0.3">
      <c r="B164" s="6">
        <v>43776</v>
      </c>
      <c r="C164" s="63">
        <f>IF(ISBLANK(Data!O164)," ",Data!O164-Data!P164)</f>
        <v>0</v>
      </c>
      <c r="D164" s="63">
        <f>IF(ISBLANK(Data!O164)," ",ABS(Data!O164-Data!P164))</f>
        <v>0</v>
      </c>
      <c r="E164" s="63">
        <f>IF(ISBLANK(Data!O164)," ",(Data!O164-Data!P164)^2)</f>
        <v>0</v>
      </c>
    </row>
    <row r="165" spans="2:5" s="60" customFormat="1" x14ac:dyDescent="0.3">
      <c r="B165" s="6">
        <v>43777</v>
      </c>
      <c r="C165" s="63">
        <f>IF(ISBLANK(Data!O165)," ",Data!O165-Data!P165)</f>
        <v>0</v>
      </c>
      <c r="D165" s="63">
        <f>IF(ISBLANK(Data!O165)," ",ABS(Data!O165-Data!P165))</f>
        <v>0</v>
      </c>
      <c r="E165" s="63">
        <f>IF(ISBLANK(Data!O165)," ",(Data!O165-Data!P165)^2)</f>
        <v>0</v>
      </c>
    </row>
    <row r="166" spans="2:5" s="60" customFormat="1" x14ac:dyDescent="0.3">
      <c r="B166" s="6">
        <v>43778</v>
      </c>
      <c r="C166" s="63">
        <f>IF(ISBLANK(Data!O166)," ",Data!O166-Data!P166)</f>
        <v>0</v>
      </c>
      <c r="D166" s="63">
        <f>IF(ISBLANK(Data!O166)," ",ABS(Data!O166-Data!P166))</f>
        <v>0</v>
      </c>
      <c r="E166" s="63">
        <f>IF(ISBLANK(Data!O166)," ",(Data!O166-Data!P166)^2)</f>
        <v>0</v>
      </c>
    </row>
    <row r="167" spans="2:5" s="60" customFormat="1" x14ac:dyDescent="0.3">
      <c r="B167" s="6">
        <v>43779</v>
      </c>
      <c r="C167" s="63">
        <f>IF(ISBLANK(Data!O167)," ",Data!O167-Data!P167)</f>
        <v>0</v>
      </c>
      <c r="D167" s="63">
        <f>IF(ISBLANK(Data!O167)," ",ABS(Data!O167-Data!P167))</f>
        <v>0</v>
      </c>
      <c r="E167" s="63">
        <f>IF(ISBLANK(Data!O167)," ",(Data!O167-Data!P167)^2)</f>
        <v>0</v>
      </c>
    </row>
    <row r="168" spans="2:5" s="60" customFormat="1" x14ac:dyDescent="0.3">
      <c r="B168" s="6">
        <v>43780</v>
      </c>
      <c r="C168" s="63">
        <f>IF(ISBLANK(Data!O168)," ",Data!O168-Data!P168)</f>
        <v>0</v>
      </c>
      <c r="D168" s="63">
        <f>IF(ISBLANK(Data!O168)," ",ABS(Data!O168-Data!P168))</f>
        <v>0</v>
      </c>
      <c r="E168" s="63">
        <f>IF(ISBLANK(Data!O168)," ",(Data!O168-Data!P168)^2)</f>
        <v>0</v>
      </c>
    </row>
    <row r="169" spans="2:5" s="60" customFormat="1" x14ac:dyDescent="0.3">
      <c r="B169" s="6">
        <v>43781</v>
      </c>
      <c r="C169" s="63">
        <f>IF(ISBLANK(Data!O169)," ",Data!O169-Data!P169)</f>
        <v>0</v>
      </c>
      <c r="D169" s="63">
        <f>IF(ISBLANK(Data!O169)," ",ABS(Data!O169-Data!P169))</f>
        <v>0</v>
      </c>
      <c r="E169" s="63">
        <f>IF(ISBLANK(Data!O169)," ",(Data!O169-Data!P169)^2)</f>
        <v>0</v>
      </c>
    </row>
    <row r="170" spans="2:5" s="60" customFormat="1" x14ac:dyDescent="0.3">
      <c r="B170" s="6">
        <v>43782</v>
      </c>
      <c r="C170" s="63">
        <f>IF(ISBLANK(Data!O170)," ",Data!O170-Data!P170)</f>
        <v>0</v>
      </c>
      <c r="D170" s="63">
        <f>IF(ISBLANK(Data!O170)," ",ABS(Data!O170-Data!P170))</f>
        <v>0</v>
      </c>
      <c r="E170" s="63">
        <f>IF(ISBLANK(Data!O170)," ",(Data!O170-Data!P170)^2)</f>
        <v>0</v>
      </c>
    </row>
    <row r="171" spans="2:5" s="60" customFormat="1" x14ac:dyDescent="0.3">
      <c r="B171" s="6">
        <v>43783</v>
      </c>
      <c r="C171" s="63">
        <f>IF(ISBLANK(Data!O171)," ",Data!O171-Data!P171)</f>
        <v>0</v>
      </c>
      <c r="D171" s="63">
        <f>IF(ISBLANK(Data!O171)," ",ABS(Data!O171-Data!P171))</f>
        <v>0</v>
      </c>
      <c r="E171" s="63">
        <f>IF(ISBLANK(Data!O171)," ",(Data!O171-Data!P171)^2)</f>
        <v>0</v>
      </c>
    </row>
    <row r="172" spans="2:5" s="60" customFormat="1" x14ac:dyDescent="0.3">
      <c r="B172" s="6">
        <v>43784</v>
      </c>
      <c r="C172" s="63">
        <f>IF(ISBLANK(Data!O172)," ",Data!O172-Data!P172)</f>
        <v>0</v>
      </c>
      <c r="D172" s="63">
        <f>IF(ISBLANK(Data!O172)," ",ABS(Data!O172-Data!P172))</f>
        <v>0</v>
      </c>
      <c r="E172" s="63">
        <f>IF(ISBLANK(Data!O172)," ",(Data!O172-Data!P172)^2)</f>
        <v>0</v>
      </c>
    </row>
    <row r="173" spans="2:5" s="60" customFormat="1" x14ac:dyDescent="0.3">
      <c r="B173" s="6">
        <v>43785</v>
      </c>
      <c r="C173" s="63">
        <f>IF(ISBLANK(Data!O173)," ",Data!O173-Data!P173)</f>
        <v>0</v>
      </c>
      <c r="D173" s="63">
        <f>IF(ISBLANK(Data!O173)," ",ABS(Data!O173-Data!P173))</f>
        <v>0</v>
      </c>
      <c r="E173" s="63">
        <f>IF(ISBLANK(Data!O173)," ",(Data!O173-Data!P173)^2)</f>
        <v>0</v>
      </c>
    </row>
    <row r="174" spans="2:5" s="60" customFormat="1" x14ac:dyDescent="0.3">
      <c r="B174" s="6">
        <v>43786</v>
      </c>
      <c r="C174" s="63">
        <f>IF(ISBLANK(Data!O174)," ",Data!O174-Data!P174)</f>
        <v>0</v>
      </c>
      <c r="D174" s="63">
        <f>IF(ISBLANK(Data!O174)," ",ABS(Data!O174-Data!P174))</f>
        <v>0</v>
      </c>
      <c r="E174" s="63">
        <f>IF(ISBLANK(Data!O174)," ",(Data!O174-Data!P174)^2)</f>
        <v>0</v>
      </c>
    </row>
    <row r="175" spans="2:5" s="60" customFormat="1" x14ac:dyDescent="0.3">
      <c r="B175" s="6">
        <v>43787</v>
      </c>
      <c r="C175" s="63">
        <f>IF(ISBLANK(Data!O175)," ",Data!O175-Data!P175)</f>
        <v>0</v>
      </c>
      <c r="D175" s="63">
        <f>IF(ISBLANK(Data!O175)," ",ABS(Data!O175-Data!P175))</f>
        <v>0</v>
      </c>
      <c r="E175" s="63">
        <f>IF(ISBLANK(Data!O175)," ",(Data!O175-Data!P175)^2)</f>
        <v>0</v>
      </c>
    </row>
    <row r="176" spans="2:5" s="60" customFormat="1" x14ac:dyDescent="0.3">
      <c r="B176" s="6">
        <v>43788</v>
      </c>
      <c r="C176" s="63">
        <f>IF(ISBLANK(Data!O176)," ",Data!O176-Data!P176)</f>
        <v>0</v>
      </c>
      <c r="D176" s="63">
        <f>IF(ISBLANK(Data!O176)," ",ABS(Data!O176-Data!P176))</f>
        <v>0</v>
      </c>
      <c r="E176" s="63">
        <f>IF(ISBLANK(Data!O176)," ",(Data!O176-Data!P176)^2)</f>
        <v>0</v>
      </c>
    </row>
    <row r="177" spans="2:5" s="60" customFormat="1" x14ac:dyDescent="0.3">
      <c r="B177" s="6">
        <v>43789</v>
      </c>
      <c r="C177" s="63">
        <f>IF(ISBLANK(Data!O177)," ",Data!O177-Data!P177)</f>
        <v>0</v>
      </c>
      <c r="D177" s="63">
        <f>IF(ISBLANK(Data!O177)," ",ABS(Data!O177-Data!P177))</f>
        <v>0</v>
      </c>
      <c r="E177" s="63">
        <f>IF(ISBLANK(Data!O177)," ",(Data!O177-Data!P177)^2)</f>
        <v>0</v>
      </c>
    </row>
    <row r="178" spans="2:5" s="60" customFormat="1" x14ac:dyDescent="0.3">
      <c r="B178" s="6">
        <v>43790</v>
      </c>
      <c r="C178" s="63">
        <f>IF(ISBLANK(Data!O178)," ",Data!O178-Data!P178)</f>
        <v>0</v>
      </c>
      <c r="D178" s="63">
        <f>IF(ISBLANK(Data!O178)," ",ABS(Data!O178-Data!P178))</f>
        <v>0</v>
      </c>
      <c r="E178" s="63">
        <f>IF(ISBLANK(Data!O178)," ",(Data!O178-Data!P178)^2)</f>
        <v>0</v>
      </c>
    </row>
    <row r="179" spans="2:5" s="60" customFormat="1" x14ac:dyDescent="0.3">
      <c r="B179" s="6">
        <v>43791</v>
      </c>
      <c r="C179" s="63">
        <f>IF(ISBLANK(Data!O179)," ",Data!O179-Data!P179)</f>
        <v>0</v>
      </c>
      <c r="D179" s="63">
        <f>IF(ISBLANK(Data!O179)," ",ABS(Data!O179-Data!P179))</f>
        <v>0</v>
      </c>
      <c r="E179" s="63">
        <f>IF(ISBLANK(Data!O179)," ",(Data!O179-Data!P179)^2)</f>
        <v>0</v>
      </c>
    </row>
    <row r="180" spans="2:5" s="60" customFormat="1" x14ac:dyDescent="0.3">
      <c r="B180" s="6">
        <v>43792</v>
      </c>
      <c r="C180" s="63">
        <f>IF(ISBLANK(Data!O180)," ",Data!O180-Data!P180)</f>
        <v>0</v>
      </c>
      <c r="D180" s="63">
        <f>IF(ISBLANK(Data!O180)," ",ABS(Data!O180-Data!P180))</f>
        <v>0</v>
      </c>
      <c r="E180" s="63">
        <f>IF(ISBLANK(Data!O180)," ",(Data!O180-Data!P180)^2)</f>
        <v>0</v>
      </c>
    </row>
    <row r="181" spans="2:5" s="60" customFormat="1" x14ac:dyDescent="0.3">
      <c r="B181" s="6">
        <v>43793</v>
      </c>
      <c r="C181" s="63">
        <f>IF(ISBLANK(Data!O181)," ",Data!O181-Data!P181)</f>
        <v>0</v>
      </c>
      <c r="D181" s="63">
        <f>IF(ISBLANK(Data!O181)," ",ABS(Data!O181-Data!P181))</f>
        <v>0</v>
      </c>
      <c r="E181" s="63">
        <f>IF(ISBLANK(Data!O181)," ",(Data!O181-Data!P181)^2)</f>
        <v>0</v>
      </c>
    </row>
    <row r="182" spans="2:5" s="60" customFormat="1" x14ac:dyDescent="0.3">
      <c r="B182" s="6">
        <v>43794</v>
      </c>
      <c r="C182" s="63">
        <f>IF(ISBLANK(Data!O182)," ",Data!O182-Data!P182)</f>
        <v>0</v>
      </c>
      <c r="D182" s="63">
        <f>IF(ISBLANK(Data!O182)," ",ABS(Data!O182-Data!P182))</f>
        <v>0</v>
      </c>
      <c r="E182" s="63">
        <f>IF(ISBLANK(Data!O182)," ",(Data!O182-Data!P182)^2)</f>
        <v>0</v>
      </c>
    </row>
    <row r="183" spans="2:5" s="60" customFormat="1" x14ac:dyDescent="0.3">
      <c r="B183" s="6">
        <v>43795</v>
      </c>
      <c r="C183" s="63">
        <f>IF(ISBLANK(Data!O183)," ",Data!O183-Data!P183)</f>
        <v>0</v>
      </c>
      <c r="D183" s="63">
        <f>IF(ISBLANK(Data!O183)," ",ABS(Data!O183-Data!P183))</f>
        <v>0</v>
      </c>
      <c r="E183" s="63">
        <f>IF(ISBLANK(Data!O183)," ",(Data!O183-Data!P183)^2)</f>
        <v>0</v>
      </c>
    </row>
    <row r="184" spans="2:5" s="60" customFormat="1" x14ac:dyDescent="0.3">
      <c r="B184" s="6">
        <v>43796</v>
      </c>
      <c r="C184" s="63">
        <f>IF(ISBLANK(Data!O184)," ",Data!O184-Data!P184)</f>
        <v>0</v>
      </c>
      <c r="D184" s="63">
        <f>IF(ISBLANK(Data!O184)," ",ABS(Data!O184-Data!P184))</f>
        <v>0</v>
      </c>
      <c r="E184" s="63">
        <f>IF(ISBLANK(Data!O184)," ",(Data!O184-Data!P184)^2)</f>
        <v>0</v>
      </c>
    </row>
    <row r="185" spans="2:5" s="60" customFormat="1" x14ac:dyDescent="0.3">
      <c r="B185" s="6">
        <v>43797</v>
      </c>
      <c r="C185" s="63">
        <f>IF(ISBLANK(Data!O185)," ",Data!O185-Data!P185)</f>
        <v>0</v>
      </c>
      <c r="D185" s="63">
        <f>IF(ISBLANK(Data!O185)," ",ABS(Data!O185-Data!P185))</f>
        <v>0</v>
      </c>
      <c r="E185" s="63">
        <f>IF(ISBLANK(Data!O185)," ",(Data!O185-Data!P185)^2)</f>
        <v>0</v>
      </c>
    </row>
    <row r="186" spans="2:5" s="60" customFormat="1" x14ac:dyDescent="0.3">
      <c r="B186" s="6">
        <v>43798</v>
      </c>
      <c r="C186" s="63">
        <f>IF(ISBLANK(Data!O186)," ",Data!O186-Data!P186)</f>
        <v>0</v>
      </c>
      <c r="D186" s="63">
        <f>IF(ISBLANK(Data!O186)," ",ABS(Data!O186-Data!P186))</f>
        <v>0</v>
      </c>
      <c r="E186" s="63">
        <f>IF(ISBLANK(Data!O186)," ",(Data!O186-Data!P186)^2)</f>
        <v>0</v>
      </c>
    </row>
    <row r="187" spans="2:5" s="60" customFormat="1" x14ac:dyDescent="0.3">
      <c r="B187" s="6">
        <v>43799</v>
      </c>
      <c r="C187" s="63">
        <f>IF(ISBLANK(Data!O187)," ",Data!O187-Data!P187)</f>
        <v>0</v>
      </c>
      <c r="D187" s="63">
        <f>IF(ISBLANK(Data!O187)," ",ABS(Data!O187-Data!P187))</f>
        <v>0</v>
      </c>
      <c r="E187" s="63">
        <f>IF(ISBLANK(Data!O187)," ",(Data!O187-Data!P187)^2)</f>
        <v>0</v>
      </c>
    </row>
    <row r="188" spans="2:5" s="60" customFormat="1" x14ac:dyDescent="0.3">
      <c r="B188" s="6">
        <v>43800</v>
      </c>
      <c r="C188" s="63">
        <f>IF(ISBLANK(Data!O188)," ",Data!O188-Data!P188)</f>
        <v>0</v>
      </c>
      <c r="D188" s="63">
        <f>IF(ISBLANK(Data!O188)," ",ABS(Data!O188-Data!P188))</f>
        <v>0</v>
      </c>
      <c r="E188" s="63">
        <f>IF(ISBLANK(Data!O188)," ",(Data!O188-Data!P188)^2)</f>
        <v>0</v>
      </c>
    </row>
    <row r="189" spans="2:5" s="60" customFormat="1" x14ac:dyDescent="0.3">
      <c r="B189" s="6">
        <v>43801</v>
      </c>
      <c r="C189" s="63">
        <f>IF(ISBLANK(Data!O189)," ",Data!O189-Data!P189)</f>
        <v>2.2999999999999998</v>
      </c>
      <c r="D189" s="63">
        <f>IF(ISBLANK(Data!O189)," ",ABS(Data!O189-Data!P189))</f>
        <v>2.2999999999999998</v>
      </c>
      <c r="E189" s="63">
        <f>IF(ISBLANK(Data!O189)," ",(Data!O189-Data!P189)^2)</f>
        <v>5.2899999999999991</v>
      </c>
    </row>
    <row r="190" spans="2:5" s="60" customFormat="1" x14ac:dyDescent="0.3">
      <c r="B190" s="6">
        <v>43802</v>
      </c>
      <c r="C190" s="63">
        <f>IF(ISBLANK(Data!O190)," ",Data!O190-Data!P190)</f>
        <v>1.9666666666666672</v>
      </c>
      <c r="D190" s="63">
        <f>IF(ISBLANK(Data!O190)," ",ABS(Data!O190-Data!P190))</f>
        <v>1.9666666666666672</v>
      </c>
      <c r="E190" s="63">
        <f>IF(ISBLANK(Data!O190)," ",(Data!O190-Data!P190)^2)</f>
        <v>3.8677777777777802</v>
      </c>
    </row>
    <row r="191" spans="2:5" s="60" customFormat="1" x14ac:dyDescent="0.3">
      <c r="B191" s="6">
        <v>43803</v>
      </c>
      <c r="C191" s="63">
        <f>IF(ISBLANK(Data!O191)," ",Data!O191-Data!P191)</f>
        <v>2.5000000000000004</v>
      </c>
      <c r="D191" s="63">
        <f>IF(ISBLANK(Data!O191)," ",ABS(Data!O191-Data!P191))</f>
        <v>2.5000000000000004</v>
      </c>
      <c r="E191" s="63">
        <f>IF(ISBLANK(Data!O191)," ",(Data!O191-Data!P191)^2)</f>
        <v>6.2500000000000018</v>
      </c>
    </row>
    <row r="192" spans="2:5" s="60" customFormat="1" x14ac:dyDescent="0.3">
      <c r="B192" s="6">
        <v>43804</v>
      </c>
      <c r="C192" s="63">
        <f>IF(ISBLANK(Data!O192)," ",Data!O192-Data!P192)</f>
        <v>1.9000000000000001</v>
      </c>
      <c r="D192" s="63">
        <f>IF(ISBLANK(Data!O192)," ",ABS(Data!O192-Data!P192))</f>
        <v>1.9000000000000001</v>
      </c>
      <c r="E192" s="63">
        <f>IF(ISBLANK(Data!O192)," ",(Data!O192-Data!P192)^2)</f>
        <v>3.6100000000000003</v>
      </c>
    </row>
    <row r="193" spans="2:5" s="60" customFormat="1" x14ac:dyDescent="0.3">
      <c r="B193" s="6">
        <v>43805</v>
      </c>
      <c r="C193" s="63">
        <f>IF(ISBLANK(Data!O193)," ",Data!O193-Data!P193)</f>
        <v>2.2333333333333329</v>
      </c>
      <c r="D193" s="63">
        <f>IF(ISBLANK(Data!O193)," ",ABS(Data!O193-Data!P193))</f>
        <v>2.2333333333333329</v>
      </c>
      <c r="E193" s="63">
        <f>IF(ISBLANK(Data!O193)," ",(Data!O193-Data!P193)^2)</f>
        <v>4.9877777777777759</v>
      </c>
    </row>
    <row r="194" spans="2:5" s="60" customFormat="1" x14ac:dyDescent="0.3">
      <c r="B194" s="6">
        <v>43806</v>
      </c>
      <c r="C194" s="63">
        <f>IF(ISBLANK(Data!O194)," ",Data!O194-Data!P194)</f>
        <v>1.7</v>
      </c>
      <c r="D194" s="63">
        <f>IF(ISBLANK(Data!O194)," ",ABS(Data!O194-Data!P194))</f>
        <v>1.7</v>
      </c>
      <c r="E194" s="63">
        <f>IF(ISBLANK(Data!O194)," ",(Data!O194-Data!P194)^2)</f>
        <v>2.8899999999999997</v>
      </c>
    </row>
    <row r="195" spans="2:5" s="60" customFormat="1" x14ac:dyDescent="0.3">
      <c r="B195" s="6">
        <v>43807</v>
      </c>
      <c r="C195" s="63">
        <f>IF(ISBLANK(Data!O195)," ",Data!O195-Data!P195)</f>
        <v>0</v>
      </c>
      <c r="D195" s="63">
        <f>IF(ISBLANK(Data!O195)," ",ABS(Data!O195-Data!P195))</f>
        <v>0</v>
      </c>
      <c r="E195" s="63">
        <f>IF(ISBLANK(Data!O195)," ",(Data!O195-Data!P195)^2)</f>
        <v>0</v>
      </c>
    </row>
    <row r="196" spans="2:5" s="60" customFormat="1" x14ac:dyDescent="0.3">
      <c r="B196" s="6">
        <v>43808</v>
      </c>
      <c r="C196" s="63">
        <f>IF(ISBLANK(Data!O196)," ",Data!O196-Data!P196)</f>
        <v>0</v>
      </c>
      <c r="D196" s="63">
        <f>IF(ISBLANK(Data!O196)," ",ABS(Data!O196-Data!P196))</f>
        <v>0</v>
      </c>
      <c r="E196" s="63">
        <f>IF(ISBLANK(Data!O196)," ",(Data!O196-Data!P196)^2)</f>
        <v>0</v>
      </c>
    </row>
    <row r="197" spans="2:5" s="60" customFormat="1" x14ac:dyDescent="0.3">
      <c r="B197" s="6">
        <v>43809</v>
      </c>
      <c r="C197" s="63">
        <f>IF(ISBLANK(Data!O197)," ",Data!O197-Data!P197)</f>
        <v>0</v>
      </c>
      <c r="D197" s="63">
        <f>IF(ISBLANK(Data!O197)," ",ABS(Data!O197-Data!P197))</f>
        <v>0</v>
      </c>
      <c r="E197" s="63">
        <f>IF(ISBLANK(Data!O197)," ",(Data!O197-Data!P197)^2)</f>
        <v>0</v>
      </c>
    </row>
    <row r="198" spans="2:5" s="60" customFormat="1" x14ac:dyDescent="0.3">
      <c r="B198" s="6">
        <v>43810</v>
      </c>
      <c r="C198" s="63">
        <f>IF(ISBLANK(Data!O198)," ",Data!O198-Data!P198)</f>
        <v>0</v>
      </c>
      <c r="D198" s="63">
        <f>IF(ISBLANK(Data!O198)," ",ABS(Data!O198-Data!P198))</f>
        <v>0</v>
      </c>
      <c r="E198" s="63">
        <f>IF(ISBLANK(Data!O198)," ",(Data!O198-Data!P198)^2)</f>
        <v>0</v>
      </c>
    </row>
    <row r="199" spans="2:5" s="60" customFormat="1" x14ac:dyDescent="0.3">
      <c r="B199" s="6">
        <v>43811</v>
      </c>
      <c r="C199" s="63">
        <f>IF(ISBLANK(Data!O199)," ",Data!O199-Data!P199)</f>
        <v>0</v>
      </c>
      <c r="D199" s="63">
        <f>IF(ISBLANK(Data!O199)," ",ABS(Data!O199-Data!P199))</f>
        <v>0</v>
      </c>
      <c r="E199" s="63">
        <f>IF(ISBLANK(Data!O199)," ",(Data!O199-Data!P199)^2)</f>
        <v>0</v>
      </c>
    </row>
    <row r="200" spans="2:5" s="60" customFormat="1" x14ac:dyDescent="0.3">
      <c r="B200" s="6">
        <v>43812</v>
      </c>
      <c r="C200" s="63">
        <f>IF(ISBLANK(Data!O200)," ",Data!O200-Data!P200)</f>
        <v>0</v>
      </c>
      <c r="D200" s="63">
        <f>IF(ISBLANK(Data!O200)," ",ABS(Data!O200-Data!P200))</f>
        <v>0</v>
      </c>
      <c r="E200" s="63">
        <f>IF(ISBLANK(Data!O200)," ",(Data!O200-Data!P200)^2)</f>
        <v>0</v>
      </c>
    </row>
    <row r="201" spans="2:5" s="60" customFormat="1" x14ac:dyDescent="0.3">
      <c r="B201" s="6">
        <v>43813</v>
      </c>
      <c r="C201" s="63">
        <f>IF(ISBLANK(Data!O201)," ",Data!O201-Data!P201)</f>
        <v>0</v>
      </c>
      <c r="D201" s="63">
        <f>IF(ISBLANK(Data!O201)," ",ABS(Data!O201-Data!P201))</f>
        <v>0</v>
      </c>
      <c r="E201" s="63">
        <f>IF(ISBLANK(Data!O201)," ",(Data!O201-Data!P201)^2)</f>
        <v>0</v>
      </c>
    </row>
    <row r="202" spans="2:5" s="60" customFormat="1" x14ac:dyDescent="0.3">
      <c r="B202" s="6">
        <v>43814</v>
      </c>
      <c r="C202" s="63">
        <f>IF(ISBLANK(Data!O202)," ",Data!O202-Data!P202)</f>
        <v>0</v>
      </c>
      <c r="D202" s="63">
        <f>IF(ISBLANK(Data!O202)," ",ABS(Data!O202-Data!P202))</f>
        <v>0</v>
      </c>
      <c r="E202" s="63">
        <f>IF(ISBLANK(Data!O202)," ",(Data!O202-Data!P202)^2)</f>
        <v>0</v>
      </c>
    </row>
    <row r="203" spans="2:5" s="60" customFormat="1" x14ac:dyDescent="0.3">
      <c r="B203" s="6">
        <v>43815</v>
      </c>
      <c r="C203" s="63">
        <f>IF(ISBLANK(Data!O203)," ",Data!O203-Data!P203)</f>
        <v>0</v>
      </c>
      <c r="D203" s="63">
        <f>IF(ISBLANK(Data!O203)," ",ABS(Data!O203-Data!P203))</f>
        <v>0</v>
      </c>
      <c r="E203" s="63">
        <f>IF(ISBLANK(Data!O203)," ",(Data!O203-Data!P203)^2)</f>
        <v>0</v>
      </c>
    </row>
    <row r="204" spans="2:5" s="60" customFormat="1" x14ac:dyDescent="0.3">
      <c r="B204" s="6">
        <v>43816</v>
      </c>
      <c r="C204" s="63">
        <f>IF(ISBLANK(Data!O204)," ",Data!O204-Data!P204)</f>
        <v>0</v>
      </c>
      <c r="D204" s="63">
        <f>IF(ISBLANK(Data!O204)," ",ABS(Data!O204-Data!P204))</f>
        <v>0</v>
      </c>
      <c r="E204" s="63">
        <f>IF(ISBLANK(Data!O204)," ",(Data!O204-Data!P204)^2)</f>
        <v>0</v>
      </c>
    </row>
    <row r="205" spans="2:5" s="60" customFormat="1" x14ac:dyDescent="0.3">
      <c r="B205" s="6">
        <v>43817</v>
      </c>
      <c r="C205" s="63">
        <f>IF(ISBLANK(Data!O205)," ",Data!O205-Data!P205)</f>
        <v>0</v>
      </c>
      <c r="D205" s="63">
        <f>IF(ISBLANK(Data!O205)," ",ABS(Data!O205-Data!P205))</f>
        <v>0</v>
      </c>
      <c r="E205" s="63">
        <f>IF(ISBLANK(Data!O205)," ",(Data!O205-Data!P205)^2)</f>
        <v>0</v>
      </c>
    </row>
    <row r="206" spans="2:5" s="60" customFormat="1" x14ac:dyDescent="0.3">
      <c r="B206" s="6">
        <v>43818</v>
      </c>
      <c r="C206" s="63">
        <f>IF(ISBLANK(Data!O206)," ",Data!O206-Data!P206)</f>
        <v>0</v>
      </c>
      <c r="D206" s="63">
        <f>IF(ISBLANK(Data!O206)," ",ABS(Data!O206-Data!P206))</f>
        <v>0</v>
      </c>
      <c r="E206" s="63">
        <f>IF(ISBLANK(Data!O206)," ",(Data!O206-Data!P206)^2)</f>
        <v>0</v>
      </c>
    </row>
    <row r="207" spans="2:5" s="60" customFormat="1" x14ac:dyDescent="0.3">
      <c r="B207" s="6">
        <v>43819</v>
      </c>
      <c r="C207" s="63">
        <f>IF(ISBLANK(Data!O207)," ",Data!O207-Data!P207)</f>
        <v>0</v>
      </c>
      <c r="D207" s="63">
        <f>IF(ISBLANK(Data!O207)," ",ABS(Data!O207-Data!P207))</f>
        <v>0</v>
      </c>
      <c r="E207" s="63">
        <f>IF(ISBLANK(Data!O207)," ",(Data!O207-Data!P207)^2)</f>
        <v>0</v>
      </c>
    </row>
    <row r="208" spans="2:5" s="60" customFormat="1" x14ac:dyDescent="0.3">
      <c r="B208" s="6">
        <v>43820</v>
      </c>
      <c r="C208" s="63">
        <f>IF(ISBLANK(Data!O208)," ",Data!O208-Data!P208)</f>
        <v>0</v>
      </c>
      <c r="D208" s="63">
        <f>IF(ISBLANK(Data!O208)," ",ABS(Data!O208-Data!P208))</f>
        <v>0</v>
      </c>
      <c r="E208" s="63">
        <f>IF(ISBLANK(Data!O208)," ",(Data!O208-Data!P208)^2)</f>
        <v>0</v>
      </c>
    </row>
    <row r="209" spans="2:5" s="60" customFormat="1" x14ac:dyDescent="0.3">
      <c r="B209" s="6">
        <v>43821</v>
      </c>
      <c r="C209" s="63">
        <f>IF(ISBLANK(Data!O209)," ",Data!O209-Data!P209)</f>
        <v>0</v>
      </c>
      <c r="D209" s="63">
        <f>IF(ISBLANK(Data!O209)," ",ABS(Data!O209-Data!P209))</f>
        <v>0</v>
      </c>
      <c r="E209" s="63">
        <f>IF(ISBLANK(Data!O209)," ",(Data!O209-Data!P209)^2)</f>
        <v>0</v>
      </c>
    </row>
    <row r="210" spans="2:5" s="60" customFormat="1" x14ac:dyDescent="0.3">
      <c r="B210" s="6">
        <v>43822</v>
      </c>
      <c r="C210" s="63">
        <f>IF(ISBLANK(Data!O210)," ",Data!O210-Data!P210)</f>
        <v>0</v>
      </c>
      <c r="D210" s="63">
        <f>IF(ISBLANK(Data!O210)," ",ABS(Data!O210-Data!P210))</f>
        <v>0</v>
      </c>
      <c r="E210" s="63">
        <f>IF(ISBLANK(Data!O210)," ",(Data!O210-Data!P210)^2)</f>
        <v>0</v>
      </c>
    </row>
    <row r="211" spans="2:5" s="60" customFormat="1" x14ac:dyDescent="0.3">
      <c r="B211" s="6">
        <v>43823</v>
      </c>
      <c r="C211" s="63">
        <f>IF(ISBLANK(Data!O211)," ",Data!O211-Data!P211)</f>
        <v>0</v>
      </c>
      <c r="D211" s="63">
        <f>IF(ISBLANK(Data!O211)," ",ABS(Data!O211-Data!P211))</f>
        <v>0</v>
      </c>
      <c r="E211" s="63">
        <f>IF(ISBLANK(Data!O211)," ",(Data!O211-Data!P211)^2)</f>
        <v>0</v>
      </c>
    </row>
    <row r="212" spans="2:5" s="60" customFormat="1" x14ac:dyDescent="0.3">
      <c r="B212" s="6">
        <v>43824</v>
      </c>
      <c r="C212" s="63">
        <f>IF(ISBLANK(Data!O212)," ",Data!O212-Data!P212)</f>
        <v>0</v>
      </c>
      <c r="D212" s="63">
        <f>IF(ISBLANK(Data!O212)," ",ABS(Data!O212-Data!P212))</f>
        <v>0</v>
      </c>
      <c r="E212" s="63">
        <f>IF(ISBLANK(Data!O212)," ",(Data!O212-Data!P212)^2)</f>
        <v>0</v>
      </c>
    </row>
    <row r="213" spans="2:5" s="60" customFormat="1" x14ac:dyDescent="0.3">
      <c r="B213" s="6">
        <v>43825</v>
      </c>
      <c r="C213" s="63">
        <f>IF(ISBLANK(Data!O213)," ",Data!O213-Data!P213)</f>
        <v>0</v>
      </c>
      <c r="D213" s="63">
        <f>IF(ISBLANK(Data!O213)," ",ABS(Data!O213-Data!P213))</f>
        <v>0</v>
      </c>
      <c r="E213" s="63">
        <f>IF(ISBLANK(Data!O213)," ",(Data!O213-Data!P213)^2)</f>
        <v>0</v>
      </c>
    </row>
    <row r="214" spans="2:5" s="60" customFormat="1" x14ac:dyDescent="0.3">
      <c r="B214" s="6">
        <v>43826</v>
      </c>
      <c r="C214" s="63">
        <f>IF(ISBLANK(Data!O214)," ",Data!O214-Data!P214)</f>
        <v>0</v>
      </c>
      <c r="D214" s="63">
        <f>IF(ISBLANK(Data!O214)," ",ABS(Data!O214-Data!P214))</f>
        <v>0</v>
      </c>
      <c r="E214" s="63">
        <f>IF(ISBLANK(Data!O214)," ",(Data!O214-Data!P214)^2)</f>
        <v>0</v>
      </c>
    </row>
    <row r="215" spans="2:5" s="60" customFormat="1" x14ac:dyDescent="0.3">
      <c r="B215" s="6">
        <v>43827</v>
      </c>
      <c r="C215" s="63">
        <f>IF(ISBLANK(Data!O215)," ",Data!O215-Data!P215)</f>
        <v>0</v>
      </c>
      <c r="D215" s="63">
        <f>IF(ISBLANK(Data!O215)," ",ABS(Data!O215-Data!P215))</f>
        <v>0</v>
      </c>
      <c r="E215" s="63">
        <f>IF(ISBLANK(Data!O215)," ",(Data!O215-Data!P215)^2)</f>
        <v>0</v>
      </c>
    </row>
    <row r="216" spans="2:5" s="60" customFormat="1" x14ac:dyDescent="0.3">
      <c r="B216" s="6">
        <v>43828</v>
      </c>
      <c r="C216" s="63">
        <f>IF(ISBLANK(Data!O216)," ",Data!O216-Data!P216)</f>
        <v>0</v>
      </c>
      <c r="D216" s="63">
        <f>IF(ISBLANK(Data!O216)," ",ABS(Data!O216-Data!P216))</f>
        <v>0</v>
      </c>
      <c r="E216" s="63">
        <f>IF(ISBLANK(Data!O216)," ",(Data!O216-Data!P216)^2)</f>
        <v>0</v>
      </c>
    </row>
    <row r="217" spans="2:5" s="60" customFormat="1" x14ac:dyDescent="0.3">
      <c r="B217" s="6">
        <v>43829</v>
      </c>
      <c r="C217" s="63">
        <f>IF(ISBLANK(Data!O217)," ",Data!O217-Data!P217)</f>
        <v>0</v>
      </c>
      <c r="D217" s="63">
        <f>IF(ISBLANK(Data!O217)," ",ABS(Data!O217-Data!P217))</f>
        <v>0</v>
      </c>
      <c r="E217" s="63">
        <f>IF(ISBLANK(Data!O217)," ",(Data!O217-Data!P217)^2)</f>
        <v>0</v>
      </c>
    </row>
    <row r="218" spans="2:5" s="60" customFormat="1" x14ac:dyDescent="0.3">
      <c r="B218" s="6">
        <v>43830</v>
      </c>
      <c r="C218" s="63">
        <f>IF(ISBLANK(Data!O218)," ",Data!O218-Data!P218)</f>
        <v>0</v>
      </c>
      <c r="D218" s="63">
        <f>IF(ISBLANK(Data!O218)," ",ABS(Data!O218-Data!P218))</f>
        <v>0</v>
      </c>
      <c r="E218" s="63">
        <f>IF(ISBLANK(Data!O218)," ",(Data!O218-Data!P218)^2)</f>
        <v>0</v>
      </c>
    </row>
    <row r="219" spans="2:5" x14ac:dyDescent="0.3">
      <c r="B219" s="6">
        <v>43831</v>
      </c>
      <c r="C219" s="63">
        <f>IF(ISBLANK(Data!O219)," ",Data!O219-Data!P219)</f>
        <v>0.83333333333333337</v>
      </c>
      <c r="D219" s="63">
        <f>IF(ISBLANK(Data!O219)," ",ABS(Data!O219-Data!P219))</f>
        <v>0.83333333333333337</v>
      </c>
      <c r="E219" s="63">
        <f>IF(ISBLANK(Data!O219)," ",(Data!O219-Data!P219)^2)</f>
        <v>0.69444444444444453</v>
      </c>
    </row>
    <row r="220" spans="2:5" x14ac:dyDescent="0.3">
      <c r="B220" s="6">
        <v>43832</v>
      </c>
      <c r="C220" s="63">
        <f>IF(ISBLANK(Data!O220)," ",Data!O220-Data!P220)</f>
        <v>2.1666666666666665</v>
      </c>
      <c r="D220" s="63">
        <f>IF(ISBLANK(Data!O220)," ",ABS(Data!O220-Data!P220))</f>
        <v>2.1666666666666665</v>
      </c>
      <c r="E220" s="63">
        <f>IF(ISBLANK(Data!O220)," ",(Data!O220-Data!P220)^2)</f>
        <v>4.6944444444444438</v>
      </c>
    </row>
    <row r="221" spans="2:5" x14ac:dyDescent="0.3">
      <c r="B221" s="6">
        <v>43833</v>
      </c>
      <c r="C221" s="63">
        <f>IF(ISBLANK(Data!O221)," ",Data!O221-Data!P221)</f>
        <v>3.4000000000000004</v>
      </c>
      <c r="D221" s="37">
        <f>IF(ISBLANK(Data!O221)," ",ABS(Data!O221-Data!P221))</f>
        <v>3.4000000000000004</v>
      </c>
      <c r="E221" s="37">
        <f>IF(ISBLANK(Data!O221)," ",(Data!O221-Data!P221)^2)</f>
        <v>11.560000000000002</v>
      </c>
    </row>
    <row r="222" spans="2:5" x14ac:dyDescent="0.3">
      <c r="B222" s="6">
        <v>43834</v>
      </c>
      <c r="C222" s="63">
        <f>IF(ISBLANK(Data!O222)," ",Data!O222-Data!P222)</f>
        <v>2.9000000000000004</v>
      </c>
      <c r="D222" s="37">
        <f>IF(ISBLANK(Data!O222)," ",ABS(Data!O222-Data!P222))</f>
        <v>2.9000000000000004</v>
      </c>
      <c r="E222" s="37">
        <f>IF(ISBLANK(Data!O222)," ",(Data!O222-Data!P222)^2)</f>
        <v>8.4100000000000019</v>
      </c>
    </row>
    <row r="223" spans="2:5" x14ac:dyDescent="0.3">
      <c r="B223" s="6">
        <v>43835</v>
      </c>
      <c r="C223" s="63">
        <f>IF(ISBLANK(Data!O223)," ",Data!O223-Data!P223)</f>
        <v>1.5666666666666667</v>
      </c>
      <c r="D223" s="37">
        <f>IF(ISBLANK(Data!O223)," ",ABS(Data!O223-Data!P223))</f>
        <v>1.5666666666666667</v>
      </c>
      <c r="E223" s="37">
        <f>IF(ISBLANK(Data!O223)," ",(Data!O223-Data!P223)^2)</f>
        <v>2.4544444444444444</v>
      </c>
    </row>
    <row r="224" spans="2:5" x14ac:dyDescent="0.3">
      <c r="B224" s="6">
        <v>43836</v>
      </c>
      <c r="C224" s="63">
        <f>IF(ISBLANK(Data!O224)," ",Data!O224-Data!P224)</f>
        <v>0.33333333333333331</v>
      </c>
      <c r="D224" s="37">
        <f>IF(ISBLANK(Data!O224)," ",ABS(Data!O224-Data!P224))</f>
        <v>0.33333333333333331</v>
      </c>
      <c r="E224" s="37">
        <f>IF(ISBLANK(Data!O224)," ",(Data!O224-Data!P224)^2)</f>
        <v>0.1111111111111111</v>
      </c>
    </row>
    <row r="225" spans="2:5" x14ac:dyDescent="0.3">
      <c r="B225" s="6">
        <v>43837</v>
      </c>
      <c r="C225" s="63">
        <f>IF(ISBLANK(Data!O225)," ",Data!O225-Data!P225)</f>
        <v>0</v>
      </c>
      <c r="D225" s="37">
        <f>IF(ISBLANK(Data!O225)," ",ABS(Data!O225-Data!P225))</f>
        <v>0</v>
      </c>
      <c r="E225" s="37">
        <f>IF(ISBLANK(Data!O225)," ",(Data!O225-Data!P225)^2)</f>
        <v>0</v>
      </c>
    </row>
    <row r="226" spans="2:5" x14ac:dyDescent="0.3">
      <c r="B226" s="6">
        <v>43838</v>
      </c>
      <c r="C226" s="63">
        <f>IF(ISBLANK(Data!O226)," ",Data!O226-Data!P226)</f>
        <v>0</v>
      </c>
      <c r="D226" s="37">
        <f>IF(ISBLANK(Data!O226)," ",ABS(Data!O226-Data!P226))</f>
        <v>0</v>
      </c>
      <c r="E226" s="37">
        <f>IF(ISBLANK(Data!O226)," ",(Data!O226-Data!P226)^2)</f>
        <v>0</v>
      </c>
    </row>
    <row r="227" spans="2:5" x14ac:dyDescent="0.3">
      <c r="B227" s="6">
        <v>43839</v>
      </c>
      <c r="C227" s="63">
        <f>IF(ISBLANK(Data!O227)," ",Data!O227-Data!P227)</f>
        <v>0</v>
      </c>
      <c r="D227" s="37">
        <f>IF(ISBLANK(Data!O227)," ",ABS(Data!O227-Data!P227))</f>
        <v>0</v>
      </c>
      <c r="E227" s="37">
        <f>IF(ISBLANK(Data!O227)," ",(Data!O227-Data!P227)^2)</f>
        <v>0</v>
      </c>
    </row>
    <row r="228" spans="2:5" x14ac:dyDescent="0.3">
      <c r="B228" s="6">
        <v>43840</v>
      </c>
      <c r="C228" s="63">
        <f>IF(ISBLANK(Data!O228)," ",Data!O228-Data!P228)</f>
        <v>0.66666666666666663</v>
      </c>
      <c r="D228" s="37">
        <f>IF(ISBLANK(Data!O228)," ",ABS(Data!O228-Data!P228))</f>
        <v>0.66666666666666663</v>
      </c>
      <c r="E228" s="37">
        <f>IF(ISBLANK(Data!O228)," ",(Data!O228-Data!P228)^2)</f>
        <v>0.44444444444444442</v>
      </c>
    </row>
    <row r="229" spans="2:5" x14ac:dyDescent="0.3">
      <c r="B229" s="6">
        <v>43841</v>
      </c>
      <c r="C229" s="63">
        <f>IF(ISBLANK(Data!O229)," ",Data!O229-Data!P229)</f>
        <v>0.66666666666666663</v>
      </c>
      <c r="D229" s="37">
        <f>IF(ISBLANK(Data!O229)," ",ABS(Data!O229-Data!P229))</f>
        <v>0.66666666666666663</v>
      </c>
      <c r="E229" s="37">
        <f>IF(ISBLANK(Data!O229)," ",(Data!O229-Data!P229)^2)</f>
        <v>0.44444444444444442</v>
      </c>
    </row>
    <row r="230" spans="2:5" x14ac:dyDescent="0.3">
      <c r="B230" s="6">
        <v>43842</v>
      </c>
      <c r="C230" s="63">
        <f>IF(ISBLANK(Data!O230)," ",Data!O230-Data!P230)</f>
        <v>0.66666666666666663</v>
      </c>
      <c r="D230" s="37">
        <f>IF(ISBLANK(Data!O230)," ",ABS(Data!O230-Data!P230))</f>
        <v>0.66666666666666663</v>
      </c>
      <c r="E230" s="37">
        <f>IF(ISBLANK(Data!O230)," ",(Data!O230-Data!P230)^2)</f>
        <v>0.44444444444444442</v>
      </c>
    </row>
    <row r="231" spans="2:5" x14ac:dyDescent="0.3">
      <c r="B231" s="6">
        <v>43843</v>
      </c>
      <c r="C231" s="63">
        <f>IF(ISBLANK(Data!O231)," ",Data!O231-Data!P231)</f>
        <v>0</v>
      </c>
      <c r="D231" s="37">
        <f>IF(ISBLANK(Data!O231)," ",ABS(Data!O231-Data!P231))</f>
        <v>0</v>
      </c>
      <c r="E231" s="37">
        <f>IF(ISBLANK(Data!O231)," ",(Data!O231-Data!P231)^2)</f>
        <v>0</v>
      </c>
    </row>
    <row r="232" spans="2:5" x14ac:dyDescent="0.3">
      <c r="B232" s="6">
        <v>43844</v>
      </c>
      <c r="C232" s="63">
        <f>IF(ISBLANK(Data!O232)," ",Data!O232-Data!P232)</f>
        <v>0</v>
      </c>
      <c r="D232" s="37">
        <f>IF(ISBLANK(Data!O232)," ",ABS(Data!O232-Data!P232))</f>
        <v>0</v>
      </c>
      <c r="E232" s="37">
        <f>IF(ISBLANK(Data!O232)," ",(Data!O232-Data!P232)^2)</f>
        <v>0</v>
      </c>
    </row>
    <row r="233" spans="2:5" x14ac:dyDescent="0.3">
      <c r="B233" s="6">
        <v>43845</v>
      </c>
      <c r="C233" s="63">
        <f>IF(ISBLANK(Data!O233)," ",Data!O233-Data!P233)</f>
        <v>0</v>
      </c>
      <c r="D233" s="37">
        <f>IF(ISBLANK(Data!O233)," ",ABS(Data!O233-Data!P233))</f>
        <v>0</v>
      </c>
      <c r="E233" s="37">
        <f>IF(ISBLANK(Data!O233)," ",(Data!O233-Data!P233)^2)</f>
        <v>0</v>
      </c>
    </row>
    <row r="234" spans="2:5" x14ac:dyDescent="0.3">
      <c r="B234" s="6">
        <v>43846</v>
      </c>
      <c r="C234" s="63">
        <f>IF(ISBLANK(Data!O234)," ",Data!O234-Data!P234)</f>
        <v>0</v>
      </c>
      <c r="D234" s="37">
        <f>IF(ISBLANK(Data!O234)," ",ABS(Data!O234-Data!P234))</f>
        <v>0</v>
      </c>
      <c r="E234" s="37">
        <f>IF(ISBLANK(Data!O234)," ",(Data!O234-Data!P234)^2)</f>
        <v>0</v>
      </c>
    </row>
    <row r="235" spans="2:5" x14ac:dyDescent="0.3">
      <c r="B235" s="6">
        <v>43847</v>
      </c>
      <c r="C235" s="63">
        <f>IF(ISBLANK(Data!O235)," ",Data!O235-Data!P235)</f>
        <v>0</v>
      </c>
      <c r="D235" s="37">
        <f>IF(ISBLANK(Data!O235)," ",ABS(Data!O235-Data!P235))</f>
        <v>0</v>
      </c>
      <c r="E235" s="37">
        <f>IF(ISBLANK(Data!O235)," ",(Data!O235-Data!P235)^2)</f>
        <v>0</v>
      </c>
    </row>
    <row r="236" spans="2:5" x14ac:dyDescent="0.3">
      <c r="B236" s="6">
        <v>43848</v>
      </c>
      <c r="C236" s="63">
        <f>IF(ISBLANK(Data!O236)," ",Data!O236-Data!P236)</f>
        <v>0</v>
      </c>
      <c r="D236" s="37">
        <f>IF(ISBLANK(Data!O236)," ",ABS(Data!O236-Data!P236))</f>
        <v>0</v>
      </c>
      <c r="E236" s="37">
        <f>IF(ISBLANK(Data!O236)," ",(Data!O236-Data!P236)^2)</f>
        <v>0</v>
      </c>
    </row>
    <row r="237" spans="2:5" x14ac:dyDescent="0.3">
      <c r="B237" s="6">
        <v>43849</v>
      </c>
      <c r="C237" s="63">
        <f>IF(ISBLANK(Data!O237)," ",Data!O237-Data!P237)</f>
        <v>0</v>
      </c>
      <c r="D237" s="37">
        <f>IF(ISBLANK(Data!O237)," ",ABS(Data!O237-Data!P237))</f>
        <v>0</v>
      </c>
      <c r="E237" s="37">
        <f>IF(ISBLANK(Data!O237)," ",(Data!O237-Data!P237)^2)</f>
        <v>0</v>
      </c>
    </row>
    <row r="238" spans="2:5" x14ac:dyDescent="0.3">
      <c r="B238" s="6">
        <v>43850</v>
      </c>
      <c r="C238" s="63">
        <f>IF(ISBLANK(Data!O238)," ",Data!O238-Data!P238)</f>
        <v>0</v>
      </c>
      <c r="D238" s="37">
        <f>IF(ISBLANK(Data!O238)," ",ABS(Data!O238-Data!P238))</f>
        <v>0</v>
      </c>
      <c r="E238" s="37">
        <f>IF(ISBLANK(Data!O238)," ",(Data!O238-Data!P238)^2)</f>
        <v>0</v>
      </c>
    </row>
    <row r="239" spans="2:5" x14ac:dyDescent="0.3">
      <c r="B239" s="6">
        <v>43851</v>
      </c>
      <c r="C239" s="63">
        <f>IF(ISBLANK(Data!O239)," ",Data!O239-Data!P239)</f>
        <v>0</v>
      </c>
      <c r="D239" s="37">
        <f>IF(ISBLANK(Data!O239)," ",ABS(Data!O239-Data!P239))</f>
        <v>0</v>
      </c>
      <c r="E239" s="37">
        <f>IF(ISBLANK(Data!O239)," ",(Data!O239-Data!P239)^2)</f>
        <v>0</v>
      </c>
    </row>
    <row r="240" spans="2:5" x14ac:dyDescent="0.3">
      <c r="B240" s="6">
        <v>43852</v>
      </c>
      <c r="C240" s="63">
        <f>IF(ISBLANK(Data!O240)," ",Data!O240-Data!P240)</f>
        <v>0</v>
      </c>
      <c r="D240" s="37">
        <f>IF(ISBLANK(Data!O240)," ",ABS(Data!O240-Data!P240))</f>
        <v>0</v>
      </c>
      <c r="E240" s="37">
        <f>IF(ISBLANK(Data!O240)," ",(Data!O240-Data!P240)^2)</f>
        <v>0</v>
      </c>
    </row>
    <row r="241" spans="2:5" x14ac:dyDescent="0.3">
      <c r="B241" s="6">
        <v>43853</v>
      </c>
      <c r="C241" s="63">
        <f>IF(ISBLANK(Data!O241)," ",Data!O241-Data!P241)</f>
        <v>0</v>
      </c>
      <c r="D241" s="37">
        <f>IF(ISBLANK(Data!O241)," ",ABS(Data!O241-Data!P241))</f>
        <v>0</v>
      </c>
      <c r="E241" s="37">
        <f>IF(ISBLANK(Data!O241)," ",(Data!O241-Data!P241)^2)</f>
        <v>0</v>
      </c>
    </row>
    <row r="242" spans="2:5" x14ac:dyDescent="0.3">
      <c r="B242" s="6">
        <v>43854</v>
      </c>
      <c r="C242" s="63">
        <f>IF(ISBLANK(Data!O242)," ",Data!O242-Data!P242)</f>
        <v>0</v>
      </c>
      <c r="D242" s="37">
        <f>IF(ISBLANK(Data!O242)," ",ABS(Data!O242-Data!P242))</f>
        <v>0</v>
      </c>
      <c r="E242" s="37">
        <f>IF(ISBLANK(Data!O242)," ",(Data!O242-Data!P242)^2)</f>
        <v>0</v>
      </c>
    </row>
    <row r="243" spans="2:5" x14ac:dyDescent="0.3">
      <c r="B243" s="6">
        <v>43855</v>
      </c>
      <c r="C243" s="63">
        <f>IF(ISBLANK(Data!O243)," ",Data!O243-Data!P243)</f>
        <v>0</v>
      </c>
      <c r="D243" s="37">
        <f>IF(ISBLANK(Data!O243)," ",ABS(Data!O243-Data!P243))</f>
        <v>0</v>
      </c>
      <c r="E243" s="37">
        <f>IF(ISBLANK(Data!O243)," ",(Data!O243-Data!P243)^2)</f>
        <v>0</v>
      </c>
    </row>
    <row r="244" spans="2:5" x14ac:dyDescent="0.3">
      <c r="B244" s="6">
        <v>43856</v>
      </c>
      <c r="C244" s="63">
        <f>IF(ISBLANK(Data!O244)," ",Data!O244-Data!P244)</f>
        <v>0</v>
      </c>
      <c r="D244" s="37">
        <f>IF(ISBLANK(Data!O244)," ",ABS(Data!O244-Data!P244))</f>
        <v>0</v>
      </c>
      <c r="E244" s="37">
        <f>IF(ISBLANK(Data!O244)," ",(Data!O244-Data!P244)^2)</f>
        <v>0</v>
      </c>
    </row>
    <row r="245" spans="2:5" x14ac:dyDescent="0.3">
      <c r="B245" s="6">
        <v>43857</v>
      </c>
      <c r="C245" s="63">
        <f>IF(ISBLANK(Data!O245)," ",Data!O245-Data!P245)</f>
        <v>0</v>
      </c>
      <c r="D245" s="37">
        <f>IF(ISBLANK(Data!O245)," ",ABS(Data!O245-Data!P245))</f>
        <v>0</v>
      </c>
      <c r="E245" s="37">
        <f>IF(ISBLANK(Data!O245)," ",(Data!O245-Data!P245)^2)</f>
        <v>0</v>
      </c>
    </row>
    <row r="246" spans="2:5" x14ac:dyDescent="0.3">
      <c r="B246" s="6">
        <v>43858</v>
      </c>
      <c r="C246" s="63">
        <f>IF(ISBLANK(Data!O246)," ",Data!O246-Data!P246)</f>
        <v>0</v>
      </c>
      <c r="D246" s="37">
        <f>IF(ISBLANK(Data!O246)," ",ABS(Data!O246-Data!P246))</f>
        <v>0</v>
      </c>
      <c r="E246" s="37">
        <f>IF(ISBLANK(Data!O246)," ",(Data!O246-Data!P246)^2)</f>
        <v>0</v>
      </c>
    </row>
    <row r="247" spans="2:5" x14ac:dyDescent="0.3">
      <c r="B247" s="6">
        <v>43859</v>
      </c>
      <c r="C247" s="63">
        <f>IF(ISBLANK(Data!O247)," ",Data!O247-Data!P247)</f>
        <v>0</v>
      </c>
      <c r="D247" s="37">
        <f>IF(ISBLANK(Data!O247)," ",ABS(Data!O247-Data!P247))</f>
        <v>0</v>
      </c>
      <c r="E247" s="37">
        <f>IF(ISBLANK(Data!O247)," ",(Data!O247-Data!P247)^2)</f>
        <v>0</v>
      </c>
    </row>
    <row r="248" spans="2:5" x14ac:dyDescent="0.3">
      <c r="B248" s="6">
        <v>43860</v>
      </c>
      <c r="C248" s="63">
        <f>IF(ISBLANK(Data!O248)," ",Data!O248-Data!P248)</f>
        <v>0</v>
      </c>
      <c r="D248" s="37">
        <f>IF(ISBLANK(Data!O248)," ",ABS(Data!O248-Data!P248))</f>
        <v>0</v>
      </c>
      <c r="E248" s="37">
        <f>IF(ISBLANK(Data!O248)," ",(Data!O248-Data!P248)^2)</f>
        <v>0</v>
      </c>
    </row>
    <row r="249" spans="2:5" x14ac:dyDescent="0.3">
      <c r="B249" s="6">
        <v>43861</v>
      </c>
      <c r="C249" s="63">
        <f>IF(ISBLANK(Data!O249)," ",Data!O249-Data!P249)</f>
        <v>0</v>
      </c>
      <c r="D249" s="37">
        <f>IF(ISBLANK(Data!O249)," ",ABS(Data!O249-Data!P249))</f>
        <v>0</v>
      </c>
      <c r="E249" s="37">
        <f>IF(ISBLANK(Data!O249)," ",(Data!O249-Data!P249)^2)</f>
        <v>0</v>
      </c>
    </row>
    <row r="250" spans="2:5" x14ac:dyDescent="0.3">
      <c r="B250" s="6">
        <v>43862</v>
      </c>
      <c r="C250" s="63">
        <f>IF(ISBLANK(Data!O250)," ",Data!O250-Data!P250)</f>
        <v>0</v>
      </c>
      <c r="D250" s="37">
        <f>IF(ISBLANK(Data!O250)," ",ABS(Data!O250-Data!P250))</f>
        <v>0</v>
      </c>
      <c r="E250" s="37">
        <f>IF(ISBLANK(Data!O250)," ",(Data!O250-Data!P250)^2)</f>
        <v>0</v>
      </c>
    </row>
    <row r="251" spans="2:5" x14ac:dyDescent="0.3">
      <c r="B251" s="6">
        <v>43863</v>
      </c>
      <c r="C251" s="63">
        <f>IF(ISBLANK(Data!O251)," ",Data!O251-Data!P251)</f>
        <v>0</v>
      </c>
      <c r="D251" s="37">
        <f>IF(ISBLANK(Data!O251)," ",ABS(Data!O251-Data!P251))</f>
        <v>0</v>
      </c>
      <c r="E251" s="37">
        <f>IF(ISBLANK(Data!O251)," ",(Data!O251-Data!P251)^2)</f>
        <v>0</v>
      </c>
    </row>
    <row r="252" spans="2:5" x14ac:dyDescent="0.3">
      <c r="B252" s="6">
        <v>43864</v>
      </c>
      <c r="C252" s="63">
        <f>IF(ISBLANK(Data!O252)," ",Data!O252-Data!P252)</f>
        <v>0</v>
      </c>
      <c r="D252" s="37">
        <f>IF(ISBLANK(Data!O252)," ",ABS(Data!O252-Data!P252))</f>
        <v>0</v>
      </c>
      <c r="E252" s="37">
        <f>IF(ISBLANK(Data!O252)," ",(Data!O252-Data!P252)^2)</f>
        <v>0</v>
      </c>
    </row>
    <row r="253" spans="2:5" x14ac:dyDescent="0.3">
      <c r="B253" s="6">
        <v>43865</v>
      </c>
      <c r="C253" s="63">
        <f>IF(ISBLANK(Data!O253)," ",Data!O253-Data!P253)</f>
        <v>0</v>
      </c>
      <c r="D253" s="37">
        <f>IF(ISBLANK(Data!O253)," ",ABS(Data!O253-Data!P253))</f>
        <v>0</v>
      </c>
      <c r="E253" s="37">
        <f>IF(ISBLANK(Data!O253)," ",(Data!O253-Data!P253)^2)</f>
        <v>0</v>
      </c>
    </row>
    <row r="254" spans="2:5" x14ac:dyDescent="0.3">
      <c r="B254" s="6">
        <v>43866</v>
      </c>
      <c r="C254" s="63">
        <f>IF(ISBLANK(Data!O254)," ",Data!O254-Data!P254)</f>
        <v>0.33333333333333331</v>
      </c>
      <c r="D254" s="37">
        <f>IF(ISBLANK(Data!O254)," ",ABS(Data!O254-Data!P254))</f>
        <v>0.33333333333333331</v>
      </c>
      <c r="E254" s="37">
        <f>IF(ISBLANK(Data!O254)," ",(Data!O254-Data!P254)^2)</f>
        <v>0.1111111111111111</v>
      </c>
    </row>
    <row r="255" spans="2:5" x14ac:dyDescent="0.3">
      <c r="B255" s="6">
        <v>43867</v>
      </c>
      <c r="C255" s="63">
        <f>IF(ISBLANK(Data!O255)," ",Data!O255-Data!P255)</f>
        <v>0.33333333333333331</v>
      </c>
      <c r="D255" s="37">
        <f>IF(ISBLANK(Data!O255)," ",ABS(Data!O255-Data!P255))</f>
        <v>0.33333333333333331</v>
      </c>
      <c r="E255" s="37">
        <f>IF(ISBLANK(Data!O255)," ",(Data!O255-Data!P255)^2)</f>
        <v>0.1111111111111111</v>
      </c>
    </row>
    <row r="256" spans="2:5" x14ac:dyDescent="0.3">
      <c r="B256" s="6">
        <v>43868</v>
      </c>
      <c r="C256" s="63">
        <f>IF(ISBLANK(Data!O256)," ",Data!O256-Data!P256)</f>
        <v>0.33333333333333331</v>
      </c>
      <c r="D256" s="37">
        <f>IF(ISBLANK(Data!O256)," ",ABS(Data!O256-Data!P256))</f>
        <v>0.33333333333333331</v>
      </c>
      <c r="E256" s="37">
        <f>IF(ISBLANK(Data!O256)," ",(Data!O256-Data!P256)^2)</f>
        <v>0.1111111111111111</v>
      </c>
    </row>
    <row r="257" spans="2:5" x14ac:dyDescent="0.3">
      <c r="B257" s="6">
        <v>43869</v>
      </c>
      <c r="C257" s="63">
        <f>IF(ISBLANK(Data!O257)," ",Data!O257-Data!P257)</f>
        <v>0</v>
      </c>
      <c r="D257" s="37">
        <f>IF(ISBLANK(Data!O257)," ",ABS(Data!O257-Data!P257))</f>
        <v>0</v>
      </c>
      <c r="E257" s="37">
        <f>IF(ISBLANK(Data!O257)," ",(Data!O257-Data!P257)^2)</f>
        <v>0</v>
      </c>
    </row>
    <row r="258" spans="2:5" x14ac:dyDescent="0.3">
      <c r="B258" s="6">
        <v>43870</v>
      </c>
      <c r="C258" s="63">
        <f>IF(ISBLANK(Data!O258)," ",Data!O258-Data!P258)</f>
        <v>0.66666666666666663</v>
      </c>
      <c r="D258" s="37">
        <f>IF(ISBLANK(Data!O258)," ",ABS(Data!O258-Data!P258))</f>
        <v>0.66666666666666663</v>
      </c>
      <c r="E258" s="37">
        <f>IF(ISBLANK(Data!O258)," ",(Data!O258-Data!P258)^2)</f>
        <v>0.44444444444444442</v>
      </c>
    </row>
    <row r="259" spans="2:5" x14ac:dyDescent="0.3">
      <c r="B259" s="6">
        <v>43871</v>
      </c>
      <c r="C259" s="63">
        <f>IF(ISBLANK(Data!O259)," ",Data!O259-Data!P259)</f>
        <v>2.6666666666666665</v>
      </c>
      <c r="D259" s="37">
        <f>IF(ISBLANK(Data!O259)," ",ABS(Data!O259-Data!P259))</f>
        <v>2.6666666666666665</v>
      </c>
      <c r="E259" s="37">
        <f>IF(ISBLANK(Data!O259)," ",(Data!O259-Data!P259)^2)</f>
        <v>7.1111111111111107</v>
      </c>
    </row>
    <row r="260" spans="2:5" x14ac:dyDescent="0.3">
      <c r="B260" s="6">
        <v>43872</v>
      </c>
      <c r="C260" s="63">
        <f>IF(ISBLANK(Data!O260)," ",Data!O260-Data!P260)</f>
        <v>2.6666666666666665</v>
      </c>
      <c r="D260" s="37">
        <f>IF(ISBLANK(Data!O260)," ",ABS(Data!O260-Data!P260))</f>
        <v>2.6666666666666665</v>
      </c>
      <c r="E260" s="37">
        <f>IF(ISBLANK(Data!O260)," ",(Data!O260-Data!P260)^2)</f>
        <v>7.1111111111111107</v>
      </c>
    </row>
    <row r="261" spans="2:5" x14ac:dyDescent="0.3">
      <c r="B261" s="6">
        <v>43873</v>
      </c>
      <c r="C261" s="63">
        <f>IF(ISBLANK(Data!O261)," ",Data!O261-Data!P261)</f>
        <v>2</v>
      </c>
      <c r="D261" s="37">
        <f>IF(ISBLANK(Data!O261)," ",ABS(Data!O261-Data!P261))</f>
        <v>2</v>
      </c>
      <c r="E261" s="37">
        <f>IF(ISBLANK(Data!O261)," ",(Data!O261-Data!P261)^2)</f>
        <v>4</v>
      </c>
    </row>
    <row r="262" spans="2:5" x14ac:dyDescent="0.3">
      <c r="B262" s="6">
        <v>43874</v>
      </c>
      <c r="C262" s="63">
        <f>IF(ISBLANK(Data!O262)," ",Data!O262-Data!P262)</f>
        <v>0.33333333333333331</v>
      </c>
      <c r="D262" s="37">
        <f>IF(ISBLANK(Data!O262)," ",ABS(Data!O262-Data!P262))</f>
        <v>0.33333333333333331</v>
      </c>
      <c r="E262" s="37">
        <f>IF(ISBLANK(Data!O262)," ",(Data!O262-Data!P262)^2)</f>
        <v>0.1111111111111111</v>
      </c>
    </row>
    <row r="263" spans="2:5" x14ac:dyDescent="0.3">
      <c r="B263" s="6">
        <v>43875</v>
      </c>
      <c r="C263" s="63">
        <f>IF(ISBLANK(Data!O263)," ",Data!O263-Data!P263)</f>
        <v>0.33333333333333331</v>
      </c>
      <c r="D263" s="37">
        <f>IF(ISBLANK(Data!O263)," ",ABS(Data!O263-Data!P263))</f>
        <v>0.33333333333333331</v>
      </c>
      <c r="E263" s="37">
        <f>IF(ISBLANK(Data!O263)," ",(Data!O263-Data!P263)^2)</f>
        <v>0.1111111111111111</v>
      </c>
    </row>
    <row r="264" spans="2:5" x14ac:dyDescent="0.3">
      <c r="B264" s="6">
        <v>43876</v>
      </c>
      <c r="C264" s="63">
        <f>IF(ISBLANK(Data!O264)," ",Data!O264-Data!P264)</f>
        <v>0.33333333333333331</v>
      </c>
      <c r="D264" s="37">
        <f>IF(ISBLANK(Data!O264)," ",ABS(Data!O264-Data!P264))</f>
        <v>0.33333333333333331</v>
      </c>
      <c r="E264" s="37">
        <f>IF(ISBLANK(Data!O264)," ",(Data!O264-Data!P264)^2)</f>
        <v>0.1111111111111111</v>
      </c>
    </row>
    <row r="265" spans="2:5" x14ac:dyDescent="0.3">
      <c r="B265" s="6">
        <v>43877</v>
      </c>
      <c r="C265" s="63">
        <f>IF(ISBLANK(Data!O265)," ",Data!O265-Data!P265)</f>
        <v>0</v>
      </c>
      <c r="D265" s="37">
        <f>IF(ISBLANK(Data!O265)," ",ABS(Data!O265-Data!P265))</f>
        <v>0</v>
      </c>
      <c r="E265" s="37">
        <f>IF(ISBLANK(Data!O265)," ",(Data!O265-Data!P265)^2)</f>
        <v>0</v>
      </c>
    </row>
    <row r="266" spans="2:5" x14ac:dyDescent="0.3">
      <c r="B266" s="6">
        <v>43878</v>
      </c>
      <c r="C266" s="63">
        <f>IF(ISBLANK(Data!O266)," ",Data!O266-Data!P266)</f>
        <v>0</v>
      </c>
      <c r="D266" s="37">
        <f>IF(ISBLANK(Data!O266)," ",ABS(Data!O266-Data!P266))</f>
        <v>0</v>
      </c>
      <c r="E266" s="37">
        <f>IF(ISBLANK(Data!O266)," ",(Data!O266-Data!P266)^2)</f>
        <v>0</v>
      </c>
    </row>
    <row r="267" spans="2:5" x14ac:dyDescent="0.3">
      <c r="B267" s="6">
        <v>43879</v>
      </c>
      <c r="C267" s="63">
        <f>IF(ISBLANK(Data!O267)," ",Data!O267-Data!P267)</f>
        <v>0</v>
      </c>
      <c r="D267" s="37">
        <f>IF(ISBLANK(Data!O267)," ",ABS(Data!O267-Data!P267))</f>
        <v>0</v>
      </c>
      <c r="E267" s="37">
        <f>IF(ISBLANK(Data!O267)," ",(Data!O267-Data!P267)^2)</f>
        <v>0</v>
      </c>
    </row>
    <row r="268" spans="2:5" x14ac:dyDescent="0.3">
      <c r="B268" s="6">
        <v>43880</v>
      </c>
      <c r="C268" s="63">
        <f>IF(ISBLANK(Data!O268)," ",Data!O268-Data!P268)</f>
        <v>0</v>
      </c>
      <c r="D268" s="37">
        <f>IF(ISBLANK(Data!O268)," ",ABS(Data!O268-Data!P268))</f>
        <v>0</v>
      </c>
      <c r="E268" s="37">
        <f>IF(ISBLANK(Data!O268)," ",(Data!O268-Data!P268)^2)</f>
        <v>0</v>
      </c>
    </row>
    <row r="269" spans="2:5" x14ac:dyDescent="0.3">
      <c r="B269" s="6">
        <v>43881</v>
      </c>
      <c r="C269" s="63">
        <f>IF(ISBLANK(Data!O269)," ",Data!O269-Data!P269)</f>
        <v>0</v>
      </c>
      <c r="D269" s="37">
        <f>IF(ISBLANK(Data!O269)," ",ABS(Data!O269-Data!P269))</f>
        <v>0</v>
      </c>
      <c r="E269" s="37">
        <f>IF(ISBLANK(Data!O269)," ",(Data!O269-Data!P269)^2)</f>
        <v>0</v>
      </c>
    </row>
    <row r="270" spans="2:5" x14ac:dyDescent="0.3">
      <c r="B270" s="6">
        <v>43882</v>
      </c>
      <c r="C270" s="63">
        <f>IF(ISBLANK(Data!O270)," ",Data!O270-Data!P270)</f>
        <v>0</v>
      </c>
      <c r="D270" s="37">
        <f>IF(ISBLANK(Data!O270)," ",ABS(Data!O270-Data!P270))</f>
        <v>0</v>
      </c>
      <c r="E270" s="37">
        <f>IF(ISBLANK(Data!O270)," ",(Data!O270-Data!P270)^2)</f>
        <v>0</v>
      </c>
    </row>
    <row r="271" spans="2:5" x14ac:dyDescent="0.3">
      <c r="B271" s="6">
        <v>43883</v>
      </c>
      <c r="C271" s="63">
        <f>IF(ISBLANK(Data!O271)," ",Data!O271-Data!P271)</f>
        <v>0</v>
      </c>
      <c r="D271" s="37">
        <f>IF(ISBLANK(Data!O271)," ",ABS(Data!O271-Data!P271))</f>
        <v>0</v>
      </c>
      <c r="E271" s="37">
        <f>IF(ISBLANK(Data!O271)," ",(Data!O271-Data!P271)^2)</f>
        <v>0</v>
      </c>
    </row>
    <row r="272" spans="2:5" x14ac:dyDescent="0.3">
      <c r="B272" s="6">
        <v>43884</v>
      </c>
      <c r="C272" s="37">
        <f>IF(ISBLANK(Data!O272)," ",Data!O272-Data!P272)</f>
        <v>0</v>
      </c>
      <c r="D272" s="37">
        <f>IF(ISBLANK(Data!O272)," ",ABS(Data!O272-Data!P272))</f>
        <v>0</v>
      </c>
      <c r="E272" s="37">
        <f>IF(ISBLANK(Data!O272)," ",(Data!O272-Data!P272)^2)</f>
        <v>0</v>
      </c>
    </row>
    <row r="273" spans="2:5" x14ac:dyDescent="0.3">
      <c r="B273" s="6">
        <v>43885</v>
      </c>
      <c r="C273" s="37">
        <f>IF(ISBLANK(Data!O273)," ",Data!O273-Data!P273)</f>
        <v>0</v>
      </c>
      <c r="D273" s="37">
        <f>IF(ISBLANK(Data!O273)," ",ABS(Data!O273-Data!P273))</f>
        <v>0</v>
      </c>
      <c r="E273" s="37">
        <f>IF(ISBLANK(Data!O273)," ",(Data!O273-Data!P273)^2)</f>
        <v>0</v>
      </c>
    </row>
    <row r="274" spans="2:5" x14ac:dyDescent="0.3">
      <c r="B274" s="6">
        <v>43886</v>
      </c>
      <c r="C274" s="37">
        <f>IF(ISBLANK(Data!O274)," ",Data!O274-Data!P274)</f>
        <v>0</v>
      </c>
      <c r="D274" s="37">
        <f>IF(ISBLANK(Data!O274)," ",ABS(Data!O274-Data!P274))</f>
        <v>0</v>
      </c>
      <c r="E274" s="37">
        <f>IF(ISBLANK(Data!O274)," ",(Data!O274-Data!P274)^2)</f>
        <v>0</v>
      </c>
    </row>
    <row r="275" spans="2:5" x14ac:dyDescent="0.3">
      <c r="B275" s="6">
        <v>43887</v>
      </c>
      <c r="C275" s="37">
        <f>IF(ISBLANK(Data!O275)," ",Data!O275-Data!P275)</f>
        <v>0</v>
      </c>
      <c r="D275" s="37">
        <f>IF(ISBLANK(Data!O275)," ",ABS(Data!O275-Data!P275))</f>
        <v>0</v>
      </c>
      <c r="E275" s="37">
        <f>IF(ISBLANK(Data!O275)," ",(Data!O275-Data!P275)^2)</f>
        <v>0</v>
      </c>
    </row>
    <row r="276" spans="2:5" x14ac:dyDescent="0.3">
      <c r="B276" s="6">
        <v>43888</v>
      </c>
      <c r="C276" s="37">
        <f>IF(ISBLANK(Data!O276)," ",Data!O276-Data!P276)</f>
        <v>0</v>
      </c>
      <c r="D276" s="37">
        <f>IF(ISBLANK(Data!O276)," ",ABS(Data!O276-Data!P276))</f>
        <v>0</v>
      </c>
      <c r="E276" s="37">
        <f>IF(ISBLANK(Data!O276)," ",(Data!O276-Data!P276)^2)</f>
        <v>0</v>
      </c>
    </row>
    <row r="277" spans="2:5" x14ac:dyDescent="0.3">
      <c r="B277" s="6">
        <v>43889</v>
      </c>
      <c r="C277" s="37">
        <f>IF(ISBLANK(Data!O277)," ",Data!O277-Data!P277)</f>
        <v>0</v>
      </c>
      <c r="D277" s="37">
        <f>IF(ISBLANK(Data!O277)," ",ABS(Data!O277-Data!P277))</f>
        <v>0</v>
      </c>
      <c r="E277" s="37">
        <f>IF(ISBLANK(Data!O277)," ",(Data!O277-Data!P277)^2)</f>
        <v>0</v>
      </c>
    </row>
    <row r="278" spans="2:5" x14ac:dyDescent="0.3">
      <c r="B278" s="6">
        <v>43890</v>
      </c>
      <c r="C278" s="37">
        <f>IF(ISBLANK(Data!O278)," ",Data!O278-Data!P278)</f>
        <v>0</v>
      </c>
      <c r="D278" s="37">
        <f>IF(ISBLANK(Data!O278)," ",ABS(Data!O278-Data!P278))</f>
        <v>0</v>
      </c>
      <c r="E278" s="37">
        <f>IF(ISBLANK(Data!O278)," ",(Data!O278-Data!P278)^2)</f>
        <v>0</v>
      </c>
    </row>
    <row r="279" spans="2:5" x14ac:dyDescent="0.3">
      <c r="B279" s="6">
        <v>43891</v>
      </c>
      <c r="C279" s="37">
        <f>IF(ISBLANK(Data!O279)," ",Data!O279-Data!P279)</f>
        <v>0</v>
      </c>
      <c r="D279" s="37">
        <f>IF(ISBLANK(Data!O279)," ",ABS(Data!O279-Data!P279))</f>
        <v>0</v>
      </c>
      <c r="E279" s="37">
        <f>IF(ISBLANK(Data!O279)," ",(Data!O279-Data!P279)^2)</f>
        <v>0</v>
      </c>
    </row>
    <row r="280" spans="2:5" x14ac:dyDescent="0.3">
      <c r="B280" s="6">
        <v>43892</v>
      </c>
      <c r="C280" s="37">
        <f>IF(ISBLANK(Data!O280)," ",Data!O280-Data!P280)</f>
        <v>1</v>
      </c>
      <c r="D280" s="37">
        <f>IF(ISBLANK(Data!O280)," ",ABS(Data!O280-Data!P280))</f>
        <v>1</v>
      </c>
      <c r="E280" s="37">
        <f>IF(ISBLANK(Data!O280)," ",(Data!O280-Data!P280)^2)</f>
        <v>1</v>
      </c>
    </row>
    <row r="281" spans="2:5" x14ac:dyDescent="0.3">
      <c r="B281" s="6">
        <v>43893</v>
      </c>
      <c r="C281" s="37">
        <f>IF(ISBLANK(Data!O281)," ",Data!O281-Data!P281)</f>
        <v>1</v>
      </c>
      <c r="D281" s="37">
        <f>IF(ISBLANK(Data!O281)," ",ABS(Data!O281-Data!P281))</f>
        <v>1</v>
      </c>
      <c r="E281" s="37">
        <f>IF(ISBLANK(Data!O281)," ",(Data!O281-Data!P281)^2)</f>
        <v>1</v>
      </c>
    </row>
    <row r="282" spans="2:5" x14ac:dyDescent="0.3">
      <c r="B282" s="6">
        <v>43894</v>
      </c>
      <c r="C282" s="37">
        <f>IF(ISBLANK(Data!O282)," ",Data!O282-Data!P282)</f>
        <v>1</v>
      </c>
      <c r="D282" s="37">
        <f>IF(ISBLANK(Data!O282)," ",ABS(Data!O282-Data!P282))</f>
        <v>1</v>
      </c>
      <c r="E282" s="37">
        <f>IF(ISBLANK(Data!O282)," ",(Data!O282-Data!P282)^2)</f>
        <v>1</v>
      </c>
    </row>
    <row r="283" spans="2:5" x14ac:dyDescent="0.3">
      <c r="B283" s="6">
        <v>43895</v>
      </c>
      <c r="C283" s="37">
        <f>IF(ISBLANK(Data!O283)," ",Data!O283-Data!P283)</f>
        <v>0</v>
      </c>
      <c r="D283" s="37">
        <f>IF(ISBLANK(Data!O283)," ",ABS(Data!O283-Data!P283))</f>
        <v>0</v>
      </c>
      <c r="E283" s="37">
        <f>IF(ISBLANK(Data!O283)," ",(Data!O283-Data!P283)^2)</f>
        <v>0</v>
      </c>
    </row>
    <row r="284" spans="2:5" x14ac:dyDescent="0.3">
      <c r="B284" s="6">
        <v>43896</v>
      </c>
      <c r="C284" s="37">
        <f>IF(ISBLANK(Data!O284)," ",Data!O284-Data!P284)</f>
        <v>0</v>
      </c>
      <c r="D284" s="37">
        <f>IF(ISBLANK(Data!O284)," ",ABS(Data!O284-Data!P284))</f>
        <v>0</v>
      </c>
      <c r="E284" s="37">
        <f>IF(ISBLANK(Data!O284)," ",(Data!O284-Data!P284)^2)</f>
        <v>0</v>
      </c>
    </row>
    <row r="285" spans="2:5" x14ac:dyDescent="0.3">
      <c r="B285" s="6">
        <v>43897</v>
      </c>
      <c r="C285" s="37">
        <f>IF(ISBLANK(Data!O285)," ",Data!O285-Data!P285)</f>
        <v>0</v>
      </c>
      <c r="D285" s="37">
        <f>IF(ISBLANK(Data!O285)," ",ABS(Data!O285-Data!P285))</f>
        <v>0</v>
      </c>
      <c r="E285" s="37">
        <f>IF(ISBLANK(Data!O285)," ",(Data!O285-Data!P285)^2)</f>
        <v>0</v>
      </c>
    </row>
    <row r="286" spans="2:5" x14ac:dyDescent="0.3">
      <c r="B286" s="6">
        <v>43898</v>
      </c>
      <c r="C286" s="37">
        <f>IF(ISBLANK(Data!O286)," ",Data!O286-Data!P286)</f>
        <v>0</v>
      </c>
      <c r="D286" s="37">
        <f>IF(ISBLANK(Data!O286)," ",ABS(Data!O286-Data!P286))</f>
        <v>0</v>
      </c>
      <c r="E286" s="37">
        <f>IF(ISBLANK(Data!O286)," ",(Data!O286-Data!P286)^2)</f>
        <v>0</v>
      </c>
    </row>
    <row r="287" spans="2:5" x14ac:dyDescent="0.3">
      <c r="B287" s="6">
        <v>43899</v>
      </c>
      <c r="C287" s="37">
        <f>IF(ISBLANK(Data!O287)," ",Data!O287-Data!P287)</f>
        <v>0</v>
      </c>
      <c r="D287" s="37">
        <f>IF(ISBLANK(Data!O287)," ",ABS(Data!O287-Data!P287))</f>
        <v>0</v>
      </c>
      <c r="E287" s="37">
        <f>IF(ISBLANK(Data!O287)," ",(Data!O287-Data!P287)^2)</f>
        <v>0</v>
      </c>
    </row>
    <row r="288" spans="2:5" x14ac:dyDescent="0.3">
      <c r="B288" s="6">
        <v>43900</v>
      </c>
      <c r="C288" s="37">
        <f>IF(ISBLANK(Data!O288)," ",Data!O288-Data!P288)</f>
        <v>0.33333333333333331</v>
      </c>
      <c r="D288" s="37">
        <f>IF(ISBLANK(Data!O288)," ",ABS(Data!O288-Data!P288))</f>
        <v>0.33333333333333331</v>
      </c>
      <c r="E288" s="37">
        <f>IF(ISBLANK(Data!O288)," ",(Data!O288-Data!P288)^2)</f>
        <v>0.1111111111111111</v>
      </c>
    </row>
    <row r="289" spans="2:5" x14ac:dyDescent="0.3">
      <c r="B289" s="6">
        <v>43901</v>
      </c>
      <c r="C289" s="37">
        <f>IF(ISBLANK(Data!O289)," ",Data!O289-Data!P289)</f>
        <v>0.66666666666666663</v>
      </c>
      <c r="D289" s="37">
        <f>IF(ISBLANK(Data!O289)," ",ABS(Data!O289-Data!P289))</f>
        <v>0.66666666666666663</v>
      </c>
      <c r="E289" s="37">
        <f>IF(ISBLANK(Data!O289)," ",(Data!O289-Data!P289)^2)</f>
        <v>0.44444444444444442</v>
      </c>
    </row>
    <row r="290" spans="2:5" x14ac:dyDescent="0.3">
      <c r="B290" s="6">
        <v>43902</v>
      </c>
      <c r="C290" s="37">
        <f>IF(ISBLANK(Data!O290)," ",Data!O290-Data!P290)</f>
        <v>1</v>
      </c>
      <c r="D290" s="37">
        <f>IF(ISBLANK(Data!O290)," ",ABS(Data!O290-Data!P290))</f>
        <v>1</v>
      </c>
      <c r="E290" s="37">
        <f>IF(ISBLANK(Data!O290)," ",(Data!O290-Data!P290)^2)</f>
        <v>1</v>
      </c>
    </row>
    <row r="291" spans="2:5" x14ac:dyDescent="0.3">
      <c r="B291" s="6">
        <v>43903</v>
      </c>
      <c r="C291" s="37">
        <f>IF(ISBLANK(Data!O291)," ",Data!O291-Data!P291)</f>
        <v>0.66666666666666663</v>
      </c>
      <c r="D291" s="37">
        <f>IF(ISBLANK(Data!O291)," ",ABS(Data!O291-Data!P291))</f>
        <v>0.66666666666666663</v>
      </c>
      <c r="E291" s="37">
        <f>IF(ISBLANK(Data!O291)," ",(Data!O291-Data!P291)^2)</f>
        <v>0.44444444444444442</v>
      </c>
    </row>
    <row r="292" spans="2:5" x14ac:dyDescent="0.3">
      <c r="B292" s="6">
        <v>43904</v>
      </c>
      <c r="C292" s="37">
        <f>IF(ISBLANK(Data!O292)," ",Data!O292-Data!P292)</f>
        <v>0.33333333333333331</v>
      </c>
      <c r="D292" s="37">
        <f>IF(ISBLANK(Data!O292)," ",ABS(Data!O292-Data!P292))</f>
        <v>0.33333333333333331</v>
      </c>
      <c r="E292" s="37">
        <f>IF(ISBLANK(Data!O292)," ",(Data!O292-Data!P292)^2)</f>
        <v>0.1111111111111111</v>
      </c>
    </row>
    <row r="293" spans="2:5" x14ac:dyDescent="0.3">
      <c r="B293" s="6">
        <v>43905</v>
      </c>
      <c r="C293" s="37">
        <f>IF(ISBLANK(Data!O293)," ",Data!O293-Data!P293)</f>
        <v>0</v>
      </c>
      <c r="D293" s="37">
        <f>IF(ISBLANK(Data!O293)," ",ABS(Data!O293-Data!P293))</f>
        <v>0</v>
      </c>
      <c r="E293" s="37">
        <f>IF(ISBLANK(Data!O293)," ",(Data!O293-Data!P293)^2)</f>
        <v>0</v>
      </c>
    </row>
    <row r="294" spans="2:5" x14ac:dyDescent="0.3">
      <c r="B294" s="6">
        <v>43906</v>
      </c>
      <c r="C294" s="37">
        <f>IF(ISBLANK(Data!O294)," ",Data!O294-Data!P294)</f>
        <v>0</v>
      </c>
      <c r="D294" s="37">
        <f>IF(ISBLANK(Data!O294)," ",ABS(Data!O294-Data!P294))</f>
        <v>0</v>
      </c>
      <c r="E294" s="37">
        <f>IF(ISBLANK(Data!O294)," ",(Data!O294-Data!P294)^2)</f>
        <v>0</v>
      </c>
    </row>
    <row r="295" spans="2:5" x14ac:dyDescent="0.3">
      <c r="B295" s="6">
        <v>43907</v>
      </c>
      <c r="C295" s="37">
        <f>IF(ISBLANK(Data!O295)," ",Data!O295-Data!P295)</f>
        <v>0</v>
      </c>
      <c r="D295" s="37">
        <f>IF(ISBLANK(Data!O295)," ",ABS(Data!O295-Data!P295))</f>
        <v>0</v>
      </c>
      <c r="E295" s="37">
        <f>IF(ISBLANK(Data!O295)," ",(Data!O295-Data!P295)^2)</f>
        <v>0</v>
      </c>
    </row>
    <row r="296" spans="2:5" x14ac:dyDescent="0.3">
      <c r="B296" s="6">
        <v>43908</v>
      </c>
      <c r="C296" s="37">
        <f>IF(ISBLANK(Data!O296)," ",Data!O296-Data!P296)</f>
        <v>0</v>
      </c>
      <c r="D296" s="37">
        <f>IF(ISBLANK(Data!O296)," ",ABS(Data!O296-Data!P296))</f>
        <v>0</v>
      </c>
      <c r="E296" s="37">
        <f>IF(ISBLANK(Data!O296)," ",(Data!O296-Data!P296)^2)</f>
        <v>0</v>
      </c>
    </row>
    <row r="297" spans="2:5" x14ac:dyDescent="0.3">
      <c r="B297" s="6">
        <v>43909</v>
      </c>
      <c r="C297" s="37">
        <f>IF(ISBLANK(Data!O297)," ",Data!O297-Data!P297)</f>
        <v>-1.9933333333333332</v>
      </c>
      <c r="D297" s="37">
        <f>IF(ISBLANK(Data!O297)," ",ABS(Data!O297-Data!P297))</f>
        <v>1.9933333333333332</v>
      </c>
      <c r="E297" s="37">
        <f>IF(ISBLANK(Data!O297)," ",(Data!O297-Data!P297)^2)</f>
        <v>3.973377777777777</v>
      </c>
    </row>
    <row r="298" spans="2:5" x14ac:dyDescent="0.3">
      <c r="B298" s="6">
        <v>43910</v>
      </c>
      <c r="C298" s="37">
        <f>IF(ISBLANK(Data!O298)," ",Data!O298-Data!P298)</f>
        <v>-1.3266666666666667</v>
      </c>
      <c r="D298" s="37">
        <f>IF(ISBLANK(Data!O298)," ",ABS(Data!O298-Data!P298))</f>
        <v>1.3266666666666667</v>
      </c>
      <c r="E298" s="37">
        <f>IF(ISBLANK(Data!O298)," ",(Data!O298-Data!P298)^2)</f>
        <v>1.7600444444444445</v>
      </c>
    </row>
    <row r="299" spans="2:5" x14ac:dyDescent="0.3">
      <c r="B299" s="6">
        <v>43911</v>
      </c>
      <c r="C299" s="37">
        <f>IF(ISBLANK(Data!O299)," ",Data!O299-Data!P299)</f>
        <v>-1.3266666666666667</v>
      </c>
      <c r="D299" s="37">
        <f>IF(ISBLANK(Data!O299)," ",ABS(Data!O299-Data!P299))</f>
        <v>1.3266666666666667</v>
      </c>
      <c r="E299" s="37">
        <f>IF(ISBLANK(Data!O299)," ",(Data!O299-Data!P299)^2)</f>
        <v>1.7600444444444445</v>
      </c>
    </row>
    <row r="300" spans="2:5" x14ac:dyDescent="0.3">
      <c r="B300" s="6">
        <v>43912</v>
      </c>
      <c r="C300" s="37">
        <f>IF(ISBLANK(Data!O300)," ",Data!O300-Data!P300)</f>
        <v>0.66666666666666663</v>
      </c>
      <c r="D300" s="37">
        <f>IF(ISBLANK(Data!O300)," ",ABS(Data!O300-Data!P300))</f>
        <v>0.66666666666666663</v>
      </c>
      <c r="E300" s="37">
        <f>IF(ISBLANK(Data!O300)," ",(Data!O300-Data!P300)^2)</f>
        <v>0.44444444444444442</v>
      </c>
    </row>
    <row r="301" spans="2:5" x14ac:dyDescent="0.3">
      <c r="B301" s="6">
        <v>43913</v>
      </c>
      <c r="C301" s="37">
        <f>IF(ISBLANK(Data!O301)," ",Data!O301-Data!P301)</f>
        <v>0</v>
      </c>
      <c r="D301" s="37">
        <f>IF(ISBLANK(Data!O301)," ",ABS(Data!O301-Data!P301))</f>
        <v>0</v>
      </c>
      <c r="E301" s="37">
        <f>IF(ISBLANK(Data!O301)," ",(Data!O301-Data!P301)^2)</f>
        <v>0</v>
      </c>
    </row>
    <row r="302" spans="2:5" x14ac:dyDescent="0.3">
      <c r="B302" s="6">
        <v>43914</v>
      </c>
      <c r="C302" s="37">
        <f>IF(ISBLANK(Data!O302)," ",Data!O302-Data!P302)</f>
        <v>0</v>
      </c>
      <c r="D302" s="37">
        <f>IF(ISBLANK(Data!O302)," ",ABS(Data!O302-Data!P302))</f>
        <v>0</v>
      </c>
      <c r="E302" s="37">
        <f>IF(ISBLANK(Data!O302)," ",(Data!O302-Data!P302)^2)</f>
        <v>0</v>
      </c>
    </row>
    <row r="303" spans="2:5" x14ac:dyDescent="0.3">
      <c r="B303" s="6">
        <v>43915</v>
      </c>
      <c r="C303" s="37">
        <f>IF(ISBLANK(Data!O303)," ",Data!O303-Data!P303)</f>
        <v>0</v>
      </c>
      <c r="D303" s="37">
        <f>IF(ISBLANK(Data!O303)," ",ABS(Data!O303-Data!P303))</f>
        <v>0</v>
      </c>
      <c r="E303" s="37">
        <f>IF(ISBLANK(Data!O303)," ",(Data!O303-Data!P303)^2)</f>
        <v>0</v>
      </c>
    </row>
    <row r="304" spans="2:5" x14ac:dyDescent="0.3">
      <c r="B304" s="6">
        <v>43916</v>
      </c>
      <c r="C304" s="37">
        <f>IF(ISBLANK(Data!O304)," ",Data!O304-Data!P304)</f>
        <v>0</v>
      </c>
      <c r="D304" s="37">
        <f>IF(ISBLANK(Data!O304)," ",ABS(Data!O304-Data!P304))</f>
        <v>0</v>
      </c>
      <c r="E304" s="37">
        <f>IF(ISBLANK(Data!O304)," ",(Data!O304-Data!P304)^2)</f>
        <v>0</v>
      </c>
    </row>
    <row r="305" spans="2:5" x14ac:dyDescent="0.3">
      <c r="B305" s="6">
        <v>43917</v>
      </c>
      <c r="C305" s="37">
        <f>IF(ISBLANK(Data!O305)," ",Data!O305-Data!P305)</f>
        <v>0</v>
      </c>
      <c r="D305" s="37">
        <f>IF(ISBLANK(Data!O305)," ",ABS(Data!O305-Data!P305))</f>
        <v>0</v>
      </c>
      <c r="E305" s="37">
        <f>IF(ISBLANK(Data!O305)," ",(Data!O305-Data!P305)^2)</f>
        <v>0</v>
      </c>
    </row>
    <row r="306" spans="2:5" x14ac:dyDescent="0.3">
      <c r="B306" s="6">
        <v>43918</v>
      </c>
      <c r="C306" s="37">
        <f>IF(ISBLANK(Data!O306)," ",Data!O306-Data!P306)</f>
        <v>0</v>
      </c>
      <c r="D306" s="37">
        <f>IF(ISBLANK(Data!O306)," ",ABS(Data!O306-Data!P306))</f>
        <v>0</v>
      </c>
      <c r="E306" s="37">
        <f>IF(ISBLANK(Data!O306)," ",(Data!O306-Data!P306)^2)</f>
        <v>0</v>
      </c>
    </row>
    <row r="307" spans="2:5" x14ac:dyDescent="0.3">
      <c r="B307" s="6">
        <v>43919</v>
      </c>
      <c r="C307" s="37">
        <f>IF(ISBLANK(Data!O307)," ",Data!O307-Data!P307)</f>
        <v>0</v>
      </c>
      <c r="D307" s="37">
        <f>IF(ISBLANK(Data!O307)," ",ABS(Data!O307-Data!P307))</f>
        <v>0</v>
      </c>
      <c r="E307" s="37">
        <f>IF(ISBLANK(Data!O307)," ",(Data!O307-Data!P307)^2)</f>
        <v>0</v>
      </c>
    </row>
    <row r="308" spans="2:5" x14ac:dyDescent="0.3">
      <c r="B308" s="6">
        <v>43920</v>
      </c>
      <c r="C308" s="37">
        <f>IF(ISBLANK(Data!O308)," ",Data!O308-Data!P308)</f>
        <v>0</v>
      </c>
      <c r="D308" s="37">
        <f>IF(ISBLANK(Data!O308)," ",ABS(Data!O308-Data!P308))</f>
        <v>0</v>
      </c>
      <c r="E308" s="37">
        <f>IF(ISBLANK(Data!O308)," ",(Data!O308-Data!P308)^2)</f>
        <v>0</v>
      </c>
    </row>
    <row r="309" spans="2:5" x14ac:dyDescent="0.3">
      <c r="B309" s="6">
        <v>43921</v>
      </c>
      <c r="C309" s="37">
        <f>IF(ISBLANK(Data!O309)," ",Data!O309-Data!P309)</f>
        <v>0.33333333333333331</v>
      </c>
      <c r="D309" s="37">
        <f>IF(ISBLANK(Data!O309)," ",ABS(Data!O309-Data!P309))</f>
        <v>0.33333333333333331</v>
      </c>
      <c r="E309" s="37">
        <f>IF(ISBLANK(Data!O309)," ",(Data!O309-Data!P309)^2)</f>
        <v>0.1111111111111111</v>
      </c>
    </row>
    <row r="310" spans="2:5" x14ac:dyDescent="0.3">
      <c r="B310" s="6">
        <v>43922</v>
      </c>
      <c r="C310" s="37">
        <f>IF(ISBLANK(Data!O310)," ",Data!O310-Data!P310)</f>
        <v>0.33333333333333331</v>
      </c>
      <c r="D310" s="37">
        <f>IF(ISBLANK(Data!O310)," ",ABS(Data!O310-Data!P310))</f>
        <v>0.33333333333333331</v>
      </c>
      <c r="E310" s="37">
        <f>IF(ISBLANK(Data!O310)," ",(Data!O310-Data!P310)^2)</f>
        <v>0.1111111111111111</v>
      </c>
    </row>
    <row r="311" spans="2:5" x14ac:dyDescent="0.3">
      <c r="B311" s="6">
        <v>43923</v>
      </c>
      <c r="C311" s="37">
        <f>IF(ISBLANK(Data!O311)," ",Data!O311-Data!P311)</f>
        <v>0.33333333333333331</v>
      </c>
      <c r="D311" s="37">
        <f>IF(ISBLANK(Data!O311)," ",ABS(Data!O311-Data!P311))</f>
        <v>0.33333333333333331</v>
      </c>
      <c r="E311" s="37">
        <f>IF(ISBLANK(Data!O311)," ",(Data!O311-Data!P311)^2)</f>
        <v>0.1111111111111111</v>
      </c>
    </row>
    <row r="312" spans="2:5" x14ac:dyDescent="0.3">
      <c r="B312" s="6">
        <v>43924</v>
      </c>
      <c r="C312" s="37">
        <f>IF(ISBLANK(Data!O312)," ",Data!O312-Data!P312)</f>
        <v>0</v>
      </c>
      <c r="D312" s="37">
        <f>IF(ISBLANK(Data!O312)," ",ABS(Data!O312-Data!P312))</f>
        <v>0</v>
      </c>
      <c r="E312" s="37">
        <f>IF(ISBLANK(Data!O312)," ",(Data!O312-Data!P312)^2)</f>
        <v>0</v>
      </c>
    </row>
    <row r="313" spans="2:5" x14ac:dyDescent="0.3">
      <c r="B313" s="6">
        <v>43925</v>
      </c>
      <c r="C313" s="37">
        <f>IF(ISBLANK(Data!O313)," ",Data!O313-Data!P313)</f>
        <v>0.33333333333333331</v>
      </c>
      <c r="D313" s="37">
        <f>IF(ISBLANK(Data!O313)," ",ABS(Data!O313-Data!P313))</f>
        <v>0.33333333333333331</v>
      </c>
      <c r="E313" s="37">
        <f>IF(ISBLANK(Data!O313)," ",(Data!O313-Data!P313)^2)</f>
        <v>0.1111111111111111</v>
      </c>
    </row>
    <row r="314" spans="2:5" x14ac:dyDescent="0.3">
      <c r="B314" s="6">
        <v>43926</v>
      </c>
      <c r="C314" s="37">
        <f>IF(ISBLANK(Data!O314)," ",Data!O314-Data!P314)</f>
        <v>0.33333333333333331</v>
      </c>
      <c r="D314" s="37">
        <f>IF(ISBLANK(Data!O314)," ",ABS(Data!O314-Data!P314))</f>
        <v>0.33333333333333331</v>
      </c>
      <c r="E314" s="37">
        <f>IF(ISBLANK(Data!O314)," ",(Data!O314-Data!P314)^2)</f>
        <v>0.1111111111111111</v>
      </c>
    </row>
    <row r="315" spans="2:5" x14ac:dyDescent="0.3">
      <c r="B315" s="6">
        <v>43927</v>
      </c>
      <c r="C315" s="37">
        <f>IF(ISBLANK(Data!O315)," ",Data!O315-Data!P315)</f>
        <v>-6.5133333333333345</v>
      </c>
      <c r="D315" s="37">
        <f>IF(ISBLANK(Data!O315)," ",ABS(Data!O315-Data!P315))</f>
        <v>6.5133333333333345</v>
      </c>
      <c r="E315" s="37">
        <f>IF(ISBLANK(Data!O315)," ",(Data!O315-Data!P315)^2)</f>
        <v>42.423511111111125</v>
      </c>
    </row>
    <row r="316" spans="2:5" x14ac:dyDescent="0.3">
      <c r="B316" s="6">
        <v>43928</v>
      </c>
      <c r="C316" s="37">
        <f>IF(ISBLANK(Data!O316)," ",Data!O316-Data!P316)</f>
        <v>-14.72666666666667</v>
      </c>
      <c r="D316" s="37">
        <f>IF(ISBLANK(Data!O316)," ",ABS(Data!O316-Data!P316))</f>
        <v>14.72666666666667</v>
      </c>
      <c r="E316" s="37">
        <f>IF(ISBLANK(Data!O316)," ",(Data!O316-Data!P316)^2)</f>
        <v>216.87471111111122</v>
      </c>
    </row>
    <row r="317" spans="2:5" x14ac:dyDescent="0.3">
      <c r="B317" s="6">
        <v>43929</v>
      </c>
      <c r="C317" s="37">
        <f>IF(ISBLANK(Data!O317)," ",Data!O317-Data!P317)</f>
        <v>-14.826666666666666</v>
      </c>
      <c r="D317" s="37">
        <f>IF(ISBLANK(Data!O317)," ",ABS(Data!O317-Data!P317))</f>
        <v>14.826666666666666</v>
      </c>
      <c r="E317" s="37">
        <f>IF(ISBLANK(Data!O317)," ",(Data!O317-Data!P317)^2)</f>
        <v>219.83004444444444</v>
      </c>
    </row>
    <row r="318" spans="2:5" x14ac:dyDescent="0.3">
      <c r="B318" s="6">
        <v>43930</v>
      </c>
      <c r="C318" s="37">
        <f>IF(ISBLANK(Data!O318)," ",Data!O318-Data!P318)</f>
        <v>-7.98</v>
      </c>
      <c r="D318" s="37">
        <f>IF(ISBLANK(Data!O318)," ",ABS(Data!O318-Data!P318))</f>
        <v>7.98</v>
      </c>
      <c r="E318" s="37">
        <f>IF(ISBLANK(Data!O318)," ",(Data!O318-Data!P318)^2)</f>
        <v>63.680400000000006</v>
      </c>
    </row>
    <row r="319" spans="2:5" x14ac:dyDescent="0.3">
      <c r="B319" s="6">
        <v>43931</v>
      </c>
      <c r="C319" s="37">
        <f>IF(ISBLANK(Data!O319)," ",Data!O319-Data!P319)</f>
        <v>-0.10000000000000003</v>
      </c>
      <c r="D319" s="37">
        <f>IF(ISBLANK(Data!O319)," ",ABS(Data!O319-Data!P319))</f>
        <v>0.10000000000000003</v>
      </c>
      <c r="E319" s="37">
        <f>IF(ISBLANK(Data!O319)," ",(Data!O319-Data!P319)^2)</f>
        <v>1.0000000000000007E-2</v>
      </c>
    </row>
    <row r="320" spans="2:5" x14ac:dyDescent="0.3">
      <c r="B320" s="6">
        <v>43932</v>
      </c>
      <c r="C320" s="37">
        <f>IF(ISBLANK(Data!O320)," ",Data!O320-Data!P320)</f>
        <v>0</v>
      </c>
      <c r="D320" s="37">
        <f>IF(ISBLANK(Data!O320)," ",ABS(Data!O320-Data!P320))</f>
        <v>0</v>
      </c>
      <c r="E320" s="37">
        <f>IF(ISBLANK(Data!O320)," ",(Data!O320-Data!P320)^2)</f>
        <v>0</v>
      </c>
    </row>
    <row r="321" spans="2:5" x14ac:dyDescent="0.3">
      <c r="B321" s="6">
        <v>43933</v>
      </c>
      <c r="C321" s="37">
        <f>IF(ISBLANK(Data!O321)," ",Data!O321-Data!P321)</f>
        <v>0</v>
      </c>
      <c r="D321" s="37">
        <f>IF(ISBLANK(Data!O321)," ",ABS(Data!O321-Data!P321))</f>
        <v>0</v>
      </c>
      <c r="E321" s="37">
        <f>IF(ISBLANK(Data!O321)," ",(Data!O321-Data!P321)^2)</f>
        <v>0</v>
      </c>
    </row>
    <row r="322" spans="2:5" x14ac:dyDescent="0.3">
      <c r="B322" s="6">
        <v>43934</v>
      </c>
      <c r="C322" s="37">
        <f>IF(ISBLANK(Data!O322)," ",Data!O322-Data!P322)</f>
        <v>0</v>
      </c>
      <c r="D322" s="37">
        <f>IF(ISBLANK(Data!O322)," ",ABS(Data!O322-Data!P322))</f>
        <v>0</v>
      </c>
      <c r="E322" s="37">
        <f>IF(ISBLANK(Data!O322)," ",(Data!O322-Data!P322)^2)</f>
        <v>0</v>
      </c>
    </row>
    <row r="323" spans="2:5" x14ac:dyDescent="0.3">
      <c r="B323" s="6">
        <v>43935</v>
      </c>
      <c r="C323" s="37">
        <f>IF(ISBLANK(Data!O323)," ",Data!O323-Data!P323)</f>
        <v>0</v>
      </c>
      <c r="D323" s="37">
        <f>IF(ISBLANK(Data!O323)," ",ABS(Data!O323-Data!P323))</f>
        <v>0</v>
      </c>
      <c r="E323" s="37">
        <f>IF(ISBLANK(Data!O323)," ",(Data!O323-Data!P323)^2)</f>
        <v>0</v>
      </c>
    </row>
    <row r="324" spans="2:5" x14ac:dyDescent="0.3">
      <c r="B324" s="6">
        <v>43936</v>
      </c>
      <c r="C324" s="37">
        <f>IF(ISBLANK(Data!O324)," ",Data!O324-Data!P324)</f>
        <v>0</v>
      </c>
      <c r="D324" s="37">
        <f>IF(ISBLANK(Data!O324)," ",ABS(Data!O324-Data!P324))</f>
        <v>0</v>
      </c>
      <c r="E324" s="37">
        <f>IF(ISBLANK(Data!O324)," ",(Data!O324-Data!P324)^2)</f>
        <v>0</v>
      </c>
    </row>
    <row r="325" spans="2:5" x14ac:dyDescent="0.3">
      <c r="B325" s="6">
        <v>43937</v>
      </c>
      <c r="C325" s="37">
        <f>IF(ISBLANK(Data!O325)," ",Data!O325-Data!P325)</f>
        <v>0</v>
      </c>
      <c r="D325" s="37">
        <f>IF(ISBLANK(Data!O325)," ",ABS(Data!O325-Data!P325))</f>
        <v>0</v>
      </c>
      <c r="E325" s="37">
        <f>IF(ISBLANK(Data!O325)," ",(Data!O325-Data!P325)^2)</f>
        <v>0</v>
      </c>
    </row>
    <row r="326" spans="2:5" x14ac:dyDescent="0.3">
      <c r="B326" s="6">
        <v>43938</v>
      </c>
      <c r="C326" s="37">
        <f>IF(ISBLANK(Data!O326)," ",Data!O326-Data!P326)</f>
        <v>-5.0266666666666664</v>
      </c>
      <c r="D326" s="37">
        <f>IF(ISBLANK(Data!O326)," ",ABS(Data!O326-Data!P326))</f>
        <v>5.0266666666666664</v>
      </c>
      <c r="E326" s="37">
        <f>IF(ISBLANK(Data!O326)," ",(Data!O326-Data!P326)^2)</f>
        <v>25.267377777777774</v>
      </c>
    </row>
    <row r="327" spans="2:5" x14ac:dyDescent="0.3">
      <c r="B327" s="6">
        <v>43939</v>
      </c>
      <c r="C327" s="37">
        <f>IF(ISBLANK(Data!O327)," ",Data!O327-Data!P327)</f>
        <v>-5.2866666666666662</v>
      </c>
      <c r="D327" s="37">
        <f>IF(ISBLANK(Data!O327)," ",ABS(Data!O327-Data!P327))</f>
        <v>5.2866666666666662</v>
      </c>
      <c r="E327" s="37">
        <f>IF(ISBLANK(Data!O327)," ",(Data!O327-Data!P327)^2)</f>
        <v>27.94884444444444</v>
      </c>
    </row>
    <row r="328" spans="2:5" x14ac:dyDescent="0.3">
      <c r="B328" s="6">
        <v>43940</v>
      </c>
      <c r="C328" s="37">
        <f>IF(ISBLANK(Data!O328)," ",Data!O328-Data!P328)</f>
        <v>-5.2866666666666662</v>
      </c>
      <c r="D328" s="37">
        <f>IF(ISBLANK(Data!O328)," ",ABS(Data!O328-Data!P328))</f>
        <v>5.2866666666666662</v>
      </c>
      <c r="E328" s="37">
        <f>IF(ISBLANK(Data!O328)," ",(Data!O328-Data!P328)^2)</f>
        <v>27.94884444444444</v>
      </c>
    </row>
    <row r="329" spans="2:5" x14ac:dyDescent="0.3">
      <c r="B329" s="6">
        <v>43941</v>
      </c>
      <c r="C329" s="37">
        <f>IF(ISBLANK(Data!O329)," ",Data!O329-Data!P329)</f>
        <v>-0.52</v>
      </c>
      <c r="D329" s="37">
        <f>IF(ISBLANK(Data!O329)," ",ABS(Data!O329-Data!P329))</f>
        <v>0.52</v>
      </c>
      <c r="E329" s="37">
        <f>IF(ISBLANK(Data!O329)," ",(Data!O329-Data!P329)^2)</f>
        <v>0.27040000000000003</v>
      </c>
    </row>
    <row r="330" spans="2:5" x14ac:dyDescent="0.3">
      <c r="B330" s="6">
        <v>43942</v>
      </c>
      <c r="C330" s="37">
        <f>IF(ISBLANK(Data!O330)," ",Data!O330-Data!P330)</f>
        <v>-0.26</v>
      </c>
      <c r="D330" s="37">
        <f>IF(ISBLANK(Data!O330)," ",ABS(Data!O330-Data!P330))</f>
        <v>0.26</v>
      </c>
      <c r="E330" s="37">
        <f>IF(ISBLANK(Data!O330)," ",(Data!O330-Data!P330)^2)</f>
        <v>6.7600000000000007E-2</v>
      </c>
    </row>
    <row r="331" spans="2:5" x14ac:dyDescent="0.3">
      <c r="B331" s="6">
        <v>43943</v>
      </c>
      <c r="C331" s="37">
        <f>IF(ISBLANK(Data!O331)," ",Data!O331-Data!P331)</f>
        <v>-0.26</v>
      </c>
      <c r="D331" s="37">
        <f>IF(ISBLANK(Data!O331)," ",ABS(Data!O331-Data!P331))</f>
        <v>0.26</v>
      </c>
      <c r="E331" s="37">
        <f>IF(ISBLANK(Data!O331)," ",(Data!O331-Data!P331)^2)</f>
        <v>6.7600000000000007E-2</v>
      </c>
    </row>
    <row r="332" spans="2:5" x14ac:dyDescent="0.3">
      <c r="B332" s="6">
        <v>43944</v>
      </c>
      <c r="C332" s="37">
        <f>IF(ISBLANK(Data!O332)," ",Data!O332-Data!P332)</f>
        <v>0</v>
      </c>
      <c r="D332" s="37">
        <f>IF(ISBLANK(Data!O332)," ",ABS(Data!O332-Data!P332))</f>
        <v>0</v>
      </c>
      <c r="E332" s="37">
        <f>IF(ISBLANK(Data!O332)," ",(Data!O332-Data!P332)^2)</f>
        <v>0</v>
      </c>
    </row>
    <row r="333" spans="2:5" x14ac:dyDescent="0.3">
      <c r="B333" s="6">
        <v>43945</v>
      </c>
      <c r="C333" s="37">
        <f>IF(ISBLANK(Data!O333)," ",Data!O333-Data!P333)</f>
        <v>0</v>
      </c>
      <c r="D333" s="37">
        <f>IF(ISBLANK(Data!O333)," ",ABS(Data!O333-Data!P333))</f>
        <v>0</v>
      </c>
      <c r="E333" s="37">
        <f>IF(ISBLANK(Data!O333)," ",(Data!O333-Data!P333)^2)</f>
        <v>0</v>
      </c>
    </row>
    <row r="334" spans="2:5" x14ac:dyDescent="0.3">
      <c r="B334" s="6">
        <v>43946</v>
      </c>
      <c r="C334" s="37">
        <f>IF(ISBLANK(Data!O334)," ",Data!O334-Data!P334)</f>
        <v>0</v>
      </c>
      <c r="D334" s="37">
        <f>IF(ISBLANK(Data!O334)," ",ABS(Data!O334-Data!P334))</f>
        <v>0</v>
      </c>
      <c r="E334" s="37">
        <f>IF(ISBLANK(Data!O334)," ",(Data!O334-Data!P334)^2)</f>
        <v>0</v>
      </c>
    </row>
    <row r="335" spans="2:5" x14ac:dyDescent="0.3">
      <c r="B335" s="6">
        <v>43947</v>
      </c>
      <c r="C335" s="37">
        <f>IF(ISBLANK(Data!O335)," ",Data!O335-Data!P335)</f>
        <v>0</v>
      </c>
      <c r="D335" s="37">
        <f>IF(ISBLANK(Data!O335)," ",ABS(Data!O335-Data!P335))</f>
        <v>0</v>
      </c>
      <c r="E335" s="37">
        <f>IF(ISBLANK(Data!O335)," ",(Data!O335-Data!P335)^2)</f>
        <v>0</v>
      </c>
    </row>
    <row r="336" spans="2:5" x14ac:dyDescent="0.3">
      <c r="B336" s="6">
        <v>43948</v>
      </c>
      <c r="C336" s="37">
        <f>IF(ISBLANK(Data!O336)," ",Data!O336-Data!P336)</f>
        <v>0</v>
      </c>
      <c r="D336" s="37">
        <f>IF(ISBLANK(Data!O336)," ",ABS(Data!O336-Data!P336))</f>
        <v>0</v>
      </c>
      <c r="E336" s="37">
        <f>IF(ISBLANK(Data!O336)," ",(Data!O336-Data!P336)^2)</f>
        <v>0</v>
      </c>
    </row>
    <row r="337" spans="2:5" x14ac:dyDescent="0.3">
      <c r="B337" s="6">
        <v>43949</v>
      </c>
      <c r="C337" s="37">
        <f>IF(ISBLANK(Data!O337)," ",Data!O337-Data!P337)</f>
        <v>0</v>
      </c>
      <c r="D337" s="37">
        <f>IF(ISBLANK(Data!O337)," ",ABS(Data!O337-Data!P337))</f>
        <v>0</v>
      </c>
      <c r="E337" s="37">
        <f>IF(ISBLANK(Data!O337)," ",(Data!O337-Data!P337)^2)</f>
        <v>0</v>
      </c>
    </row>
    <row r="338" spans="2:5" x14ac:dyDescent="0.3">
      <c r="B338" s="6">
        <v>43950</v>
      </c>
      <c r="C338" s="37">
        <f>IF(ISBLANK(Data!O338)," ",Data!O338-Data!P338)</f>
        <v>0.66666666666666663</v>
      </c>
      <c r="D338" s="37">
        <f>IF(ISBLANK(Data!O338)," ",ABS(Data!O338-Data!P338))</f>
        <v>0.66666666666666663</v>
      </c>
      <c r="E338" s="37">
        <f>IF(ISBLANK(Data!O338)," ",(Data!O338-Data!P338)^2)</f>
        <v>0.44444444444444442</v>
      </c>
    </row>
    <row r="339" spans="2:5" x14ac:dyDescent="0.3">
      <c r="B339" s="6">
        <v>43951</v>
      </c>
      <c r="C339" s="37">
        <f>IF(ISBLANK(Data!O339)," ",Data!O339-Data!P339)</f>
        <v>1</v>
      </c>
      <c r="D339" s="37">
        <f>IF(ISBLANK(Data!O339)," ",ABS(Data!O339-Data!P339))</f>
        <v>1</v>
      </c>
      <c r="E339" s="37">
        <f>IF(ISBLANK(Data!O339)," ",(Data!O339-Data!P339)^2)</f>
        <v>1</v>
      </c>
    </row>
    <row r="340" spans="2:5" x14ac:dyDescent="0.3">
      <c r="B340" s="6">
        <v>43952</v>
      </c>
      <c r="C340" s="37">
        <f>IF(ISBLANK(Data!O340)," ",Data!O340-Data!P340)</f>
        <v>1</v>
      </c>
      <c r="D340" s="37">
        <f>IF(ISBLANK(Data!O340)," ",ABS(Data!O340-Data!P340))</f>
        <v>1</v>
      </c>
      <c r="E340" s="37">
        <f>IF(ISBLANK(Data!O340)," ",(Data!O340-Data!P340)^2)</f>
        <v>1</v>
      </c>
    </row>
    <row r="341" spans="2:5" x14ac:dyDescent="0.3">
      <c r="B341" s="6">
        <v>43953</v>
      </c>
      <c r="C341" s="37">
        <f>IF(ISBLANK(Data!O341)," ",Data!O341-Data!P341)</f>
        <v>0.66666666666666663</v>
      </c>
      <c r="D341" s="37">
        <f>IF(ISBLANK(Data!O341)," ",ABS(Data!O341-Data!P341))</f>
        <v>0.66666666666666663</v>
      </c>
      <c r="E341" s="37">
        <f>IF(ISBLANK(Data!O341)," ",(Data!O341-Data!P341)^2)</f>
        <v>0.44444444444444442</v>
      </c>
    </row>
    <row r="342" spans="2:5" x14ac:dyDescent="0.3">
      <c r="B342" s="6">
        <v>43954</v>
      </c>
      <c r="C342" s="37">
        <f>IF(ISBLANK(Data!O342)," ",Data!O342-Data!P342)</f>
        <v>0.33333333333333331</v>
      </c>
      <c r="D342" s="37">
        <f>IF(ISBLANK(Data!O342)," ",ABS(Data!O342-Data!P342))</f>
        <v>0.33333333333333331</v>
      </c>
      <c r="E342" s="37">
        <f>IF(ISBLANK(Data!O342)," ",(Data!O342-Data!P342)^2)</f>
        <v>0.1111111111111111</v>
      </c>
    </row>
    <row r="343" spans="2:5" x14ac:dyDescent="0.3">
      <c r="B343" s="6">
        <v>43955</v>
      </c>
      <c r="C343" s="37">
        <f>IF(ISBLANK(Data!O343)," ",Data!O343-Data!P343)</f>
        <v>0.33333333333333331</v>
      </c>
      <c r="D343" s="37">
        <f>IF(ISBLANK(Data!O343)," ",ABS(Data!O343-Data!P343))</f>
        <v>0.33333333333333331</v>
      </c>
      <c r="E343" s="37">
        <f>IF(ISBLANK(Data!O343)," ",(Data!O343-Data!P343)^2)</f>
        <v>0.1111111111111111</v>
      </c>
    </row>
    <row r="344" spans="2:5" x14ac:dyDescent="0.3">
      <c r="B344" s="6">
        <v>43956</v>
      </c>
      <c r="C344" s="37">
        <f>IF(ISBLANK(Data!O344)," ",Data!O344-Data!P344)</f>
        <v>0</v>
      </c>
      <c r="D344" s="37">
        <f>IF(ISBLANK(Data!O344)," ",ABS(Data!O344-Data!P344))</f>
        <v>0</v>
      </c>
      <c r="E344" s="37">
        <f>IF(ISBLANK(Data!O344)," ",(Data!O344-Data!P344)^2)</f>
        <v>0</v>
      </c>
    </row>
    <row r="345" spans="2:5" x14ac:dyDescent="0.3">
      <c r="B345" s="6">
        <v>43957</v>
      </c>
      <c r="C345" s="37">
        <f>IF(ISBLANK(Data!O345)," ",Data!O345-Data!P345)</f>
        <v>0</v>
      </c>
      <c r="D345" s="37">
        <f>IF(ISBLANK(Data!O345)," ",ABS(Data!O345-Data!P345))</f>
        <v>0</v>
      </c>
      <c r="E345" s="37">
        <f>IF(ISBLANK(Data!O345)," ",(Data!O345-Data!P345)^2)</f>
        <v>0</v>
      </c>
    </row>
    <row r="346" spans="2:5" x14ac:dyDescent="0.3">
      <c r="B346" s="6">
        <v>43958</v>
      </c>
      <c r="C346" s="37">
        <f>IF(ISBLANK(Data!O346)," ",Data!O346-Data!P346)</f>
        <v>0</v>
      </c>
      <c r="D346" s="37">
        <f>IF(ISBLANK(Data!O346)," ",ABS(Data!O346-Data!P346))</f>
        <v>0</v>
      </c>
      <c r="E346" s="37">
        <f>IF(ISBLANK(Data!O346)," ",(Data!O346-Data!P346)^2)</f>
        <v>0</v>
      </c>
    </row>
    <row r="347" spans="2:5" x14ac:dyDescent="0.3">
      <c r="B347" s="6">
        <v>43959</v>
      </c>
      <c r="C347" s="37">
        <f>IF(ISBLANK(Data!O347)," ",Data!O347-Data!P347)</f>
        <v>1.3333333333333333</v>
      </c>
      <c r="D347" s="37">
        <f>IF(ISBLANK(Data!O347)," ",ABS(Data!O347-Data!P347))</f>
        <v>1.3333333333333333</v>
      </c>
      <c r="E347" s="37">
        <f>IF(ISBLANK(Data!O347)," ",(Data!O347-Data!P347)^2)</f>
        <v>1.7777777777777777</v>
      </c>
    </row>
    <row r="348" spans="2:5" x14ac:dyDescent="0.3">
      <c r="B348" s="6">
        <v>43960</v>
      </c>
      <c r="C348" s="37">
        <f>IF(ISBLANK(Data!O348)," ",Data!O348-Data!P348)</f>
        <v>1.3333333333333333</v>
      </c>
      <c r="D348" s="37">
        <f>IF(ISBLANK(Data!O348)," ",ABS(Data!O348-Data!P348))</f>
        <v>1.3333333333333333</v>
      </c>
      <c r="E348" s="37">
        <f>IF(ISBLANK(Data!O348)," ",(Data!O348-Data!P348)^2)</f>
        <v>1.7777777777777777</v>
      </c>
    </row>
    <row r="349" spans="2:5" x14ac:dyDescent="0.3">
      <c r="B349" s="6">
        <v>43961</v>
      </c>
      <c r="C349" s="37">
        <f>IF(ISBLANK(Data!O349)," ",Data!O349-Data!P349)</f>
        <v>1.3333333333333333</v>
      </c>
      <c r="D349" s="37">
        <f>IF(ISBLANK(Data!O349)," ",ABS(Data!O349-Data!P349))</f>
        <v>1.3333333333333333</v>
      </c>
      <c r="E349" s="37">
        <f>IF(ISBLANK(Data!O349)," ",(Data!O349-Data!P349)^2)</f>
        <v>1.7777777777777777</v>
      </c>
    </row>
    <row r="350" spans="2:5" x14ac:dyDescent="0.3">
      <c r="B350" s="6">
        <v>43962</v>
      </c>
      <c r="C350" s="37">
        <f>IF(ISBLANK(Data!O350)," ",Data!O350-Data!P350)</f>
        <v>0.33333333333333331</v>
      </c>
      <c r="D350" s="37">
        <f>IF(ISBLANK(Data!O350)," ",ABS(Data!O350-Data!P350))</f>
        <v>0.33333333333333331</v>
      </c>
      <c r="E350" s="37">
        <f>IF(ISBLANK(Data!O350)," ",(Data!O350-Data!P350)^2)</f>
        <v>0.1111111111111111</v>
      </c>
    </row>
    <row r="351" spans="2:5" x14ac:dyDescent="0.3">
      <c r="B351" s="6">
        <v>43963</v>
      </c>
      <c r="C351" s="37">
        <f>IF(ISBLANK(Data!O351)," ",Data!O351-Data!P351)</f>
        <v>0.33333333333333331</v>
      </c>
      <c r="D351" s="37">
        <f>IF(ISBLANK(Data!O351)," ",ABS(Data!O351-Data!P351))</f>
        <v>0.33333333333333331</v>
      </c>
      <c r="E351" s="37">
        <f>IF(ISBLANK(Data!O351)," ",(Data!O351-Data!P351)^2)</f>
        <v>0.1111111111111111</v>
      </c>
    </row>
    <row r="352" spans="2:5" x14ac:dyDescent="0.3">
      <c r="B352" s="6">
        <v>43964</v>
      </c>
      <c r="C352" s="37">
        <f>IF(ISBLANK(Data!O352)," ",Data!O352-Data!P352)</f>
        <v>0.33333333333333331</v>
      </c>
      <c r="D352" s="37">
        <f>IF(ISBLANK(Data!O352)," ",ABS(Data!O352-Data!P352))</f>
        <v>0.33333333333333331</v>
      </c>
      <c r="E352" s="37">
        <f>IF(ISBLANK(Data!O352)," ",(Data!O352-Data!P352)^2)</f>
        <v>0.1111111111111111</v>
      </c>
    </row>
    <row r="353" spans="2:5" x14ac:dyDescent="0.3">
      <c r="B353" s="6">
        <v>43965</v>
      </c>
      <c r="C353" s="37">
        <f>IF(ISBLANK(Data!O353)," ",Data!O353-Data!P353)</f>
        <v>0</v>
      </c>
      <c r="D353" s="37">
        <f>IF(ISBLANK(Data!O353)," ",ABS(Data!O353-Data!P353))</f>
        <v>0</v>
      </c>
      <c r="E353" s="37">
        <f>IF(ISBLANK(Data!O353)," ",(Data!O353-Data!P353)^2)</f>
        <v>0</v>
      </c>
    </row>
    <row r="354" spans="2:5" x14ac:dyDescent="0.3">
      <c r="B354" s="6">
        <v>43966</v>
      </c>
      <c r="C354" s="37">
        <f>IF(ISBLANK(Data!O354)," ",Data!O354-Data!P354)</f>
        <v>0.33333333333333331</v>
      </c>
      <c r="D354" s="37">
        <f>IF(ISBLANK(Data!O354)," ",ABS(Data!O354-Data!P354))</f>
        <v>0.33333333333333331</v>
      </c>
      <c r="E354" s="37">
        <f>IF(ISBLANK(Data!O354)," ",(Data!O354-Data!P354)^2)</f>
        <v>0.1111111111111111</v>
      </c>
    </row>
    <row r="355" spans="2:5" x14ac:dyDescent="0.3">
      <c r="B355" s="6">
        <v>43967</v>
      </c>
      <c r="C355" s="37">
        <f>IF(ISBLANK(Data!O355)," ",Data!O355-Data!P355)</f>
        <v>1</v>
      </c>
      <c r="D355" s="37">
        <f>IF(ISBLANK(Data!O355)," ",ABS(Data!O355-Data!P355))</f>
        <v>1</v>
      </c>
      <c r="E355" s="37">
        <f>IF(ISBLANK(Data!O355)," ",(Data!O355-Data!P355)^2)</f>
        <v>1</v>
      </c>
    </row>
    <row r="356" spans="2:5" x14ac:dyDescent="0.3">
      <c r="B356" s="6">
        <v>43968</v>
      </c>
      <c r="C356" s="37">
        <f>IF(ISBLANK(Data!O356)," ",Data!O356-Data!P356)</f>
        <v>1.3333333333333333</v>
      </c>
      <c r="D356" s="37">
        <f>IF(ISBLANK(Data!O356)," ",ABS(Data!O356-Data!P356))</f>
        <v>1.3333333333333333</v>
      </c>
      <c r="E356" s="37">
        <f>IF(ISBLANK(Data!O356)," ",(Data!O356-Data!P356)^2)</f>
        <v>1.7777777777777777</v>
      </c>
    </row>
    <row r="357" spans="2:5" x14ac:dyDescent="0.3">
      <c r="B357" s="6">
        <v>43969</v>
      </c>
      <c r="C357" s="37">
        <f>IF(ISBLANK(Data!O357)," ",Data!O357-Data!P357)</f>
        <v>1</v>
      </c>
      <c r="D357" s="37">
        <f>IF(ISBLANK(Data!O357)," ",ABS(Data!O357-Data!P357))</f>
        <v>1</v>
      </c>
      <c r="E357" s="37">
        <f>IF(ISBLANK(Data!O357)," ",(Data!O357-Data!P357)^2)</f>
        <v>1</v>
      </c>
    </row>
    <row r="358" spans="2:5" x14ac:dyDescent="0.3">
      <c r="B358" s="6">
        <v>43970</v>
      </c>
      <c r="C358" s="37">
        <f>IF(ISBLANK(Data!O358)," ",Data!O358-Data!P358)</f>
        <v>0.66666666666666663</v>
      </c>
      <c r="D358" s="37">
        <f>IF(ISBLANK(Data!O358)," ",ABS(Data!O358-Data!P358))</f>
        <v>0.66666666666666663</v>
      </c>
      <c r="E358" s="37">
        <f>IF(ISBLANK(Data!O358)," ",(Data!O358-Data!P358)^2)</f>
        <v>0.44444444444444442</v>
      </c>
    </row>
    <row r="359" spans="2:5" x14ac:dyDescent="0.3">
      <c r="B359" s="6">
        <v>43971</v>
      </c>
      <c r="C359" s="37">
        <f>IF(ISBLANK(Data!O359)," ",Data!O359-Data!P359)</f>
        <v>0.33333333333333331</v>
      </c>
      <c r="D359" s="37">
        <f>IF(ISBLANK(Data!O359)," ",ABS(Data!O359-Data!P359))</f>
        <v>0.33333333333333331</v>
      </c>
      <c r="E359" s="37">
        <f>IF(ISBLANK(Data!O359)," ",(Data!O359-Data!P359)^2)</f>
        <v>0.1111111111111111</v>
      </c>
    </row>
    <row r="360" spans="2:5" x14ac:dyDescent="0.3">
      <c r="B360" s="6">
        <v>43972</v>
      </c>
      <c r="C360" s="37">
        <f>IF(ISBLANK(Data!O360)," ",Data!O360-Data!P360)</f>
        <v>0.33333333333333331</v>
      </c>
      <c r="D360" s="37">
        <f>IF(ISBLANK(Data!O360)," ",ABS(Data!O360-Data!P360))</f>
        <v>0.33333333333333331</v>
      </c>
      <c r="E360" s="37">
        <f>IF(ISBLANK(Data!O360)," ",(Data!O360-Data!P360)^2)</f>
        <v>0.1111111111111111</v>
      </c>
    </row>
    <row r="361" spans="2:5" x14ac:dyDescent="0.3">
      <c r="B361" s="6">
        <v>43973</v>
      </c>
      <c r="C361" s="37">
        <f>IF(ISBLANK(Data!O361)," ",Data!O361-Data!P361)</f>
        <v>0</v>
      </c>
      <c r="D361" s="37">
        <f>IF(ISBLANK(Data!O361)," ",ABS(Data!O361-Data!P361))</f>
        <v>0</v>
      </c>
      <c r="E361" s="37">
        <f>IF(ISBLANK(Data!O361)," ",(Data!O361-Data!P361)^2)</f>
        <v>0</v>
      </c>
    </row>
    <row r="362" spans="2:5" x14ac:dyDescent="0.3">
      <c r="B362" s="6">
        <v>43974</v>
      </c>
      <c r="C362" s="37">
        <f>IF(ISBLANK(Data!O362)," ",Data!O362-Data!P362)</f>
        <v>0</v>
      </c>
      <c r="D362" s="37">
        <f>IF(ISBLANK(Data!O362)," ",ABS(Data!O362-Data!P362))</f>
        <v>0</v>
      </c>
      <c r="E362" s="37">
        <f>IF(ISBLANK(Data!O362)," ",(Data!O362-Data!P362)^2)</f>
        <v>0</v>
      </c>
    </row>
    <row r="363" spans="2:5" x14ac:dyDescent="0.3">
      <c r="B363" s="6">
        <v>43975</v>
      </c>
      <c r="C363" s="37">
        <f>IF(ISBLANK(Data!O363)," ",Data!O363-Data!P363)</f>
        <v>0</v>
      </c>
      <c r="D363" s="37">
        <f>IF(ISBLANK(Data!O363)," ",ABS(Data!O363-Data!P363))</f>
        <v>0</v>
      </c>
      <c r="E363" s="37">
        <f>IF(ISBLANK(Data!O363)," ",(Data!O363-Data!P363)^2)</f>
        <v>0</v>
      </c>
    </row>
    <row r="364" spans="2:5" x14ac:dyDescent="0.3">
      <c r="B364" s="6">
        <v>43976</v>
      </c>
      <c r="C364" s="37">
        <f>IF(ISBLANK(Data!O364)," ",Data!O364-Data!P364)</f>
        <v>0</v>
      </c>
      <c r="D364" s="37">
        <f>IF(ISBLANK(Data!O364)," ",ABS(Data!O364-Data!P364))</f>
        <v>0</v>
      </c>
      <c r="E364" s="37">
        <f>IF(ISBLANK(Data!O364)," ",(Data!O364-Data!P364)^2)</f>
        <v>0</v>
      </c>
    </row>
    <row r="365" spans="2:5" x14ac:dyDescent="0.3">
      <c r="B365" s="6">
        <v>43977</v>
      </c>
      <c r="C365" s="37">
        <f>IF(ISBLANK(Data!O365)," ",Data!O365-Data!P365)</f>
        <v>0</v>
      </c>
      <c r="D365" s="37">
        <f>IF(ISBLANK(Data!O365)," ",ABS(Data!O365-Data!P365))</f>
        <v>0</v>
      </c>
      <c r="E365" s="37">
        <f>IF(ISBLANK(Data!O365)," ",(Data!O365-Data!P365)^2)</f>
        <v>0</v>
      </c>
    </row>
    <row r="366" spans="2:5" x14ac:dyDescent="0.3">
      <c r="B366" s="6">
        <v>43978</v>
      </c>
      <c r="C366" s="37">
        <f>IF(ISBLANK(Data!O366)," ",Data!O366-Data!P366)</f>
        <v>0</v>
      </c>
      <c r="D366" s="37">
        <f>IF(ISBLANK(Data!O366)," ",ABS(Data!O366-Data!P366))</f>
        <v>0</v>
      </c>
      <c r="E366" s="37">
        <f>IF(ISBLANK(Data!O366)," ",(Data!O366-Data!P366)^2)</f>
        <v>0</v>
      </c>
    </row>
    <row r="367" spans="2:5" x14ac:dyDescent="0.3">
      <c r="B367" s="6">
        <v>43979</v>
      </c>
      <c r="C367" s="37">
        <f>IF(ISBLANK(Data!O367)," ",Data!O367-Data!P367)</f>
        <v>0</v>
      </c>
      <c r="D367" s="37">
        <f>IF(ISBLANK(Data!O367)," ",ABS(Data!O367-Data!P367))</f>
        <v>0</v>
      </c>
      <c r="E367" s="37">
        <f>IF(ISBLANK(Data!O367)," ",(Data!O367-Data!P367)^2)</f>
        <v>0</v>
      </c>
    </row>
    <row r="368" spans="2:5" x14ac:dyDescent="0.3">
      <c r="B368" s="6">
        <v>43980</v>
      </c>
      <c r="C368" s="37">
        <f>IF(ISBLANK(Data!O368)," ",Data!O368-Data!P368)</f>
        <v>0</v>
      </c>
      <c r="D368" s="37">
        <f>IF(ISBLANK(Data!O368)," ",ABS(Data!O368-Data!P368))</f>
        <v>0</v>
      </c>
      <c r="E368" s="37">
        <f>IF(ISBLANK(Data!O368)," ",(Data!O368-Data!P368)^2)</f>
        <v>0</v>
      </c>
    </row>
    <row r="369" spans="2:5" x14ac:dyDescent="0.3">
      <c r="B369" s="6">
        <v>43981</v>
      </c>
      <c r="C369" s="37">
        <f>IF(ISBLANK(Data!O369)," ",Data!O369-Data!P369)</f>
        <v>0</v>
      </c>
      <c r="D369" s="37">
        <f>IF(ISBLANK(Data!O369)," ",ABS(Data!O369-Data!P369))</f>
        <v>0</v>
      </c>
      <c r="E369" s="37">
        <f>IF(ISBLANK(Data!O369)," ",(Data!O369-Data!P369)^2)</f>
        <v>0</v>
      </c>
    </row>
    <row r="370" spans="2:5" x14ac:dyDescent="0.3">
      <c r="B370" s="6">
        <v>43982</v>
      </c>
      <c r="C370" s="63">
        <f>IF(ISBLANK(Data!O370)," ",Data!O370-Data!P370)</f>
        <v>0</v>
      </c>
      <c r="D370" s="63">
        <f>IF(ISBLANK(Data!O370)," ",ABS(Data!O370-Data!P370))</f>
        <v>0</v>
      </c>
      <c r="E370" s="63">
        <f>IF(ISBLANK(Data!O370)," ",(Data!O370-Data!P370)^2)</f>
        <v>0</v>
      </c>
    </row>
    <row r="371" spans="2:5" x14ac:dyDescent="0.3">
      <c r="B371" s="46"/>
      <c r="C371" s="41"/>
      <c r="D371" s="41"/>
      <c r="E371" s="41"/>
    </row>
    <row r="372" spans="2:5" x14ac:dyDescent="0.3">
      <c r="B372" s="46"/>
      <c r="C372" s="41"/>
      <c r="D372" s="41"/>
      <c r="E372" s="41"/>
    </row>
    <row r="373" spans="2:5" x14ac:dyDescent="0.3">
      <c r="B373" s="46"/>
      <c r="C373" s="41"/>
      <c r="D373" s="41"/>
      <c r="E373" s="41"/>
    </row>
    <row r="374" spans="2:5" x14ac:dyDescent="0.3">
      <c r="B374" s="46"/>
      <c r="C374" s="41"/>
      <c r="D374" s="41"/>
      <c r="E374" s="41"/>
    </row>
    <row r="375" spans="2:5" x14ac:dyDescent="0.3">
      <c r="B375" s="46"/>
      <c r="C375" s="41"/>
      <c r="D375" s="41"/>
      <c r="E375" s="41"/>
    </row>
    <row r="376" spans="2:5" x14ac:dyDescent="0.3">
      <c r="B376" s="46"/>
      <c r="C376" s="41"/>
      <c r="D376" s="41"/>
      <c r="E376" s="41"/>
    </row>
    <row r="377" spans="2:5" x14ac:dyDescent="0.3">
      <c r="B377" s="46"/>
      <c r="C377" s="41"/>
      <c r="D377" s="41"/>
      <c r="E377" s="41"/>
    </row>
    <row r="378" spans="2:5" x14ac:dyDescent="0.3">
      <c r="B378" s="46"/>
      <c r="C378" s="41"/>
      <c r="D378" s="41"/>
      <c r="E378" s="41"/>
    </row>
    <row r="379" spans="2:5" x14ac:dyDescent="0.3">
      <c r="B379" s="46"/>
      <c r="C379" s="41"/>
      <c r="D379" s="41"/>
      <c r="E379" s="41"/>
    </row>
    <row r="380" spans="2:5" x14ac:dyDescent="0.3">
      <c r="B380" s="46"/>
      <c r="C380" s="41"/>
      <c r="D380" s="41"/>
      <c r="E380" s="41"/>
    </row>
    <row r="381" spans="2:5" x14ac:dyDescent="0.3">
      <c r="B381" s="46"/>
      <c r="C381" s="41"/>
      <c r="D381" s="41"/>
      <c r="E381" s="41"/>
    </row>
    <row r="382" spans="2:5" x14ac:dyDescent="0.3">
      <c r="B382" s="46"/>
      <c r="C382" s="41"/>
      <c r="D382" s="41"/>
      <c r="E382" s="41"/>
    </row>
    <row r="383" spans="2:5" x14ac:dyDescent="0.3">
      <c r="B383" s="46"/>
      <c r="C383" s="41"/>
      <c r="D383" s="41"/>
      <c r="E383" s="41"/>
    </row>
    <row r="384" spans="2:5" x14ac:dyDescent="0.3">
      <c r="B384" s="46"/>
      <c r="C384" s="41"/>
      <c r="D384" s="41"/>
      <c r="E384" s="41"/>
    </row>
    <row r="385" spans="2:5" x14ac:dyDescent="0.3">
      <c r="B385" s="46"/>
      <c r="C385" s="41"/>
      <c r="D385" s="41"/>
      <c r="E385" s="41"/>
    </row>
    <row r="386" spans="2:5" x14ac:dyDescent="0.3">
      <c r="B386" s="46"/>
      <c r="C386" s="41"/>
      <c r="D386" s="41"/>
      <c r="E386" s="41"/>
    </row>
    <row r="387" spans="2:5" x14ac:dyDescent="0.3">
      <c r="B387" s="46"/>
      <c r="C387" s="41"/>
      <c r="D387" s="41"/>
      <c r="E387" s="41"/>
    </row>
    <row r="388" spans="2:5" x14ac:dyDescent="0.3">
      <c r="B388" s="46"/>
      <c r="C388" s="41"/>
      <c r="D388" s="41"/>
      <c r="E388" s="41"/>
    </row>
    <row r="389" spans="2:5" x14ac:dyDescent="0.3">
      <c r="B389" s="46"/>
      <c r="C389" s="41"/>
      <c r="D389" s="41"/>
      <c r="E389" s="41"/>
    </row>
    <row r="390" spans="2:5" x14ac:dyDescent="0.3">
      <c r="B390" s="46"/>
      <c r="C390" s="41"/>
      <c r="D390" s="41"/>
      <c r="E390" s="41"/>
    </row>
    <row r="391" spans="2:5" x14ac:dyDescent="0.3">
      <c r="B391" s="46"/>
      <c r="C391" s="41"/>
      <c r="D391" s="41"/>
      <c r="E391" s="41"/>
    </row>
    <row r="392" spans="2:5" x14ac:dyDescent="0.3">
      <c r="B392" s="46"/>
      <c r="C392" s="41"/>
      <c r="D392" s="41"/>
      <c r="E392" s="41"/>
    </row>
    <row r="393" spans="2:5" x14ac:dyDescent="0.3">
      <c r="B393" s="46"/>
      <c r="C393" s="41"/>
      <c r="D393" s="41"/>
      <c r="E393" s="41"/>
    </row>
    <row r="394" spans="2:5" x14ac:dyDescent="0.3">
      <c r="B394" s="46"/>
      <c r="C394" s="41"/>
      <c r="D394" s="41"/>
      <c r="E394" s="41"/>
    </row>
    <row r="395" spans="2:5" x14ac:dyDescent="0.3">
      <c r="B395" s="46"/>
      <c r="C395" s="41"/>
      <c r="D395" s="41"/>
      <c r="E395" s="41"/>
    </row>
    <row r="396" spans="2:5" x14ac:dyDescent="0.3">
      <c r="B396" s="46"/>
      <c r="C396" s="41"/>
      <c r="D396" s="41"/>
      <c r="E396" s="41"/>
    </row>
    <row r="397" spans="2:5" x14ac:dyDescent="0.3">
      <c r="B397" s="46"/>
      <c r="C397" s="41"/>
      <c r="D397" s="41"/>
      <c r="E397" s="41"/>
    </row>
    <row r="398" spans="2:5" x14ac:dyDescent="0.3">
      <c r="B398" s="46"/>
      <c r="C398" s="41"/>
      <c r="D398" s="41"/>
      <c r="E398" s="41"/>
    </row>
    <row r="399" spans="2:5" x14ac:dyDescent="0.3">
      <c r="B399" s="46"/>
      <c r="C399" s="41"/>
      <c r="D399" s="41"/>
      <c r="E399" s="41"/>
    </row>
    <row r="400" spans="2:5" x14ac:dyDescent="0.3">
      <c r="B400" s="46"/>
      <c r="C400" s="41"/>
      <c r="D400" s="41"/>
      <c r="E400" s="41"/>
    </row>
    <row r="401" spans="2:5" x14ac:dyDescent="0.3">
      <c r="B401" s="46"/>
      <c r="C401" s="41"/>
      <c r="D401" s="41"/>
      <c r="E401" s="41"/>
    </row>
    <row r="402" spans="2:5" x14ac:dyDescent="0.3">
      <c r="B402" s="46"/>
      <c r="C402" s="41"/>
      <c r="D402" s="41"/>
      <c r="E402" s="41"/>
    </row>
    <row r="403" spans="2:5" x14ac:dyDescent="0.3">
      <c r="B403" s="46"/>
      <c r="C403" s="41"/>
      <c r="D403" s="41"/>
      <c r="E403" s="41"/>
    </row>
    <row r="404" spans="2:5" x14ac:dyDescent="0.3">
      <c r="B404" s="46"/>
      <c r="C404" s="41"/>
      <c r="D404" s="41"/>
      <c r="E404" s="41"/>
    </row>
    <row r="405" spans="2:5" x14ac:dyDescent="0.3">
      <c r="B405" s="46"/>
      <c r="C405" s="41"/>
      <c r="D405" s="41"/>
      <c r="E405" s="41"/>
    </row>
    <row r="406" spans="2:5" x14ac:dyDescent="0.3">
      <c r="B406" s="46"/>
      <c r="C406" s="41"/>
      <c r="D406" s="41"/>
      <c r="E406" s="41"/>
    </row>
    <row r="407" spans="2:5" x14ac:dyDescent="0.3">
      <c r="B407" s="46"/>
      <c r="C407" s="41"/>
      <c r="D407" s="41"/>
      <c r="E407" s="41"/>
    </row>
    <row r="408" spans="2:5" x14ac:dyDescent="0.3">
      <c r="B408" s="46"/>
      <c r="C408" s="41"/>
      <c r="D408" s="41"/>
      <c r="E408" s="41"/>
    </row>
    <row r="409" spans="2:5" x14ac:dyDescent="0.3">
      <c r="B409" s="46"/>
      <c r="C409" s="41"/>
      <c r="D409" s="41"/>
      <c r="E409" s="41"/>
    </row>
    <row r="410" spans="2:5" x14ac:dyDescent="0.3">
      <c r="B410" s="46"/>
      <c r="C410" s="41"/>
      <c r="D410" s="41"/>
      <c r="E410" s="41"/>
    </row>
    <row r="411" spans="2:5" x14ac:dyDescent="0.3">
      <c r="B411" s="46"/>
      <c r="C411" s="41"/>
      <c r="D411" s="41"/>
      <c r="E411" s="41"/>
    </row>
    <row r="412" spans="2:5" x14ac:dyDescent="0.3">
      <c r="B412" s="46"/>
      <c r="C412" s="41"/>
      <c r="D412" s="41"/>
      <c r="E412" s="41"/>
    </row>
    <row r="413" spans="2:5" x14ac:dyDescent="0.3">
      <c r="B413" s="46"/>
      <c r="C413" s="41"/>
      <c r="D413" s="41"/>
      <c r="E413" s="41"/>
    </row>
    <row r="414" spans="2:5" x14ac:dyDescent="0.3">
      <c r="B414" s="46"/>
      <c r="C414" s="41"/>
      <c r="D414" s="41"/>
      <c r="E414" s="41"/>
    </row>
    <row r="415" spans="2:5" x14ac:dyDescent="0.3">
      <c r="B415" s="46"/>
      <c r="C415" s="41"/>
      <c r="D415" s="41"/>
      <c r="E415" s="41"/>
    </row>
    <row r="416" spans="2:5" x14ac:dyDescent="0.3">
      <c r="B416" s="46"/>
      <c r="C416" s="41"/>
      <c r="D416" s="41"/>
      <c r="E416" s="41"/>
    </row>
    <row r="417" spans="2:5" x14ac:dyDescent="0.3">
      <c r="B417" s="46"/>
      <c r="C417" s="41"/>
      <c r="D417" s="41"/>
      <c r="E417" s="41"/>
    </row>
    <row r="418" spans="2:5" x14ac:dyDescent="0.3">
      <c r="B418" s="46"/>
      <c r="C418" s="41"/>
      <c r="D418" s="41"/>
      <c r="E418" s="41"/>
    </row>
    <row r="419" spans="2:5" x14ac:dyDescent="0.3">
      <c r="B419" s="46"/>
      <c r="C419" s="41"/>
      <c r="D419" s="41"/>
      <c r="E419" s="41"/>
    </row>
    <row r="420" spans="2:5" x14ac:dyDescent="0.3">
      <c r="B420" s="46"/>
      <c r="C420" s="41"/>
      <c r="D420" s="41"/>
      <c r="E420" s="41"/>
    </row>
    <row r="421" spans="2:5" x14ac:dyDescent="0.3">
      <c r="B421" s="46"/>
      <c r="C421" s="41"/>
      <c r="D421" s="41"/>
      <c r="E421" s="41"/>
    </row>
    <row r="422" spans="2:5" x14ac:dyDescent="0.3">
      <c r="B422" s="46"/>
      <c r="C422" s="41"/>
      <c r="D422" s="41"/>
      <c r="E422" s="41"/>
    </row>
    <row r="423" spans="2:5" x14ac:dyDescent="0.3">
      <c r="B423" s="46"/>
      <c r="C423" s="41"/>
      <c r="D423" s="41"/>
      <c r="E423" s="41"/>
    </row>
    <row r="424" spans="2:5" x14ac:dyDescent="0.3">
      <c r="B424" s="46"/>
      <c r="C424" s="41"/>
      <c r="D424" s="41"/>
      <c r="E424" s="41"/>
    </row>
    <row r="425" spans="2:5" x14ac:dyDescent="0.3">
      <c r="B425" s="46"/>
      <c r="C425" s="41"/>
      <c r="D425" s="41"/>
      <c r="E425" s="41"/>
    </row>
    <row r="426" spans="2:5" x14ac:dyDescent="0.3">
      <c r="B426" s="46"/>
      <c r="C426" s="41"/>
      <c r="D426" s="41"/>
      <c r="E426" s="41"/>
    </row>
    <row r="427" spans="2:5" x14ac:dyDescent="0.3">
      <c r="B427" s="46"/>
      <c r="C427" s="41"/>
      <c r="D427" s="41"/>
      <c r="E427" s="41"/>
    </row>
    <row r="428" spans="2:5" x14ac:dyDescent="0.3">
      <c r="B428" s="46"/>
      <c r="C428" s="41"/>
      <c r="D428" s="41"/>
      <c r="E428" s="41"/>
    </row>
    <row r="429" spans="2:5" x14ac:dyDescent="0.3">
      <c r="B429" s="46"/>
      <c r="C429" s="41"/>
      <c r="D429" s="41"/>
      <c r="E429" s="41"/>
    </row>
    <row r="430" spans="2:5" x14ac:dyDescent="0.3">
      <c r="B430" s="46"/>
      <c r="C430" s="41"/>
      <c r="D430" s="41"/>
      <c r="E430" s="41"/>
    </row>
    <row r="431" spans="2:5" x14ac:dyDescent="0.3">
      <c r="B431" s="46"/>
      <c r="C431" s="41"/>
      <c r="D431" s="41"/>
      <c r="E431" s="41"/>
    </row>
    <row r="432" spans="2:5" x14ac:dyDescent="0.3">
      <c r="B432" s="46"/>
      <c r="C432" s="41"/>
      <c r="D432" s="41"/>
      <c r="E432" s="41"/>
    </row>
    <row r="433" spans="2:5" x14ac:dyDescent="0.3">
      <c r="B433" s="46"/>
      <c r="C433" s="41"/>
      <c r="D433" s="41"/>
      <c r="E433" s="41"/>
    </row>
    <row r="434" spans="2:5" x14ac:dyDescent="0.3">
      <c r="B434" s="46"/>
      <c r="C434" s="41"/>
      <c r="D434" s="41"/>
      <c r="E434" s="41"/>
    </row>
    <row r="435" spans="2:5" x14ac:dyDescent="0.3">
      <c r="B435" s="46"/>
      <c r="C435" s="41"/>
      <c r="D435" s="41"/>
      <c r="E435" s="41"/>
    </row>
    <row r="436" spans="2:5" x14ac:dyDescent="0.3">
      <c r="B436" s="46"/>
      <c r="C436" s="41"/>
      <c r="D436" s="41"/>
      <c r="E436" s="41"/>
    </row>
    <row r="437" spans="2:5" x14ac:dyDescent="0.3">
      <c r="B437" s="46"/>
      <c r="C437" s="41"/>
      <c r="D437" s="41"/>
      <c r="E437" s="41"/>
    </row>
    <row r="438" spans="2:5" x14ac:dyDescent="0.3">
      <c r="B438" s="46"/>
      <c r="C438" s="41"/>
      <c r="D438" s="41"/>
      <c r="E438" s="41"/>
    </row>
    <row r="439" spans="2:5" x14ac:dyDescent="0.3">
      <c r="B439" s="46"/>
      <c r="C439" s="41"/>
      <c r="D439" s="41"/>
      <c r="E439" s="41"/>
    </row>
    <row r="440" spans="2:5" x14ac:dyDescent="0.3">
      <c r="B440" s="46"/>
      <c r="C440" s="41"/>
      <c r="D440" s="41"/>
      <c r="E440" s="41"/>
    </row>
    <row r="441" spans="2:5" x14ac:dyDescent="0.3">
      <c r="B441" s="46"/>
      <c r="C441" s="41"/>
      <c r="D441" s="41"/>
      <c r="E441" s="41"/>
    </row>
    <row r="442" spans="2:5" x14ac:dyDescent="0.3">
      <c r="B442" s="46"/>
      <c r="C442" s="41"/>
      <c r="D442" s="41"/>
      <c r="E442" s="41"/>
    </row>
    <row r="443" spans="2:5" x14ac:dyDescent="0.3">
      <c r="B443" s="46"/>
      <c r="C443" s="41"/>
      <c r="D443" s="41"/>
      <c r="E443" s="41"/>
    </row>
    <row r="444" spans="2:5" x14ac:dyDescent="0.3">
      <c r="B444" s="46"/>
      <c r="C444" s="41"/>
      <c r="D444" s="41"/>
      <c r="E444" s="41"/>
    </row>
    <row r="445" spans="2:5" x14ac:dyDescent="0.3">
      <c r="B445" s="46"/>
      <c r="C445" s="41"/>
      <c r="D445" s="41"/>
      <c r="E445" s="41"/>
    </row>
    <row r="446" spans="2:5" x14ac:dyDescent="0.3">
      <c r="B446" s="46"/>
      <c r="C446" s="41"/>
      <c r="D446" s="41"/>
      <c r="E446" s="41"/>
    </row>
    <row r="447" spans="2:5" x14ac:dyDescent="0.3">
      <c r="B447" s="46"/>
      <c r="C447" s="41"/>
      <c r="D447" s="41"/>
      <c r="E447" s="41"/>
    </row>
    <row r="448" spans="2:5" x14ac:dyDescent="0.3">
      <c r="B448" s="46"/>
      <c r="C448" s="41"/>
      <c r="D448" s="41"/>
      <c r="E448" s="41"/>
    </row>
    <row r="449" spans="2:5" x14ac:dyDescent="0.3">
      <c r="B449" s="46"/>
      <c r="C449" s="41"/>
      <c r="D449" s="41"/>
      <c r="E449" s="41"/>
    </row>
    <row r="450" spans="2:5" x14ac:dyDescent="0.3">
      <c r="B450" s="46"/>
      <c r="C450" s="41"/>
      <c r="D450" s="41"/>
      <c r="E450" s="41"/>
    </row>
    <row r="451" spans="2:5" x14ac:dyDescent="0.3">
      <c r="B451" s="46"/>
      <c r="C451" s="41"/>
      <c r="D451" s="41"/>
      <c r="E451" s="41"/>
    </row>
    <row r="452" spans="2:5" x14ac:dyDescent="0.3">
      <c r="B452" s="46"/>
      <c r="C452" s="41"/>
      <c r="D452" s="41"/>
      <c r="E452" s="41"/>
    </row>
    <row r="453" spans="2:5" x14ac:dyDescent="0.3">
      <c r="B453" s="46"/>
      <c r="C453" s="41"/>
      <c r="D453" s="41"/>
      <c r="E453" s="41"/>
    </row>
    <row r="454" spans="2:5" x14ac:dyDescent="0.3">
      <c r="B454" s="46"/>
      <c r="C454" s="41"/>
      <c r="D454" s="41"/>
      <c r="E454" s="41"/>
    </row>
    <row r="455" spans="2:5" x14ac:dyDescent="0.3">
      <c r="B455" s="46"/>
      <c r="C455" s="41"/>
      <c r="D455" s="41"/>
      <c r="E455" s="41"/>
    </row>
    <row r="456" spans="2:5" x14ac:dyDescent="0.3">
      <c r="B456" s="46"/>
      <c r="C456" s="41"/>
      <c r="D456" s="41"/>
      <c r="E456" s="41"/>
    </row>
    <row r="457" spans="2:5" x14ac:dyDescent="0.3">
      <c r="B457" s="46"/>
      <c r="C457" s="41"/>
      <c r="D457" s="41"/>
      <c r="E457" s="41"/>
    </row>
    <row r="458" spans="2:5" x14ac:dyDescent="0.3">
      <c r="B458" s="46"/>
      <c r="C458" s="41"/>
      <c r="D458" s="41"/>
      <c r="E458" s="41"/>
    </row>
    <row r="459" spans="2:5" x14ac:dyDescent="0.3">
      <c r="B459" s="46"/>
      <c r="C459" s="41"/>
      <c r="D459" s="41"/>
      <c r="E459" s="41"/>
    </row>
    <row r="460" spans="2:5" x14ac:dyDescent="0.3">
      <c r="B460" s="46"/>
      <c r="C460" s="41"/>
      <c r="D460" s="41"/>
      <c r="E460" s="41"/>
    </row>
    <row r="461" spans="2:5" x14ac:dyDescent="0.3">
      <c r="B461" s="46"/>
      <c r="C461" s="41"/>
      <c r="D461" s="41"/>
      <c r="E461" s="41"/>
    </row>
    <row r="462" spans="2:5" x14ac:dyDescent="0.3">
      <c r="B462" s="46"/>
      <c r="C462" s="41"/>
      <c r="D462" s="41"/>
      <c r="E462" s="41"/>
    </row>
    <row r="463" spans="2:5" x14ac:dyDescent="0.3">
      <c r="B463" s="46"/>
      <c r="C463" s="41"/>
      <c r="D463" s="41"/>
      <c r="E463" s="41"/>
    </row>
    <row r="464" spans="2:5" x14ac:dyDescent="0.3">
      <c r="B464" s="46"/>
      <c r="C464" s="41"/>
      <c r="D464" s="41"/>
      <c r="E464" s="41"/>
    </row>
    <row r="465" spans="2:5" x14ac:dyDescent="0.3">
      <c r="B465" s="46"/>
      <c r="C465" s="41"/>
      <c r="D465" s="41"/>
      <c r="E465" s="41"/>
    </row>
    <row r="466" spans="2:5" x14ac:dyDescent="0.3">
      <c r="B466" s="46"/>
      <c r="C466" s="41"/>
      <c r="D466" s="41"/>
      <c r="E466" s="41"/>
    </row>
    <row r="467" spans="2:5" x14ac:dyDescent="0.3">
      <c r="B467" s="46"/>
      <c r="C467" s="41"/>
      <c r="D467" s="41"/>
      <c r="E467" s="41"/>
    </row>
    <row r="468" spans="2:5" x14ac:dyDescent="0.3">
      <c r="B468" s="46"/>
      <c r="C468" s="41"/>
      <c r="D468" s="41"/>
      <c r="E468" s="41"/>
    </row>
    <row r="469" spans="2:5" x14ac:dyDescent="0.3">
      <c r="B469" s="46"/>
      <c r="C469" s="41"/>
      <c r="D469" s="41"/>
      <c r="E469" s="41"/>
    </row>
    <row r="470" spans="2:5" x14ac:dyDescent="0.3">
      <c r="B470" s="46"/>
      <c r="C470" s="41"/>
      <c r="D470" s="41"/>
      <c r="E470" s="41"/>
    </row>
    <row r="471" spans="2:5" x14ac:dyDescent="0.3">
      <c r="B471" s="46"/>
      <c r="C471" s="41"/>
      <c r="D471" s="41"/>
      <c r="E471" s="41"/>
    </row>
    <row r="472" spans="2:5" x14ac:dyDescent="0.3">
      <c r="B472" s="46"/>
      <c r="C472" s="41"/>
      <c r="D472" s="41"/>
      <c r="E472" s="41"/>
    </row>
    <row r="473" spans="2:5" x14ac:dyDescent="0.3">
      <c r="B473" s="46"/>
      <c r="C473" s="41"/>
      <c r="D473" s="41"/>
      <c r="E473" s="41"/>
    </row>
    <row r="474" spans="2:5" x14ac:dyDescent="0.3">
      <c r="B474" s="46"/>
      <c r="C474" s="41"/>
      <c r="D474" s="41"/>
      <c r="E474" s="41"/>
    </row>
    <row r="475" spans="2:5" x14ac:dyDescent="0.3">
      <c r="B475" s="46"/>
      <c r="C475" s="41"/>
      <c r="D475" s="41"/>
      <c r="E475" s="41"/>
    </row>
    <row r="476" spans="2:5" x14ac:dyDescent="0.3">
      <c r="B476" s="46"/>
      <c r="C476" s="41"/>
      <c r="D476" s="41"/>
      <c r="E476" s="41"/>
    </row>
    <row r="477" spans="2:5" x14ac:dyDescent="0.3">
      <c r="B477" s="46"/>
      <c r="C477" s="41"/>
      <c r="D477" s="41"/>
      <c r="E477" s="41"/>
    </row>
    <row r="478" spans="2:5" x14ac:dyDescent="0.3">
      <c r="B478" s="46"/>
      <c r="C478" s="41"/>
      <c r="D478" s="41"/>
      <c r="E478" s="41"/>
    </row>
    <row r="479" spans="2:5" x14ac:dyDescent="0.3">
      <c r="B479" s="46"/>
      <c r="C479" s="41"/>
      <c r="D479" s="41"/>
      <c r="E479" s="41"/>
    </row>
    <row r="480" spans="2:5" x14ac:dyDescent="0.3">
      <c r="B480" s="46"/>
      <c r="C480" s="41"/>
      <c r="D480" s="41"/>
      <c r="E480" s="41"/>
    </row>
    <row r="481" spans="2:5" x14ac:dyDescent="0.3">
      <c r="B481" s="46"/>
      <c r="C481" s="41"/>
      <c r="D481" s="41"/>
      <c r="E481" s="41"/>
    </row>
    <row r="482" spans="2:5" x14ac:dyDescent="0.3">
      <c r="B482" s="46"/>
      <c r="C482" s="41"/>
      <c r="D482" s="41"/>
      <c r="E482" s="41"/>
    </row>
    <row r="483" spans="2:5" x14ac:dyDescent="0.3">
      <c r="B483" s="46"/>
      <c r="C483" s="41"/>
      <c r="D483" s="41"/>
      <c r="E483" s="41"/>
    </row>
    <row r="484" spans="2:5" x14ac:dyDescent="0.3">
      <c r="B484" s="46"/>
      <c r="C484" s="41"/>
      <c r="D484" s="41"/>
      <c r="E484" s="41"/>
    </row>
    <row r="485" spans="2:5" x14ac:dyDescent="0.3">
      <c r="B485" s="46"/>
      <c r="C485" s="41"/>
      <c r="D485" s="41"/>
      <c r="E485" s="41"/>
    </row>
    <row r="486" spans="2:5" x14ac:dyDescent="0.3">
      <c r="B486" s="46"/>
      <c r="C486" s="41"/>
      <c r="D486" s="41"/>
      <c r="E486" s="41"/>
    </row>
    <row r="487" spans="2:5" x14ac:dyDescent="0.3">
      <c r="B487" s="46"/>
      <c r="C487" s="41"/>
      <c r="D487" s="41"/>
      <c r="E487" s="41"/>
    </row>
    <row r="488" spans="2:5" x14ac:dyDescent="0.3">
      <c r="B488" s="46"/>
      <c r="C488" s="41"/>
      <c r="D488" s="41"/>
      <c r="E488" s="41"/>
    </row>
    <row r="489" spans="2:5" x14ac:dyDescent="0.3">
      <c r="B489" s="46"/>
      <c r="C489" s="41"/>
      <c r="D489" s="41"/>
      <c r="E489" s="41"/>
    </row>
    <row r="490" spans="2:5" x14ac:dyDescent="0.3">
      <c r="B490" s="46"/>
      <c r="C490" s="41"/>
      <c r="D490" s="41"/>
      <c r="E490" s="41"/>
    </row>
    <row r="491" spans="2:5" x14ac:dyDescent="0.3">
      <c r="B491" s="46"/>
      <c r="C491" s="41"/>
      <c r="D491" s="41"/>
      <c r="E491" s="41"/>
    </row>
    <row r="492" spans="2:5" x14ac:dyDescent="0.3">
      <c r="B492" s="46"/>
      <c r="C492" s="41"/>
      <c r="D492" s="41"/>
      <c r="E492" s="41"/>
    </row>
    <row r="493" spans="2:5" x14ac:dyDescent="0.3">
      <c r="B493" s="46"/>
      <c r="C493" s="41"/>
      <c r="D493" s="41"/>
      <c r="E493" s="41"/>
    </row>
    <row r="494" spans="2:5" x14ac:dyDescent="0.3">
      <c r="B494" s="46"/>
      <c r="C494" s="41"/>
      <c r="D494" s="41"/>
      <c r="E494" s="41"/>
    </row>
    <row r="495" spans="2:5" x14ac:dyDescent="0.3">
      <c r="B495" s="46"/>
      <c r="C495" s="41"/>
      <c r="D495" s="41"/>
      <c r="E495" s="41"/>
    </row>
    <row r="496" spans="2:5" x14ac:dyDescent="0.3">
      <c r="B496" s="46"/>
      <c r="C496" s="41"/>
      <c r="D496" s="41"/>
      <c r="E496" s="41"/>
    </row>
    <row r="497" spans="2:5" x14ac:dyDescent="0.3">
      <c r="B497" s="46"/>
      <c r="C497" s="41"/>
      <c r="D497" s="41"/>
      <c r="E497" s="41"/>
    </row>
    <row r="498" spans="2:5" x14ac:dyDescent="0.3">
      <c r="B498" s="46"/>
      <c r="C498" s="41"/>
      <c r="D498" s="41"/>
      <c r="E498" s="41"/>
    </row>
    <row r="499" spans="2:5" x14ac:dyDescent="0.3">
      <c r="B499" s="46"/>
      <c r="C499" s="41"/>
      <c r="D499" s="41"/>
      <c r="E499" s="41"/>
    </row>
    <row r="500" spans="2:5" x14ac:dyDescent="0.3">
      <c r="B500" s="46"/>
      <c r="C500" s="41"/>
      <c r="D500" s="41"/>
      <c r="E500" s="41"/>
    </row>
    <row r="501" spans="2:5" x14ac:dyDescent="0.3">
      <c r="B501" s="46"/>
      <c r="C501" s="41"/>
      <c r="D501" s="41"/>
      <c r="E501" s="41"/>
    </row>
    <row r="502" spans="2:5" x14ac:dyDescent="0.3">
      <c r="B502" s="46"/>
      <c r="C502" s="41"/>
      <c r="D502" s="41"/>
      <c r="E502" s="41"/>
    </row>
    <row r="503" spans="2:5" x14ac:dyDescent="0.3">
      <c r="B503" s="46"/>
      <c r="C503" s="41"/>
      <c r="D503" s="41"/>
      <c r="E503" s="41"/>
    </row>
    <row r="504" spans="2:5" x14ac:dyDescent="0.3">
      <c r="B504" s="46"/>
      <c r="C504" s="41"/>
      <c r="D504" s="41"/>
      <c r="E504" s="41"/>
    </row>
    <row r="505" spans="2:5" x14ac:dyDescent="0.3">
      <c r="B505" s="46"/>
      <c r="C505" s="41"/>
      <c r="D505" s="41"/>
      <c r="E505" s="41"/>
    </row>
    <row r="506" spans="2:5" x14ac:dyDescent="0.3">
      <c r="B506" s="46"/>
      <c r="C506" s="41"/>
      <c r="D506" s="41"/>
      <c r="E506" s="41"/>
    </row>
    <row r="507" spans="2:5" x14ac:dyDescent="0.3">
      <c r="B507" s="46"/>
      <c r="C507" s="41"/>
      <c r="D507" s="41"/>
      <c r="E507" s="41"/>
    </row>
    <row r="508" spans="2:5" x14ac:dyDescent="0.3">
      <c r="B508" s="46"/>
      <c r="C508" s="41"/>
      <c r="D508" s="41"/>
      <c r="E508" s="41"/>
    </row>
    <row r="509" spans="2:5" x14ac:dyDescent="0.3">
      <c r="B509" s="46"/>
      <c r="C509" s="41"/>
      <c r="D509" s="41"/>
      <c r="E509" s="41"/>
    </row>
    <row r="510" spans="2:5" x14ac:dyDescent="0.3">
      <c r="B510" s="46"/>
      <c r="C510" s="41"/>
      <c r="D510" s="41"/>
      <c r="E510" s="41"/>
    </row>
    <row r="511" spans="2:5" x14ac:dyDescent="0.3">
      <c r="B511" s="46"/>
      <c r="C511" s="41"/>
      <c r="D511" s="41"/>
      <c r="E511" s="41"/>
    </row>
    <row r="512" spans="2:5" x14ac:dyDescent="0.3">
      <c r="B512" s="46"/>
      <c r="C512" s="41"/>
      <c r="D512" s="41"/>
      <c r="E512" s="41"/>
    </row>
    <row r="513" spans="2:5" x14ac:dyDescent="0.3">
      <c r="B513" s="46"/>
      <c r="C513" s="41"/>
      <c r="D513" s="41"/>
      <c r="E513" s="41"/>
    </row>
    <row r="514" spans="2:5" x14ac:dyDescent="0.3">
      <c r="B514" s="46"/>
      <c r="C514" s="41"/>
      <c r="D514" s="41"/>
      <c r="E514" s="41"/>
    </row>
    <row r="515" spans="2:5" x14ac:dyDescent="0.3">
      <c r="B515" s="46"/>
      <c r="C515" s="41"/>
      <c r="D515" s="41"/>
      <c r="E515" s="41"/>
    </row>
    <row r="516" spans="2:5" x14ac:dyDescent="0.3">
      <c r="B516" s="46"/>
      <c r="C516" s="41"/>
      <c r="D516" s="41"/>
      <c r="E516" s="41"/>
    </row>
    <row r="517" spans="2:5" x14ac:dyDescent="0.3">
      <c r="B517" s="46"/>
      <c r="C517" s="41"/>
      <c r="D517" s="41"/>
      <c r="E517" s="41"/>
    </row>
    <row r="518" spans="2:5" x14ac:dyDescent="0.3">
      <c r="B518" s="46"/>
      <c r="C518" s="41"/>
      <c r="D518" s="41"/>
      <c r="E518" s="41"/>
    </row>
    <row r="519" spans="2:5" x14ac:dyDescent="0.3">
      <c r="B519" s="46"/>
      <c r="C519" s="41"/>
      <c r="D519" s="41"/>
      <c r="E519" s="41"/>
    </row>
    <row r="520" spans="2:5" x14ac:dyDescent="0.3">
      <c r="B520" s="46"/>
      <c r="C520" s="41" t="str">
        <f>IF(ISBLANK(Data!O521)," ",Data!O521-Data!P521)</f>
        <v xml:space="preserve"> </v>
      </c>
      <c r="D520" s="41" t="str">
        <f>IF(ISBLANK(Data!O521)," ",ABS(Data!O521-Data!P521))</f>
        <v xml:space="preserve"> </v>
      </c>
      <c r="E520" s="41" t="str">
        <f>IF(ISBLANK(Data!O521)," ",(Data!O521-Data!P521)^2)</f>
        <v xml:space="preserve"> </v>
      </c>
    </row>
    <row r="521" spans="2:5" x14ac:dyDescent="0.3">
      <c r="B521" s="46"/>
      <c r="C521" s="41" t="str">
        <f>IF(ISBLANK(Data!O522)," ",Data!O522-Data!P522)</f>
        <v xml:space="preserve"> </v>
      </c>
      <c r="D521" s="41" t="str">
        <f>IF(ISBLANK(Data!O522)," ",ABS(Data!O522-Data!P522))</f>
        <v xml:space="preserve"> </v>
      </c>
      <c r="E521" s="41" t="str">
        <f>IF(ISBLANK(Data!O522)," ",(Data!O522-Data!P522)^2)</f>
        <v xml:space="preserve"> </v>
      </c>
    </row>
    <row r="522" spans="2:5" x14ac:dyDescent="0.3">
      <c r="B522" s="46"/>
      <c r="C522" s="41"/>
      <c r="D522" s="41"/>
      <c r="E522" s="41"/>
    </row>
    <row r="523" spans="2:5" x14ac:dyDescent="0.3">
      <c r="B523" s="46"/>
      <c r="C523" s="41" t="str">
        <f>IF(ISBLANK(Data!O523)," ",Data!O523-Data!P523)</f>
        <v xml:space="preserve"> </v>
      </c>
      <c r="D523" s="41" t="str">
        <f>IF(ISBLANK(Data!O523)," ",ABS(Data!O523-Data!P523))</f>
        <v xml:space="preserve"> </v>
      </c>
      <c r="E523" s="41" t="str">
        <f>IF(ISBLANK(Data!O523)," ",(Data!O523-Data!P523)^2)</f>
        <v xml:space="preserve"> </v>
      </c>
    </row>
    <row r="524" spans="2:5" x14ac:dyDescent="0.3">
      <c r="B524" s="46"/>
      <c r="C524" s="41" t="str">
        <f>IF(ISBLANK(Data!O524)," ",Data!O524-Data!P524)</f>
        <v xml:space="preserve"> </v>
      </c>
      <c r="D524" s="41" t="str">
        <f>IF(ISBLANK(Data!O524)," ",ABS(Data!O524-Data!P524))</f>
        <v xml:space="preserve"> </v>
      </c>
      <c r="E524" s="41" t="str">
        <f>IF(ISBLANK(Data!O524)," ",(Data!O524-Data!P524)^2)</f>
        <v xml:space="preserve"> </v>
      </c>
    </row>
    <row r="525" spans="2:5" x14ac:dyDescent="0.3">
      <c r="B525" s="46"/>
      <c r="C525" s="41" t="str">
        <f>IF(ISBLANK(Data!O525)," ",Data!O525-Data!P525)</f>
        <v xml:space="preserve"> </v>
      </c>
      <c r="D525" s="41" t="str">
        <f>IF(ISBLANK(Data!O525)," ",ABS(Data!O525-Data!P525))</f>
        <v xml:space="preserve"> </v>
      </c>
      <c r="E525" s="41" t="str">
        <f>IF(ISBLANK(Data!O525)," ",(Data!O525-Data!P525)^2)</f>
        <v xml:space="preserve"> </v>
      </c>
    </row>
    <row r="526" spans="2:5" x14ac:dyDescent="0.3">
      <c r="B526" s="46"/>
      <c r="C526" s="41" t="str">
        <f>IF(ISBLANK(Data!O526)," ",Data!O526-Data!P526)</f>
        <v xml:space="preserve"> </v>
      </c>
      <c r="D526" s="41" t="str">
        <f>IF(ISBLANK(Data!O526)," ",ABS(Data!O526-Data!P526))</f>
        <v xml:space="preserve"> </v>
      </c>
      <c r="E526" s="41" t="str">
        <f>IF(ISBLANK(Data!O526)," ",(Data!O526-Data!P526)^2)</f>
        <v xml:space="preserve"> </v>
      </c>
    </row>
    <row r="527" spans="2:5" x14ac:dyDescent="0.3">
      <c r="B527" s="46"/>
      <c r="C527" s="41" t="str">
        <f>IF(ISBLANK(Data!O527)," ",Data!O527-Data!P527)</f>
        <v xml:space="preserve"> </v>
      </c>
      <c r="D527" s="41" t="str">
        <f>IF(ISBLANK(Data!O527)," ",ABS(Data!O527-Data!P527))</f>
        <v xml:space="preserve"> </v>
      </c>
      <c r="E527" s="41" t="str">
        <f>IF(ISBLANK(Data!O527)," ",(Data!O527-Data!P527)^2)</f>
        <v xml:space="preserve"> </v>
      </c>
    </row>
    <row r="528" spans="2:5" x14ac:dyDescent="0.3">
      <c r="B528" s="46"/>
      <c r="C528" s="41" t="str">
        <f>IF(ISBLANK(Data!O528)," ",Data!O528-Data!P528)</f>
        <v xml:space="preserve"> </v>
      </c>
      <c r="D528" s="41" t="str">
        <f>IF(ISBLANK(Data!O528)," ",ABS(Data!O528-Data!P528))</f>
        <v xml:space="preserve"> </v>
      </c>
      <c r="E528" s="41" t="str">
        <f>IF(ISBLANK(Data!O528)," ",(Data!O528-Data!P528)^2)</f>
        <v xml:space="preserve"> </v>
      </c>
    </row>
    <row r="529" spans="2:5" x14ac:dyDescent="0.3">
      <c r="B529" s="46"/>
      <c r="C529" s="41" t="str">
        <f>IF(ISBLANK(Data!O529)," ",Data!O529-Data!P529)</f>
        <v xml:space="preserve"> </v>
      </c>
      <c r="D529" s="41" t="str">
        <f>IF(ISBLANK(Data!O529)," ",ABS(Data!O529-Data!P529))</f>
        <v xml:space="preserve"> </v>
      </c>
      <c r="E529" s="41" t="str">
        <f>IF(ISBLANK(Data!O529)," ",(Data!O529-Data!P529)^2)</f>
        <v xml:space="preserve"> </v>
      </c>
    </row>
    <row r="530" spans="2:5" x14ac:dyDescent="0.3">
      <c r="B530" s="46"/>
      <c r="C530" s="41" t="str">
        <f>IF(ISBLANK(Data!O530)," ",Data!O530-Data!P530)</f>
        <v xml:space="preserve"> </v>
      </c>
      <c r="D530" s="41" t="str">
        <f>IF(ISBLANK(Data!O530)," ",ABS(Data!O530-Data!P530))</f>
        <v xml:space="preserve"> </v>
      </c>
      <c r="E530" s="41" t="str">
        <f>IF(ISBLANK(Data!O530)," ",(Data!O530-Data!P530)^2)</f>
        <v xml:space="preserve"> </v>
      </c>
    </row>
    <row r="531" spans="2:5" x14ac:dyDescent="0.3">
      <c r="B531" s="46"/>
      <c r="C531" s="41" t="str">
        <f>IF(ISBLANK(Data!O531)," ",Data!O531-Data!P531)</f>
        <v xml:space="preserve"> </v>
      </c>
      <c r="D531" s="41" t="str">
        <f>IF(ISBLANK(Data!O531)," ",ABS(Data!O531-Data!P531))</f>
        <v xml:space="preserve"> </v>
      </c>
      <c r="E531" s="41" t="str">
        <f>IF(ISBLANK(Data!O531)," ",(Data!O531-Data!P531)^2)</f>
        <v xml:space="preserve"> </v>
      </c>
    </row>
    <row r="532" spans="2:5" x14ac:dyDescent="0.3">
      <c r="B532" s="46"/>
      <c r="C532" s="41" t="str">
        <f>IF(ISBLANK(Data!O532)," ",Data!O532-Data!P532)</f>
        <v xml:space="preserve"> </v>
      </c>
      <c r="D532" s="41" t="str">
        <f>IF(ISBLANK(Data!O532)," ",ABS(Data!O532-Data!P532))</f>
        <v xml:space="preserve"> </v>
      </c>
      <c r="E532" s="41" t="str">
        <f>IF(ISBLANK(Data!O532)," ",(Data!O532-Data!P532)^2)</f>
        <v xml:space="preserve"> </v>
      </c>
    </row>
    <row r="533" spans="2:5" x14ac:dyDescent="0.3">
      <c r="B533" s="46"/>
      <c r="C533" s="41" t="str">
        <f>IF(ISBLANK(Data!O533)," ",Data!O533-Data!P533)</f>
        <v xml:space="preserve"> </v>
      </c>
      <c r="D533" s="41" t="str">
        <f>IF(ISBLANK(Data!O533)," ",ABS(Data!O533-Data!P533))</f>
        <v xml:space="preserve"> </v>
      </c>
      <c r="E533" s="41" t="str">
        <f>IF(ISBLANK(Data!O533)," ",(Data!O533-Data!P533)^2)</f>
        <v xml:space="preserve"> </v>
      </c>
    </row>
    <row r="534" spans="2:5" x14ac:dyDescent="0.3">
      <c r="B534" s="46"/>
      <c r="C534" s="41" t="str">
        <f>IF(ISBLANK(Data!O534)," ",Data!O534-Data!P534)</f>
        <v xml:space="preserve"> </v>
      </c>
      <c r="D534" s="41" t="str">
        <f>IF(ISBLANK(Data!O534)," ",ABS(Data!O534-Data!P534))</f>
        <v xml:space="preserve"> </v>
      </c>
      <c r="E534" s="41" t="str">
        <f>IF(ISBLANK(Data!O534)," ",(Data!O534-Data!P534)^2)</f>
        <v xml:space="preserve"> </v>
      </c>
    </row>
    <row r="535" spans="2:5" x14ac:dyDescent="0.3">
      <c r="B535" s="46"/>
      <c r="C535" s="41" t="str">
        <f>IF(ISBLANK(Data!O535)," ",Data!O535-Data!P535)</f>
        <v xml:space="preserve"> </v>
      </c>
      <c r="D535" s="41" t="str">
        <f>IF(ISBLANK(Data!O535)," ",ABS(Data!O535-Data!P535))</f>
        <v xml:space="preserve"> </v>
      </c>
      <c r="E535" s="41" t="str">
        <f>IF(ISBLANK(Data!O535)," ",(Data!O535-Data!P535)^2)</f>
        <v xml:space="preserve"> </v>
      </c>
    </row>
    <row r="536" spans="2:5" x14ac:dyDescent="0.3">
      <c r="B536" s="46"/>
      <c r="C536" s="41" t="str">
        <f>IF(ISBLANK(Data!O536)," ",Data!O536-Data!P536)</f>
        <v xml:space="preserve"> </v>
      </c>
      <c r="D536" s="41" t="str">
        <f>IF(ISBLANK(Data!O536)," ",ABS(Data!O536-Data!P536))</f>
        <v xml:space="preserve"> </v>
      </c>
      <c r="E536" s="41" t="str">
        <f>IF(ISBLANK(Data!O536)," ",(Data!O536-Data!P536)^2)</f>
        <v xml:space="preserve"> </v>
      </c>
    </row>
    <row r="537" spans="2:5" x14ac:dyDescent="0.3">
      <c r="B537" s="46"/>
      <c r="C537" s="41" t="str">
        <f>IF(ISBLANK(Data!O537)," ",Data!O537-Data!P537)</f>
        <v xml:space="preserve"> </v>
      </c>
      <c r="D537" s="41" t="str">
        <f>IF(ISBLANK(Data!O537)," ",ABS(Data!O537-Data!P537))</f>
        <v xml:space="preserve"> </v>
      </c>
      <c r="E537" s="41" t="str">
        <f>IF(ISBLANK(Data!O537)," ",(Data!O537-Data!P537)^2)</f>
        <v xml:space="preserve"> </v>
      </c>
    </row>
    <row r="538" spans="2:5" x14ac:dyDescent="0.3">
      <c r="B538" s="46"/>
      <c r="C538" s="41" t="str">
        <f>IF(ISBLANK(Data!O538)," ",Data!O538-Data!P538)</f>
        <v xml:space="preserve"> </v>
      </c>
      <c r="D538" s="41" t="str">
        <f>IF(ISBLANK(Data!O538)," ",ABS(Data!O538-Data!P538))</f>
        <v xml:space="preserve"> </v>
      </c>
      <c r="E538" s="41" t="str">
        <f>IF(ISBLANK(Data!O538)," ",(Data!O538-Data!P538)^2)</f>
        <v xml:space="preserve"> </v>
      </c>
    </row>
    <row r="539" spans="2:5" x14ac:dyDescent="0.3">
      <c r="B539" s="46"/>
      <c r="C539" s="41" t="str">
        <f>IF(ISBLANK(Data!O539)," ",Data!O539-Data!P539)</f>
        <v xml:space="preserve"> </v>
      </c>
      <c r="D539" s="41" t="str">
        <f>IF(ISBLANK(Data!O539)," ",ABS(Data!O539-Data!P539))</f>
        <v xml:space="preserve"> </v>
      </c>
      <c r="E539" s="41" t="str">
        <f>IF(ISBLANK(Data!O539)," ",(Data!O539-Data!P539)^2)</f>
        <v xml:space="preserve"> </v>
      </c>
    </row>
    <row r="540" spans="2:5" x14ac:dyDescent="0.3">
      <c r="B540" s="46"/>
      <c r="C540" s="41" t="str">
        <f>IF(ISBLANK(Data!O540)," ",Data!O540-Data!P540)</f>
        <v xml:space="preserve"> </v>
      </c>
      <c r="D540" s="41" t="str">
        <f>IF(ISBLANK(Data!O540)," ",ABS(Data!O540-Data!P540))</f>
        <v xml:space="preserve"> </v>
      </c>
      <c r="E540" s="41" t="str">
        <f>IF(ISBLANK(Data!O540)," ",(Data!O540-Data!P540)^2)</f>
        <v xml:space="preserve"> </v>
      </c>
    </row>
    <row r="541" spans="2:5" x14ac:dyDescent="0.3">
      <c r="B541" s="46"/>
      <c r="C541" s="41" t="str">
        <f>IF(ISBLANK(Data!O541)," ",Data!O541-Data!P541)</f>
        <v xml:space="preserve"> </v>
      </c>
      <c r="D541" s="41" t="str">
        <f>IF(ISBLANK(Data!O541)," ",ABS(Data!O541-Data!P541))</f>
        <v xml:space="preserve"> </v>
      </c>
      <c r="E541" s="41" t="str">
        <f>IF(ISBLANK(Data!O541)," ",(Data!O541-Data!P541)^2)</f>
        <v xml:space="preserve"> </v>
      </c>
    </row>
    <row r="542" spans="2:5" x14ac:dyDescent="0.3">
      <c r="B542" s="46"/>
      <c r="C542" s="41" t="str">
        <f>IF(ISBLANK(Data!O542)," ",Data!O542-Data!P542)</f>
        <v xml:space="preserve"> </v>
      </c>
      <c r="D542" s="41" t="str">
        <f>IF(ISBLANK(Data!O542)," ",ABS(Data!O542-Data!P542))</f>
        <v xml:space="preserve"> </v>
      </c>
      <c r="E542" s="41" t="str">
        <f>IF(ISBLANK(Data!O542)," ",(Data!O542-Data!P542)^2)</f>
        <v xml:space="preserve"> </v>
      </c>
    </row>
    <row r="543" spans="2:5" x14ac:dyDescent="0.3">
      <c r="B543" s="46"/>
      <c r="C543" s="41" t="str">
        <f>IF(ISBLANK(Data!O543)," ",Data!O543-Data!P543)</f>
        <v xml:space="preserve"> </v>
      </c>
      <c r="D543" s="41" t="str">
        <f>IF(ISBLANK(Data!O543)," ",ABS(Data!O543-Data!P543))</f>
        <v xml:space="preserve"> </v>
      </c>
      <c r="E543" s="41" t="str">
        <f>IF(ISBLANK(Data!O543)," ",(Data!O543-Data!P543)^2)</f>
        <v xml:space="preserve"> </v>
      </c>
    </row>
    <row r="544" spans="2:5" x14ac:dyDescent="0.3">
      <c r="B544" s="46"/>
      <c r="C544" s="41" t="str">
        <f>IF(ISBLANK(Data!O544)," ",Data!O544-Data!P544)</f>
        <v xml:space="preserve"> </v>
      </c>
      <c r="D544" s="41" t="str">
        <f>IF(ISBLANK(Data!O544)," ",ABS(Data!O544-Data!P544))</f>
        <v xml:space="preserve"> </v>
      </c>
      <c r="E544" s="41" t="str">
        <f>IF(ISBLANK(Data!O544)," ",(Data!O544-Data!P544)^2)</f>
        <v xml:space="preserve"> </v>
      </c>
    </row>
    <row r="545" spans="2:5" x14ac:dyDescent="0.3">
      <c r="B545" s="46"/>
      <c r="C545" s="41" t="str">
        <f>IF(ISBLANK(Data!O545)," ",Data!O545-Data!P545)</f>
        <v xml:space="preserve"> </v>
      </c>
      <c r="D545" s="41" t="str">
        <f>IF(ISBLANK(Data!O545)," ",ABS(Data!O545-Data!P545))</f>
        <v xml:space="preserve"> </v>
      </c>
      <c r="E545" s="41" t="str">
        <f>IF(ISBLANK(Data!O545)," ",(Data!O545-Data!P545)^2)</f>
        <v xml:space="preserve"> </v>
      </c>
    </row>
    <row r="546" spans="2:5" x14ac:dyDescent="0.3">
      <c r="B546" s="46"/>
      <c r="C546" s="41" t="str">
        <f>IF(ISBLANK(Data!O546)," ",Data!O546-Data!P546)</f>
        <v xml:space="preserve"> </v>
      </c>
      <c r="D546" s="41" t="str">
        <f>IF(ISBLANK(Data!O546)," ",ABS(Data!O546-Data!P546))</f>
        <v xml:space="preserve"> </v>
      </c>
      <c r="E546" s="41" t="str">
        <f>IF(ISBLANK(Data!O546)," ",(Data!O546-Data!P546)^2)</f>
        <v xml:space="preserve"> </v>
      </c>
    </row>
    <row r="547" spans="2:5" x14ac:dyDescent="0.3">
      <c r="B547" s="46"/>
      <c r="C547" s="41" t="str">
        <f>IF(ISBLANK(Data!O547)," ",Data!O547-Data!P547)</f>
        <v xml:space="preserve"> </v>
      </c>
      <c r="D547" s="41" t="str">
        <f>IF(ISBLANK(Data!O547)," ",ABS(Data!O547-Data!P547))</f>
        <v xml:space="preserve"> </v>
      </c>
      <c r="E547" s="41" t="str">
        <f>IF(ISBLANK(Data!O547)," ",(Data!O547-Data!P547)^2)</f>
        <v xml:space="preserve"> </v>
      </c>
    </row>
    <row r="548" spans="2:5" x14ac:dyDescent="0.3">
      <c r="B548" s="46"/>
      <c r="C548" s="41" t="str">
        <f>IF(ISBLANK(Data!O548)," ",Data!O548-Data!P548)</f>
        <v xml:space="preserve"> </v>
      </c>
      <c r="D548" s="41" t="str">
        <f>IF(ISBLANK(Data!O548)," ",ABS(Data!O548-Data!P548))</f>
        <v xml:space="preserve"> </v>
      </c>
      <c r="E548" s="41" t="str">
        <f>IF(ISBLANK(Data!O548)," ",(Data!O548-Data!P548)^2)</f>
        <v xml:space="preserve"> </v>
      </c>
    </row>
    <row r="549" spans="2:5" x14ac:dyDescent="0.3">
      <c r="B549" s="46"/>
      <c r="C549" s="41" t="str">
        <f>IF(ISBLANK(Data!O549)," ",Data!O549-Data!P549)</f>
        <v xml:space="preserve"> </v>
      </c>
      <c r="D549" s="41" t="str">
        <f>IF(ISBLANK(Data!O549)," ",ABS(Data!O549-Data!P549))</f>
        <v xml:space="preserve"> </v>
      </c>
      <c r="E549" s="41" t="str">
        <f>IF(ISBLANK(Data!O549)," ",(Data!O549-Data!P549)^2)</f>
        <v xml:space="preserve"> </v>
      </c>
    </row>
    <row r="550" spans="2:5" x14ac:dyDescent="0.3">
      <c r="B550" s="46"/>
      <c r="C550" s="41" t="str">
        <f>IF(ISBLANK(Data!O550)," ",Data!O550-Data!P550)</f>
        <v xml:space="preserve"> </v>
      </c>
      <c r="D550" s="41" t="str">
        <f>IF(ISBLANK(Data!O550)," ",ABS(Data!O550-Data!P550))</f>
        <v xml:space="preserve"> </v>
      </c>
      <c r="E550" s="41" t="str">
        <f>IF(ISBLANK(Data!O550)," ",(Data!O550-Data!P550)^2)</f>
        <v xml:space="preserve"> </v>
      </c>
    </row>
    <row r="551" spans="2:5" x14ac:dyDescent="0.3">
      <c r="B551" s="46"/>
      <c r="C551" s="41" t="str">
        <f>IF(ISBLANK(Data!O551)," ",Data!O551-Data!P551)</f>
        <v xml:space="preserve"> </v>
      </c>
      <c r="D551" s="41" t="str">
        <f>IF(ISBLANK(Data!O551)," ",ABS(Data!O551-Data!P551))</f>
        <v xml:space="preserve"> </v>
      </c>
      <c r="E551" s="41" t="str">
        <f>IF(ISBLANK(Data!O551)," ",(Data!O551-Data!P551)^2)</f>
        <v xml:space="preserve"> </v>
      </c>
    </row>
    <row r="552" spans="2:5" x14ac:dyDescent="0.3">
      <c r="B552" s="46"/>
      <c r="C552" s="41" t="str">
        <f>IF(ISBLANK(Data!O552)," ",Data!O552-Data!P552)</f>
        <v xml:space="preserve"> </v>
      </c>
      <c r="D552" s="41" t="str">
        <f>IF(ISBLANK(Data!O552)," ",ABS(Data!O552-Data!P552))</f>
        <v xml:space="preserve"> </v>
      </c>
      <c r="E552" s="41" t="str">
        <f>IF(ISBLANK(Data!O552)," ",(Data!O552-Data!P552)^2)</f>
        <v xml:space="preserve"> </v>
      </c>
    </row>
    <row r="553" spans="2:5" x14ac:dyDescent="0.3">
      <c r="B553" s="46"/>
      <c r="C553" s="41" t="str">
        <f>IF(ISBLANK(Data!O553)," ",Data!O553-Data!P553)</f>
        <v xml:space="preserve"> </v>
      </c>
      <c r="D553" s="41" t="str">
        <f>IF(ISBLANK(Data!O553)," ",ABS(Data!O553-Data!P553))</f>
        <v xml:space="preserve"> </v>
      </c>
      <c r="E553" s="41" t="str">
        <f>IF(ISBLANK(Data!O553)," ",(Data!O553-Data!P553)^2)</f>
        <v xml:space="preserve"> </v>
      </c>
    </row>
    <row r="554" spans="2:5" x14ac:dyDescent="0.3">
      <c r="B554" s="46"/>
      <c r="C554" s="41" t="str">
        <f>IF(ISBLANK(Data!O554)," ",Data!O554-Data!P554)</f>
        <v xml:space="preserve"> </v>
      </c>
      <c r="D554" s="41" t="str">
        <f>IF(ISBLANK(Data!O554)," ",ABS(Data!O554-Data!P554))</f>
        <v xml:space="preserve"> </v>
      </c>
      <c r="E554" s="41" t="str">
        <f>IF(ISBLANK(Data!O554)," ",(Data!O554-Data!P554)^2)</f>
        <v xml:space="preserve"> </v>
      </c>
    </row>
    <row r="555" spans="2:5" x14ac:dyDescent="0.3">
      <c r="B555" s="46"/>
      <c r="C555" s="41" t="str">
        <f>IF(ISBLANK(Data!O555)," ",Data!O555-Data!P555)</f>
        <v xml:space="preserve"> </v>
      </c>
      <c r="D555" s="41" t="str">
        <f>IF(ISBLANK(Data!O555)," ",ABS(Data!O555-Data!P555))</f>
        <v xml:space="preserve"> </v>
      </c>
      <c r="E555" s="41" t="str">
        <f>IF(ISBLANK(Data!O555)," ",(Data!O555-Data!P555)^2)</f>
        <v xml:space="preserve"> </v>
      </c>
    </row>
    <row r="556" spans="2:5" x14ac:dyDescent="0.3">
      <c r="B556" s="46"/>
      <c r="C556" s="41" t="str">
        <f>IF(ISBLANK(Data!O556)," ",Data!O556-Data!P556)</f>
        <v xml:space="preserve"> </v>
      </c>
      <c r="D556" s="41" t="str">
        <f>IF(ISBLANK(Data!O556)," ",ABS(Data!O556-Data!P556))</f>
        <v xml:space="preserve"> </v>
      </c>
      <c r="E556" s="41" t="str">
        <f>IF(ISBLANK(Data!O556)," ",(Data!O556-Data!P556)^2)</f>
        <v xml:space="preserve"> </v>
      </c>
    </row>
    <row r="557" spans="2:5" x14ac:dyDescent="0.3">
      <c r="B557" s="46"/>
      <c r="C557" s="41" t="str">
        <f>IF(ISBLANK(Data!O557)," ",Data!O557-Data!P557)</f>
        <v xml:space="preserve"> </v>
      </c>
      <c r="D557" s="41" t="str">
        <f>IF(ISBLANK(Data!O557)," ",ABS(Data!O557-Data!P557))</f>
        <v xml:space="preserve"> </v>
      </c>
      <c r="E557" s="41" t="str">
        <f>IF(ISBLANK(Data!O557)," ",(Data!O557-Data!P557)^2)</f>
        <v xml:space="preserve"> </v>
      </c>
    </row>
    <row r="558" spans="2:5" x14ac:dyDescent="0.3">
      <c r="B558" s="46"/>
      <c r="C558" s="41" t="str">
        <f>IF(ISBLANK(Data!O558)," ",Data!O558-Data!P558)</f>
        <v xml:space="preserve"> </v>
      </c>
      <c r="D558" s="41" t="str">
        <f>IF(ISBLANK(Data!O558)," ",ABS(Data!O558-Data!P558))</f>
        <v xml:space="preserve"> </v>
      </c>
      <c r="E558" s="41" t="str">
        <f>IF(ISBLANK(Data!O558)," ",(Data!O558-Data!P558)^2)</f>
        <v xml:space="preserve"> </v>
      </c>
    </row>
    <row r="559" spans="2:5" x14ac:dyDescent="0.3">
      <c r="B559" s="46"/>
      <c r="C559" s="41" t="str">
        <f>IF(ISBLANK(Data!O559)," ",Data!O559-Data!P559)</f>
        <v xml:space="preserve"> </v>
      </c>
      <c r="D559" s="41" t="str">
        <f>IF(ISBLANK(Data!O559)," ",ABS(Data!O559-Data!P559))</f>
        <v xml:space="preserve"> </v>
      </c>
      <c r="E559" s="41" t="str">
        <f>IF(ISBLANK(Data!O559)," ",(Data!O559-Data!P559)^2)</f>
        <v xml:space="preserve"> </v>
      </c>
    </row>
    <row r="560" spans="2:5" x14ac:dyDescent="0.3">
      <c r="B560" s="46"/>
      <c r="C560" s="41" t="str">
        <f>IF(ISBLANK(Data!O560)," ",Data!O560-Data!P560)</f>
        <v xml:space="preserve"> </v>
      </c>
      <c r="D560" s="41" t="str">
        <f>IF(ISBLANK(Data!O560)," ",ABS(Data!O560-Data!P560))</f>
        <v xml:space="preserve"> </v>
      </c>
      <c r="E560" s="41" t="str">
        <f>IF(ISBLANK(Data!O560)," ",(Data!O560-Data!P560)^2)</f>
        <v xml:space="preserve"> </v>
      </c>
    </row>
    <row r="561" spans="2:5" x14ac:dyDescent="0.3">
      <c r="B561" s="46"/>
      <c r="C561" s="41" t="str">
        <f>IF(ISBLANK(Data!O561)," ",Data!O561-Data!P561)</f>
        <v xml:space="preserve"> </v>
      </c>
      <c r="D561" s="41" t="str">
        <f>IF(ISBLANK(Data!O561)," ",ABS(Data!O561-Data!P561))</f>
        <v xml:space="preserve"> </v>
      </c>
      <c r="E561" s="41" t="str">
        <f>IF(ISBLANK(Data!O561)," ",(Data!O561-Data!P561)^2)</f>
        <v xml:space="preserve"> </v>
      </c>
    </row>
    <row r="562" spans="2:5" x14ac:dyDescent="0.3">
      <c r="B562" s="46"/>
      <c r="C562" s="41" t="str">
        <f>IF(ISBLANK(Data!O562)," ",Data!O562-Data!P562)</f>
        <v xml:space="preserve"> </v>
      </c>
      <c r="D562" s="41" t="str">
        <f>IF(ISBLANK(Data!O562)," ",ABS(Data!O562-Data!P562))</f>
        <v xml:space="preserve"> </v>
      </c>
      <c r="E562" s="41" t="str">
        <f>IF(ISBLANK(Data!O562)," ",(Data!O562-Data!P562)^2)</f>
        <v xml:space="preserve"> </v>
      </c>
    </row>
    <row r="563" spans="2:5" x14ac:dyDescent="0.3">
      <c r="B563" s="46"/>
      <c r="C563" s="41" t="str">
        <f>IF(ISBLANK(Data!O563)," ",Data!O563-Data!P563)</f>
        <v xml:space="preserve"> </v>
      </c>
      <c r="D563" s="41" t="str">
        <f>IF(ISBLANK(Data!O563)," ",ABS(Data!O563-Data!P563))</f>
        <v xml:space="preserve"> </v>
      </c>
      <c r="E563" s="41" t="str">
        <f>IF(ISBLANK(Data!O563)," ",(Data!O563-Data!P563)^2)</f>
        <v xml:space="preserve"> </v>
      </c>
    </row>
    <row r="564" spans="2:5" x14ac:dyDescent="0.3">
      <c r="B564" s="46"/>
      <c r="C564" s="41" t="str">
        <f>IF(ISBLANK(Data!O564)," ",Data!O564-Data!P564)</f>
        <v xml:space="preserve"> </v>
      </c>
      <c r="D564" s="41" t="str">
        <f>IF(ISBLANK(Data!O564)," ",ABS(Data!O564-Data!P564))</f>
        <v xml:space="preserve"> </v>
      </c>
      <c r="E564" s="41" t="str">
        <f>IF(ISBLANK(Data!O564)," ",(Data!O564-Data!P564)^2)</f>
        <v xml:space="preserve"> </v>
      </c>
    </row>
    <row r="565" spans="2:5" x14ac:dyDescent="0.3">
      <c r="B565" s="46"/>
      <c r="C565" s="41" t="str">
        <f>IF(ISBLANK(Data!O565)," ",Data!O565-Data!P565)</f>
        <v xml:space="preserve"> </v>
      </c>
      <c r="D565" s="41" t="str">
        <f>IF(ISBLANK(Data!O565)," ",ABS(Data!O565-Data!P565))</f>
        <v xml:space="preserve"> </v>
      </c>
      <c r="E565" s="41" t="str">
        <f>IF(ISBLANK(Data!O565)," ",(Data!O565-Data!P565)^2)</f>
        <v xml:space="preserve"> </v>
      </c>
    </row>
    <row r="566" spans="2:5" x14ac:dyDescent="0.3">
      <c r="B566" s="46"/>
      <c r="C566" s="41" t="str">
        <f>IF(ISBLANK(Data!O566)," ",Data!O566-Data!P566)</f>
        <v xml:space="preserve"> </v>
      </c>
      <c r="D566" s="41" t="str">
        <f>IF(ISBLANK(Data!O566)," ",ABS(Data!O566-Data!P566))</f>
        <v xml:space="preserve"> </v>
      </c>
      <c r="E566" s="41" t="str">
        <f>IF(ISBLANK(Data!O566)," ",(Data!O566-Data!P566)^2)</f>
        <v xml:space="preserve"> </v>
      </c>
    </row>
    <row r="567" spans="2:5" x14ac:dyDescent="0.3">
      <c r="B567" s="46"/>
      <c r="C567" s="41" t="str">
        <f>IF(ISBLANK(Data!O567)," ",Data!O567-Data!P567)</f>
        <v xml:space="preserve"> </v>
      </c>
      <c r="D567" s="41" t="str">
        <f>IF(ISBLANK(Data!O567)," ",ABS(Data!O567-Data!P567))</f>
        <v xml:space="preserve"> </v>
      </c>
      <c r="E567" s="41" t="str">
        <f>IF(ISBLANK(Data!O567)," ",(Data!O567-Data!P567)^2)</f>
        <v xml:space="preserve"> </v>
      </c>
    </row>
    <row r="568" spans="2:5" x14ac:dyDescent="0.3">
      <c r="B568" s="46"/>
      <c r="C568" s="41" t="str">
        <f>IF(ISBLANK(Data!O568)," ",Data!O568-Data!P568)</f>
        <v xml:space="preserve"> </v>
      </c>
      <c r="D568" s="41" t="str">
        <f>IF(ISBLANK(Data!O568)," ",ABS(Data!O568-Data!P568))</f>
        <v xml:space="preserve"> </v>
      </c>
      <c r="E568" s="41" t="str">
        <f>IF(ISBLANK(Data!O568)," ",(Data!O568-Data!P568)^2)</f>
        <v xml:space="preserve"> </v>
      </c>
    </row>
    <row r="569" spans="2:5" x14ac:dyDescent="0.3">
      <c r="B569" s="46"/>
      <c r="C569" s="41" t="str">
        <f>IF(ISBLANK(Data!O569)," ",Data!O569-Data!P569)</f>
        <v xml:space="preserve"> </v>
      </c>
      <c r="D569" s="41" t="str">
        <f>IF(ISBLANK(Data!O569)," ",ABS(Data!O569-Data!P569))</f>
        <v xml:space="preserve"> </v>
      </c>
      <c r="E569" s="41" t="str">
        <f>IF(ISBLANK(Data!O569)," ",(Data!O569-Data!P569)^2)</f>
        <v xml:space="preserve"> </v>
      </c>
    </row>
    <row r="570" spans="2:5" x14ac:dyDescent="0.3">
      <c r="B570" s="46"/>
      <c r="C570" s="41" t="str">
        <f>IF(ISBLANK(Data!O570)," ",Data!O570-Data!P570)</f>
        <v xml:space="preserve"> </v>
      </c>
      <c r="D570" s="41" t="str">
        <f>IF(ISBLANK(Data!O570)," ",ABS(Data!O570-Data!P570))</f>
        <v xml:space="preserve"> </v>
      </c>
      <c r="E570" s="41" t="str">
        <f>IF(ISBLANK(Data!O570)," ",(Data!O570-Data!P570)^2)</f>
        <v xml:space="preserve"> </v>
      </c>
    </row>
    <row r="571" spans="2:5" x14ac:dyDescent="0.3">
      <c r="B571" s="46"/>
      <c r="C571" s="41" t="str">
        <f>IF(ISBLANK(Data!O571)," ",Data!O571-Data!P571)</f>
        <v xml:space="preserve"> </v>
      </c>
      <c r="D571" s="41" t="str">
        <f>IF(ISBLANK(Data!O571)," ",ABS(Data!O571-Data!P571))</f>
        <v xml:space="preserve"> </v>
      </c>
      <c r="E571" s="41" t="str">
        <f>IF(ISBLANK(Data!O571)," ",(Data!O571-Data!P571)^2)</f>
        <v xml:space="preserve"> </v>
      </c>
    </row>
    <row r="572" spans="2:5" x14ac:dyDescent="0.3">
      <c r="B572" s="46"/>
      <c r="C572" s="41" t="str">
        <f>IF(ISBLANK(Data!O572)," ",Data!O572-Data!P572)</f>
        <v xml:space="preserve"> </v>
      </c>
      <c r="D572" s="41" t="str">
        <f>IF(ISBLANK(Data!O572)," ",ABS(Data!O572-Data!P572))</f>
        <v xml:space="preserve"> </v>
      </c>
      <c r="E572" s="41" t="str">
        <f>IF(ISBLANK(Data!O572)," ",(Data!O572-Data!P572)^2)</f>
        <v xml:space="preserve"> </v>
      </c>
    </row>
    <row r="573" spans="2:5" x14ac:dyDescent="0.3">
      <c r="B573" s="46"/>
      <c r="C573" s="41" t="str">
        <f>IF(ISBLANK(Data!O573)," ",Data!O573-Data!P573)</f>
        <v xml:space="preserve"> </v>
      </c>
      <c r="D573" s="41" t="str">
        <f>IF(ISBLANK(Data!O573)," ",ABS(Data!O573-Data!P573))</f>
        <v xml:space="preserve"> </v>
      </c>
      <c r="E573" s="41" t="str">
        <f>IF(ISBLANK(Data!O573)," ",(Data!O573-Data!P573)^2)</f>
        <v xml:space="preserve"> </v>
      </c>
    </row>
    <row r="574" spans="2:5" x14ac:dyDescent="0.3">
      <c r="B574" s="46"/>
      <c r="C574" s="41" t="str">
        <f>IF(ISBLANK(Data!O574)," ",Data!O574-Data!P574)</f>
        <v xml:space="preserve"> </v>
      </c>
      <c r="D574" s="41" t="str">
        <f>IF(ISBLANK(Data!O574)," ",ABS(Data!O574-Data!P574))</f>
        <v xml:space="preserve"> </v>
      </c>
      <c r="E574" s="41" t="str">
        <f>IF(ISBLANK(Data!O574)," ",(Data!O574-Data!P574)^2)</f>
        <v xml:space="preserve"> </v>
      </c>
    </row>
    <row r="575" spans="2:5" x14ac:dyDescent="0.3">
      <c r="B575" s="46"/>
      <c r="C575" s="41" t="str">
        <f>IF(ISBLANK(Data!O575)," ",Data!O575-Data!P575)</f>
        <v xml:space="preserve"> </v>
      </c>
      <c r="D575" s="41" t="str">
        <f>IF(ISBLANK(Data!O575)," ",ABS(Data!O575-Data!P575))</f>
        <v xml:space="preserve"> </v>
      </c>
      <c r="E575" s="41" t="str">
        <f>IF(ISBLANK(Data!O575)," ",(Data!O575-Data!P575)^2)</f>
        <v xml:space="preserve"> </v>
      </c>
    </row>
    <row r="576" spans="2:5" x14ac:dyDescent="0.3">
      <c r="B576" s="46"/>
      <c r="C576" s="41" t="str">
        <f>IF(ISBLANK(Data!O576)," ",Data!O576-Data!P576)</f>
        <v xml:space="preserve"> </v>
      </c>
      <c r="D576" s="41" t="str">
        <f>IF(ISBLANK(Data!O576)," ",ABS(Data!O576-Data!P576))</f>
        <v xml:space="preserve"> </v>
      </c>
      <c r="E576" s="41" t="str">
        <f>IF(ISBLANK(Data!O576)," ",(Data!O576-Data!P576)^2)</f>
        <v xml:space="preserve"> </v>
      </c>
    </row>
    <row r="577" spans="2:5" x14ac:dyDescent="0.3">
      <c r="B577" s="46"/>
      <c r="C577" s="41" t="str">
        <f>IF(ISBLANK(Data!O577)," ",Data!O577-Data!P577)</f>
        <v xml:space="preserve"> </v>
      </c>
      <c r="D577" s="41" t="str">
        <f>IF(ISBLANK(Data!O577)," ",ABS(Data!O577-Data!P577))</f>
        <v xml:space="preserve"> </v>
      </c>
      <c r="E577" s="41" t="str">
        <f>IF(ISBLANK(Data!O577)," ",(Data!O577-Data!P577)^2)</f>
        <v xml:space="preserve"> </v>
      </c>
    </row>
    <row r="578" spans="2:5" x14ac:dyDescent="0.3">
      <c r="B578" s="46"/>
      <c r="C578" s="41" t="str">
        <f>IF(ISBLANK(Data!O578)," ",Data!O578-Data!P578)</f>
        <v xml:space="preserve"> </v>
      </c>
      <c r="D578" s="41" t="str">
        <f>IF(ISBLANK(Data!O578)," ",ABS(Data!O578-Data!P578))</f>
        <v xml:space="preserve"> </v>
      </c>
      <c r="E578" s="41" t="str">
        <f>IF(ISBLANK(Data!O578)," ",(Data!O578-Data!P578)^2)</f>
        <v xml:space="preserve"> </v>
      </c>
    </row>
    <row r="579" spans="2:5" x14ac:dyDescent="0.3">
      <c r="B579" s="46"/>
      <c r="C579" s="41" t="str">
        <f>IF(ISBLANK(Data!O579)," ",Data!O579-Data!P579)</f>
        <v xml:space="preserve"> </v>
      </c>
      <c r="D579" s="41" t="str">
        <f>IF(ISBLANK(Data!O579)," ",ABS(Data!O579-Data!P579))</f>
        <v xml:space="preserve"> </v>
      </c>
      <c r="E579" s="41" t="str">
        <f>IF(ISBLANK(Data!O579)," ",(Data!O579-Data!P579)^2)</f>
        <v xml:space="preserve"> </v>
      </c>
    </row>
    <row r="580" spans="2:5" x14ac:dyDescent="0.3">
      <c r="B580" s="46"/>
      <c r="C580" s="41" t="str">
        <f>IF(ISBLANK(Data!O580)," ",Data!O580-Data!P580)</f>
        <v xml:space="preserve"> </v>
      </c>
      <c r="D580" s="41" t="str">
        <f>IF(ISBLANK(Data!O580)," ",ABS(Data!O580-Data!P580))</f>
        <v xml:space="preserve"> </v>
      </c>
      <c r="E580" s="41" t="str">
        <f>IF(ISBLANK(Data!O580)," ",(Data!O580-Data!P580)^2)</f>
        <v xml:space="preserve"> </v>
      </c>
    </row>
    <row r="581" spans="2:5" x14ac:dyDescent="0.3">
      <c r="B581" s="46"/>
      <c r="C581" s="41" t="str">
        <f>IF(ISBLANK(Data!O581)," ",Data!O581-Data!P581)</f>
        <v xml:space="preserve"> </v>
      </c>
      <c r="D581" s="41" t="str">
        <f>IF(ISBLANK(Data!O581)," ",ABS(Data!O581-Data!P581))</f>
        <v xml:space="preserve"> </v>
      </c>
      <c r="E581" s="41" t="str">
        <f>IF(ISBLANK(Data!O581)," ",(Data!O581-Data!P581)^2)</f>
        <v xml:space="preserve"> </v>
      </c>
    </row>
    <row r="582" spans="2:5" x14ac:dyDescent="0.3">
      <c r="B582" s="46"/>
      <c r="C582" s="41" t="str">
        <f>IF(ISBLANK(Data!O582)," ",Data!O582-Data!P582)</f>
        <v xml:space="preserve"> </v>
      </c>
      <c r="D582" s="41" t="str">
        <f>IF(ISBLANK(Data!O582)," ",ABS(Data!O582-Data!P582))</f>
        <v xml:space="preserve"> </v>
      </c>
      <c r="E582" s="41" t="str">
        <f>IF(ISBLANK(Data!O582)," ",(Data!O582-Data!P582)^2)</f>
        <v xml:space="preserve"> </v>
      </c>
    </row>
    <row r="583" spans="2:5" x14ac:dyDescent="0.3">
      <c r="B583" s="46"/>
      <c r="C583" s="41" t="str">
        <f>IF(ISBLANK(Data!O583)," ",Data!O583-Data!P583)</f>
        <v xml:space="preserve"> </v>
      </c>
      <c r="D583" s="41" t="str">
        <f>IF(ISBLANK(Data!O583)," ",ABS(Data!O583-Data!P583))</f>
        <v xml:space="preserve"> </v>
      </c>
      <c r="E583" s="41" t="str">
        <f>IF(ISBLANK(Data!O583)," ",(Data!O583-Data!P583)^2)</f>
        <v xml:space="preserve"> </v>
      </c>
    </row>
    <row r="584" spans="2:5" x14ac:dyDescent="0.3">
      <c r="B584" s="46"/>
      <c r="C584" s="41" t="str">
        <f>IF(ISBLANK(Data!O584)," ",Data!O584-Data!P584)</f>
        <v xml:space="preserve"> </v>
      </c>
      <c r="D584" s="41" t="str">
        <f>IF(ISBLANK(Data!O584)," ",ABS(Data!O584-Data!P584))</f>
        <v xml:space="preserve"> </v>
      </c>
      <c r="E584" s="41" t="str">
        <f>IF(ISBLANK(Data!O584)," ",(Data!O584-Data!P584)^2)</f>
        <v xml:space="preserve"> </v>
      </c>
    </row>
  </sheetData>
  <mergeCells count="7">
    <mergeCell ref="J17:Q17"/>
    <mergeCell ref="C3:E3"/>
    <mergeCell ref="G12:Q12"/>
    <mergeCell ref="J13:Q13"/>
    <mergeCell ref="J14:Q14"/>
    <mergeCell ref="J15:Q15"/>
    <mergeCell ref="J16:Q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371"/>
  <sheetViews>
    <sheetView workbookViewId="0">
      <selection activeCell="G8" sqref="G8"/>
    </sheetView>
  </sheetViews>
  <sheetFormatPr defaultRowHeight="14.4" x14ac:dyDescent="0.3"/>
  <cols>
    <col min="1" max="1" width="15" customWidth="1"/>
    <col min="2" max="2" width="11.5546875" customWidth="1"/>
    <col min="3" max="4" width="13.88671875" customWidth="1"/>
    <col min="6" max="6" width="19.33203125" customWidth="1"/>
    <col min="7" max="7" width="15.88671875" customWidth="1"/>
  </cols>
  <sheetData>
    <row r="3" spans="1:16" x14ac:dyDescent="0.3">
      <c r="A3" s="60"/>
      <c r="B3" s="119" t="s">
        <v>99</v>
      </c>
      <c r="C3" s="120"/>
      <c r="D3" s="112"/>
      <c r="E3" s="60"/>
      <c r="F3" s="75" t="s">
        <v>11</v>
      </c>
      <c r="G3" s="75">
        <f>SUM(Data!C5:C370)</f>
        <v>771.15999999999974</v>
      </c>
      <c r="H3" s="57"/>
      <c r="I3" s="60"/>
      <c r="J3" s="60"/>
      <c r="K3" s="60"/>
      <c r="L3" s="60"/>
      <c r="M3" s="60"/>
      <c r="N3" s="60"/>
      <c r="O3" s="60"/>
      <c r="P3" s="60"/>
    </row>
    <row r="4" spans="1:16" x14ac:dyDescent="0.3">
      <c r="A4" s="73" t="s">
        <v>0</v>
      </c>
      <c r="B4" s="73" t="s">
        <v>2</v>
      </c>
      <c r="C4" s="73" t="s">
        <v>3</v>
      </c>
      <c r="D4" s="73" t="s">
        <v>4</v>
      </c>
      <c r="E4" s="60"/>
      <c r="F4" s="75" t="s">
        <v>12</v>
      </c>
      <c r="G4" s="75">
        <f>SUM(Data!D5:D370)</f>
        <v>731.00000000000034</v>
      </c>
      <c r="H4" s="57"/>
      <c r="I4" s="60"/>
      <c r="J4" s="60"/>
      <c r="K4" s="60"/>
      <c r="L4" s="60"/>
      <c r="M4" s="60"/>
      <c r="N4" s="60"/>
      <c r="O4" s="60"/>
      <c r="P4" s="60"/>
    </row>
    <row r="5" spans="1:16" x14ac:dyDescent="0.3">
      <c r="A5" s="6">
        <v>43617</v>
      </c>
      <c r="B5" s="73">
        <f>Data!T5-Data!U5</f>
        <v>0</v>
      </c>
      <c r="C5" s="73">
        <f t="shared" ref="C5:C68" si="0">ABS(B5)</f>
        <v>0</v>
      </c>
      <c r="D5" s="73">
        <f t="shared" ref="D5:D68" si="1">B5^2</f>
        <v>0</v>
      </c>
      <c r="E5" s="60"/>
      <c r="F5" s="75" t="s">
        <v>13</v>
      </c>
      <c r="G5" s="75">
        <f>SUM(B5:B370)</f>
        <v>-52.110000000000014</v>
      </c>
      <c r="H5" s="57"/>
      <c r="I5" s="60"/>
      <c r="J5" s="60"/>
      <c r="K5" s="60"/>
      <c r="L5" s="60"/>
      <c r="M5" s="60"/>
      <c r="N5" s="60"/>
      <c r="O5" s="60"/>
      <c r="P5" s="60"/>
    </row>
    <row r="6" spans="1:16" x14ac:dyDescent="0.3">
      <c r="A6" s="6">
        <v>43618</v>
      </c>
      <c r="B6" s="73">
        <f>Data!T6-Data!U6</f>
        <v>0</v>
      </c>
      <c r="C6" s="73">
        <f t="shared" si="0"/>
        <v>0</v>
      </c>
      <c r="D6" s="73">
        <f t="shared" si="1"/>
        <v>0</v>
      </c>
      <c r="E6" s="60"/>
      <c r="F6" s="75" t="s">
        <v>14</v>
      </c>
      <c r="G6" s="75">
        <f>SUM(C5:C370)</f>
        <v>797.48999999999944</v>
      </c>
      <c r="H6" s="57"/>
      <c r="I6" s="60"/>
      <c r="J6" s="60"/>
      <c r="K6" s="60"/>
      <c r="L6" s="60"/>
      <c r="M6" s="60"/>
      <c r="N6" s="60"/>
      <c r="O6" s="60"/>
      <c r="P6" s="60"/>
    </row>
    <row r="7" spans="1:16" x14ac:dyDescent="0.3">
      <c r="A7" s="6">
        <v>43619</v>
      </c>
      <c r="B7" s="73">
        <f>Data!T7-Data!U7</f>
        <v>0</v>
      </c>
      <c r="C7" s="73">
        <f t="shared" si="0"/>
        <v>0</v>
      </c>
      <c r="D7" s="73">
        <f t="shared" si="1"/>
        <v>0</v>
      </c>
      <c r="E7" s="60"/>
      <c r="F7" s="75" t="s">
        <v>5</v>
      </c>
      <c r="G7" s="75">
        <f>SUM(D5:D370)</f>
        <v>9584.7291999999907</v>
      </c>
      <c r="H7" s="57"/>
      <c r="I7" s="60"/>
      <c r="J7" s="60"/>
      <c r="K7" s="60"/>
      <c r="L7" s="60"/>
      <c r="M7" s="60"/>
      <c r="N7" s="60"/>
      <c r="O7" s="60"/>
      <c r="P7" s="60"/>
    </row>
    <row r="8" spans="1:16" x14ac:dyDescent="0.3">
      <c r="A8" s="6">
        <v>43620</v>
      </c>
      <c r="B8" s="73">
        <f>Data!T8-Data!U8</f>
        <v>0</v>
      </c>
      <c r="C8" s="73">
        <f t="shared" si="0"/>
        <v>0</v>
      </c>
      <c r="D8" s="73">
        <f t="shared" si="1"/>
        <v>0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3">
      <c r="A9" s="6">
        <v>43621</v>
      </c>
      <c r="B9" s="73">
        <f>Data!T9-Data!U9</f>
        <v>0</v>
      </c>
      <c r="C9" s="73">
        <f t="shared" si="0"/>
        <v>0</v>
      </c>
      <c r="D9" s="73">
        <f t="shared" si="1"/>
        <v>0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3">
      <c r="A10" s="6">
        <v>43622</v>
      </c>
      <c r="B10" s="73">
        <f>Data!T10-Data!U10</f>
        <v>0</v>
      </c>
      <c r="C10" s="73">
        <f t="shared" si="0"/>
        <v>0</v>
      </c>
      <c r="D10" s="73">
        <f t="shared" si="1"/>
        <v>0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3">
      <c r="A11" s="6">
        <v>43623</v>
      </c>
      <c r="B11" s="73">
        <f>Data!T11-Data!U11</f>
        <v>0</v>
      </c>
      <c r="C11" s="73">
        <f t="shared" si="0"/>
        <v>0</v>
      </c>
      <c r="D11" s="73">
        <f t="shared" si="1"/>
        <v>0</v>
      </c>
      <c r="E11" s="60"/>
      <c r="F11" s="119" t="s">
        <v>6</v>
      </c>
      <c r="G11" s="120"/>
      <c r="H11" s="120"/>
      <c r="I11" s="120"/>
      <c r="J11" s="120"/>
      <c r="K11" s="120"/>
      <c r="L11" s="120"/>
      <c r="M11" s="120"/>
      <c r="N11" s="120"/>
      <c r="O11" s="120"/>
      <c r="P11" s="112"/>
    </row>
    <row r="12" spans="1:16" x14ac:dyDescent="0.3">
      <c r="A12" s="6">
        <v>43624</v>
      </c>
      <c r="B12" s="73">
        <f>Data!T12-Data!U12</f>
        <v>0</v>
      </c>
      <c r="C12" s="73">
        <f t="shared" si="0"/>
        <v>0</v>
      </c>
      <c r="D12" s="73">
        <f t="shared" si="1"/>
        <v>0</v>
      </c>
      <c r="E12" s="60"/>
      <c r="F12" s="73" t="s">
        <v>45</v>
      </c>
      <c r="G12" s="73" t="s">
        <v>36</v>
      </c>
      <c r="H12" s="73"/>
      <c r="I12" s="121" t="s">
        <v>46</v>
      </c>
      <c r="J12" s="121"/>
      <c r="K12" s="121"/>
      <c r="L12" s="121"/>
      <c r="M12" s="121"/>
      <c r="N12" s="121"/>
      <c r="O12" s="121"/>
      <c r="P12" s="121"/>
    </row>
    <row r="13" spans="1:16" x14ac:dyDescent="0.3">
      <c r="A13" s="6">
        <v>43625</v>
      </c>
      <c r="B13" s="73">
        <f>Data!T13-Data!U13</f>
        <v>0</v>
      </c>
      <c r="C13" s="73">
        <f t="shared" si="0"/>
        <v>0</v>
      </c>
      <c r="D13" s="73">
        <f t="shared" si="1"/>
        <v>0</v>
      </c>
      <c r="E13" s="60"/>
      <c r="F13" s="78" t="s">
        <v>7</v>
      </c>
      <c r="G13" s="26" t="s">
        <v>47</v>
      </c>
      <c r="H13" s="55">
        <f>ROUND(G5/COUNT(B5:B370),3)</f>
        <v>-0.14199999999999999</v>
      </c>
      <c r="I13" s="122" t="str">
        <f>CONCATENATE(ROUND(G5/COUNT(B219:B519),3)," "," is the average mean error")</f>
        <v>-0.343  is the average mean error</v>
      </c>
      <c r="J13" s="123"/>
      <c r="K13" s="123"/>
      <c r="L13" s="123"/>
      <c r="M13" s="123"/>
      <c r="N13" s="123"/>
      <c r="O13" s="123"/>
      <c r="P13" s="124"/>
    </row>
    <row r="14" spans="1:16" x14ac:dyDescent="0.3">
      <c r="A14" s="6">
        <v>43626</v>
      </c>
      <c r="B14" s="73">
        <f>Data!T14-Data!U14</f>
        <v>0</v>
      </c>
      <c r="C14" s="73">
        <f t="shared" si="0"/>
        <v>0</v>
      </c>
      <c r="D14" s="73">
        <f t="shared" si="1"/>
        <v>0</v>
      </c>
      <c r="E14" s="60"/>
      <c r="F14" s="77" t="s">
        <v>8</v>
      </c>
      <c r="G14" s="77" t="s">
        <v>39</v>
      </c>
      <c r="H14" s="56">
        <f>ROUND(G6/COUNT(C5:C370),3)</f>
        <v>2.1789999999999998</v>
      </c>
      <c r="I14" s="116" t="str">
        <f>CONCATENATE(ROUND(G6/COUNT(C219:C519),3)," ","is the magnitutde of the average mean error")</f>
        <v>5.247 is the magnitutde of the average mean error</v>
      </c>
      <c r="J14" s="117"/>
      <c r="K14" s="117"/>
      <c r="L14" s="117"/>
      <c r="M14" s="117"/>
      <c r="N14" s="117"/>
      <c r="O14" s="117"/>
      <c r="P14" s="118"/>
    </row>
    <row r="15" spans="1:16" x14ac:dyDescent="0.3">
      <c r="A15" s="6">
        <v>43627</v>
      </c>
      <c r="B15" s="73">
        <f>Data!T15-Data!U15</f>
        <v>0</v>
      </c>
      <c r="C15" s="73">
        <f t="shared" si="0"/>
        <v>0</v>
      </c>
      <c r="D15" s="73">
        <f t="shared" si="1"/>
        <v>0</v>
      </c>
      <c r="E15" s="60"/>
      <c r="F15" s="73" t="s">
        <v>9</v>
      </c>
      <c r="G15" s="73" t="s">
        <v>49</v>
      </c>
      <c r="H15" s="74">
        <f>ROUND( G4/G3,3)</f>
        <v>0.94799999999999995</v>
      </c>
      <c r="I15" s="116" t="str">
        <f>CONCATENATE("Mean of the forecast data is ",ROUND( G4/G3,3),"th fraction of the mean of the observed data")</f>
        <v>Mean of the forecast data is 0.948th fraction of the mean of the observed data</v>
      </c>
      <c r="J15" s="117"/>
      <c r="K15" s="117"/>
      <c r="L15" s="117"/>
      <c r="M15" s="117"/>
      <c r="N15" s="117"/>
      <c r="O15" s="117"/>
      <c r="P15" s="118"/>
    </row>
    <row r="16" spans="1:16" x14ac:dyDescent="0.3">
      <c r="A16" s="6">
        <v>43628</v>
      </c>
      <c r="B16" s="73">
        <f>Data!T16-Data!U16</f>
        <v>0</v>
      </c>
      <c r="C16" s="73">
        <f t="shared" si="0"/>
        <v>0</v>
      </c>
      <c r="D16" s="73">
        <f t="shared" si="1"/>
        <v>0</v>
      </c>
      <c r="E16" s="60"/>
      <c r="F16" s="73" t="s">
        <v>10</v>
      </c>
      <c r="G16" s="73" t="s">
        <v>48</v>
      </c>
      <c r="H16" s="74">
        <f>ROUND(SQRT(G7/COUNT(D5:D370)),3)</f>
        <v>5.117</v>
      </c>
      <c r="I16" s="113" t="str">
        <f>CONCATENATE(ROUND(SQRT(G7/COUNT(D219:D519)),3)," ","is the average magnitude of the forecast error")</f>
        <v>7.941 is the average magnitude of the forecast error</v>
      </c>
      <c r="J16" s="114"/>
      <c r="K16" s="114"/>
      <c r="L16" s="114"/>
      <c r="M16" s="114"/>
      <c r="N16" s="114"/>
      <c r="O16" s="114"/>
      <c r="P16" s="115"/>
    </row>
    <row r="17" spans="1:16" x14ac:dyDescent="0.3">
      <c r="A17" s="6">
        <v>43629</v>
      </c>
      <c r="B17" s="73">
        <f>Data!T17-Data!U17</f>
        <v>0</v>
      </c>
      <c r="C17" s="73">
        <f t="shared" si="0"/>
        <v>0</v>
      </c>
      <c r="D17" s="73">
        <f t="shared" si="1"/>
        <v>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x14ac:dyDescent="0.3">
      <c r="A18" s="6">
        <v>43630</v>
      </c>
      <c r="B18" s="73">
        <f>Data!T18-Data!U18</f>
        <v>0</v>
      </c>
      <c r="C18" s="73">
        <f t="shared" si="0"/>
        <v>0</v>
      </c>
      <c r="D18" s="73">
        <f t="shared" si="1"/>
        <v>0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x14ac:dyDescent="0.3">
      <c r="A19" s="6">
        <v>43631</v>
      </c>
      <c r="B19" s="73">
        <f>Data!T19-Data!U19</f>
        <v>0</v>
      </c>
      <c r="C19" s="73">
        <f t="shared" si="0"/>
        <v>0</v>
      </c>
      <c r="D19" s="73">
        <f t="shared" si="1"/>
        <v>0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x14ac:dyDescent="0.3">
      <c r="A20" s="6">
        <v>43632</v>
      </c>
      <c r="B20" s="73">
        <f>Data!T20-Data!U20</f>
        <v>0</v>
      </c>
      <c r="C20" s="73">
        <f t="shared" si="0"/>
        <v>0</v>
      </c>
      <c r="D20" s="73">
        <f t="shared" si="1"/>
        <v>0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x14ac:dyDescent="0.3">
      <c r="A21" s="6">
        <v>43633</v>
      </c>
      <c r="B21" s="73">
        <f>Data!T21-Data!U21</f>
        <v>0</v>
      </c>
      <c r="C21" s="73">
        <f t="shared" si="0"/>
        <v>0</v>
      </c>
      <c r="D21" s="73">
        <f t="shared" si="1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x14ac:dyDescent="0.3">
      <c r="A22" s="6">
        <v>43634</v>
      </c>
      <c r="B22" s="73">
        <f>Data!T22-Data!U22</f>
        <v>0</v>
      </c>
      <c r="C22" s="73">
        <f t="shared" si="0"/>
        <v>0</v>
      </c>
      <c r="D22" s="73">
        <f t="shared" si="1"/>
        <v>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x14ac:dyDescent="0.3">
      <c r="A23" s="6">
        <v>43635</v>
      </c>
      <c r="B23" s="73">
        <f>Data!T23-Data!U23</f>
        <v>0</v>
      </c>
      <c r="C23" s="73">
        <f t="shared" si="0"/>
        <v>0</v>
      </c>
      <c r="D23" s="73">
        <f t="shared" si="1"/>
        <v>0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 x14ac:dyDescent="0.3">
      <c r="A24" s="6">
        <v>43636</v>
      </c>
      <c r="B24" s="73">
        <f>Data!T24-Data!U24</f>
        <v>0</v>
      </c>
      <c r="C24" s="73">
        <f t="shared" si="0"/>
        <v>0</v>
      </c>
      <c r="D24" s="73">
        <f t="shared" si="1"/>
        <v>0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A25" s="6">
        <v>43637</v>
      </c>
      <c r="B25" s="73">
        <f>Data!T25-Data!U25</f>
        <v>0</v>
      </c>
      <c r="C25" s="73">
        <f t="shared" si="0"/>
        <v>0</v>
      </c>
      <c r="D25" s="73">
        <f t="shared" si="1"/>
        <v>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A26" s="6">
        <v>43638</v>
      </c>
      <c r="B26" s="73">
        <f>Data!T26-Data!U26</f>
        <v>0</v>
      </c>
      <c r="C26" s="73">
        <f t="shared" si="0"/>
        <v>0</v>
      </c>
      <c r="D26" s="73">
        <f t="shared" si="1"/>
        <v>0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A27" s="6">
        <v>43639</v>
      </c>
      <c r="B27" s="73">
        <f>Data!T27-Data!U27</f>
        <v>0</v>
      </c>
      <c r="C27" s="73">
        <f t="shared" si="0"/>
        <v>0</v>
      </c>
      <c r="D27" s="73">
        <f t="shared" si="1"/>
        <v>0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A28" s="6">
        <v>43640</v>
      </c>
      <c r="B28" s="73">
        <f>Data!T28-Data!U28</f>
        <v>0</v>
      </c>
      <c r="C28" s="73">
        <f t="shared" si="0"/>
        <v>0</v>
      </c>
      <c r="D28" s="73">
        <f t="shared" si="1"/>
        <v>0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A29" s="6">
        <v>43641</v>
      </c>
      <c r="B29" s="73">
        <f>Data!T29-Data!U29</f>
        <v>0</v>
      </c>
      <c r="C29" s="73">
        <f t="shared" si="0"/>
        <v>0</v>
      </c>
      <c r="D29" s="73">
        <f t="shared" si="1"/>
        <v>0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A30" s="6">
        <v>43642</v>
      </c>
      <c r="B30" s="73">
        <f>Data!T30-Data!U30</f>
        <v>0</v>
      </c>
      <c r="C30" s="73">
        <f t="shared" si="0"/>
        <v>0</v>
      </c>
      <c r="D30" s="73">
        <f t="shared" si="1"/>
        <v>0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A31" s="6">
        <v>43643</v>
      </c>
      <c r="B31" s="73">
        <f>Data!T31-Data!U31</f>
        <v>0</v>
      </c>
      <c r="C31" s="73">
        <f t="shared" si="0"/>
        <v>0</v>
      </c>
      <c r="D31" s="73">
        <f t="shared" si="1"/>
        <v>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A32" s="6">
        <v>43644</v>
      </c>
      <c r="B32" s="73">
        <f>Data!T32-Data!U32</f>
        <v>0</v>
      </c>
      <c r="C32" s="73">
        <f t="shared" si="0"/>
        <v>0</v>
      </c>
      <c r="D32" s="73">
        <f t="shared" si="1"/>
        <v>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1:16" x14ac:dyDescent="0.3">
      <c r="A33" s="6">
        <v>43645</v>
      </c>
      <c r="B33" s="73">
        <f>Data!T33-Data!U33</f>
        <v>0</v>
      </c>
      <c r="C33" s="73">
        <f t="shared" si="0"/>
        <v>0</v>
      </c>
      <c r="D33" s="73">
        <f t="shared" si="1"/>
        <v>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1:16" x14ac:dyDescent="0.3">
      <c r="A34" s="6">
        <v>43646</v>
      </c>
      <c r="B34" s="73">
        <f>Data!T34-Data!U34</f>
        <v>0</v>
      </c>
      <c r="C34" s="73">
        <f t="shared" si="0"/>
        <v>0</v>
      </c>
      <c r="D34" s="73">
        <f t="shared" si="1"/>
        <v>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1:16" x14ac:dyDescent="0.3">
      <c r="A35" s="6">
        <v>43647</v>
      </c>
      <c r="B35" s="73">
        <f>Data!T35-Data!U35</f>
        <v>0</v>
      </c>
      <c r="C35" s="73">
        <f t="shared" si="0"/>
        <v>0</v>
      </c>
      <c r="D35" s="73">
        <f t="shared" si="1"/>
        <v>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1:16" x14ac:dyDescent="0.3">
      <c r="A36" s="6">
        <v>43648</v>
      </c>
      <c r="B36" s="73">
        <f>Data!T36-Data!U36</f>
        <v>0</v>
      </c>
      <c r="C36" s="73">
        <f t="shared" si="0"/>
        <v>0</v>
      </c>
      <c r="D36" s="73">
        <f t="shared" si="1"/>
        <v>0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1:16" x14ac:dyDescent="0.3">
      <c r="A37" s="6">
        <v>43649</v>
      </c>
      <c r="B37" s="73">
        <f>Data!T37-Data!U37</f>
        <v>0</v>
      </c>
      <c r="C37" s="73">
        <f t="shared" si="0"/>
        <v>0</v>
      </c>
      <c r="D37" s="73">
        <f t="shared" si="1"/>
        <v>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1:16" x14ac:dyDescent="0.3">
      <c r="A38" s="6">
        <v>43650</v>
      </c>
      <c r="B38" s="73">
        <f>Data!T38-Data!U38</f>
        <v>-0.97500000000000009</v>
      </c>
      <c r="C38" s="73">
        <f t="shared" si="0"/>
        <v>0.97500000000000009</v>
      </c>
      <c r="D38" s="73">
        <f t="shared" si="1"/>
        <v>0.95062500000000016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1:16" x14ac:dyDescent="0.3">
      <c r="A39" s="6">
        <v>43651</v>
      </c>
      <c r="B39" s="73">
        <f>Data!T39-Data!U39</f>
        <v>-9.0750000000000011</v>
      </c>
      <c r="C39" s="73">
        <f t="shared" si="0"/>
        <v>9.0750000000000011</v>
      </c>
      <c r="D39" s="73">
        <f t="shared" si="1"/>
        <v>82.355625000000018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1:16" x14ac:dyDescent="0.3">
      <c r="A40" s="6">
        <v>43652</v>
      </c>
      <c r="B40" s="73">
        <f>Data!T40-Data!U40</f>
        <v>-9.0750000000000011</v>
      </c>
      <c r="C40" s="73">
        <f t="shared" si="0"/>
        <v>9.0750000000000011</v>
      </c>
      <c r="D40" s="73">
        <f t="shared" si="1"/>
        <v>82.355625000000018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 x14ac:dyDescent="0.3">
      <c r="A41" s="6">
        <v>43653</v>
      </c>
      <c r="B41" s="73">
        <f>Data!T41-Data!U41</f>
        <v>-4.4250000000000007</v>
      </c>
      <c r="C41" s="73">
        <f t="shared" si="0"/>
        <v>4.4250000000000007</v>
      </c>
      <c r="D41" s="73">
        <f t="shared" si="1"/>
        <v>19.580625000000005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1:16" x14ac:dyDescent="0.3">
      <c r="A42" s="6">
        <v>43654</v>
      </c>
      <c r="B42" s="73">
        <f>Data!T42-Data!U42</f>
        <v>-3.3000000000000007</v>
      </c>
      <c r="C42" s="73">
        <f t="shared" si="0"/>
        <v>3.3000000000000007</v>
      </c>
      <c r="D42" s="73">
        <f t="shared" si="1"/>
        <v>10.890000000000004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x14ac:dyDescent="0.3">
      <c r="A43" s="6">
        <v>43655</v>
      </c>
      <c r="B43" s="73">
        <f>Data!T43-Data!U43</f>
        <v>4.8000000000000007</v>
      </c>
      <c r="C43" s="73">
        <f t="shared" si="0"/>
        <v>4.8000000000000007</v>
      </c>
      <c r="D43" s="73">
        <f t="shared" si="1"/>
        <v>23.040000000000006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x14ac:dyDescent="0.3">
      <c r="A44" s="6">
        <v>43656</v>
      </c>
      <c r="B44" s="73">
        <f>Data!T44-Data!U44</f>
        <v>4.8000000000000007</v>
      </c>
      <c r="C44" s="73">
        <f t="shared" si="0"/>
        <v>4.8000000000000007</v>
      </c>
      <c r="D44" s="73">
        <f t="shared" si="1"/>
        <v>23.040000000000006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x14ac:dyDescent="0.3">
      <c r="A45" s="6">
        <v>43657</v>
      </c>
      <c r="B45" s="73">
        <f>Data!T45-Data!U45</f>
        <v>0.15</v>
      </c>
      <c r="C45" s="73">
        <f t="shared" si="0"/>
        <v>0.15</v>
      </c>
      <c r="D45" s="73">
        <f t="shared" si="1"/>
        <v>2.2499999999999999E-2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x14ac:dyDescent="0.3">
      <c r="A46" s="6">
        <v>43658</v>
      </c>
      <c r="B46" s="73">
        <f>Data!T46-Data!U46</f>
        <v>0</v>
      </c>
      <c r="C46" s="73">
        <f t="shared" si="0"/>
        <v>0</v>
      </c>
      <c r="D46" s="73">
        <f t="shared" si="1"/>
        <v>0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x14ac:dyDescent="0.3">
      <c r="A47" s="6">
        <v>43659</v>
      </c>
      <c r="B47" s="73">
        <f>Data!T47-Data!U47</f>
        <v>0</v>
      </c>
      <c r="C47" s="73">
        <f t="shared" si="0"/>
        <v>0</v>
      </c>
      <c r="D47" s="73">
        <f t="shared" si="1"/>
        <v>0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x14ac:dyDescent="0.3">
      <c r="A48" s="6">
        <v>43660</v>
      </c>
      <c r="B48" s="73">
        <f>Data!T48-Data!U48</f>
        <v>0</v>
      </c>
      <c r="C48" s="73">
        <f t="shared" si="0"/>
        <v>0</v>
      </c>
      <c r="D48" s="73">
        <f t="shared" si="1"/>
        <v>0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x14ac:dyDescent="0.3">
      <c r="A49" s="6">
        <v>43661</v>
      </c>
      <c r="B49" s="73">
        <f>Data!T49-Data!U49</f>
        <v>0</v>
      </c>
      <c r="C49" s="73">
        <f t="shared" si="0"/>
        <v>0</v>
      </c>
      <c r="D49" s="73">
        <f t="shared" si="1"/>
        <v>0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x14ac:dyDescent="0.3">
      <c r="A50" s="6">
        <v>43662</v>
      </c>
      <c r="B50" s="73">
        <f>Data!T50-Data!U50</f>
        <v>0</v>
      </c>
      <c r="C50" s="73">
        <f t="shared" si="0"/>
        <v>0</v>
      </c>
      <c r="D50" s="73">
        <f t="shared" si="1"/>
        <v>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x14ac:dyDescent="0.3">
      <c r="A51" s="6">
        <v>43663</v>
      </c>
      <c r="B51" s="73">
        <f>Data!T51-Data!U51</f>
        <v>0</v>
      </c>
      <c r="C51" s="73">
        <f t="shared" si="0"/>
        <v>0</v>
      </c>
      <c r="D51" s="73">
        <f t="shared" si="1"/>
        <v>0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x14ac:dyDescent="0.3">
      <c r="A52" s="6">
        <v>43664</v>
      </c>
      <c r="B52" s="73">
        <f>Data!T52-Data!U52</f>
        <v>0</v>
      </c>
      <c r="C52" s="73">
        <f t="shared" si="0"/>
        <v>0</v>
      </c>
      <c r="D52" s="73">
        <f t="shared" si="1"/>
        <v>0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x14ac:dyDescent="0.3">
      <c r="A53" s="6">
        <v>43665</v>
      </c>
      <c r="B53" s="73">
        <f>Data!T53-Data!U53</f>
        <v>0</v>
      </c>
      <c r="C53" s="73">
        <f t="shared" si="0"/>
        <v>0</v>
      </c>
      <c r="D53" s="73">
        <f t="shared" si="1"/>
        <v>0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x14ac:dyDescent="0.3">
      <c r="A54" s="6">
        <v>43666</v>
      </c>
      <c r="B54" s="73">
        <f>Data!T54-Data!U54</f>
        <v>1.78</v>
      </c>
      <c r="C54" s="73">
        <f t="shared" si="0"/>
        <v>1.78</v>
      </c>
      <c r="D54" s="73">
        <f t="shared" si="1"/>
        <v>3.1684000000000001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x14ac:dyDescent="0.3">
      <c r="A55" s="6">
        <v>43667</v>
      </c>
      <c r="B55" s="73">
        <f>Data!T55-Data!U55</f>
        <v>2.2300000000000004</v>
      </c>
      <c r="C55" s="73">
        <f t="shared" si="0"/>
        <v>2.2300000000000004</v>
      </c>
      <c r="D55" s="73">
        <f t="shared" si="1"/>
        <v>4.9729000000000019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x14ac:dyDescent="0.3">
      <c r="A56" s="6">
        <v>43668</v>
      </c>
      <c r="B56" s="73">
        <f>Data!T56-Data!U56</f>
        <v>2.2350000000000003</v>
      </c>
      <c r="C56" s="73">
        <f t="shared" si="0"/>
        <v>2.2350000000000003</v>
      </c>
      <c r="D56" s="73">
        <f t="shared" si="1"/>
        <v>4.9952250000000014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x14ac:dyDescent="0.3">
      <c r="A57" s="6">
        <v>43669</v>
      </c>
      <c r="B57" s="73">
        <f>Data!T57-Data!U57</f>
        <v>7.6350000000000007</v>
      </c>
      <c r="C57" s="73">
        <f t="shared" si="0"/>
        <v>7.6350000000000007</v>
      </c>
      <c r="D57" s="73">
        <f t="shared" si="1"/>
        <v>58.293225000000014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x14ac:dyDescent="0.3">
      <c r="A58" s="6">
        <v>43670</v>
      </c>
      <c r="B58" s="73">
        <f>Data!T58-Data!U58</f>
        <v>9.98</v>
      </c>
      <c r="C58" s="73">
        <f t="shared" si="0"/>
        <v>9.98</v>
      </c>
      <c r="D58" s="73">
        <f t="shared" si="1"/>
        <v>99.600400000000008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x14ac:dyDescent="0.3">
      <c r="A59" s="6">
        <v>43671</v>
      </c>
      <c r="B59" s="73">
        <f>Data!T59-Data!U59</f>
        <v>19.884999999999998</v>
      </c>
      <c r="C59" s="73">
        <f t="shared" si="0"/>
        <v>19.884999999999998</v>
      </c>
      <c r="D59" s="73">
        <f t="shared" si="1"/>
        <v>395.4132249999999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x14ac:dyDescent="0.3">
      <c r="A60" s="6">
        <v>43672</v>
      </c>
      <c r="B60" s="73">
        <f>Data!T60-Data!U60</f>
        <v>20.279999999999998</v>
      </c>
      <c r="C60" s="73">
        <f t="shared" si="0"/>
        <v>20.279999999999998</v>
      </c>
      <c r="D60" s="73">
        <f t="shared" si="1"/>
        <v>411.27839999999992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x14ac:dyDescent="0.3">
      <c r="A61" s="6">
        <v>43673</v>
      </c>
      <c r="B61" s="73">
        <f>Data!T61-Data!U61</f>
        <v>14.955</v>
      </c>
      <c r="C61" s="73">
        <f t="shared" si="0"/>
        <v>14.955</v>
      </c>
      <c r="D61" s="73">
        <f t="shared" si="1"/>
        <v>223.65202500000001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x14ac:dyDescent="0.3">
      <c r="A62" s="6">
        <v>43674</v>
      </c>
      <c r="B62" s="73">
        <f>Data!T62-Data!U62</f>
        <v>14.11</v>
      </c>
      <c r="C62" s="73">
        <f t="shared" si="0"/>
        <v>14.11</v>
      </c>
      <c r="D62" s="73">
        <f t="shared" si="1"/>
        <v>199.09209999999999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x14ac:dyDescent="0.3">
      <c r="A63" s="6">
        <v>43675</v>
      </c>
      <c r="B63" s="73">
        <f>Data!T63-Data!U63</f>
        <v>13.98</v>
      </c>
      <c r="C63" s="73">
        <f t="shared" si="0"/>
        <v>13.98</v>
      </c>
      <c r="D63" s="73">
        <f t="shared" si="1"/>
        <v>195.44040000000001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x14ac:dyDescent="0.3">
      <c r="A64" s="6">
        <v>43676</v>
      </c>
      <c r="B64" s="73">
        <f>Data!T64-Data!U64</f>
        <v>9.4949999999999992</v>
      </c>
      <c r="C64" s="73">
        <f t="shared" si="0"/>
        <v>9.4949999999999992</v>
      </c>
      <c r="D64" s="73">
        <f t="shared" si="1"/>
        <v>90.155024999999981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x14ac:dyDescent="0.3">
      <c r="A65" s="6">
        <v>43677</v>
      </c>
      <c r="B65" s="73">
        <f>Data!T65-Data!U65</f>
        <v>6.6999999999999993</v>
      </c>
      <c r="C65" s="73">
        <f t="shared" si="0"/>
        <v>6.6999999999999993</v>
      </c>
      <c r="D65" s="73">
        <f t="shared" si="1"/>
        <v>44.889999999999993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x14ac:dyDescent="0.3">
      <c r="A66" s="6">
        <v>43678</v>
      </c>
      <c r="B66" s="73">
        <f>Data!T66-Data!U66</f>
        <v>5.77</v>
      </c>
      <c r="C66" s="73">
        <f t="shared" si="0"/>
        <v>5.77</v>
      </c>
      <c r="D66" s="73">
        <f t="shared" si="1"/>
        <v>33.292899999999996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x14ac:dyDescent="0.3">
      <c r="A67" s="6">
        <v>43679</v>
      </c>
      <c r="B67" s="73">
        <f>Data!T67-Data!U67</f>
        <v>-7.6499999999999995</v>
      </c>
      <c r="C67" s="73">
        <f t="shared" si="0"/>
        <v>7.6499999999999995</v>
      </c>
      <c r="D67" s="73">
        <f t="shared" si="1"/>
        <v>58.522499999999994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x14ac:dyDescent="0.3">
      <c r="A68" s="6">
        <v>43680</v>
      </c>
      <c r="B68" s="73">
        <f>Data!T68-Data!U68</f>
        <v>-3.2399999999999998</v>
      </c>
      <c r="C68" s="73">
        <f t="shared" si="0"/>
        <v>3.2399999999999998</v>
      </c>
      <c r="D68" s="73">
        <f t="shared" si="1"/>
        <v>10.497599999999998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x14ac:dyDescent="0.3">
      <c r="A69" s="6">
        <v>43681</v>
      </c>
      <c r="B69" s="73">
        <f>Data!T69-Data!U69</f>
        <v>0.51000000000000068</v>
      </c>
      <c r="C69" s="73">
        <f t="shared" ref="C69:C132" si="2">ABS(B69)</f>
        <v>0.51000000000000068</v>
      </c>
      <c r="D69" s="73">
        <f t="shared" ref="D69:D132" si="3">B69^2</f>
        <v>0.26010000000000066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x14ac:dyDescent="0.3">
      <c r="A70" s="6">
        <v>43682</v>
      </c>
      <c r="B70" s="73">
        <f>Data!T70-Data!U70</f>
        <v>-1.33</v>
      </c>
      <c r="C70" s="73">
        <f t="shared" si="2"/>
        <v>1.33</v>
      </c>
      <c r="D70" s="73">
        <f t="shared" si="3"/>
        <v>1.7689000000000001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x14ac:dyDescent="0.3">
      <c r="A71" s="6">
        <v>43683</v>
      </c>
      <c r="B71" s="73">
        <f>Data!T71-Data!U71</f>
        <v>2.79</v>
      </c>
      <c r="C71" s="73">
        <f t="shared" si="2"/>
        <v>2.79</v>
      </c>
      <c r="D71" s="73">
        <f t="shared" si="3"/>
        <v>7.7841000000000005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x14ac:dyDescent="0.3">
      <c r="A72" s="6">
        <v>43684</v>
      </c>
      <c r="B72" s="73">
        <f>Data!T72-Data!U72</f>
        <v>-0.95000000000000107</v>
      </c>
      <c r="C72" s="73">
        <f t="shared" si="2"/>
        <v>0.95000000000000107</v>
      </c>
      <c r="D72" s="73">
        <f t="shared" si="3"/>
        <v>0.90250000000000208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1:16" x14ac:dyDescent="0.3">
      <c r="A73" s="6">
        <v>43685</v>
      </c>
      <c r="B73" s="73">
        <f>Data!T73-Data!U73</f>
        <v>-1.1049999999999995</v>
      </c>
      <c r="C73" s="73">
        <f t="shared" si="2"/>
        <v>1.1049999999999995</v>
      </c>
      <c r="D73" s="73">
        <f t="shared" si="3"/>
        <v>1.2210249999999989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1:16" x14ac:dyDescent="0.3">
      <c r="A74" s="6">
        <v>43686</v>
      </c>
      <c r="B74" s="73">
        <f>Data!T74-Data!U74</f>
        <v>-1.6149999999999998</v>
      </c>
      <c r="C74" s="73">
        <f t="shared" si="2"/>
        <v>1.6149999999999998</v>
      </c>
      <c r="D74" s="73">
        <f t="shared" si="3"/>
        <v>2.6082249999999991</v>
      </c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</row>
    <row r="75" spans="1:16" x14ac:dyDescent="0.3">
      <c r="A75" s="6">
        <v>43687</v>
      </c>
      <c r="B75" s="73">
        <f>Data!T75-Data!U75</f>
        <v>-2.415</v>
      </c>
      <c r="C75" s="73">
        <f t="shared" si="2"/>
        <v>2.415</v>
      </c>
      <c r="D75" s="73">
        <f t="shared" si="3"/>
        <v>5.8322250000000002</v>
      </c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1:16" x14ac:dyDescent="0.3">
      <c r="A76" s="6">
        <v>43688</v>
      </c>
      <c r="B76" s="73">
        <f>Data!T76-Data!U76</f>
        <v>1.05</v>
      </c>
      <c r="C76" s="73">
        <f t="shared" si="2"/>
        <v>1.05</v>
      </c>
      <c r="D76" s="73">
        <f t="shared" si="3"/>
        <v>1.1025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1:16" x14ac:dyDescent="0.3">
      <c r="A77" s="6">
        <v>43689</v>
      </c>
      <c r="B77" s="73">
        <f>Data!T77-Data!U77</f>
        <v>5.4999999999999993E-2</v>
      </c>
      <c r="C77" s="73">
        <f t="shared" si="2"/>
        <v>5.4999999999999993E-2</v>
      </c>
      <c r="D77" s="73">
        <f t="shared" si="3"/>
        <v>3.0249999999999995E-3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1:16" x14ac:dyDescent="0.3">
      <c r="A78" s="6">
        <v>43690</v>
      </c>
      <c r="B78" s="73">
        <f>Data!T78-Data!U78</f>
        <v>5.9799999999999995</v>
      </c>
      <c r="C78" s="73">
        <f t="shared" si="2"/>
        <v>5.9799999999999995</v>
      </c>
      <c r="D78" s="73">
        <f t="shared" si="3"/>
        <v>35.760399999999997</v>
      </c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1:16" x14ac:dyDescent="0.3">
      <c r="A79" s="6">
        <v>43691</v>
      </c>
      <c r="B79" s="73">
        <f>Data!T79-Data!U79</f>
        <v>7.6050000000000004</v>
      </c>
      <c r="C79" s="73">
        <f t="shared" si="2"/>
        <v>7.6050000000000004</v>
      </c>
      <c r="D79" s="73">
        <f t="shared" si="3"/>
        <v>57.836025000000006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1:16" x14ac:dyDescent="0.3">
      <c r="A80" s="6">
        <v>43692</v>
      </c>
      <c r="B80" s="73">
        <f>Data!T80-Data!U80</f>
        <v>8.0599999999999987</v>
      </c>
      <c r="C80" s="73">
        <f t="shared" si="2"/>
        <v>8.0599999999999987</v>
      </c>
      <c r="D80" s="73">
        <f t="shared" si="3"/>
        <v>64.963599999999985</v>
      </c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1:16" x14ac:dyDescent="0.3">
      <c r="A81" s="6">
        <v>43693</v>
      </c>
      <c r="B81" s="73">
        <f>Data!T81-Data!U81</f>
        <v>8.18</v>
      </c>
      <c r="C81" s="73">
        <f t="shared" si="2"/>
        <v>8.18</v>
      </c>
      <c r="D81" s="73">
        <f t="shared" si="3"/>
        <v>66.912399999999991</v>
      </c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1:16" x14ac:dyDescent="0.3">
      <c r="A82" s="6">
        <v>43694</v>
      </c>
      <c r="B82" s="73">
        <f>Data!T82-Data!U82</f>
        <v>2.2550000000000003</v>
      </c>
      <c r="C82" s="73">
        <f t="shared" si="2"/>
        <v>2.2550000000000003</v>
      </c>
      <c r="D82" s="73">
        <f t="shared" si="3"/>
        <v>5.0850250000000017</v>
      </c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1:16" x14ac:dyDescent="0.3">
      <c r="A83" s="6">
        <v>43695</v>
      </c>
      <c r="B83" s="73">
        <f>Data!T83-Data!U83</f>
        <v>0.50499999999999989</v>
      </c>
      <c r="C83" s="73">
        <f t="shared" si="2"/>
        <v>0.50499999999999989</v>
      </c>
      <c r="D83" s="73">
        <f t="shared" si="3"/>
        <v>0.25502499999999989</v>
      </c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1:16" x14ac:dyDescent="0.3">
      <c r="A84" s="6">
        <v>43696</v>
      </c>
      <c r="B84" s="73">
        <f>Data!T84-Data!U84</f>
        <v>0</v>
      </c>
      <c r="C84" s="73">
        <f t="shared" si="2"/>
        <v>0</v>
      </c>
      <c r="D84" s="73">
        <f t="shared" si="3"/>
        <v>0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1:16" x14ac:dyDescent="0.3">
      <c r="A85" s="6">
        <v>43697</v>
      </c>
      <c r="B85" s="73">
        <f>Data!T85-Data!U85</f>
        <v>0</v>
      </c>
      <c r="C85" s="73">
        <f t="shared" si="2"/>
        <v>0</v>
      </c>
      <c r="D85" s="73">
        <f t="shared" si="3"/>
        <v>0</v>
      </c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1:16" x14ac:dyDescent="0.3">
      <c r="A86" s="6">
        <v>43698</v>
      </c>
      <c r="B86" s="73">
        <f>Data!T86-Data!U86</f>
        <v>0</v>
      </c>
      <c r="C86" s="73">
        <f t="shared" si="2"/>
        <v>0</v>
      </c>
      <c r="D86" s="73">
        <f t="shared" si="3"/>
        <v>0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1:16" x14ac:dyDescent="0.3">
      <c r="A87" s="6">
        <v>43699</v>
      </c>
      <c r="B87" s="73">
        <f>Data!T87-Data!U87</f>
        <v>0</v>
      </c>
      <c r="C87" s="73">
        <f t="shared" si="2"/>
        <v>0</v>
      </c>
      <c r="D87" s="73">
        <f t="shared" si="3"/>
        <v>0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1:16" x14ac:dyDescent="0.3">
      <c r="A88" s="6">
        <v>43700</v>
      </c>
      <c r="B88" s="73">
        <f>Data!T88-Data!U88</f>
        <v>0</v>
      </c>
      <c r="C88" s="73">
        <f t="shared" si="2"/>
        <v>0</v>
      </c>
      <c r="D88" s="73">
        <f t="shared" si="3"/>
        <v>0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1:16" x14ac:dyDescent="0.3">
      <c r="A89" s="6">
        <v>43701</v>
      </c>
      <c r="B89" s="73">
        <f>Data!T89-Data!U89</f>
        <v>0</v>
      </c>
      <c r="C89" s="73">
        <f t="shared" si="2"/>
        <v>0</v>
      </c>
      <c r="D89" s="73">
        <f t="shared" si="3"/>
        <v>0</v>
      </c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1:16" x14ac:dyDescent="0.3">
      <c r="A90" s="6">
        <v>43702</v>
      </c>
      <c r="B90" s="73">
        <f>Data!T90-Data!U90</f>
        <v>0</v>
      </c>
      <c r="C90" s="73">
        <f t="shared" si="2"/>
        <v>0</v>
      </c>
      <c r="D90" s="73">
        <f t="shared" si="3"/>
        <v>0</v>
      </c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1" spans="1:16" x14ac:dyDescent="0.3">
      <c r="A91" s="6">
        <v>43703</v>
      </c>
      <c r="B91" s="73">
        <f>Data!T91-Data!U91</f>
        <v>0</v>
      </c>
      <c r="C91" s="73">
        <f t="shared" si="2"/>
        <v>0</v>
      </c>
      <c r="D91" s="73">
        <f t="shared" si="3"/>
        <v>0</v>
      </c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</row>
    <row r="92" spans="1:16" x14ac:dyDescent="0.3">
      <c r="A92" s="6">
        <v>43704</v>
      </c>
      <c r="B92" s="73">
        <f>Data!T92-Data!U92</f>
        <v>0</v>
      </c>
      <c r="C92" s="73">
        <f t="shared" si="2"/>
        <v>0</v>
      </c>
      <c r="D92" s="73">
        <f t="shared" si="3"/>
        <v>0</v>
      </c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</row>
    <row r="93" spans="1:16" x14ac:dyDescent="0.3">
      <c r="A93" s="6">
        <v>43705</v>
      </c>
      <c r="B93" s="73">
        <f>Data!T93-Data!U93</f>
        <v>0</v>
      </c>
      <c r="C93" s="73">
        <f t="shared" si="2"/>
        <v>0</v>
      </c>
      <c r="D93" s="73">
        <f t="shared" si="3"/>
        <v>0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</row>
    <row r="94" spans="1:16" x14ac:dyDescent="0.3">
      <c r="A94" s="6">
        <v>43706</v>
      </c>
      <c r="B94" s="73">
        <f>Data!T94-Data!U94</f>
        <v>0</v>
      </c>
      <c r="C94" s="73">
        <f t="shared" si="2"/>
        <v>0</v>
      </c>
      <c r="D94" s="73">
        <f t="shared" si="3"/>
        <v>0</v>
      </c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spans="1:16" x14ac:dyDescent="0.3">
      <c r="A95" s="6">
        <v>43707</v>
      </c>
      <c r="B95" s="73">
        <f>Data!T95-Data!U95</f>
        <v>0</v>
      </c>
      <c r="C95" s="73">
        <f t="shared" si="2"/>
        <v>0</v>
      </c>
      <c r="D95" s="73">
        <f t="shared" si="3"/>
        <v>0</v>
      </c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spans="1:16" x14ac:dyDescent="0.3">
      <c r="A96" s="6">
        <v>43708</v>
      </c>
      <c r="B96" s="73">
        <f>Data!T96-Data!U96</f>
        <v>0</v>
      </c>
      <c r="C96" s="73">
        <f t="shared" si="2"/>
        <v>0</v>
      </c>
      <c r="D96" s="73">
        <f t="shared" si="3"/>
        <v>0</v>
      </c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spans="1:16" x14ac:dyDescent="0.3">
      <c r="A97" s="6">
        <v>43709</v>
      </c>
      <c r="B97" s="73">
        <f>Data!T97-Data!U97</f>
        <v>0</v>
      </c>
      <c r="C97" s="73">
        <f t="shared" si="2"/>
        <v>0</v>
      </c>
      <c r="D97" s="73">
        <f t="shared" si="3"/>
        <v>0</v>
      </c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spans="1:16" x14ac:dyDescent="0.3">
      <c r="A98" s="6">
        <v>43710</v>
      </c>
      <c r="B98" s="73">
        <f>Data!T98-Data!U98</f>
        <v>0</v>
      </c>
      <c r="C98" s="73">
        <f t="shared" si="2"/>
        <v>0</v>
      </c>
      <c r="D98" s="73">
        <f t="shared" si="3"/>
        <v>0</v>
      </c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spans="1:16" x14ac:dyDescent="0.3">
      <c r="A99" s="6">
        <v>43711</v>
      </c>
      <c r="B99" s="73">
        <f>Data!T99-Data!U99</f>
        <v>0</v>
      </c>
      <c r="C99" s="73">
        <f t="shared" si="2"/>
        <v>0</v>
      </c>
      <c r="D99" s="73">
        <f t="shared" si="3"/>
        <v>0</v>
      </c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spans="1:16" x14ac:dyDescent="0.3">
      <c r="A100" s="6">
        <v>43712</v>
      </c>
      <c r="B100" s="73">
        <f>Data!T100-Data!U100</f>
        <v>0</v>
      </c>
      <c r="C100" s="73">
        <f t="shared" si="2"/>
        <v>0</v>
      </c>
      <c r="D100" s="73">
        <f t="shared" si="3"/>
        <v>0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1:16" x14ac:dyDescent="0.3">
      <c r="A101" s="6">
        <v>43713</v>
      </c>
      <c r="B101" s="73">
        <f>Data!T101-Data!U101</f>
        <v>0</v>
      </c>
      <c r="C101" s="73">
        <f t="shared" si="2"/>
        <v>0</v>
      </c>
      <c r="D101" s="73">
        <f t="shared" si="3"/>
        <v>0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spans="1:16" x14ac:dyDescent="0.3">
      <c r="A102" s="6">
        <v>43714</v>
      </c>
      <c r="B102" s="73">
        <f>Data!T102-Data!U102</f>
        <v>7.125</v>
      </c>
      <c r="C102" s="73">
        <f t="shared" si="2"/>
        <v>7.125</v>
      </c>
      <c r="D102" s="73">
        <f t="shared" si="3"/>
        <v>50.765625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1:16" x14ac:dyDescent="0.3">
      <c r="A103" s="6">
        <v>43715</v>
      </c>
      <c r="B103" s="73">
        <f>Data!T103-Data!U103</f>
        <v>8.6000000000000014</v>
      </c>
      <c r="C103" s="73">
        <f t="shared" si="2"/>
        <v>8.6000000000000014</v>
      </c>
      <c r="D103" s="73">
        <f t="shared" si="3"/>
        <v>73.960000000000022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spans="1:16" x14ac:dyDescent="0.3">
      <c r="A104" s="6">
        <v>43716</v>
      </c>
      <c r="B104" s="73">
        <f>Data!T104-Data!U104</f>
        <v>8.6500000000000021</v>
      </c>
      <c r="C104" s="73">
        <f t="shared" si="2"/>
        <v>8.6500000000000021</v>
      </c>
      <c r="D104" s="73">
        <f t="shared" si="3"/>
        <v>74.822500000000034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1:16" x14ac:dyDescent="0.3">
      <c r="A105" s="6">
        <v>43717</v>
      </c>
      <c r="B105" s="73">
        <f>Data!T105-Data!U105</f>
        <v>8.6500000000000021</v>
      </c>
      <c r="C105" s="73">
        <f t="shared" si="2"/>
        <v>8.6500000000000021</v>
      </c>
      <c r="D105" s="73">
        <f t="shared" si="3"/>
        <v>74.822500000000034</v>
      </c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1:16" x14ac:dyDescent="0.3">
      <c r="A106" s="6">
        <v>43718</v>
      </c>
      <c r="B106" s="73">
        <f>Data!T106-Data!U106</f>
        <v>-2.1149999999999998</v>
      </c>
      <c r="C106" s="73">
        <f t="shared" si="2"/>
        <v>2.1149999999999998</v>
      </c>
      <c r="D106" s="73">
        <f t="shared" si="3"/>
        <v>4.4732249999999993</v>
      </c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1:16" x14ac:dyDescent="0.3">
      <c r="A107" s="6">
        <v>43719</v>
      </c>
      <c r="B107" s="73">
        <f>Data!T107-Data!U107</f>
        <v>-3.7849999999999997</v>
      </c>
      <c r="C107" s="73">
        <f t="shared" si="2"/>
        <v>3.7849999999999997</v>
      </c>
      <c r="D107" s="73">
        <f t="shared" si="3"/>
        <v>14.326224999999997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1:16" x14ac:dyDescent="0.3">
      <c r="A108" s="6">
        <v>43720</v>
      </c>
      <c r="B108" s="73">
        <f>Data!T108-Data!U108</f>
        <v>-12.84</v>
      </c>
      <c r="C108" s="73">
        <f t="shared" si="2"/>
        <v>12.84</v>
      </c>
      <c r="D108" s="73">
        <f t="shared" si="3"/>
        <v>164.8656</v>
      </c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spans="1:16" x14ac:dyDescent="0.3">
      <c r="A109" s="6">
        <v>43721</v>
      </c>
      <c r="B109" s="73">
        <f>Data!T109-Data!U109</f>
        <v>-10.465</v>
      </c>
      <c r="C109" s="73">
        <f t="shared" si="2"/>
        <v>10.465</v>
      </c>
      <c r="D109" s="73">
        <f t="shared" si="3"/>
        <v>109.51622499999999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1:16" x14ac:dyDescent="0.3">
      <c r="A110" s="6">
        <v>43722</v>
      </c>
      <c r="B110" s="73">
        <f>Data!T110-Data!U110</f>
        <v>-13.260000000000002</v>
      </c>
      <c r="C110" s="73">
        <f t="shared" si="2"/>
        <v>13.260000000000002</v>
      </c>
      <c r="D110" s="73">
        <f t="shared" si="3"/>
        <v>175.82760000000005</v>
      </c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1:16" x14ac:dyDescent="0.3">
      <c r="A111" s="6">
        <v>43723</v>
      </c>
      <c r="B111" s="73">
        <f>Data!T111-Data!U111</f>
        <v>-19.695</v>
      </c>
      <c r="C111" s="73">
        <f t="shared" si="2"/>
        <v>19.695</v>
      </c>
      <c r="D111" s="73">
        <f t="shared" si="3"/>
        <v>387.89302500000002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1:16" x14ac:dyDescent="0.3">
      <c r="A112" s="6">
        <v>43724</v>
      </c>
      <c r="B112" s="73">
        <f>Data!T112-Data!U112</f>
        <v>-15.025</v>
      </c>
      <c r="C112" s="73">
        <f t="shared" si="2"/>
        <v>15.025</v>
      </c>
      <c r="D112" s="73">
        <f t="shared" si="3"/>
        <v>225.75062500000001</v>
      </c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1:16" x14ac:dyDescent="0.3">
      <c r="A113" s="6">
        <v>43725</v>
      </c>
      <c r="B113" s="73">
        <f>Data!T113-Data!U113</f>
        <v>-23.855</v>
      </c>
      <c r="C113" s="73">
        <f t="shared" si="2"/>
        <v>23.855</v>
      </c>
      <c r="D113" s="73">
        <f t="shared" si="3"/>
        <v>569.06102499999997</v>
      </c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1:16" x14ac:dyDescent="0.3">
      <c r="A114" s="6">
        <v>43726</v>
      </c>
      <c r="B114" s="73">
        <f>Data!T114-Data!U114</f>
        <v>-33.664999999999999</v>
      </c>
      <c r="C114" s="73">
        <f t="shared" si="2"/>
        <v>33.664999999999999</v>
      </c>
      <c r="D114" s="73">
        <f t="shared" si="3"/>
        <v>1133.3322249999999</v>
      </c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1:16" x14ac:dyDescent="0.3">
      <c r="A115" s="6">
        <v>43727</v>
      </c>
      <c r="B115" s="73">
        <f>Data!T115-Data!U115</f>
        <v>-23.310000000000006</v>
      </c>
      <c r="C115" s="73">
        <f t="shared" si="2"/>
        <v>23.310000000000006</v>
      </c>
      <c r="D115" s="73">
        <f t="shared" si="3"/>
        <v>543.35610000000031</v>
      </c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1:16" x14ac:dyDescent="0.3">
      <c r="A116" s="6">
        <v>43728</v>
      </c>
      <c r="B116" s="73">
        <f>Data!T116-Data!U116</f>
        <v>-18.024999999999999</v>
      </c>
      <c r="C116" s="73">
        <f t="shared" si="2"/>
        <v>18.024999999999999</v>
      </c>
      <c r="D116" s="73">
        <f t="shared" si="3"/>
        <v>324.90062499999993</v>
      </c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1:16" x14ac:dyDescent="0.3">
      <c r="A117" s="6">
        <v>43729</v>
      </c>
      <c r="B117" s="73">
        <f>Data!T117-Data!U117</f>
        <v>-11.395</v>
      </c>
      <c r="C117" s="73">
        <f t="shared" si="2"/>
        <v>11.395</v>
      </c>
      <c r="D117" s="73">
        <f t="shared" si="3"/>
        <v>129.846025</v>
      </c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1:16" x14ac:dyDescent="0.3">
      <c r="A118" s="6">
        <v>43730</v>
      </c>
      <c r="B118" s="73">
        <f>Data!T118-Data!U118</f>
        <v>6.2799999999999994</v>
      </c>
      <c r="C118" s="73">
        <f t="shared" si="2"/>
        <v>6.2799999999999994</v>
      </c>
      <c r="D118" s="73">
        <f t="shared" si="3"/>
        <v>39.438399999999994</v>
      </c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1:16" x14ac:dyDescent="0.3">
      <c r="A119" s="6">
        <v>43731</v>
      </c>
      <c r="B119" s="73">
        <f>Data!T119-Data!U119</f>
        <v>10.685</v>
      </c>
      <c r="C119" s="73">
        <f t="shared" si="2"/>
        <v>10.685</v>
      </c>
      <c r="D119" s="73">
        <f t="shared" si="3"/>
        <v>114.16922500000001</v>
      </c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1:16" x14ac:dyDescent="0.3">
      <c r="A120" s="6">
        <v>43732</v>
      </c>
      <c r="B120" s="73">
        <f>Data!T120-Data!U120</f>
        <v>7.0799999999999983</v>
      </c>
      <c r="C120" s="73">
        <f t="shared" si="2"/>
        <v>7.0799999999999983</v>
      </c>
      <c r="D120" s="73">
        <f t="shared" si="3"/>
        <v>50.126399999999975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1:16" x14ac:dyDescent="0.3">
      <c r="A121" s="6">
        <v>43733</v>
      </c>
      <c r="B121" s="73">
        <f>Data!T121-Data!U121</f>
        <v>-0.10500000000000043</v>
      </c>
      <c r="C121" s="73">
        <f t="shared" si="2"/>
        <v>0.10500000000000043</v>
      </c>
      <c r="D121" s="73">
        <f t="shared" si="3"/>
        <v>1.102500000000009E-2</v>
      </c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1:16" x14ac:dyDescent="0.3">
      <c r="A122" s="6">
        <v>43734</v>
      </c>
      <c r="B122" s="73">
        <f>Data!T122-Data!U122</f>
        <v>-0.23499999999999943</v>
      </c>
      <c r="C122" s="73">
        <f t="shared" si="2"/>
        <v>0.23499999999999943</v>
      </c>
      <c r="D122" s="73">
        <f t="shared" si="3"/>
        <v>5.5224999999999733E-2</v>
      </c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1:16" x14ac:dyDescent="0.3">
      <c r="A123" s="6">
        <v>43735</v>
      </c>
      <c r="B123" s="73">
        <f>Data!T123-Data!U123</f>
        <v>-25.849999999999998</v>
      </c>
      <c r="C123" s="73">
        <f t="shared" si="2"/>
        <v>25.849999999999998</v>
      </c>
      <c r="D123" s="73">
        <f t="shared" si="3"/>
        <v>668.22249999999985</v>
      </c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1:16" x14ac:dyDescent="0.3">
      <c r="A124" s="6">
        <v>43736</v>
      </c>
      <c r="B124" s="73">
        <f>Data!T124-Data!U124</f>
        <v>-22.67</v>
      </c>
      <c r="C124" s="73">
        <f t="shared" si="2"/>
        <v>22.67</v>
      </c>
      <c r="D124" s="73">
        <f t="shared" si="3"/>
        <v>513.92890000000011</v>
      </c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1:16" x14ac:dyDescent="0.3">
      <c r="A125" s="6">
        <v>43737</v>
      </c>
      <c r="B125" s="73">
        <f>Data!T125-Data!U125</f>
        <v>-13.734999999999998</v>
      </c>
      <c r="C125" s="73">
        <f t="shared" si="2"/>
        <v>13.734999999999998</v>
      </c>
      <c r="D125" s="73">
        <f t="shared" si="3"/>
        <v>188.65022499999995</v>
      </c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1:16" x14ac:dyDescent="0.3">
      <c r="A126" s="6">
        <v>43738</v>
      </c>
      <c r="B126" s="73">
        <f>Data!T126-Data!U126</f>
        <v>-18.419999999999998</v>
      </c>
      <c r="C126" s="73">
        <f t="shared" si="2"/>
        <v>18.419999999999998</v>
      </c>
      <c r="D126" s="73">
        <f t="shared" si="3"/>
        <v>339.29639999999995</v>
      </c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1:16" x14ac:dyDescent="0.3">
      <c r="A127" s="6">
        <v>43739</v>
      </c>
      <c r="B127" s="73">
        <f>Data!T127-Data!U127</f>
        <v>-0.20999999999999996</v>
      </c>
      <c r="C127" s="73">
        <f t="shared" si="2"/>
        <v>0.20999999999999996</v>
      </c>
      <c r="D127" s="73">
        <f t="shared" si="3"/>
        <v>4.4099999999999986E-2</v>
      </c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1:16" x14ac:dyDescent="0.3">
      <c r="A128" s="6">
        <v>43740</v>
      </c>
      <c r="B128" s="73">
        <f>Data!T128-Data!U128</f>
        <v>-0.56000000000000005</v>
      </c>
      <c r="C128" s="73">
        <f t="shared" si="2"/>
        <v>0.56000000000000005</v>
      </c>
      <c r="D128" s="73">
        <f t="shared" si="3"/>
        <v>0.31360000000000005</v>
      </c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1:16" x14ac:dyDescent="0.3">
      <c r="A129" s="6">
        <v>43741</v>
      </c>
      <c r="B129" s="73">
        <f>Data!T129-Data!U129</f>
        <v>-2.2600000000000002</v>
      </c>
      <c r="C129" s="73">
        <f t="shared" si="2"/>
        <v>2.2600000000000002</v>
      </c>
      <c r="D129" s="73">
        <f t="shared" si="3"/>
        <v>5.1076000000000015</v>
      </c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1:16" x14ac:dyDescent="0.3">
      <c r="A130" s="6">
        <v>43742</v>
      </c>
      <c r="B130" s="73">
        <f>Data!T130-Data!U130</f>
        <v>2.75</v>
      </c>
      <c r="C130" s="73">
        <f t="shared" si="2"/>
        <v>2.75</v>
      </c>
      <c r="D130" s="73">
        <f t="shared" si="3"/>
        <v>7.5625</v>
      </c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1:16" x14ac:dyDescent="0.3">
      <c r="A131" s="6">
        <v>43743</v>
      </c>
      <c r="B131" s="73">
        <f>Data!T131-Data!U131</f>
        <v>2.6750000000000003</v>
      </c>
      <c r="C131" s="73">
        <f t="shared" si="2"/>
        <v>2.6750000000000003</v>
      </c>
      <c r="D131" s="73">
        <f t="shared" si="3"/>
        <v>7.1556250000000015</v>
      </c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1:16" x14ac:dyDescent="0.3">
      <c r="A132" s="6">
        <v>43744</v>
      </c>
      <c r="B132" s="73">
        <f>Data!T132-Data!U132</f>
        <v>2.5099999999999993</v>
      </c>
      <c r="C132" s="73">
        <f t="shared" si="2"/>
        <v>2.5099999999999993</v>
      </c>
      <c r="D132" s="73">
        <f t="shared" si="3"/>
        <v>6.3000999999999969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1:16" x14ac:dyDescent="0.3">
      <c r="A133" s="6">
        <v>43745</v>
      </c>
      <c r="B133" s="73">
        <f>Data!T133-Data!U133</f>
        <v>2.09</v>
      </c>
      <c r="C133" s="73">
        <f t="shared" ref="C133:C196" si="4">ABS(B133)</f>
        <v>2.09</v>
      </c>
      <c r="D133" s="73">
        <f t="shared" ref="D133:D196" si="5">B133^2</f>
        <v>4.3680999999999992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1:16" x14ac:dyDescent="0.3">
      <c r="A134" s="6">
        <v>43746</v>
      </c>
      <c r="B134" s="73">
        <f>Data!T134-Data!U134</f>
        <v>0.46499999999999986</v>
      </c>
      <c r="C134" s="73">
        <f t="shared" si="4"/>
        <v>0.46499999999999986</v>
      </c>
      <c r="D134" s="73">
        <f t="shared" si="5"/>
        <v>0.21622499999999986</v>
      </c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1:16" x14ac:dyDescent="0.3">
      <c r="A135" s="6">
        <v>43747</v>
      </c>
      <c r="B135" s="73">
        <f>Data!T135-Data!U135</f>
        <v>0.96499999999999986</v>
      </c>
      <c r="C135" s="73">
        <f t="shared" si="4"/>
        <v>0.96499999999999986</v>
      </c>
      <c r="D135" s="73">
        <f t="shared" si="5"/>
        <v>0.93122499999999975</v>
      </c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1:16" x14ac:dyDescent="0.3">
      <c r="A136" s="6">
        <v>43748</v>
      </c>
      <c r="B136" s="73">
        <f>Data!T136-Data!U136</f>
        <v>-6.2250000000000014</v>
      </c>
      <c r="C136" s="73">
        <f t="shared" si="4"/>
        <v>6.2250000000000014</v>
      </c>
      <c r="D136" s="73">
        <f t="shared" si="5"/>
        <v>38.750625000000021</v>
      </c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1:16" x14ac:dyDescent="0.3">
      <c r="A137" s="6">
        <v>43749</v>
      </c>
      <c r="B137" s="73">
        <f>Data!T137-Data!U137</f>
        <v>-6.1500000000000012</v>
      </c>
      <c r="C137" s="73">
        <f t="shared" si="4"/>
        <v>6.1500000000000012</v>
      </c>
      <c r="D137" s="73">
        <f t="shared" si="5"/>
        <v>37.822500000000012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1:16" x14ac:dyDescent="0.3">
      <c r="A138" s="6">
        <v>43750</v>
      </c>
      <c r="B138" s="73">
        <f>Data!T138-Data!U138</f>
        <v>-1.9000000000000004</v>
      </c>
      <c r="C138" s="73">
        <f t="shared" si="4"/>
        <v>1.9000000000000004</v>
      </c>
      <c r="D138" s="73">
        <f t="shared" si="5"/>
        <v>3.6100000000000012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1:16" x14ac:dyDescent="0.3">
      <c r="A139" s="6">
        <v>43751</v>
      </c>
      <c r="B139" s="73">
        <f>Data!T139-Data!U139</f>
        <v>-2.2750000000000004</v>
      </c>
      <c r="C139" s="73">
        <f t="shared" si="4"/>
        <v>2.2750000000000004</v>
      </c>
      <c r="D139" s="73">
        <f t="shared" si="5"/>
        <v>5.1756250000000019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1:16" x14ac:dyDescent="0.3">
      <c r="A140" s="6">
        <v>43752</v>
      </c>
      <c r="B140" s="73">
        <f>Data!T140-Data!U140</f>
        <v>4.9050000000000002</v>
      </c>
      <c r="C140" s="73">
        <f t="shared" si="4"/>
        <v>4.9050000000000002</v>
      </c>
      <c r="D140" s="73">
        <f t="shared" si="5"/>
        <v>24.059025000000002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1:16" x14ac:dyDescent="0.3">
      <c r="A141" s="6">
        <v>43753</v>
      </c>
      <c r="B141" s="73">
        <f>Data!T141-Data!U141</f>
        <v>5.0250000000000004</v>
      </c>
      <c r="C141" s="73">
        <f t="shared" si="4"/>
        <v>5.0250000000000004</v>
      </c>
      <c r="D141" s="73">
        <f t="shared" si="5"/>
        <v>25.250625000000003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1:16" x14ac:dyDescent="0.3">
      <c r="A142" s="6">
        <v>43754</v>
      </c>
      <c r="B142" s="73">
        <f>Data!T142-Data!U142</f>
        <v>0.77500000000000002</v>
      </c>
      <c r="C142" s="73">
        <f t="shared" si="4"/>
        <v>0.77500000000000002</v>
      </c>
      <c r="D142" s="73">
        <f t="shared" si="5"/>
        <v>0.60062500000000008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1:16" x14ac:dyDescent="0.3">
      <c r="A143" s="6">
        <v>43755</v>
      </c>
      <c r="B143" s="73">
        <f>Data!T143-Data!U143</f>
        <v>0</v>
      </c>
      <c r="C143" s="73">
        <f t="shared" si="4"/>
        <v>0</v>
      </c>
      <c r="D143" s="73">
        <f t="shared" si="5"/>
        <v>0</v>
      </c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1:16" x14ac:dyDescent="0.3">
      <c r="A144" s="6">
        <v>43756</v>
      </c>
      <c r="B144" s="73">
        <f>Data!T144-Data!U144</f>
        <v>0</v>
      </c>
      <c r="C144" s="73">
        <f t="shared" si="4"/>
        <v>0</v>
      </c>
      <c r="D144" s="73">
        <f t="shared" si="5"/>
        <v>0</v>
      </c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1:16" x14ac:dyDescent="0.3">
      <c r="A145" s="6">
        <v>43757</v>
      </c>
      <c r="B145" s="73">
        <f>Data!T145-Data!U145</f>
        <v>0</v>
      </c>
      <c r="C145" s="73">
        <f t="shared" si="4"/>
        <v>0</v>
      </c>
      <c r="D145" s="73">
        <f t="shared" si="5"/>
        <v>0</v>
      </c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1:16" x14ac:dyDescent="0.3">
      <c r="A146" s="6">
        <v>43758</v>
      </c>
      <c r="B146" s="73">
        <f>Data!T146-Data!U146</f>
        <v>-4.6150000000000002</v>
      </c>
      <c r="C146" s="73">
        <f t="shared" si="4"/>
        <v>4.6150000000000002</v>
      </c>
      <c r="D146" s="73">
        <f t="shared" si="5"/>
        <v>21.298225000000002</v>
      </c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1:16" x14ac:dyDescent="0.3">
      <c r="A147" s="6">
        <v>43759</v>
      </c>
      <c r="B147" s="73">
        <f>Data!T147-Data!U147</f>
        <v>-4.9400000000000004</v>
      </c>
      <c r="C147" s="73">
        <f t="shared" si="4"/>
        <v>4.9400000000000004</v>
      </c>
      <c r="D147" s="73">
        <f t="shared" si="5"/>
        <v>24.403600000000004</v>
      </c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1:16" x14ac:dyDescent="0.3">
      <c r="A148" s="6">
        <v>43760</v>
      </c>
      <c r="B148" s="73">
        <f>Data!T148-Data!U148</f>
        <v>-4.79</v>
      </c>
      <c r="C148" s="73">
        <f t="shared" si="4"/>
        <v>4.79</v>
      </c>
      <c r="D148" s="73">
        <f t="shared" si="5"/>
        <v>22.944099999999999</v>
      </c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1:16" x14ac:dyDescent="0.3">
      <c r="A149" s="6">
        <v>43761</v>
      </c>
      <c r="B149" s="73">
        <f>Data!T149-Data!U149</f>
        <v>-4.6150000000000002</v>
      </c>
      <c r="C149" s="73">
        <f t="shared" si="4"/>
        <v>4.6150000000000002</v>
      </c>
      <c r="D149" s="73">
        <f t="shared" si="5"/>
        <v>21.298225000000002</v>
      </c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1:16" x14ac:dyDescent="0.3">
      <c r="A150" s="6">
        <v>43762</v>
      </c>
      <c r="B150" s="73">
        <f>Data!T150-Data!U150</f>
        <v>6.4849999999999985</v>
      </c>
      <c r="C150" s="73">
        <f t="shared" si="4"/>
        <v>6.4849999999999985</v>
      </c>
      <c r="D150" s="73">
        <f t="shared" si="5"/>
        <v>42.055224999999979</v>
      </c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1:16" x14ac:dyDescent="0.3">
      <c r="A151" s="6">
        <v>43763</v>
      </c>
      <c r="B151" s="73">
        <f>Data!T151-Data!U151</f>
        <v>9.6099999999999977</v>
      </c>
      <c r="C151" s="73">
        <f t="shared" si="4"/>
        <v>9.6099999999999977</v>
      </c>
      <c r="D151" s="73">
        <f t="shared" si="5"/>
        <v>92.35209999999995</v>
      </c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  <row r="152" spans="1:16" x14ac:dyDescent="0.3">
      <c r="A152" s="6">
        <v>43764</v>
      </c>
      <c r="B152" s="73">
        <f>Data!T152-Data!U152</f>
        <v>9.8099999999999987</v>
      </c>
      <c r="C152" s="73">
        <f t="shared" si="4"/>
        <v>9.8099999999999987</v>
      </c>
      <c r="D152" s="73">
        <f t="shared" si="5"/>
        <v>96.236099999999979</v>
      </c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</row>
    <row r="153" spans="1:16" x14ac:dyDescent="0.3">
      <c r="A153" s="6">
        <v>43765</v>
      </c>
      <c r="B153" s="73">
        <f>Data!T153-Data!U153</f>
        <v>11.009999999999998</v>
      </c>
      <c r="C153" s="73">
        <f t="shared" si="4"/>
        <v>11.009999999999998</v>
      </c>
      <c r="D153" s="73">
        <f t="shared" si="5"/>
        <v>121.22009999999996</v>
      </c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</row>
    <row r="154" spans="1:16" x14ac:dyDescent="0.3">
      <c r="A154" s="6">
        <v>43766</v>
      </c>
      <c r="B154" s="73">
        <f>Data!T154-Data!U154</f>
        <v>5.3999999999999995</v>
      </c>
      <c r="C154" s="73">
        <f t="shared" si="4"/>
        <v>5.3999999999999995</v>
      </c>
      <c r="D154" s="73">
        <f t="shared" si="5"/>
        <v>29.159999999999993</v>
      </c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</row>
    <row r="155" spans="1:16" x14ac:dyDescent="0.3">
      <c r="A155" s="6">
        <v>43767</v>
      </c>
      <c r="B155" s="73">
        <f>Data!T155-Data!U155</f>
        <v>1.105</v>
      </c>
      <c r="C155" s="73">
        <f t="shared" si="4"/>
        <v>1.105</v>
      </c>
      <c r="D155" s="73">
        <f t="shared" si="5"/>
        <v>1.221025</v>
      </c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</row>
    <row r="156" spans="1:16" x14ac:dyDescent="0.3">
      <c r="A156" s="6">
        <v>43768</v>
      </c>
      <c r="B156" s="73">
        <f>Data!T156-Data!U156</f>
        <v>0.83500000000000041</v>
      </c>
      <c r="C156" s="73">
        <f t="shared" si="4"/>
        <v>0.83500000000000041</v>
      </c>
      <c r="D156" s="73">
        <f t="shared" si="5"/>
        <v>0.69722500000000065</v>
      </c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x14ac:dyDescent="0.3">
      <c r="A157" s="6">
        <v>43769</v>
      </c>
      <c r="B157" s="73">
        <f>Data!T157-Data!U157</f>
        <v>-0.39000000000000012</v>
      </c>
      <c r="C157" s="73">
        <f t="shared" si="4"/>
        <v>0.39000000000000012</v>
      </c>
      <c r="D157" s="73">
        <f t="shared" si="5"/>
        <v>0.1521000000000001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</row>
    <row r="158" spans="1:16" x14ac:dyDescent="0.3">
      <c r="A158" s="6">
        <v>43770</v>
      </c>
      <c r="B158" s="73">
        <f>Data!T158-Data!U158</f>
        <v>-0.16499999999999981</v>
      </c>
      <c r="C158" s="73">
        <f t="shared" si="4"/>
        <v>0.16499999999999981</v>
      </c>
      <c r="D158" s="73">
        <f t="shared" si="5"/>
        <v>2.7224999999999937E-2</v>
      </c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</row>
    <row r="159" spans="1:16" x14ac:dyDescent="0.3">
      <c r="A159" s="6">
        <v>43771</v>
      </c>
      <c r="B159" s="73">
        <f>Data!T159-Data!U159</f>
        <v>2.0550000000000002</v>
      </c>
      <c r="C159" s="73">
        <f t="shared" si="4"/>
        <v>2.0550000000000002</v>
      </c>
      <c r="D159" s="73">
        <f t="shared" si="5"/>
        <v>4.2230250000000007</v>
      </c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</row>
    <row r="160" spans="1:16" x14ac:dyDescent="0.3">
      <c r="A160" s="6">
        <v>43772</v>
      </c>
      <c r="B160" s="73">
        <f>Data!T160-Data!U160</f>
        <v>2.15</v>
      </c>
      <c r="C160" s="73">
        <f t="shared" si="4"/>
        <v>2.15</v>
      </c>
      <c r="D160" s="73">
        <f t="shared" si="5"/>
        <v>4.6224999999999996</v>
      </c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</row>
    <row r="161" spans="1:16" x14ac:dyDescent="0.3">
      <c r="A161" s="6">
        <v>43773</v>
      </c>
      <c r="B161" s="73">
        <f>Data!T161-Data!U161</f>
        <v>2.2250000000000001</v>
      </c>
      <c r="C161" s="73">
        <f t="shared" si="4"/>
        <v>2.2250000000000001</v>
      </c>
      <c r="D161" s="73">
        <f t="shared" si="5"/>
        <v>4.9506250000000005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</row>
    <row r="162" spans="1:16" x14ac:dyDescent="0.3">
      <c r="A162" s="6">
        <v>43774</v>
      </c>
      <c r="B162" s="73">
        <f>Data!T162-Data!U162</f>
        <v>4.1500000000000004</v>
      </c>
      <c r="C162" s="73">
        <f t="shared" si="4"/>
        <v>4.1500000000000004</v>
      </c>
      <c r="D162" s="73">
        <f t="shared" si="5"/>
        <v>17.222500000000004</v>
      </c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</row>
    <row r="163" spans="1:16" x14ac:dyDescent="0.3">
      <c r="A163" s="6">
        <v>43775</v>
      </c>
      <c r="B163" s="73">
        <f>Data!T163-Data!U163</f>
        <v>3.5</v>
      </c>
      <c r="C163" s="73">
        <f t="shared" si="4"/>
        <v>3.5</v>
      </c>
      <c r="D163" s="73">
        <f t="shared" si="5"/>
        <v>12.25</v>
      </c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</row>
    <row r="164" spans="1:16" x14ac:dyDescent="0.3">
      <c r="A164" s="6">
        <v>43776</v>
      </c>
      <c r="B164" s="73">
        <f>Data!T164-Data!U164</f>
        <v>3.7250000000000001</v>
      </c>
      <c r="C164" s="73">
        <f t="shared" si="4"/>
        <v>3.7250000000000001</v>
      </c>
      <c r="D164" s="73">
        <f t="shared" si="5"/>
        <v>13.875625000000001</v>
      </c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</row>
    <row r="165" spans="1:16" x14ac:dyDescent="0.3">
      <c r="A165" s="6">
        <v>43777</v>
      </c>
      <c r="B165" s="73">
        <f>Data!T165-Data!U165</f>
        <v>3.5</v>
      </c>
      <c r="C165" s="73">
        <f t="shared" si="4"/>
        <v>3.5</v>
      </c>
      <c r="D165" s="73">
        <f t="shared" si="5"/>
        <v>12.25</v>
      </c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1:16" x14ac:dyDescent="0.3">
      <c r="A166" s="6">
        <v>43778</v>
      </c>
      <c r="B166" s="73">
        <f>Data!T166-Data!U166</f>
        <v>0.47500000000000003</v>
      </c>
      <c r="C166" s="73">
        <f t="shared" si="4"/>
        <v>0.47500000000000003</v>
      </c>
      <c r="D166" s="73">
        <f t="shared" si="5"/>
        <v>0.22562500000000002</v>
      </c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</row>
    <row r="167" spans="1:16" x14ac:dyDescent="0.3">
      <c r="A167" s="6">
        <v>43779</v>
      </c>
      <c r="B167" s="73">
        <f>Data!T167-Data!U167</f>
        <v>0.4</v>
      </c>
      <c r="C167" s="73">
        <f t="shared" si="4"/>
        <v>0.4</v>
      </c>
      <c r="D167" s="73">
        <f t="shared" si="5"/>
        <v>0.16000000000000003</v>
      </c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</row>
    <row r="168" spans="1:16" x14ac:dyDescent="0.3">
      <c r="A168" s="6">
        <v>43780</v>
      </c>
      <c r="B168" s="73">
        <f>Data!T168-Data!U168</f>
        <v>0</v>
      </c>
      <c r="C168" s="73">
        <f t="shared" si="4"/>
        <v>0</v>
      </c>
      <c r="D168" s="73">
        <f t="shared" si="5"/>
        <v>0</v>
      </c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</row>
    <row r="169" spans="1:16" x14ac:dyDescent="0.3">
      <c r="A169" s="6">
        <v>43781</v>
      </c>
      <c r="B169" s="73">
        <f>Data!T169-Data!U169</f>
        <v>0</v>
      </c>
      <c r="C169" s="73">
        <f t="shared" si="4"/>
        <v>0</v>
      </c>
      <c r="D169" s="73">
        <f t="shared" si="5"/>
        <v>0</v>
      </c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</row>
    <row r="170" spans="1:16" x14ac:dyDescent="0.3">
      <c r="A170" s="6">
        <v>43782</v>
      </c>
      <c r="B170" s="73">
        <f>Data!T170-Data!U170</f>
        <v>0</v>
      </c>
      <c r="C170" s="73">
        <f t="shared" si="4"/>
        <v>0</v>
      </c>
      <c r="D170" s="73">
        <f t="shared" si="5"/>
        <v>0</v>
      </c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</row>
    <row r="171" spans="1:16" x14ac:dyDescent="0.3">
      <c r="A171" s="6">
        <v>43783</v>
      </c>
      <c r="B171" s="73">
        <f>Data!T171-Data!U171</f>
        <v>0</v>
      </c>
      <c r="C171" s="73">
        <f t="shared" si="4"/>
        <v>0</v>
      </c>
      <c r="D171" s="73">
        <f t="shared" si="5"/>
        <v>0</v>
      </c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</row>
    <row r="172" spans="1:16" x14ac:dyDescent="0.3">
      <c r="A172" s="6">
        <v>43784</v>
      </c>
      <c r="B172" s="73">
        <f>Data!T172-Data!U172</f>
        <v>0</v>
      </c>
      <c r="C172" s="73">
        <f t="shared" si="4"/>
        <v>0</v>
      </c>
      <c r="D172" s="73">
        <f t="shared" si="5"/>
        <v>0</v>
      </c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</row>
    <row r="173" spans="1:16" x14ac:dyDescent="0.3">
      <c r="A173" s="6">
        <v>43785</v>
      </c>
      <c r="B173" s="73">
        <f>Data!T173-Data!U173</f>
        <v>0</v>
      </c>
      <c r="C173" s="73">
        <f t="shared" si="4"/>
        <v>0</v>
      </c>
      <c r="D173" s="73">
        <f t="shared" si="5"/>
        <v>0</v>
      </c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</row>
    <row r="174" spans="1:16" x14ac:dyDescent="0.3">
      <c r="A174" s="6">
        <v>43786</v>
      </c>
      <c r="B174" s="73">
        <f>Data!T174-Data!U174</f>
        <v>0</v>
      </c>
      <c r="C174" s="73">
        <f t="shared" si="4"/>
        <v>0</v>
      </c>
      <c r="D174" s="73">
        <f t="shared" si="5"/>
        <v>0</v>
      </c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</row>
    <row r="175" spans="1:16" x14ac:dyDescent="0.3">
      <c r="A175" s="6">
        <v>43787</v>
      </c>
      <c r="B175" s="73">
        <f>Data!T175-Data!U175</f>
        <v>0</v>
      </c>
      <c r="C175" s="73">
        <f t="shared" si="4"/>
        <v>0</v>
      </c>
      <c r="D175" s="73">
        <f t="shared" si="5"/>
        <v>0</v>
      </c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</row>
    <row r="176" spans="1:16" x14ac:dyDescent="0.3">
      <c r="A176" s="6">
        <v>43788</v>
      </c>
      <c r="B176" s="73">
        <f>Data!T176-Data!U176</f>
        <v>0</v>
      </c>
      <c r="C176" s="73">
        <f t="shared" si="4"/>
        <v>0</v>
      </c>
      <c r="D176" s="73">
        <f t="shared" si="5"/>
        <v>0</v>
      </c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</row>
    <row r="177" spans="1:16" x14ac:dyDescent="0.3">
      <c r="A177" s="6">
        <v>43789</v>
      </c>
      <c r="B177" s="73">
        <f>Data!T177-Data!U177</f>
        <v>0</v>
      </c>
      <c r="C177" s="73">
        <f t="shared" si="4"/>
        <v>0</v>
      </c>
      <c r="D177" s="73">
        <f t="shared" si="5"/>
        <v>0</v>
      </c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</row>
    <row r="178" spans="1:16" x14ac:dyDescent="0.3">
      <c r="A178" s="6">
        <v>43790</v>
      </c>
      <c r="B178" s="73">
        <f>Data!T178-Data!U178</f>
        <v>0</v>
      </c>
      <c r="C178" s="73">
        <f t="shared" si="4"/>
        <v>0</v>
      </c>
      <c r="D178" s="73">
        <f t="shared" si="5"/>
        <v>0</v>
      </c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</row>
    <row r="179" spans="1:16" x14ac:dyDescent="0.3">
      <c r="A179" s="6">
        <v>43791</v>
      </c>
      <c r="B179" s="73">
        <f>Data!T179-Data!U179</f>
        <v>0</v>
      </c>
      <c r="C179" s="73">
        <f t="shared" si="4"/>
        <v>0</v>
      </c>
      <c r="D179" s="73">
        <f t="shared" si="5"/>
        <v>0</v>
      </c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</row>
    <row r="180" spans="1:16" x14ac:dyDescent="0.3">
      <c r="A180" s="6">
        <v>43792</v>
      </c>
      <c r="B180" s="73">
        <f>Data!T180-Data!U180</f>
        <v>0</v>
      </c>
      <c r="C180" s="73">
        <f t="shared" si="4"/>
        <v>0</v>
      </c>
      <c r="D180" s="73">
        <f t="shared" si="5"/>
        <v>0</v>
      </c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</row>
    <row r="181" spans="1:16" x14ac:dyDescent="0.3">
      <c r="A181" s="6">
        <v>43793</v>
      </c>
      <c r="B181" s="73">
        <f>Data!T181-Data!U181</f>
        <v>0</v>
      </c>
      <c r="C181" s="73">
        <f t="shared" si="4"/>
        <v>0</v>
      </c>
      <c r="D181" s="73">
        <f t="shared" si="5"/>
        <v>0</v>
      </c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</row>
    <row r="182" spans="1:16" x14ac:dyDescent="0.3">
      <c r="A182" s="6">
        <v>43794</v>
      </c>
      <c r="B182" s="73">
        <f>Data!T182-Data!U182</f>
        <v>0</v>
      </c>
      <c r="C182" s="73">
        <f t="shared" si="4"/>
        <v>0</v>
      </c>
      <c r="D182" s="73">
        <f t="shared" si="5"/>
        <v>0</v>
      </c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</row>
    <row r="183" spans="1:16" x14ac:dyDescent="0.3">
      <c r="A183" s="6">
        <v>43795</v>
      </c>
      <c r="B183" s="73">
        <f>Data!T183-Data!U183</f>
        <v>0</v>
      </c>
      <c r="C183" s="73">
        <f t="shared" si="4"/>
        <v>0</v>
      </c>
      <c r="D183" s="73">
        <f t="shared" si="5"/>
        <v>0</v>
      </c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</row>
    <row r="184" spans="1:16" x14ac:dyDescent="0.3">
      <c r="A184" s="6">
        <v>43796</v>
      </c>
      <c r="B184" s="73">
        <f>Data!T184-Data!U184</f>
        <v>0</v>
      </c>
      <c r="C184" s="73">
        <f t="shared" si="4"/>
        <v>0</v>
      </c>
      <c r="D184" s="73">
        <f t="shared" si="5"/>
        <v>0</v>
      </c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</row>
    <row r="185" spans="1:16" x14ac:dyDescent="0.3">
      <c r="A185" s="6">
        <v>43797</v>
      </c>
      <c r="B185" s="73">
        <f>Data!T185-Data!U185</f>
        <v>0</v>
      </c>
      <c r="C185" s="73">
        <f t="shared" si="4"/>
        <v>0</v>
      </c>
      <c r="D185" s="73">
        <f t="shared" si="5"/>
        <v>0</v>
      </c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</row>
    <row r="186" spans="1:16" x14ac:dyDescent="0.3">
      <c r="A186" s="6">
        <v>43798</v>
      </c>
      <c r="B186" s="73">
        <f>Data!T186-Data!U186</f>
        <v>0</v>
      </c>
      <c r="C186" s="73">
        <f t="shared" si="4"/>
        <v>0</v>
      </c>
      <c r="D186" s="73">
        <f t="shared" si="5"/>
        <v>0</v>
      </c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</row>
    <row r="187" spans="1:16" x14ac:dyDescent="0.3">
      <c r="A187" s="6">
        <v>43799</v>
      </c>
      <c r="B187" s="73">
        <f>Data!T187-Data!U187</f>
        <v>0</v>
      </c>
      <c r="C187" s="73">
        <f t="shared" si="4"/>
        <v>0</v>
      </c>
      <c r="D187" s="73">
        <f t="shared" si="5"/>
        <v>0</v>
      </c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</row>
    <row r="188" spans="1:16" x14ac:dyDescent="0.3">
      <c r="A188" s="6">
        <v>43800</v>
      </c>
      <c r="B188" s="73">
        <f>Data!T188-Data!U188</f>
        <v>0</v>
      </c>
      <c r="C188" s="73">
        <f t="shared" si="4"/>
        <v>0</v>
      </c>
      <c r="D188" s="73">
        <f t="shared" si="5"/>
        <v>0</v>
      </c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</row>
    <row r="189" spans="1:16" x14ac:dyDescent="0.3">
      <c r="A189" s="6">
        <v>43801</v>
      </c>
      <c r="B189" s="73">
        <f>Data!T189-Data!U189</f>
        <v>-1.3</v>
      </c>
      <c r="C189" s="73">
        <f t="shared" si="4"/>
        <v>1.3</v>
      </c>
      <c r="D189" s="73">
        <f t="shared" si="5"/>
        <v>1.6900000000000002</v>
      </c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</row>
    <row r="190" spans="1:16" x14ac:dyDescent="0.3">
      <c r="A190" s="6">
        <v>43802</v>
      </c>
      <c r="B190" s="73">
        <f>Data!T190-Data!U190</f>
        <v>-1.625</v>
      </c>
      <c r="C190" s="73">
        <f t="shared" si="4"/>
        <v>1.625</v>
      </c>
      <c r="D190" s="73">
        <f t="shared" si="5"/>
        <v>2.640625</v>
      </c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</row>
    <row r="191" spans="1:16" x14ac:dyDescent="0.3">
      <c r="A191" s="6">
        <v>43803</v>
      </c>
      <c r="B191" s="73">
        <f>Data!T191-Data!U191</f>
        <v>-1.625</v>
      </c>
      <c r="C191" s="73">
        <f t="shared" si="4"/>
        <v>1.625</v>
      </c>
      <c r="D191" s="73">
        <f t="shared" si="5"/>
        <v>2.640625</v>
      </c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</row>
    <row r="192" spans="1:16" x14ac:dyDescent="0.3">
      <c r="A192" s="6">
        <v>43804</v>
      </c>
      <c r="B192" s="73">
        <f>Data!T192-Data!U192</f>
        <v>-1.625</v>
      </c>
      <c r="C192" s="73">
        <f t="shared" si="4"/>
        <v>1.625</v>
      </c>
      <c r="D192" s="73">
        <f t="shared" si="5"/>
        <v>2.640625</v>
      </c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</row>
    <row r="193" spans="1:16" x14ac:dyDescent="0.3">
      <c r="A193" s="6">
        <v>43805</v>
      </c>
      <c r="B193" s="73">
        <f>Data!T193-Data!U193</f>
        <v>-0.32500000000000001</v>
      </c>
      <c r="C193" s="73">
        <f t="shared" si="4"/>
        <v>0.32500000000000001</v>
      </c>
      <c r="D193" s="73">
        <f t="shared" si="5"/>
        <v>0.10562500000000001</v>
      </c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</row>
    <row r="194" spans="1:16" x14ac:dyDescent="0.3">
      <c r="A194" s="6">
        <v>43806</v>
      </c>
      <c r="B194" s="73">
        <f>Data!T194-Data!U194</f>
        <v>0</v>
      </c>
      <c r="C194" s="73">
        <f t="shared" si="4"/>
        <v>0</v>
      </c>
      <c r="D194" s="73">
        <f t="shared" si="5"/>
        <v>0</v>
      </c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</row>
    <row r="195" spans="1:16" x14ac:dyDescent="0.3">
      <c r="A195" s="6">
        <v>43807</v>
      </c>
      <c r="B195" s="73">
        <f>Data!T195-Data!U195</f>
        <v>0</v>
      </c>
      <c r="C195" s="73">
        <f t="shared" si="4"/>
        <v>0</v>
      </c>
      <c r="D195" s="73">
        <f t="shared" si="5"/>
        <v>0</v>
      </c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</row>
    <row r="196" spans="1:16" x14ac:dyDescent="0.3">
      <c r="A196" s="6">
        <v>43808</v>
      </c>
      <c r="B196" s="73">
        <f>Data!T196-Data!U196</f>
        <v>0</v>
      </c>
      <c r="C196" s="73">
        <f t="shared" si="4"/>
        <v>0</v>
      </c>
      <c r="D196" s="73">
        <f t="shared" si="5"/>
        <v>0</v>
      </c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</row>
    <row r="197" spans="1:16" x14ac:dyDescent="0.3">
      <c r="A197" s="6">
        <v>43809</v>
      </c>
      <c r="B197" s="73">
        <f>Data!T197-Data!U197</f>
        <v>0</v>
      </c>
      <c r="C197" s="73">
        <f t="shared" ref="C197:C217" si="6">ABS(B197)</f>
        <v>0</v>
      </c>
      <c r="D197" s="73">
        <f t="shared" ref="D197:D218" si="7">B197^2</f>
        <v>0</v>
      </c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</row>
    <row r="198" spans="1:16" x14ac:dyDescent="0.3">
      <c r="A198" s="6">
        <v>43810</v>
      </c>
      <c r="B198" s="73">
        <f>Data!T198-Data!U198</f>
        <v>0</v>
      </c>
      <c r="C198" s="73">
        <f t="shared" si="6"/>
        <v>0</v>
      </c>
      <c r="D198" s="73">
        <f t="shared" si="7"/>
        <v>0</v>
      </c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</row>
    <row r="199" spans="1:16" x14ac:dyDescent="0.3">
      <c r="A199" s="6">
        <v>43811</v>
      </c>
      <c r="B199" s="73">
        <f>Data!T199-Data!U199</f>
        <v>0</v>
      </c>
      <c r="C199" s="73">
        <f t="shared" si="6"/>
        <v>0</v>
      </c>
      <c r="D199" s="73">
        <f t="shared" si="7"/>
        <v>0</v>
      </c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</row>
    <row r="200" spans="1:16" x14ac:dyDescent="0.3">
      <c r="A200" s="6">
        <v>43812</v>
      </c>
      <c r="B200" s="73">
        <f>Data!T200-Data!U200</f>
        <v>0</v>
      </c>
      <c r="C200" s="73">
        <f t="shared" si="6"/>
        <v>0</v>
      </c>
      <c r="D200" s="73">
        <f t="shared" si="7"/>
        <v>0</v>
      </c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</row>
    <row r="201" spans="1:16" x14ac:dyDescent="0.3">
      <c r="A201" s="6">
        <v>43813</v>
      </c>
      <c r="B201" s="73">
        <f>Data!T201-Data!U201</f>
        <v>0</v>
      </c>
      <c r="C201" s="73">
        <f t="shared" si="6"/>
        <v>0</v>
      </c>
      <c r="D201" s="73">
        <f t="shared" si="7"/>
        <v>0</v>
      </c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</row>
    <row r="202" spans="1:16" x14ac:dyDescent="0.3">
      <c r="A202" s="6">
        <v>43814</v>
      </c>
      <c r="B202" s="73">
        <f>Data!T202-Data!U202</f>
        <v>0</v>
      </c>
      <c r="C202" s="73">
        <f t="shared" si="6"/>
        <v>0</v>
      </c>
      <c r="D202" s="73">
        <f t="shared" si="7"/>
        <v>0</v>
      </c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</row>
    <row r="203" spans="1:16" x14ac:dyDescent="0.3">
      <c r="A203" s="6">
        <v>43815</v>
      </c>
      <c r="B203" s="73">
        <f>Data!T203-Data!U203</f>
        <v>0</v>
      </c>
      <c r="C203" s="73">
        <f t="shared" si="6"/>
        <v>0</v>
      </c>
      <c r="D203" s="73">
        <f t="shared" si="7"/>
        <v>0</v>
      </c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</row>
    <row r="204" spans="1:16" x14ac:dyDescent="0.3">
      <c r="A204" s="6">
        <v>43816</v>
      </c>
      <c r="B204" s="73">
        <f>Data!T204-Data!U204</f>
        <v>0</v>
      </c>
      <c r="C204" s="73">
        <f t="shared" si="6"/>
        <v>0</v>
      </c>
      <c r="D204" s="73">
        <f t="shared" si="7"/>
        <v>0</v>
      </c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</row>
    <row r="205" spans="1:16" x14ac:dyDescent="0.3">
      <c r="A205" s="6">
        <v>43817</v>
      </c>
      <c r="B205" s="73">
        <f>Data!T205-Data!U205</f>
        <v>0</v>
      </c>
      <c r="C205" s="73">
        <f t="shared" si="6"/>
        <v>0</v>
      </c>
      <c r="D205" s="73">
        <f t="shared" si="7"/>
        <v>0</v>
      </c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</row>
    <row r="206" spans="1:16" x14ac:dyDescent="0.3">
      <c r="A206" s="6">
        <v>43818</v>
      </c>
      <c r="B206" s="73">
        <f>Data!T206-Data!U206</f>
        <v>1.2749999999999999</v>
      </c>
      <c r="C206" s="73">
        <f t="shared" si="6"/>
        <v>1.2749999999999999</v>
      </c>
      <c r="D206" s="73">
        <f t="shared" si="7"/>
        <v>1.6256249999999999</v>
      </c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</row>
    <row r="207" spans="1:16" x14ac:dyDescent="0.3">
      <c r="A207" s="6">
        <v>43819</v>
      </c>
      <c r="B207" s="73">
        <f>Data!T207-Data!U207</f>
        <v>1.2749999999999999</v>
      </c>
      <c r="C207" s="73">
        <f t="shared" si="6"/>
        <v>1.2749999999999999</v>
      </c>
      <c r="D207" s="73">
        <f t="shared" si="7"/>
        <v>1.6256249999999999</v>
      </c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</row>
    <row r="208" spans="1:16" x14ac:dyDescent="0.3">
      <c r="A208" s="6">
        <v>43820</v>
      </c>
      <c r="B208" s="73">
        <f>Data!T208-Data!U208</f>
        <v>1.4249999999999998</v>
      </c>
      <c r="C208" s="73">
        <f t="shared" si="6"/>
        <v>1.4249999999999998</v>
      </c>
      <c r="D208" s="73">
        <f t="shared" si="7"/>
        <v>2.0306249999999997</v>
      </c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</row>
    <row r="209" spans="1:16" x14ac:dyDescent="0.3">
      <c r="A209" s="6">
        <v>43821</v>
      </c>
      <c r="B209" s="73">
        <f>Data!T209-Data!U209</f>
        <v>1.4249999999999998</v>
      </c>
      <c r="C209" s="73">
        <f t="shared" si="6"/>
        <v>1.4249999999999998</v>
      </c>
      <c r="D209" s="73">
        <f t="shared" si="7"/>
        <v>2.0306249999999997</v>
      </c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</row>
    <row r="210" spans="1:16" x14ac:dyDescent="0.3">
      <c r="A210" s="6">
        <v>43822</v>
      </c>
      <c r="B210" s="73">
        <f>Data!T210-Data!U210</f>
        <v>0.15</v>
      </c>
      <c r="C210" s="73">
        <f t="shared" si="6"/>
        <v>0.15</v>
      </c>
      <c r="D210" s="73">
        <f t="shared" si="7"/>
        <v>2.2499999999999999E-2</v>
      </c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</row>
    <row r="211" spans="1:16" x14ac:dyDescent="0.3">
      <c r="A211" s="6">
        <v>43823</v>
      </c>
      <c r="B211" s="73">
        <f>Data!T211-Data!U211</f>
        <v>0.15</v>
      </c>
      <c r="C211" s="73">
        <f t="shared" si="6"/>
        <v>0.15</v>
      </c>
      <c r="D211" s="73">
        <f t="shared" si="7"/>
        <v>2.2499999999999999E-2</v>
      </c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</row>
    <row r="212" spans="1:16" x14ac:dyDescent="0.3">
      <c r="A212" s="6">
        <v>43824</v>
      </c>
      <c r="B212" s="73">
        <f>Data!T212-Data!U212</f>
        <v>0</v>
      </c>
      <c r="C212" s="73">
        <f t="shared" si="6"/>
        <v>0</v>
      </c>
      <c r="D212" s="73">
        <f t="shared" si="7"/>
        <v>0</v>
      </c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</row>
    <row r="213" spans="1:16" x14ac:dyDescent="0.3">
      <c r="A213" s="6">
        <v>43825</v>
      </c>
      <c r="B213" s="73">
        <f>Data!T213-Data!U213</f>
        <v>0</v>
      </c>
      <c r="C213" s="73">
        <f t="shared" si="6"/>
        <v>0</v>
      </c>
      <c r="D213" s="73">
        <f t="shared" si="7"/>
        <v>0</v>
      </c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</row>
    <row r="214" spans="1:16" x14ac:dyDescent="0.3">
      <c r="A214" s="6">
        <v>43826</v>
      </c>
      <c r="B214" s="73">
        <f>Data!T214-Data!U214</f>
        <v>0.625</v>
      </c>
      <c r="C214" s="73">
        <f t="shared" si="6"/>
        <v>0.625</v>
      </c>
      <c r="D214" s="73">
        <f t="shared" si="7"/>
        <v>0.390625</v>
      </c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</row>
    <row r="215" spans="1:16" x14ac:dyDescent="0.3">
      <c r="A215" s="6">
        <v>43827</v>
      </c>
      <c r="B215" s="73">
        <f>Data!T215-Data!U215</f>
        <v>0.625</v>
      </c>
      <c r="C215" s="73">
        <f t="shared" si="6"/>
        <v>0.625</v>
      </c>
      <c r="D215" s="73">
        <f t="shared" si="7"/>
        <v>0.390625</v>
      </c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</row>
    <row r="216" spans="1:16" x14ac:dyDescent="0.3">
      <c r="A216" s="6">
        <v>43828</v>
      </c>
      <c r="B216" s="73">
        <f>Data!T216-Data!U216</f>
        <v>0.67500000000000004</v>
      </c>
      <c r="C216" s="73">
        <f t="shared" si="6"/>
        <v>0.67500000000000004</v>
      </c>
      <c r="D216" s="73">
        <f t="shared" si="7"/>
        <v>0.45562500000000006</v>
      </c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</row>
    <row r="217" spans="1:16" x14ac:dyDescent="0.3">
      <c r="A217" s="6">
        <v>43829</v>
      </c>
      <c r="B217" s="73">
        <f>Data!T217-Data!U217</f>
        <v>0.67500000000000004</v>
      </c>
      <c r="C217" s="73">
        <f t="shared" si="6"/>
        <v>0.67500000000000004</v>
      </c>
      <c r="D217" s="73">
        <f t="shared" si="7"/>
        <v>0.45562500000000006</v>
      </c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</row>
    <row r="218" spans="1:16" x14ac:dyDescent="0.3">
      <c r="A218" s="6">
        <v>43830</v>
      </c>
      <c r="B218" s="73">
        <f>Data!T218-Data!U218</f>
        <v>0.05</v>
      </c>
      <c r="C218" s="73">
        <f>ABS(B218)</f>
        <v>0.05</v>
      </c>
      <c r="D218" s="73">
        <f t="shared" si="7"/>
        <v>2.5000000000000005E-3</v>
      </c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</row>
    <row r="219" spans="1:16" x14ac:dyDescent="0.3">
      <c r="A219" s="6">
        <v>43831</v>
      </c>
      <c r="B219" s="73">
        <f>Data!T219-Data!U219</f>
        <v>0.15000000000000002</v>
      </c>
      <c r="C219" s="73">
        <f>ABS(B219)</f>
        <v>0.15000000000000002</v>
      </c>
      <c r="D219" s="73">
        <f>B219^2</f>
        <v>2.2500000000000006E-2</v>
      </c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</row>
    <row r="220" spans="1:16" x14ac:dyDescent="0.3">
      <c r="A220" s="6">
        <v>43832</v>
      </c>
      <c r="B220" s="73">
        <f>Data!T220-Data!U220</f>
        <v>1.1000000000000001</v>
      </c>
      <c r="C220" s="73">
        <f t="shared" ref="C220:C283" si="8">ABS(B220)</f>
        <v>1.1000000000000001</v>
      </c>
      <c r="D220" s="73">
        <f t="shared" ref="D220:D283" si="9">B220^2</f>
        <v>1.2100000000000002</v>
      </c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</row>
    <row r="221" spans="1:16" x14ac:dyDescent="0.3">
      <c r="A221" s="6">
        <v>43833</v>
      </c>
      <c r="B221" s="73">
        <f>Data!T221-Data!U221</f>
        <v>2.0249999999999999</v>
      </c>
      <c r="C221" s="73">
        <f t="shared" si="8"/>
        <v>2.0249999999999999</v>
      </c>
      <c r="D221" s="73">
        <f t="shared" si="9"/>
        <v>4.100625</v>
      </c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</row>
    <row r="222" spans="1:16" x14ac:dyDescent="0.3">
      <c r="A222" s="6">
        <v>43834</v>
      </c>
      <c r="B222" s="73">
        <f>Data!T222-Data!U222</f>
        <v>2.2749999999999999</v>
      </c>
      <c r="C222" s="73">
        <f t="shared" si="8"/>
        <v>2.2749999999999999</v>
      </c>
      <c r="D222" s="73">
        <f t="shared" si="9"/>
        <v>5.1756249999999993</v>
      </c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</row>
    <row r="223" spans="1:16" x14ac:dyDescent="0.3">
      <c r="A223" s="6">
        <v>43835</v>
      </c>
      <c r="B223" s="73">
        <f>Data!T223-Data!U223</f>
        <v>2.1749999999999998</v>
      </c>
      <c r="C223" s="73">
        <f t="shared" si="8"/>
        <v>2.1749999999999998</v>
      </c>
      <c r="D223" s="73">
        <f t="shared" si="9"/>
        <v>4.730624999999999</v>
      </c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</row>
    <row r="224" spans="1:16" x14ac:dyDescent="0.3">
      <c r="A224" s="6">
        <v>43836</v>
      </c>
      <c r="B224" s="73">
        <f>Data!T224-Data!U224</f>
        <v>1.175</v>
      </c>
      <c r="C224" s="73">
        <f t="shared" si="8"/>
        <v>1.175</v>
      </c>
      <c r="D224" s="73">
        <f t="shared" si="9"/>
        <v>1.3806250000000002</v>
      </c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</row>
    <row r="225" spans="1:16" x14ac:dyDescent="0.3">
      <c r="A225" s="6">
        <v>43837</v>
      </c>
      <c r="B225" s="73">
        <f>Data!T225-Data!U225</f>
        <v>0.25</v>
      </c>
      <c r="C225" s="73">
        <f t="shared" si="8"/>
        <v>0.25</v>
      </c>
      <c r="D225" s="73">
        <f t="shared" si="9"/>
        <v>6.25E-2</v>
      </c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</row>
    <row r="226" spans="1:16" x14ac:dyDescent="0.3">
      <c r="A226" s="6">
        <v>43838</v>
      </c>
      <c r="B226" s="73">
        <f>Data!T226-Data!U226</f>
        <v>0</v>
      </c>
      <c r="C226" s="73">
        <f t="shared" si="8"/>
        <v>0</v>
      </c>
      <c r="D226" s="73">
        <f t="shared" si="9"/>
        <v>0</v>
      </c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</row>
    <row r="227" spans="1:16" x14ac:dyDescent="0.3">
      <c r="A227" s="6">
        <v>43839</v>
      </c>
      <c r="B227" s="73">
        <f>Data!T227-Data!U227</f>
        <v>0</v>
      </c>
      <c r="C227" s="73">
        <f t="shared" si="8"/>
        <v>0</v>
      </c>
      <c r="D227" s="73">
        <f t="shared" si="9"/>
        <v>0</v>
      </c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</row>
    <row r="228" spans="1:16" x14ac:dyDescent="0.3">
      <c r="A228" s="6">
        <v>43840</v>
      </c>
      <c r="B228" s="73">
        <f>Data!T228-Data!U228</f>
        <v>0.25</v>
      </c>
      <c r="C228" s="73">
        <f t="shared" si="8"/>
        <v>0.25</v>
      </c>
      <c r="D228" s="73">
        <f t="shared" si="9"/>
        <v>6.25E-2</v>
      </c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</row>
    <row r="229" spans="1:16" x14ac:dyDescent="0.3">
      <c r="A229" s="6">
        <v>43841</v>
      </c>
      <c r="B229" s="73">
        <f>Data!T229-Data!U229</f>
        <v>0.25</v>
      </c>
      <c r="C229" s="73">
        <f t="shared" si="8"/>
        <v>0.25</v>
      </c>
      <c r="D229" s="73">
        <f t="shared" si="9"/>
        <v>6.25E-2</v>
      </c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</row>
    <row r="230" spans="1:16" x14ac:dyDescent="0.3">
      <c r="A230" s="6">
        <v>43842</v>
      </c>
      <c r="B230" s="73">
        <f>Data!T230-Data!U230</f>
        <v>0.25</v>
      </c>
      <c r="C230" s="73">
        <f t="shared" si="8"/>
        <v>0.25</v>
      </c>
      <c r="D230" s="73">
        <f t="shared" si="9"/>
        <v>6.25E-2</v>
      </c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</row>
    <row r="231" spans="1:16" x14ac:dyDescent="0.3">
      <c r="A231" s="6">
        <v>43843</v>
      </c>
      <c r="B231" s="73">
        <f>Data!T231-Data!U231</f>
        <v>0.25</v>
      </c>
      <c r="C231" s="73">
        <f t="shared" si="8"/>
        <v>0.25</v>
      </c>
      <c r="D231" s="73">
        <f t="shared" si="9"/>
        <v>6.25E-2</v>
      </c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</row>
    <row r="232" spans="1:16" x14ac:dyDescent="0.3">
      <c r="A232" s="6">
        <v>43844</v>
      </c>
      <c r="B232" s="73">
        <f>Data!T232-Data!U232</f>
        <v>0</v>
      </c>
      <c r="C232" s="73">
        <f t="shared" si="8"/>
        <v>0</v>
      </c>
      <c r="D232" s="73">
        <f t="shared" si="9"/>
        <v>0</v>
      </c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</row>
    <row r="233" spans="1:16" x14ac:dyDescent="0.3">
      <c r="A233" s="6">
        <v>43845</v>
      </c>
      <c r="B233" s="73">
        <f>Data!T233-Data!U233</f>
        <v>0</v>
      </c>
      <c r="C233" s="73">
        <f t="shared" si="8"/>
        <v>0</v>
      </c>
      <c r="D233" s="73">
        <f t="shared" si="9"/>
        <v>0</v>
      </c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</row>
    <row r="234" spans="1:16" x14ac:dyDescent="0.3">
      <c r="A234" s="6">
        <v>43846</v>
      </c>
      <c r="B234" s="73">
        <f>Data!T234-Data!U234</f>
        <v>0</v>
      </c>
      <c r="C234" s="73">
        <f t="shared" si="8"/>
        <v>0</v>
      </c>
      <c r="D234" s="73">
        <f t="shared" si="9"/>
        <v>0</v>
      </c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</row>
    <row r="235" spans="1:16" x14ac:dyDescent="0.3">
      <c r="A235" s="6">
        <v>43847</v>
      </c>
      <c r="B235" s="73">
        <f>Data!T235-Data!U235</f>
        <v>0</v>
      </c>
      <c r="C235" s="73">
        <f t="shared" si="8"/>
        <v>0</v>
      </c>
      <c r="D235" s="73">
        <f t="shared" si="9"/>
        <v>0</v>
      </c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</row>
    <row r="236" spans="1:16" x14ac:dyDescent="0.3">
      <c r="A236" s="6">
        <v>43848</v>
      </c>
      <c r="B236" s="73">
        <f>Data!T236-Data!U236</f>
        <v>0</v>
      </c>
      <c r="C236" s="73">
        <f t="shared" si="8"/>
        <v>0</v>
      </c>
      <c r="D236" s="73">
        <f t="shared" si="9"/>
        <v>0</v>
      </c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</row>
    <row r="237" spans="1:16" x14ac:dyDescent="0.3">
      <c r="A237" s="6">
        <v>43849</v>
      </c>
      <c r="B237" s="73">
        <f>Data!T237-Data!U237</f>
        <v>0</v>
      </c>
      <c r="C237" s="73">
        <f t="shared" si="8"/>
        <v>0</v>
      </c>
      <c r="D237" s="73">
        <f t="shared" si="9"/>
        <v>0</v>
      </c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</row>
    <row r="238" spans="1:16" x14ac:dyDescent="0.3">
      <c r="A238" s="6">
        <v>43850</v>
      </c>
      <c r="B238" s="73">
        <f>Data!T238-Data!U238</f>
        <v>0</v>
      </c>
      <c r="C238" s="73">
        <f t="shared" si="8"/>
        <v>0</v>
      </c>
      <c r="D238" s="73">
        <f t="shared" si="9"/>
        <v>0</v>
      </c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</row>
    <row r="239" spans="1:16" x14ac:dyDescent="0.3">
      <c r="A239" s="6">
        <v>43851</v>
      </c>
      <c r="B239" s="73">
        <f>Data!T239-Data!U239</f>
        <v>0</v>
      </c>
      <c r="C239" s="73">
        <f t="shared" si="8"/>
        <v>0</v>
      </c>
      <c r="D239" s="73">
        <f t="shared" si="9"/>
        <v>0</v>
      </c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</row>
    <row r="240" spans="1:16" x14ac:dyDescent="0.3">
      <c r="A240" s="6">
        <v>43852</v>
      </c>
      <c r="B240" s="73">
        <f>Data!T240-Data!U240</f>
        <v>0</v>
      </c>
      <c r="C240" s="73">
        <f t="shared" si="8"/>
        <v>0</v>
      </c>
      <c r="D240" s="73">
        <f t="shared" si="9"/>
        <v>0</v>
      </c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</row>
    <row r="241" spans="1:16" x14ac:dyDescent="0.3">
      <c r="A241" s="6">
        <v>43853</v>
      </c>
      <c r="B241" s="73">
        <f>Data!T241-Data!U241</f>
        <v>0</v>
      </c>
      <c r="C241" s="73">
        <f t="shared" si="8"/>
        <v>0</v>
      </c>
      <c r="D241" s="73">
        <f t="shared" si="9"/>
        <v>0</v>
      </c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</row>
    <row r="242" spans="1:16" x14ac:dyDescent="0.3">
      <c r="A242" s="6">
        <v>43854</v>
      </c>
      <c r="B242" s="73">
        <f>Data!T242-Data!U242</f>
        <v>0</v>
      </c>
      <c r="C242" s="73">
        <f t="shared" si="8"/>
        <v>0</v>
      </c>
      <c r="D242" s="73">
        <f t="shared" si="9"/>
        <v>0</v>
      </c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</row>
    <row r="243" spans="1:16" x14ac:dyDescent="0.3">
      <c r="A243" s="6">
        <v>43855</v>
      </c>
      <c r="B243" s="73">
        <f>Data!T243-Data!U243</f>
        <v>0</v>
      </c>
      <c r="C243" s="73">
        <f t="shared" si="8"/>
        <v>0</v>
      </c>
      <c r="D243" s="73">
        <f t="shared" si="9"/>
        <v>0</v>
      </c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</row>
    <row r="244" spans="1:16" x14ac:dyDescent="0.3">
      <c r="A244" s="6">
        <v>43856</v>
      </c>
      <c r="B244" s="73">
        <f>Data!T244-Data!U244</f>
        <v>0</v>
      </c>
      <c r="C244" s="73">
        <f t="shared" si="8"/>
        <v>0</v>
      </c>
      <c r="D244" s="73">
        <f t="shared" si="9"/>
        <v>0</v>
      </c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</row>
    <row r="245" spans="1:16" x14ac:dyDescent="0.3">
      <c r="A245" s="6">
        <v>43857</v>
      </c>
      <c r="B245" s="73">
        <f>Data!T245-Data!U245</f>
        <v>0</v>
      </c>
      <c r="C245" s="73">
        <f t="shared" si="8"/>
        <v>0</v>
      </c>
      <c r="D245" s="73">
        <f t="shared" si="9"/>
        <v>0</v>
      </c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</row>
    <row r="246" spans="1:16" x14ac:dyDescent="0.3">
      <c r="A246" s="6">
        <v>43858</v>
      </c>
      <c r="B246" s="73">
        <f>Data!T246-Data!U246</f>
        <v>0</v>
      </c>
      <c r="C246" s="73">
        <f t="shared" si="8"/>
        <v>0</v>
      </c>
      <c r="D246" s="73">
        <f t="shared" si="9"/>
        <v>0</v>
      </c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</row>
    <row r="247" spans="1:16" x14ac:dyDescent="0.3">
      <c r="A247" s="6">
        <v>43859</v>
      </c>
      <c r="B247" s="73">
        <f>Data!T247-Data!U247</f>
        <v>0</v>
      </c>
      <c r="C247" s="73">
        <f t="shared" si="8"/>
        <v>0</v>
      </c>
      <c r="D247" s="73">
        <f t="shared" si="9"/>
        <v>0</v>
      </c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</row>
    <row r="248" spans="1:16" x14ac:dyDescent="0.3">
      <c r="A248" s="6">
        <v>43860</v>
      </c>
      <c r="B248" s="73">
        <f>Data!T248-Data!U248</f>
        <v>0</v>
      </c>
      <c r="C248" s="73">
        <f t="shared" si="8"/>
        <v>0</v>
      </c>
      <c r="D248" s="73">
        <f t="shared" si="9"/>
        <v>0</v>
      </c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</row>
    <row r="249" spans="1:16" x14ac:dyDescent="0.3">
      <c r="A249" s="6">
        <v>43861</v>
      </c>
      <c r="B249" s="73">
        <f>Data!T249-Data!U249</f>
        <v>0</v>
      </c>
      <c r="C249" s="73">
        <f t="shared" si="8"/>
        <v>0</v>
      </c>
      <c r="D249" s="73">
        <f t="shared" si="9"/>
        <v>0</v>
      </c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</row>
    <row r="250" spans="1:16" x14ac:dyDescent="0.3">
      <c r="A250" s="6">
        <v>43862</v>
      </c>
      <c r="B250" s="73">
        <f>Data!T250-Data!U250</f>
        <v>0</v>
      </c>
      <c r="C250" s="73">
        <f t="shared" si="8"/>
        <v>0</v>
      </c>
      <c r="D250" s="73">
        <f t="shared" si="9"/>
        <v>0</v>
      </c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</row>
    <row r="251" spans="1:16" x14ac:dyDescent="0.3">
      <c r="A251" s="6">
        <v>43863</v>
      </c>
      <c r="B251" s="73">
        <f>Data!T251-Data!U251</f>
        <v>0</v>
      </c>
      <c r="C251" s="73">
        <f t="shared" si="8"/>
        <v>0</v>
      </c>
      <c r="D251" s="73">
        <f t="shared" si="9"/>
        <v>0</v>
      </c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</row>
    <row r="252" spans="1:16" x14ac:dyDescent="0.3">
      <c r="A252" s="6">
        <v>43864</v>
      </c>
      <c r="B252" s="73">
        <f>Data!T252-Data!U252</f>
        <v>0</v>
      </c>
      <c r="C252" s="73">
        <f t="shared" si="8"/>
        <v>0</v>
      </c>
      <c r="D252" s="73">
        <f t="shared" si="9"/>
        <v>0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</row>
    <row r="253" spans="1:16" x14ac:dyDescent="0.3">
      <c r="A253" s="6">
        <v>43865</v>
      </c>
      <c r="B253" s="73">
        <f>Data!T253-Data!U253</f>
        <v>0</v>
      </c>
      <c r="C253" s="73">
        <f t="shared" si="8"/>
        <v>0</v>
      </c>
      <c r="D253" s="73">
        <f t="shared" si="9"/>
        <v>0</v>
      </c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</row>
    <row r="254" spans="1:16" x14ac:dyDescent="0.3">
      <c r="A254" s="6">
        <v>43866</v>
      </c>
      <c r="B254" s="73">
        <f>Data!T254-Data!U254</f>
        <v>0</v>
      </c>
      <c r="C254" s="73">
        <f t="shared" si="8"/>
        <v>0</v>
      </c>
      <c r="D254" s="73">
        <f t="shared" si="9"/>
        <v>0</v>
      </c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</row>
    <row r="255" spans="1:16" x14ac:dyDescent="0.3">
      <c r="A255" s="6">
        <v>43867</v>
      </c>
      <c r="B255" s="73">
        <f>Data!T255-Data!U255</f>
        <v>0</v>
      </c>
      <c r="C255" s="73">
        <f t="shared" si="8"/>
        <v>0</v>
      </c>
      <c r="D255" s="73">
        <f t="shared" si="9"/>
        <v>0</v>
      </c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</row>
    <row r="256" spans="1:16" x14ac:dyDescent="0.3">
      <c r="A256" s="6">
        <v>43868</v>
      </c>
      <c r="B256" s="73">
        <f>Data!T256-Data!U256</f>
        <v>0</v>
      </c>
      <c r="C256" s="73">
        <f t="shared" si="8"/>
        <v>0</v>
      </c>
      <c r="D256" s="73">
        <f t="shared" si="9"/>
        <v>0</v>
      </c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</row>
    <row r="257" spans="1:16" x14ac:dyDescent="0.3">
      <c r="A257" s="6">
        <v>43869</v>
      </c>
      <c r="B257" s="73">
        <f>Data!T257-Data!U257</f>
        <v>0</v>
      </c>
      <c r="C257" s="73">
        <f t="shared" si="8"/>
        <v>0</v>
      </c>
      <c r="D257" s="73">
        <f t="shared" si="9"/>
        <v>0</v>
      </c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</row>
    <row r="258" spans="1:16" x14ac:dyDescent="0.3">
      <c r="A258" s="6">
        <v>43870</v>
      </c>
      <c r="B258" s="73">
        <f>Data!T258-Data!U258</f>
        <v>0.5</v>
      </c>
      <c r="C258" s="73">
        <f t="shared" si="8"/>
        <v>0.5</v>
      </c>
      <c r="D258" s="73">
        <f t="shared" si="9"/>
        <v>0.25</v>
      </c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</row>
    <row r="259" spans="1:16" x14ac:dyDescent="0.3">
      <c r="A259" s="6">
        <v>43871</v>
      </c>
      <c r="B259" s="73">
        <f>Data!T259-Data!U259</f>
        <v>0.75</v>
      </c>
      <c r="C259" s="73">
        <f t="shared" si="8"/>
        <v>0.75</v>
      </c>
      <c r="D259" s="73">
        <f t="shared" si="9"/>
        <v>0.5625</v>
      </c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</row>
    <row r="260" spans="1:16" x14ac:dyDescent="0.3">
      <c r="A260" s="6">
        <v>43872</v>
      </c>
      <c r="B260" s="73">
        <f>Data!T260-Data!U260</f>
        <v>0.75</v>
      </c>
      <c r="C260" s="73">
        <f t="shared" si="8"/>
        <v>0.75</v>
      </c>
      <c r="D260" s="73">
        <f t="shared" si="9"/>
        <v>0.5625</v>
      </c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</row>
    <row r="261" spans="1:16" x14ac:dyDescent="0.3">
      <c r="A261" s="6">
        <v>43873</v>
      </c>
      <c r="B261" s="73">
        <f>Data!T261-Data!U261</f>
        <v>0.75</v>
      </c>
      <c r="C261" s="73">
        <f t="shared" si="8"/>
        <v>0.75</v>
      </c>
      <c r="D261" s="73">
        <f t="shared" si="9"/>
        <v>0.5625</v>
      </c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</row>
    <row r="262" spans="1:16" x14ac:dyDescent="0.3">
      <c r="A262" s="6">
        <v>43874</v>
      </c>
      <c r="B262" s="73">
        <f>Data!T262-Data!U262</f>
        <v>0.25</v>
      </c>
      <c r="C262" s="73">
        <f t="shared" si="8"/>
        <v>0.25</v>
      </c>
      <c r="D262" s="73">
        <f t="shared" si="9"/>
        <v>6.25E-2</v>
      </c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</row>
    <row r="263" spans="1:16" x14ac:dyDescent="0.3">
      <c r="A263" s="6">
        <v>43875</v>
      </c>
      <c r="B263" s="73">
        <f>Data!T263-Data!U263</f>
        <v>0</v>
      </c>
      <c r="C263" s="73">
        <f t="shared" si="8"/>
        <v>0</v>
      </c>
      <c r="D263" s="73">
        <f t="shared" si="9"/>
        <v>0</v>
      </c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</row>
    <row r="264" spans="1:16" x14ac:dyDescent="0.3">
      <c r="A264" s="6">
        <v>43876</v>
      </c>
      <c r="B264" s="73">
        <f>Data!T264-Data!U264</f>
        <v>0</v>
      </c>
      <c r="C264" s="73">
        <f t="shared" si="8"/>
        <v>0</v>
      </c>
      <c r="D264" s="73">
        <f t="shared" si="9"/>
        <v>0</v>
      </c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</row>
    <row r="265" spans="1:16" x14ac:dyDescent="0.3">
      <c r="A265" s="6">
        <v>43877</v>
      </c>
      <c r="B265" s="73">
        <f>Data!T265-Data!U265</f>
        <v>0</v>
      </c>
      <c r="C265" s="73">
        <f t="shared" si="8"/>
        <v>0</v>
      </c>
      <c r="D265" s="73">
        <f t="shared" si="9"/>
        <v>0</v>
      </c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</row>
    <row r="266" spans="1:16" x14ac:dyDescent="0.3">
      <c r="A266" s="6">
        <v>43878</v>
      </c>
      <c r="B266" s="73">
        <f>Data!T266-Data!U266</f>
        <v>0</v>
      </c>
      <c r="C266" s="73">
        <f t="shared" si="8"/>
        <v>0</v>
      </c>
      <c r="D266" s="73">
        <f t="shared" si="9"/>
        <v>0</v>
      </c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</row>
    <row r="267" spans="1:16" x14ac:dyDescent="0.3">
      <c r="A267" s="6">
        <v>43879</v>
      </c>
      <c r="B267" s="73">
        <f>Data!T267-Data!U267</f>
        <v>0</v>
      </c>
      <c r="C267" s="73">
        <f t="shared" si="8"/>
        <v>0</v>
      </c>
      <c r="D267" s="73">
        <f t="shared" si="9"/>
        <v>0</v>
      </c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</row>
    <row r="268" spans="1:16" x14ac:dyDescent="0.3">
      <c r="A268" s="6">
        <v>43880</v>
      </c>
      <c r="B268" s="73">
        <f>Data!T268-Data!U268</f>
        <v>0</v>
      </c>
      <c r="C268" s="73">
        <f t="shared" si="8"/>
        <v>0</v>
      </c>
      <c r="D268" s="73">
        <f t="shared" si="9"/>
        <v>0</v>
      </c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</row>
    <row r="269" spans="1:16" x14ac:dyDescent="0.3">
      <c r="A269" s="6">
        <v>43881</v>
      </c>
      <c r="B269" s="73">
        <f>Data!T269-Data!U269</f>
        <v>0</v>
      </c>
      <c r="C269" s="73">
        <f t="shared" si="8"/>
        <v>0</v>
      </c>
      <c r="D269" s="73">
        <f t="shared" si="9"/>
        <v>0</v>
      </c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</row>
    <row r="270" spans="1:16" x14ac:dyDescent="0.3">
      <c r="A270" s="6">
        <v>43882</v>
      </c>
      <c r="B270" s="73">
        <f>Data!T270-Data!U270</f>
        <v>0</v>
      </c>
      <c r="C270" s="73">
        <f t="shared" si="8"/>
        <v>0</v>
      </c>
      <c r="D270" s="73">
        <f t="shared" si="9"/>
        <v>0</v>
      </c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</row>
    <row r="271" spans="1:16" x14ac:dyDescent="0.3">
      <c r="A271" s="6">
        <v>43883</v>
      </c>
      <c r="B271" s="73">
        <f>Data!T271-Data!U271</f>
        <v>0</v>
      </c>
      <c r="C271" s="73">
        <f t="shared" si="8"/>
        <v>0</v>
      </c>
      <c r="D271" s="73">
        <f t="shared" si="9"/>
        <v>0</v>
      </c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</row>
    <row r="272" spans="1:16" x14ac:dyDescent="0.3">
      <c r="A272" s="6">
        <v>43884</v>
      </c>
      <c r="B272" s="73">
        <f>Data!T272-Data!U272</f>
        <v>0</v>
      </c>
      <c r="C272" s="73">
        <f t="shared" si="8"/>
        <v>0</v>
      </c>
      <c r="D272" s="73">
        <f t="shared" si="9"/>
        <v>0</v>
      </c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</row>
    <row r="273" spans="1:16" x14ac:dyDescent="0.3">
      <c r="A273" s="6">
        <v>43885</v>
      </c>
      <c r="B273" s="73">
        <f>Data!T273-Data!U273</f>
        <v>0</v>
      </c>
      <c r="C273" s="73">
        <f t="shared" si="8"/>
        <v>0</v>
      </c>
      <c r="D273" s="73">
        <f t="shared" si="9"/>
        <v>0</v>
      </c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</row>
    <row r="274" spans="1:16" x14ac:dyDescent="0.3">
      <c r="A274" s="6">
        <v>43886</v>
      </c>
      <c r="B274" s="73">
        <f>Data!T274-Data!U274</f>
        <v>0</v>
      </c>
      <c r="C274" s="73">
        <f t="shared" si="8"/>
        <v>0</v>
      </c>
      <c r="D274" s="73">
        <f t="shared" si="9"/>
        <v>0</v>
      </c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</row>
    <row r="275" spans="1:16" x14ac:dyDescent="0.3">
      <c r="A275" s="6">
        <v>43887</v>
      </c>
      <c r="B275" s="73">
        <f>Data!T275-Data!U275</f>
        <v>0</v>
      </c>
      <c r="C275" s="73">
        <f t="shared" si="8"/>
        <v>0</v>
      </c>
      <c r="D275" s="73">
        <f t="shared" si="9"/>
        <v>0</v>
      </c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</row>
    <row r="276" spans="1:16" x14ac:dyDescent="0.3">
      <c r="A276" s="6">
        <v>43888</v>
      </c>
      <c r="B276" s="73">
        <f>Data!T276-Data!U276</f>
        <v>0</v>
      </c>
      <c r="C276" s="73">
        <f t="shared" si="8"/>
        <v>0</v>
      </c>
      <c r="D276" s="73">
        <f t="shared" si="9"/>
        <v>0</v>
      </c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</row>
    <row r="277" spans="1:16" x14ac:dyDescent="0.3">
      <c r="A277" s="6">
        <v>43889</v>
      </c>
      <c r="B277" s="73">
        <f>Data!T277-Data!U277</f>
        <v>0</v>
      </c>
      <c r="C277" s="73">
        <f t="shared" si="8"/>
        <v>0</v>
      </c>
      <c r="D277" s="73">
        <f t="shared" si="9"/>
        <v>0</v>
      </c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</row>
    <row r="278" spans="1:16" x14ac:dyDescent="0.3">
      <c r="A278" s="6">
        <v>43890</v>
      </c>
      <c r="B278" s="73">
        <f>Data!T278-Data!U278</f>
        <v>0</v>
      </c>
      <c r="C278" s="73">
        <f t="shared" si="8"/>
        <v>0</v>
      </c>
      <c r="D278" s="73">
        <f t="shared" si="9"/>
        <v>0</v>
      </c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</row>
    <row r="279" spans="1:16" x14ac:dyDescent="0.3">
      <c r="A279" s="6">
        <v>43891</v>
      </c>
      <c r="B279" s="73">
        <f>Data!T279-Data!U279</f>
        <v>0</v>
      </c>
      <c r="C279" s="73">
        <f t="shared" si="8"/>
        <v>0</v>
      </c>
      <c r="D279" s="73">
        <f t="shared" si="9"/>
        <v>0</v>
      </c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</row>
    <row r="280" spans="1:16" x14ac:dyDescent="0.3">
      <c r="A280" s="6">
        <v>43892</v>
      </c>
      <c r="B280" s="73">
        <f>Data!T280-Data!U280</f>
        <v>0.75</v>
      </c>
      <c r="C280" s="73">
        <f t="shared" si="8"/>
        <v>0.75</v>
      </c>
      <c r="D280" s="73">
        <f t="shared" si="9"/>
        <v>0.5625</v>
      </c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</row>
    <row r="281" spans="1:16" x14ac:dyDescent="0.3">
      <c r="A281" s="6">
        <v>43893</v>
      </c>
      <c r="B281" s="73">
        <f>Data!T281-Data!U281</f>
        <v>0.75</v>
      </c>
      <c r="C281" s="73">
        <f t="shared" si="8"/>
        <v>0.75</v>
      </c>
      <c r="D281" s="73">
        <f t="shared" si="9"/>
        <v>0.5625</v>
      </c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</row>
    <row r="282" spans="1:16" x14ac:dyDescent="0.3">
      <c r="A282" s="6">
        <v>43894</v>
      </c>
      <c r="B282" s="73">
        <f>Data!T282-Data!U282</f>
        <v>0.75</v>
      </c>
      <c r="C282" s="73">
        <f t="shared" si="8"/>
        <v>0.75</v>
      </c>
      <c r="D282" s="73">
        <f t="shared" si="9"/>
        <v>0.5625</v>
      </c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</row>
    <row r="283" spans="1:16" x14ac:dyDescent="0.3">
      <c r="A283" s="6">
        <v>43895</v>
      </c>
      <c r="B283" s="73">
        <f>Data!T283-Data!U283</f>
        <v>0.75</v>
      </c>
      <c r="C283" s="73">
        <f t="shared" si="8"/>
        <v>0.75</v>
      </c>
      <c r="D283" s="73">
        <f t="shared" si="9"/>
        <v>0.5625</v>
      </c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</row>
    <row r="284" spans="1:16" x14ac:dyDescent="0.3">
      <c r="A284" s="6">
        <v>43896</v>
      </c>
      <c r="B284" s="73">
        <f>Data!T284-Data!U284</f>
        <v>0</v>
      </c>
      <c r="C284" s="73">
        <f t="shared" ref="C284:C347" si="10">ABS(B284)</f>
        <v>0</v>
      </c>
      <c r="D284" s="73">
        <f t="shared" ref="D284:D347" si="11">B284^2</f>
        <v>0</v>
      </c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</row>
    <row r="285" spans="1:16" x14ac:dyDescent="0.3">
      <c r="A285" s="6">
        <v>43897</v>
      </c>
      <c r="B285" s="73">
        <f>Data!T285-Data!U285</f>
        <v>0</v>
      </c>
      <c r="C285" s="73">
        <f t="shared" si="10"/>
        <v>0</v>
      </c>
      <c r="D285" s="73">
        <f t="shared" si="11"/>
        <v>0</v>
      </c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</row>
    <row r="286" spans="1:16" x14ac:dyDescent="0.3">
      <c r="A286" s="6">
        <v>43898</v>
      </c>
      <c r="B286" s="73">
        <f>Data!T286-Data!U286</f>
        <v>0</v>
      </c>
      <c r="C286" s="73">
        <f t="shared" si="10"/>
        <v>0</v>
      </c>
      <c r="D286" s="73">
        <f t="shared" si="11"/>
        <v>0</v>
      </c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</row>
    <row r="287" spans="1:16" x14ac:dyDescent="0.3">
      <c r="A287" s="6">
        <v>43899</v>
      </c>
      <c r="B287" s="73">
        <f>Data!T287-Data!U287</f>
        <v>0.25</v>
      </c>
      <c r="C287" s="73">
        <f t="shared" si="10"/>
        <v>0.25</v>
      </c>
      <c r="D287" s="73">
        <f t="shared" si="11"/>
        <v>6.25E-2</v>
      </c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</row>
    <row r="288" spans="1:16" x14ac:dyDescent="0.3">
      <c r="A288" s="6">
        <v>43900</v>
      </c>
      <c r="B288" s="73">
        <f>Data!T288-Data!U288</f>
        <v>0.25</v>
      </c>
      <c r="C288" s="73">
        <f t="shared" si="10"/>
        <v>0.25</v>
      </c>
      <c r="D288" s="73">
        <f t="shared" si="11"/>
        <v>6.25E-2</v>
      </c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</row>
    <row r="289" spans="1:16" x14ac:dyDescent="0.3">
      <c r="A289" s="6">
        <v>43901</v>
      </c>
      <c r="B289" s="73">
        <f>Data!T289-Data!U289</f>
        <v>0.75</v>
      </c>
      <c r="C289" s="73">
        <f t="shared" si="10"/>
        <v>0.75</v>
      </c>
      <c r="D289" s="73">
        <f t="shared" si="11"/>
        <v>0.5625</v>
      </c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</row>
    <row r="290" spans="1:16" x14ac:dyDescent="0.3">
      <c r="A290" s="6">
        <v>43902</v>
      </c>
      <c r="B290" s="73">
        <f>Data!T290-Data!U290</f>
        <v>1</v>
      </c>
      <c r="C290" s="73">
        <f t="shared" si="10"/>
        <v>1</v>
      </c>
      <c r="D290" s="73">
        <f t="shared" si="11"/>
        <v>1</v>
      </c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</row>
    <row r="291" spans="1:16" x14ac:dyDescent="0.3">
      <c r="A291" s="6">
        <v>43903</v>
      </c>
      <c r="B291" s="73">
        <f>Data!T291-Data!U291</f>
        <v>0.75</v>
      </c>
      <c r="C291" s="73">
        <f t="shared" si="10"/>
        <v>0.75</v>
      </c>
      <c r="D291" s="73">
        <f t="shared" si="11"/>
        <v>0.5625</v>
      </c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</row>
    <row r="292" spans="1:16" x14ac:dyDescent="0.3">
      <c r="A292" s="6">
        <v>43904</v>
      </c>
      <c r="B292" s="73">
        <f>Data!T292-Data!U292</f>
        <v>0.75</v>
      </c>
      <c r="C292" s="73">
        <f t="shared" si="10"/>
        <v>0.75</v>
      </c>
      <c r="D292" s="73">
        <f t="shared" si="11"/>
        <v>0.5625</v>
      </c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</row>
    <row r="293" spans="1:16" x14ac:dyDescent="0.3">
      <c r="A293" s="6">
        <v>43905</v>
      </c>
      <c r="B293" s="73">
        <f>Data!T293-Data!U293</f>
        <v>0.25</v>
      </c>
      <c r="C293" s="73">
        <f t="shared" si="10"/>
        <v>0.25</v>
      </c>
      <c r="D293" s="73">
        <f t="shared" si="11"/>
        <v>6.25E-2</v>
      </c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</row>
    <row r="294" spans="1:16" x14ac:dyDescent="0.3">
      <c r="A294" s="6">
        <v>43906</v>
      </c>
      <c r="B294" s="73">
        <f>Data!T294-Data!U294</f>
        <v>0</v>
      </c>
      <c r="C294" s="73">
        <f t="shared" si="10"/>
        <v>0</v>
      </c>
      <c r="D294" s="73">
        <f t="shared" si="11"/>
        <v>0</v>
      </c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</row>
    <row r="295" spans="1:16" x14ac:dyDescent="0.3">
      <c r="A295" s="6">
        <v>43907</v>
      </c>
      <c r="B295" s="73">
        <f>Data!T295-Data!U295</f>
        <v>0</v>
      </c>
      <c r="C295" s="73">
        <f t="shared" si="10"/>
        <v>0</v>
      </c>
      <c r="D295" s="73">
        <f t="shared" si="11"/>
        <v>0</v>
      </c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</row>
    <row r="296" spans="1:16" x14ac:dyDescent="0.3">
      <c r="A296" s="6">
        <v>43908</v>
      </c>
      <c r="B296" s="73">
        <f>Data!T296-Data!U296</f>
        <v>0</v>
      </c>
      <c r="C296" s="73">
        <f t="shared" si="10"/>
        <v>0</v>
      </c>
      <c r="D296" s="73">
        <f t="shared" si="11"/>
        <v>0</v>
      </c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</row>
    <row r="297" spans="1:16" x14ac:dyDescent="0.3">
      <c r="A297" s="6">
        <v>43909</v>
      </c>
      <c r="B297" s="73">
        <f>Data!T297-Data!U297</f>
        <v>-1.4949999999999999</v>
      </c>
      <c r="C297" s="73">
        <f t="shared" si="10"/>
        <v>1.4949999999999999</v>
      </c>
      <c r="D297" s="73">
        <f t="shared" si="11"/>
        <v>2.2350249999999998</v>
      </c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</row>
    <row r="298" spans="1:16" x14ac:dyDescent="0.3">
      <c r="A298" s="6">
        <v>43910</v>
      </c>
      <c r="B298" s="73">
        <f>Data!T298-Data!U298</f>
        <v>-1.4949999999999999</v>
      </c>
      <c r="C298" s="73">
        <f t="shared" si="10"/>
        <v>1.4949999999999999</v>
      </c>
      <c r="D298" s="73">
        <f t="shared" si="11"/>
        <v>2.2350249999999998</v>
      </c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</row>
    <row r="299" spans="1:16" x14ac:dyDescent="0.3">
      <c r="A299" s="6">
        <v>43911</v>
      </c>
      <c r="B299" s="73">
        <f>Data!T299-Data!U299</f>
        <v>-0.74499999999999988</v>
      </c>
      <c r="C299" s="73">
        <f t="shared" si="10"/>
        <v>0.74499999999999988</v>
      </c>
      <c r="D299" s="73">
        <f t="shared" si="11"/>
        <v>0.55502499999999988</v>
      </c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</row>
    <row r="300" spans="1:16" x14ac:dyDescent="0.3">
      <c r="A300" s="6">
        <v>43912</v>
      </c>
      <c r="B300" s="73">
        <f>Data!T300-Data!U300</f>
        <v>-0.74499999999999988</v>
      </c>
      <c r="C300" s="73">
        <f t="shared" si="10"/>
        <v>0.74499999999999988</v>
      </c>
      <c r="D300" s="73">
        <f t="shared" si="11"/>
        <v>0.55502499999999988</v>
      </c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</row>
    <row r="301" spans="1:16" x14ac:dyDescent="0.3">
      <c r="A301" s="6">
        <v>43913</v>
      </c>
      <c r="B301" s="73">
        <f>Data!T301-Data!U301</f>
        <v>0.75</v>
      </c>
      <c r="C301" s="73">
        <f t="shared" si="10"/>
        <v>0.75</v>
      </c>
      <c r="D301" s="73">
        <f t="shared" si="11"/>
        <v>0.5625</v>
      </c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</row>
    <row r="302" spans="1:16" x14ac:dyDescent="0.3">
      <c r="A302" s="6">
        <v>43914</v>
      </c>
      <c r="B302" s="73">
        <f>Data!T302-Data!U302</f>
        <v>0.75</v>
      </c>
      <c r="C302" s="73">
        <f t="shared" si="10"/>
        <v>0.75</v>
      </c>
      <c r="D302" s="73">
        <f t="shared" si="11"/>
        <v>0.5625</v>
      </c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</row>
    <row r="303" spans="1:16" x14ac:dyDescent="0.3">
      <c r="A303" s="6">
        <v>43915</v>
      </c>
      <c r="B303" s="73">
        <f>Data!T303-Data!U303</f>
        <v>0</v>
      </c>
      <c r="C303" s="73">
        <f t="shared" si="10"/>
        <v>0</v>
      </c>
      <c r="D303" s="73">
        <f t="shared" si="11"/>
        <v>0</v>
      </c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</row>
    <row r="304" spans="1:16" x14ac:dyDescent="0.3">
      <c r="A304" s="6">
        <v>43916</v>
      </c>
      <c r="B304" s="73">
        <f>Data!T304-Data!U304</f>
        <v>0</v>
      </c>
      <c r="C304" s="73">
        <f t="shared" si="10"/>
        <v>0</v>
      </c>
      <c r="D304" s="73">
        <f t="shared" si="11"/>
        <v>0</v>
      </c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</row>
    <row r="305" spans="1:16" x14ac:dyDescent="0.3">
      <c r="A305" s="6">
        <v>43917</v>
      </c>
      <c r="B305" s="73">
        <f>Data!T305-Data!U305</f>
        <v>0</v>
      </c>
      <c r="C305" s="73">
        <f t="shared" si="10"/>
        <v>0</v>
      </c>
      <c r="D305" s="73">
        <f t="shared" si="11"/>
        <v>0</v>
      </c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</row>
    <row r="306" spans="1:16" x14ac:dyDescent="0.3">
      <c r="A306" s="6">
        <v>43918</v>
      </c>
      <c r="B306" s="73">
        <f>Data!T306-Data!U306</f>
        <v>0</v>
      </c>
      <c r="C306" s="73">
        <f t="shared" si="10"/>
        <v>0</v>
      </c>
      <c r="D306" s="73">
        <f t="shared" si="11"/>
        <v>0</v>
      </c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</row>
    <row r="307" spans="1:16" x14ac:dyDescent="0.3">
      <c r="A307" s="6">
        <v>43919</v>
      </c>
      <c r="B307" s="73">
        <f>Data!T307-Data!U307</f>
        <v>0</v>
      </c>
      <c r="C307" s="73">
        <f t="shared" si="10"/>
        <v>0</v>
      </c>
      <c r="D307" s="73">
        <f t="shared" si="11"/>
        <v>0</v>
      </c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</row>
    <row r="308" spans="1:16" x14ac:dyDescent="0.3">
      <c r="A308" s="6">
        <v>43920</v>
      </c>
      <c r="B308" s="73">
        <f>Data!T308-Data!U308</f>
        <v>0</v>
      </c>
      <c r="C308" s="73">
        <f t="shared" si="10"/>
        <v>0</v>
      </c>
      <c r="D308" s="73">
        <f t="shared" si="11"/>
        <v>0</v>
      </c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</row>
    <row r="309" spans="1:16" x14ac:dyDescent="0.3">
      <c r="A309" s="6">
        <v>43921</v>
      </c>
      <c r="B309" s="73">
        <f>Data!T309-Data!U309</f>
        <v>0.25</v>
      </c>
      <c r="C309" s="73">
        <f t="shared" si="10"/>
        <v>0.25</v>
      </c>
      <c r="D309" s="73">
        <f t="shared" si="11"/>
        <v>6.25E-2</v>
      </c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</row>
    <row r="310" spans="1:16" x14ac:dyDescent="0.3">
      <c r="A310" s="6">
        <v>43922</v>
      </c>
      <c r="B310" s="73">
        <f>Data!T310-Data!U310</f>
        <v>0.25</v>
      </c>
      <c r="C310" s="73">
        <f t="shared" si="10"/>
        <v>0.25</v>
      </c>
      <c r="D310" s="73">
        <f t="shared" si="11"/>
        <v>6.25E-2</v>
      </c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</row>
    <row r="311" spans="1:16" x14ac:dyDescent="0.3">
      <c r="A311" s="6">
        <v>43923</v>
      </c>
      <c r="B311" s="73">
        <f>Data!T311-Data!U311</f>
        <v>0.25</v>
      </c>
      <c r="C311" s="73">
        <f t="shared" si="10"/>
        <v>0.25</v>
      </c>
      <c r="D311" s="73">
        <f t="shared" si="11"/>
        <v>6.25E-2</v>
      </c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</row>
    <row r="312" spans="1:16" x14ac:dyDescent="0.3">
      <c r="A312" s="6">
        <v>43924</v>
      </c>
      <c r="B312" s="73">
        <f>Data!T312-Data!U312</f>
        <v>0.25</v>
      </c>
      <c r="C312" s="73">
        <f t="shared" si="10"/>
        <v>0.25</v>
      </c>
      <c r="D312" s="73">
        <f t="shared" si="11"/>
        <v>6.25E-2</v>
      </c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</row>
    <row r="313" spans="1:16" x14ac:dyDescent="0.3">
      <c r="A313" s="6">
        <v>43925</v>
      </c>
      <c r="B313" s="73">
        <f>Data!T313-Data!U313</f>
        <v>0</v>
      </c>
      <c r="C313" s="73">
        <f t="shared" si="10"/>
        <v>0</v>
      </c>
      <c r="D313" s="73">
        <f t="shared" si="11"/>
        <v>0</v>
      </c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</row>
    <row r="314" spans="1:16" x14ac:dyDescent="0.3">
      <c r="A314" s="6">
        <v>43926</v>
      </c>
      <c r="B314" s="73">
        <f>Data!T314-Data!U314</f>
        <v>0</v>
      </c>
      <c r="C314" s="73">
        <f t="shared" si="10"/>
        <v>0</v>
      </c>
      <c r="D314" s="73">
        <f t="shared" si="11"/>
        <v>0</v>
      </c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</row>
    <row r="315" spans="1:16" x14ac:dyDescent="0.3">
      <c r="A315" s="6">
        <v>43927</v>
      </c>
      <c r="B315" s="73">
        <f>Data!T315-Data!U315</f>
        <v>-5.1350000000000007</v>
      </c>
      <c r="C315" s="73">
        <f t="shared" si="10"/>
        <v>5.1350000000000007</v>
      </c>
      <c r="D315" s="73">
        <f t="shared" si="11"/>
        <v>26.368225000000006</v>
      </c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</row>
    <row r="316" spans="1:16" x14ac:dyDescent="0.3">
      <c r="A316" s="6">
        <v>43928</v>
      </c>
      <c r="B316" s="73">
        <f>Data!T316-Data!U316</f>
        <v>-11.045000000000002</v>
      </c>
      <c r="C316" s="73">
        <f t="shared" si="10"/>
        <v>11.045000000000002</v>
      </c>
      <c r="D316" s="73">
        <f t="shared" si="11"/>
        <v>121.99202500000004</v>
      </c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</row>
    <row r="317" spans="1:16" x14ac:dyDescent="0.3">
      <c r="A317" s="6">
        <v>43929</v>
      </c>
      <c r="B317" s="73">
        <f>Data!T317-Data!U317</f>
        <v>-11.120000000000001</v>
      </c>
      <c r="C317" s="73">
        <f t="shared" si="10"/>
        <v>11.120000000000001</v>
      </c>
      <c r="D317" s="73">
        <f t="shared" si="11"/>
        <v>123.65440000000002</v>
      </c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</row>
    <row r="318" spans="1:16" x14ac:dyDescent="0.3">
      <c r="A318" s="6">
        <v>43930</v>
      </c>
      <c r="B318" s="73">
        <f>Data!T318-Data!U318</f>
        <v>-11.120000000000001</v>
      </c>
      <c r="C318" s="73">
        <f t="shared" si="10"/>
        <v>11.120000000000001</v>
      </c>
      <c r="D318" s="73">
        <f t="shared" si="11"/>
        <v>123.65440000000002</v>
      </c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</row>
    <row r="319" spans="1:16" x14ac:dyDescent="0.3">
      <c r="A319" s="6">
        <v>43931</v>
      </c>
      <c r="B319" s="73">
        <f>Data!T319-Data!U319</f>
        <v>-5.9850000000000003</v>
      </c>
      <c r="C319" s="73">
        <f t="shared" si="10"/>
        <v>5.9850000000000003</v>
      </c>
      <c r="D319" s="73">
        <f t="shared" si="11"/>
        <v>35.820225000000001</v>
      </c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</row>
    <row r="320" spans="1:16" x14ac:dyDescent="0.3">
      <c r="A320" s="6">
        <v>43932</v>
      </c>
      <c r="B320" s="73">
        <f>Data!T320-Data!U320</f>
        <v>-7.5000000000000011E-2</v>
      </c>
      <c r="C320" s="73">
        <f t="shared" si="10"/>
        <v>7.5000000000000011E-2</v>
      </c>
      <c r="D320" s="73">
        <f t="shared" si="11"/>
        <v>5.6250000000000015E-3</v>
      </c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</row>
    <row r="321" spans="1:16" x14ac:dyDescent="0.3">
      <c r="A321" s="6">
        <v>43933</v>
      </c>
      <c r="B321" s="73">
        <f>Data!T321-Data!U321</f>
        <v>0</v>
      </c>
      <c r="C321" s="73">
        <f t="shared" si="10"/>
        <v>0</v>
      </c>
      <c r="D321" s="73">
        <f t="shared" si="11"/>
        <v>0</v>
      </c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</row>
    <row r="322" spans="1:16" x14ac:dyDescent="0.3">
      <c r="A322" s="6">
        <v>43934</v>
      </c>
      <c r="B322" s="73">
        <f>Data!T322-Data!U322</f>
        <v>0</v>
      </c>
      <c r="C322" s="73">
        <f t="shared" si="10"/>
        <v>0</v>
      </c>
      <c r="D322" s="73">
        <f t="shared" si="11"/>
        <v>0</v>
      </c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</row>
    <row r="323" spans="1:16" x14ac:dyDescent="0.3">
      <c r="A323" s="6">
        <v>43935</v>
      </c>
      <c r="B323" s="73">
        <f>Data!T323-Data!U323</f>
        <v>0</v>
      </c>
      <c r="C323" s="73">
        <f t="shared" si="10"/>
        <v>0</v>
      </c>
      <c r="D323" s="73">
        <f t="shared" si="11"/>
        <v>0</v>
      </c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</row>
    <row r="324" spans="1:16" x14ac:dyDescent="0.3">
      <c r="A324" s="6">
        <v>43936</v>
      </c>
      <c r="B324" s="73">
        <f>Data!T324-Data!U324</f>
        <v>0</v>
      </c>
      <c r="C324" s="73">
        <f t="shared" si="10"/>
        <v>0</v>
      </c>
      <c r="D324" s="73">
        <f t="shared" si="11"/>
        <v>0</v>
      </c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</row>
    <row r="325" spans="1:16" x14ac:dyDescent="0.3">
      <c r="A325" s="6">
        <v>43937</v>
      </c>
      <c r="B325" s="73">
        <f>Data!T325-Data!U325</f>
        <v>0</v>
      </c>
      <c r="C325" s="73">
        <f t="shared" si="10"/>
        <v>0</v>
      </c>
      <c r="D325" s="73">
        <f t="shared" si="11"/>
        <v>0</v>
      </c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</row>
    <row r="326" spans="1:16" x14ac:dyDescent="0.3">
      <c r="A326" s="6">
        <v>43938</v>
      </c>
      <c r="B326" s="73">
        <f>Data!T326-Data!U326</f>
        <v>-3.77</v>
      </c>
      <c r="C326" s="73">
        <f t="shared" si="10"/>
        <v>3.77</v>
      </c>
      <c r="D326" s="73">
        <f t="shared" si="11"/>
        <v>14.212899999999999</v>
      </c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</row>
    <row r="327" spans="1:16" x14ac:dyDescent="0.3">
      <c r="A327" s="6">
        <v>43939</v>
      </c>
      <c r="B327" s="73">
        <f>Data!T327-Data!U327</f>
        <v>-3.9649999999999999</v>
      </c>
      <c r="C327" s="73">
        <f t="shared" si="10"/>
        <v>3.9649999999999999</v>
      </c>
      <c r="D327" s="73">
        <f t="shared" si="11"/>
        <v>15.721224999999999</v>
      </c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</row>
    <row r="328" spans="1:16" x14ac:dyDescent="0.3">
      <c r="A328" s="6">
        <v>43940</v>
      </c>
      <c r="B328" s="73">
        <f>Data!T328-Data!U328</f>
        <v>-3.9649999999999999</v>
      </c>
      <c r="C328" s="73">
        <f t="shared" si="10"/>
        <v>3.9649999999999999</v>
      </c>
      <c r="D328" s="73">
        <f t="shared" si="11"/>
        <v>15.721224999999999</v>
      </c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</row>
    <row r="329" spans="1:16" x14ac:dyDescent="0.3">
      <c r="A329" s="6">
        <v>43941</v>
      </c>
      <c r="B329" s="73">
        <f>Data!T329-Data!U329</f>
        <v>-4.16</v>
      </c>
      <c r="C329" s="73">
        <f t="shared" si="10"/>
        <v>4.16</v>
      </c>
      <c r="D329" s="73">
        <f t="shared" si="11"/>
        <v>17.305600000000002</v>
      </c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</row>
    <row r="330" spans="1:16" x14ac:dyDescent="0.3">
      <c r="A330" s="6">
        <v>43942</v>
      </c>
      <c r="B330" s="73">
        <f>Data!T330-Data!U330</f>
        <v>-0.39</v>
      </c>
      <c r="C330" s="73">
        <f t="shared" si="10"/>
        <v>0.39</v>
      </c>
      <c r="D330" s="73">
        <f t="shared" si="11"/>
        <v>0.15210000000000001</v>
      </c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</row>
    <row r="331" spans="1:16" x14ac:dyDescent="0.3">
      <c r="A331" s="6">
        <v>43943</v>
      </c>
      <c r="B331" s="73">
        <f>Data!T331-Data!U331</f>
        <v>-0.19500000000000001</v>
      </c>
      <c r="C331" s="73">
        <f t="shared" si="10"/>
        <v>0.19500000000000001</v>
      </c>
      <c r="D331" s="73">
        <f t="shared" si="11"/>
        <v>3.8025000000000003E-2</v>
      </c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</row>
    <row r="332" spans="1:16" x14ac:dyDescent="0.3">
      <c r="A332" s="6">
        <v>43944</v>
      </c>
      <c r="B332" s="73">
        <f>Data!T332-Data!U332</f>
        <v>-0.19500000000000001</v>
      </c>
      <c r="C332" s="73">
        <f t="shared" si="10"/>
        <v>0.19500000000000001</v>
      </c>
      <c r="D332" s="73">
        <f t="shared" si="11"/>
        <v>3.8025000000000003E-2</v>
      </c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</row>
    <row r="333" spans="1:16" x14ac:dyDescent="0.3">
      <c r="A333" s="6">
        <v>43945</v>
      </c>
      <c r="B333" s="73">
        <f>Data!T333-Data!U333</f>
        <v>0</v>
      </c>
      <c r="C333" s="73">
        <f t="shared" si="10"/>
        <v>0</v>
      </c>
      <c r="D333" s="73">
        <f t="shared" si="11"/>
        <v>0</v>
      </c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</row>
    <row r="334" spans="1:16" x14ac:dyDescent="0.3">
      <c r="A334" s="6">
        <v>43946</v>
      </c>
      <c r="B334" s="73">
        <f>Data!T334-Data!U334</f>
        <v>0</v>
      </c>
      <c r="C334" s="73">
        <f t="shared" si="10"/>
        <v>0</v>
      </c>
      <c r="D334" s="73">
        <f t="shared" si="11"/>
        <v>0</v>
      </c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</row>
    <row r="335" spans="1:16" x14ac:dyDescent="0.3">
      <c r="A335" s="6">
        <v>43947</v>
      </c>
      <c r="B335" s="73">
        <f>Data!T335-Data!U335</f>
        <v>0.25</v>
      </c>
      <c r="C335" s="73">
        <f t="shared" si="10"/>
        <v>0.25</v>
      </c>
      <c r="D335" s="73">
        <f t="shared" si="11"/>
        <v>6.25E-2</v>
      </c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</row>
    <row r="336" spans="1:16" x14ac:dyDescent="0.3">
      <c r="A336" s="6">
        <v>43948</v>
      </c>
      <c r="B336" s="73">
        <f>Data!T336-Data!U336</f>
        <v>0.5</v>
      </c>
      <c r="C336" s="73">
        <f t="shared" si="10"/>
        <v>0.5</v>
      </c>
      <c r="D336" s="73">
        <f t="shared" si="11"/>
        <v>0.25</v>
      </c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</row>
    <row r="337" spans="1:16" x14ac:dyDescent="0.3">
      <c r="A337" s="6">
        <v>43949</v>
      </c>
      <c r="B337" s="73">
        <f>Data!T337-Data!U337</f>
        <v>0.75</v>
      </c>
      <c r="C337" s="73">
        <f t="shared" si="10"/>
        <v>0.75</v>
      </c>
      <c r="D337" s="73">
        <f t="shared" si="11"/>
        <v>0.5625</v>
      </c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</row>
    <row r="338" spans="1:16" x14ac:dyDescent="0.3">
      <c r="A338" s="6">
        <v>43950</v>
      </c>
      <c r="B338" s="73">
        <f>Data!T338-Data!U338</f>
        <v>2.5</v>
      </c>
      <c r="C338" s="73">
        <f t="shared" si="10"/>
        <v>2.5</v>
      </c>
      <c r="D338" s="73">
        <f t="shared" si="11"/>
        <v>6.25</v>
      </c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</row>
    <row r="339" spans="1:16" x14ac:dyDescent="0.3">
      <c r="A339" s="6">
        <v>43951</v>
      </c>
      <c r="B339" s="73">
        <f>Data!T339-Data!U339</f>
        <v>2.25</v>
      </c>
      <c r="C339" s="73">
        <f t="shared" si="10"/>
        <v>2.25</v>
      </c>
      <c r="D339" s="73">
        <f t="shared" si="11"/>
        <v>5.0625</v>
      </c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</row>
    <row r="340" spans="1:16" x14ac:dyDescent="0.3">
      <c r="A340" s="6">
        <v>43952</v>
      </c>
      <c r="B340" s="73">
        <f>Data!T340-Data!U340</f>
        <v>2</v>
      </c>
      <c r="C340" s="73">
        <f t="shared" si="10"/>
        <v>2</v>
      </c>
      <c r="D340" s="73">
        <f t="shared" si="11"/>
        <v>4</v>
      </c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</row>
    <row r="341" spans="1:16" x14ac:dyDescent="0.3">
      <c r="A341" s="6">
        <v>43953</v>
      </c>
      <c r="B341" s="73">
        <f>Data!T341-Data!U341</f>
        <v>2</v>
      </c>
      <c r="C341" s="73">
        <f t="shared" si="10"/>
        <v>2</v>
      </c>
      <c r="D341" s="73">
        <f t="shared" si="11"/>
        <v>4</v>
      </c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</row>
    <row r="342" spans="1:16" x14ac:dyDescent="0.3">
      <c r="A342" s="6">
        <v>43954</v>
      </c>
      <c r="B342" s="73">
        <f>Data!T342-Data!U342</f>
        <v>0.25</v>
      </c>
      <c r="C342" s="73">
        <f t="shared" si="10"/>
        <v>0.25</v>
      </c>
      <c r="D342" s="73">
        <f t="shared" si="11"/>
        <v>6.25E-2</v>
      </c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</row>
    <row r="343" spans="1:16" x14ac:dyDescent="0.3">
      <c r="A343" s="6">
        <v>43955</v>
      </c>
      <c r="B343" s="73">
        <f>Data!T343-Data!U343</f>
        <v>0.25</v>
      </c>
      <c r="C343" s="73">
        <f t="shared" si="10"/>
        <v>0.25</v>
      </c>
      <c r="D343" s="73">
        <f t="shared" si="11"/>
        <v>6.25E-2</v>
      </c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</row>
    <row r="344" spans="1:16" x14ac:dyDescent="0.3">
      <c r="A344" s="6">
        <v>43956</v>
      </c>
      <c r="B344" s="73">
        <f>Data!T344-Data!U344</f>
        <v>0.25</v>
      </c>
      <c r="C344" s="73">
        <f t="shared" si="10"/>
        <v>0.25</v>
      </c>
      <c r="D344" s="73">
        <f t="shared" si="11"/>
        <v>6.25E-2</v>
      </c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</row>
    <row r="345" spans="1:16" x14ac:dyDescent="0.3">
      <c r="A345" s="6">
        <v>43957</v>
      </c>
      <c r="B345" s="73">
        <f>Data!T345-Data!U345</f>
        <v>0</v>
      </c>
      <c r="C345" s="73">
        <f t="shared" si="10"/>
        <v>0</v>
      </c>
      <c r="D345" s="73">
        <f t="shared" si="11"/>
        <v>0</v>
      </c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</row>
    <row r="346" spans="1:16" x14ac:dyDescent="0.3">
      <c r="A346" s="6">
        <v>43958</v>
      </c>
      <c r="B346" s="73">
        <f>Data!T346-Data!U346</f>
        <v>0</v>
      </c>
      <c r="C346" s="73">
        <f t="shared" si="10"/>
        <v>0</v>
      </c>
      <c r="D346" s="73">
        <f t="shared" si="11"/>
        <v>0</v>
      </c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</row>
    <row r="347" spans="1:16" x14ac:dyDescent="0.3">
      <c r="A347" s="6">
        <v>43959</v>
      </c>
      <c r="B347" s="73">
        <f>Data!T347-Data!U347</f>
        <v>0</v>
      </c>
      <c r="C347" s="73">
        <f t="shared" si="10"/>
        <v>0</v>
      </c>
      <c r="D347" s="73">
        <f t="shared" si="11"/>
        <v>0</v>
      </c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</row>
    <row r="348" spans="1:16" x14ac:dyDescent="0.3">
      <c r="A348" s="6">
        <v>43960</v>
      </c>
      <c r="B348" s="73">
        <f>Data!T348-Data!U348</f>
        <v>0</v>
      </c>
      <c r="C348" s="73">
        <f t="shared" ref="C348:C370" si="12">ABS(B348)</f>
        <v>0</v>
      </c>
      <c r="D348" s="73">
        <f t="shared" ref="D348:D370" si="13">B348^2</f>
        <v>0</v>
      </c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</row>
    <row r="349" spans="1:16" x14ac:dyDescent="0.3">
      <c r="A349" s="6">
        <v>43961</v>
      </c>
      <c r="B349" s="73">
        <f>Data!T349-Data!U349</f>
        <v>0</v>
      </c>
      <c r="C349" s="73">
        <f t="shared" si="12"/>
        <v>0</v>
      </c>
      <c r="D349" s="73">
        <f t="shared" si="13"/>
        <v>0</v>
      </c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</row>
    <row r="350" spans="1:16" x14ac:dyDescent="0.3">
      <c r="A350" s="6">
        <v>43962</v>
      </c>
      <c r="B350" s="73">
        <f>Data!T350-Data!U350</f>
        <v>1.25</v>
      </c>
      <c r="C350" s="73">
        <f t="shared" si="12"/>
        <v>1.25</v>
      </c>
      <c r="D350" s="73">
        <f t="shared" si="13"/>
        <v>1.5625</v>
      </c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</row>
    <row r="351" spans="1:16" x14ac:dyDescent="0.3">
      <c r="A351" s="6">
        <v>43963</v>
      </c>
      <c r="B351" s="73">
        <f>Data!T351-Data!U351</f>
        <v>1.5</v>
      </c>
      <c r="C351" s="73">
        <f t="shared" si="12"/>
        <v>1.5</v>
      </c>
      <c r="D351" s="73">
        <f t="shared" si="13"/>
        <v>2.25</v>
      </c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</row>
    <row r="352" spans="1:16" x14ac:dyDescent="0.3">
      <c r="A352" s="6">
        <v>43964</v>
      </c>
      <c r="B352" s="73">
        <f>Data!T352-Data!U352</f>
        <v>1.5</v>
      </c>
      <c r="C352" s="73">
        <f t="shared" si="12"/>
        <v>1.5</v>
      </c>
      <c r="D352" s="73">
        <f t="shared" si="13"/>
        <v>2.25</v>
      </c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</row>
    <row r="353" spans="1:16" x14ac:dyDescent="0.3">
      <c r="A353" s="6">
        <v>43965</v>
      </c>
      <c r="B353" s="73">
        <f>Data!T353-Data!U353</f>
        <v>1.5</v>
      </c>
      <c r="C353" s="73">
        <f t="shared" si="12"/>
        <v>1.5</v>
      </c>
      <c r="D353" s="73">
        <f t="shared" si="13"/>
        <v>2.25</v>
      </c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</row>
    <row r="354" spans="1:16" x14ac:dyDescent="0.3">
      <c r="A354" s="6">
        <v>43966</v>
      </c>
      <c r="B354" s="73">
        <f>Data!T354-Data!U354</f>
        <v>0.5</v>
      </c>
      <c r="C354" s="73">
        <f t="shared" si="12"/>
        <v>0.5</v>
      </c>
      <c r="D354" s="73">
        <f t="shared" si="13"/>
        <v>0.25</v>
      </c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</row>
    <row r="355" spans="1:16" x14ac:dyDescent="0.3">
      <c r="A355" s="6">
        <v>43967</v>
      </c>
      <c r="B355" s="73">
        <f>Data!T355-Data!U355</f>
        <v>0.25</v>
      </c>
      <c r="C355" s="73">
        <f t="shared" si="12"/>
        <v>0.25</v>
      </c>
      <c r="D355" s="73">
        <f t="shared" si="13"/>
        <v>6.25E-2</v>
      </c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</row>
    <row r="356" spans="1:16" x14ac:dyDescent="0.3">
      <c r="A356" s="6">
        <v>43968</v>
      </c>
      <c r="B356" s="73">
        <f>Data!T356-Data!U356</f>
        <v>0.25</v>
      </c>
      <c r="C356" s="73">
        <f t="shared" si="12"/>
        <v>0.25</v>
      </c>
      <c r="D356" s="73">
        <f t="shared" si="13"/>
        <v>6.25E-2</v>
      </c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</row>
    <row r="357" spans="1:16" x14ac:dyDescent="0.3">
      <c r="A357" s="6">
        <v>43969</v>
      </c>
      <c r="B357" s="73">
        <f>Data!T357-Data!U357</f>
        <v>0.25</v>
      </c>
      <c r="C357" s="73">
        <f t="shared" si="12"/>
        <v>0.25</v>
      </c>
      <c r="D357" s="73">
        <f t="shared" si="13"/>
        <v>6.25E-2</v>
      </c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</row>
    <row r="358" spans="1:16" x14ac:dyDescent="0.3">
      <c r="A358" s="6">
        <v>43970</v>
      </c>
      <c r="B358" s="73">
        <f>Data!T358-Data!U358</f>
        <v>0</v>
      </c>
      <c r="C358" s="73">
        <f t="shared" si="12"/>
        <v>0</v>
      </c>
      <c r="D358" s="73">
        <f t="shared" si="13"/>
        <v>0</v>
      </c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</row>
    <row r="359" spans="1:16" x14ac:dyDescent="0.3">
      <c r="A359" s="6">
        <v>43971</v>
      </c>
      <c r="B359" s="73">
        <f>Data!T359-Data!U359</f>
        <v>0</v>
      </c>
      <c r="C359" s="73">
        <f t="shared" si="12"/>
        <v>0</v>
      </c>
      <c r="D359" s="73">
        <f t="shared" si="13"/>
        <v>0</v>
      </c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</row>
    <row r="360" spans="1:16" x14ac:dyDescent="0.3">
      <c r="A360" s="6">
        <v>43972</v>
      </c>
      <c r="B360" s="73">
        <f>Data!T360-Data!U360</f>
        <v>0</v>
      </c>
      <c r="C360" s="73">
        <f t="shared" si="12"/>
        <v>0</v>
      </c>
      <c r="D360" s="73">
        <f t="shared" si="13"/>
        <v>0</v>
      </c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</row>
    <row r="361" spans="1:16" x14ac:dyDescent="0.3">
      <c r="A361" s="6">
        <v>43973</v>
      </c>
      <c r="B361" s="73">
        <f>Data!T361-Data!U361</f>
        <v>0</v>
      </c>
      <c r="C361" s="73">
        <f t="shared" si="12"/>
        <v>0</v>
      </c>
      <c r="D361" s="73">
        <f t="shared" si="13"/>
        <v>0</v>
      </c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</row>
    <row r="362" spans="1:16" x14ac:dyDescent="0.3">
      <c r="A362" s="6">
        <v>43974</v>
      </c>
      <c r="B362" s="73">
        <f>Data!T362-Data!U362</f>
        <v>0</v>
      </c>
      <c r="C362" s="73">
        <f t="shared" si="12"/>
        <v>0</v>
      </c>
      <c r="D362" s="73">
        <f t="shared" si="13"/>
        <v>0</v>
      </c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</row>
    <row r="363" spans="1:16" x14ac:dyDescent="0.3">
      <c r="A363" s="6">
        <v>43975</v>
      </c>
      <c r="B363" s="73">
        <f>Data!T363-Data!U363</f>
        <v>0</v>
      </c>
      <c r="C363" s="73">
        <f t="shared" si="12"/>
        <v>0</v>
      </c>
      <c r="D363" s="73">
        <f t="shared" si="13"/>
        <v>0</v>
      </c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</row>
    <row r="364" spans="1:16" x14ac:dyDescent="0.3">
      <c r="A364" s="6">
        <v>43976</v>
      </c>
      <c r="B364" s="73">
        <f>Data!T364-Data!U364</f>
        <v>0</v>
      </c>
      <c r="C364" s="73">
        <f t="shared" si="12"/>
        <v>0</v>
      </c>
      <c r="D364" s="73">
        <f t="shared" si="13"/>
        <v>0</v>
      </c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</row>
    <row r="365" spans="1:16" x14ac:dyDescent="0.3">
      <c r="A365" s="6">
        <v>43977</v>
      </c>
      <c r="B365" s="73">
        <f>Data!T365-Data!U365</f>
        <v>0</v>
      </c>
      <c r="C365" s="73">
        <f t="shared" si="12"/>
        <v>0</v>
      </c>
      <c r="D365" s="73">
        <f t="shared" si="13"/>
        <v>0</v>
      </c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</row>
    <row r="366" spans="1:16" x14ac:dyDescent="0.3">
      <c r="A366" s="6">
        <v>43978</v>
      </c>
      <c r="B366" s="73">
        <f>Data!T366-Data!U366</f>
        <v>0</v>
      </c>
      <c r="C366" s="73">
        <f t="shared" si="12"/>
        <v>0</v>
      </c>
      <c r="D366" s="73">
        <f t="shared" si="13"/>
        <v>0</v>
      </c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</row>
    <row r="367" spans="1:16" x14ac:dyDescent="0.3">
      <c r="A367" s="6">
        <v>43979</v>
      </c>
      <c r="B367" s="73">
        <f>Data!T367-Data!U367</f>
        <v>0</v>
      </c>
      <c r="C367" s="73">
        <f t="shared" si="12"/>
        <v>0</v>
      </c>
      <c r="D367" s="73">
        <f t="shared" si="13"/>
        <v>0</v>
      </c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</row>
    <row r="368" spans="1:16" x14ac:dyDescent="0.3">
      <c r="A368" s="6">
        <v>43980</v>
      </c>
      <c r="B368" s="73">
        <f>Data!T368-Data!U368</f>
        <v>0.5</v>
      </c>
      <c r="C368" s="73">
        <f t="shared" si="12"/>
        <v>0.5</v>
      </c>
      <c r="D368" s="73">
        <f t="shared" si="13"/>
        <v>0.25</v>
      </c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</row>
    <row r="369" spans="1:16" x14ac:dyDescent="0.3">
      <c r="A369" s="6">
        <v>43981</v>
      </c>
      <c r="B369" s="73">
        <f>Data!T369-Data!U369</f>
        <v>0.75</v>
      </c>
      <c r="C369" s="73">
        <f t="shared" si="12"/>
        <v>0.75</v>
      </c>
      <c r="D369" s="73">
        <f t="shared" si="13"/>
        <v>0.5625</v>
      </c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</row>
    <row r="370" spans="1:16" x14ac:dyDescent="0.3">
      <c r="A370" s="84">
        <v>43982</v>
      </c>
      <c r="B370" s="73">
        <f>Data!T370-Data!U370</f>
        <v>1</v>
      </c>
      <c r="C370" s="76">
        <f t="shared" si="12"/>
        <v>1</v>
      </c>
      <c r="D370" s="76">
        <f t="shared" si="13"/>
        <v>1</v>
      </c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</row>
    <row r="371" spans="1:16" x14ac:dyDescent="0.3">
      <c r="A371" s="46"/>
      <c r="B371" s="39"/>
      <c r="C371" s="39"/>
      <c r="D371" s="39"/>
      <c r="E371" s="47"/>
      <c r="F371" s="47"/>
      <c r="G371" s="60"/>
      <c r="H371" s="60"/>
      <c r="I371" s="60"/>
      <c r="J371" s="60"/>
      <c r="K371" s="60"/>
      <c r="L371" s="60"/>
      <c r="M371" s="60"/>
      <c r="N371" s="60"/>
      <c r="O371" s="60"/>
      <c r="P371" s="60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Q584"/>
  <sheetViews>
    <sheetView topLeftCell="F64" workbookViewId="0">
      <selection activeCell="I8" sqref="I8"/>
    </sheetView>
  </sheetViews>
  <sheetFormatPr defaultRowHeight="14.4" x14ac:dyDescent="0.3"/>
  <cols>
    <col min="2" max="2" width="10.33203125" bestFit="1" customWidth="1"/>
    <col min="3" max="3" width="14" customWidth="1"/>
    <col min="4" max="4" width="15.109375" customWidth="1"/>
    <col min="5" max="5" width="15.33203125" customWidth="1"/>
    <col min="7" max="7" width="20.88671875" customWidth="1"/>
    <col min="8" max="9" width="13.5546875" customWidth="1"/>
  </cols>
  <sheetData>
    <row r="3" spans="2:17" x14ac:dyDescent="0.3">
      <c r="C3" s="119" t="s">
        <v>74</v>
      </c>
      <c r="D3" s="120"/>
      <c r="E3" s="112"/>
      <c r="G3" s="28" t="s">
        <v>11</v>
      </c>
      <c r="H3" s="38">
        <f>SUM(Data!Z5:Z370)</f>
        <v>771.15999999999929</v>
      </c>
    </row>
    <row r="4" spans="2:17" x14ac:dyDescent="0.3">
      <c r="B4" s="29" t="s">
        <v>0</v>
      </c>
      <c r="C4" s="29" t="s">
        <v>2</v>
      </c>
      <c r="D4" s="29" t="s">
        <v>3</v>
      </c>
      <c r="E4" s="29" t="s">
        <v>4</v>
      </c>
      <c r="G4" s="28" t="s">
        <v>12</v>
      </c>
      <c r="H4" s="38">
        <f>SUM(Data!Y5:Y370)</f>
        <v>567.30000000000007</v>
      </c>
    </row>
    <row r="5" spans="2:17" s="60" customFormat="1" x14ac:dyDescent="0.3">
      <c r="B5" s="6">
        <v>43617</v>
      </c>
      <c r="C5" s="63" t="str">
        <f>IF(ISBLANK(Data!Y5)," ",Data!Y5-Data!Z5)</f>
        <v xml:space="preserve"> </v>
      </c>
      <c r="D5" s="63" t="str">
        <f>IF(ISBLANK(Data!Y5)," ",ABS(Data!Y5-Data!Z5))</f>
        <v xml:space="preserve"> </v>
      </c>
      <c r="E5" s="63" t="str">
        <f>IF(ISBLANK(Data!Y5)," ",(Data!Y5-Data!Z5)^2)</f>
        <v xml:space="preserve"> </v>
      </c>
      <c r="G5" s="28" t="s">
        <v>13</v>
      </c>
      <c r="H5" s="38">
        <f>SUM(C5:C370)</f>
        <v>-203.86000000000035</v>
      </c>
    </row>
    <row r="6" spans="2:17" s="60" customFormat="1" x14ac:dyDescent="0.3">
      <c r="B6" s="6">
        <v>43618</v>
      </c>
      <c r="C6" s="63" t="str">
        <f>IF(ISBLANK(Data!Y6)," ",Data!Y6-Data!Z6)</f>
        <v xml:space="preserve"> </v>
      </c>
      <c r="D6" s="63" t="str">
        <f>IF(ISBLANK(Data!Y6)," ",ABS(Data!Y6-Data!Z6))</f>
        <v xml:space="preserve"> </v>
      </c>
      <c r="E6" s="63" t="str">
        <f>IF(ISBLANK(Data!Y6)," ",(Data!Y6-Data!Z6)^2)</f>
        <v xml:space="preserve"> </v>
      </c>
      <c r="G6" s="28" t="s">
        <v>14</v>
      </c>
      <c r="H6" s="38">
        <f>SUM(D5:D370)</f>
        <v>705.19600000000014</v>
      </c>
    </row>
    <row r="7" spans="2:17" s="60" customFormat="1" x14ac:dyDescent="0.3">
      <c r="B7" s="6">
        <v>43619</v>
      </c>
      <c r="C7" s="63" t="str">
        <f>IF(ISBLANK(Data!Y7)," ",Data!Y7-Data!Z7)</f>
        <v xml:space="preserve"> </v>
      </c>
      <c r="D7" s="63" t="str">
        <f>IF(ISBLANK(Data!Y7)," ",ABS(Data!Y7-Data!Z7))</f>
        <v xml:space="preserve"> </v>
      </c>
      <c r="E7" s="63" t="str">
        <f>IF(ISBLANK(Data!Y7)," ",(Data!Y7-Data!Z7)^2)</f>
        <v xml:space="preserve"> </v>
      </c>
      <c r="G7" s="28" t="s">
        <v>5</v>
      </c>
      <c r="H7" s="38">
        <f>SUM(E5:E370)</f>
        <v>7108.7067359999965</v>
      </c>
    </row>
    <row r="8" spans="2:17" s="60" customFormat="1" x14ac:dyDescent="0.3">
      <c r="B8" s="6">
        <v>43620</v>
      </c>
      <c r="C8" s="63" t="str">
        <f>IF(ISBLANK(Data!Y8)," ",Data!Y8-Data!Z8)</f>
        <v xml:space="preserve"> </v>
      </c>
      <c r="D8" s="63" t="str">
        <f>IF(ISBLANK(Data!Y8)," ",ABS(Data!Y8-Data!Z8))</f>
        <v xml:space="preserve"> </v>
      </c>
      <c r="E8" s="63" t="str">
        <f>IF(ISBLANK(Data!Y8)," ",(Data!Y8-Data!Z8)^2)</f>
        <v xml:space="preserve"> </v>
      </c>
    </row>
    <row r="9" spans="2:17" s="60" customFormat="1" x14ac:dyDescent="0.3">
      <c r="B9" s="6">
        <v>43621</v>
      </c>
      <c r="C9" s="63" t="str">
        <f>IF(ISBLANK(Data!Y9)," ",Data!Y9-Data!Z9)</f>
        <v xml:space="preserve"> </v>
      </c>
      <c r="D9" s="63" t="str">
        <f>IF(ISBLANK(Data!Y9)," ",ABS(Data!Y9-Data!Z9))</f>
        <v xml:space="preserve"> </v>
      </c>
      <c r="E9" s="63" t="str">
        <f>IF(ISBLANK(Data!Y9)," ",(Data!Y9-Data!Z9)^2)</f>
        <v xml:space="preserve"> </v>
      </c>
      <c r="G9"/>
      <c r="H9"/>
      <c r="I9"/>
      <c r="J9"/>
      <c r="K9"/>
      <c r="L9"/>
      <c r="M9"/>
      <c r="N9"/>
      <c r="O9"/>
      <c r="P9"/>
      <c r="Q9"/>
    </row>
    <row r="10" spans="2:17" s="60" customFormat="1" x14ac:dyDescent="0.3">
      <c r="B10" s="6">
        <v>43622</v>
      </c>
      <c r="C10" s="63">
        <f>IF(ISBLANK(Data!Y10)," ",Data!Y10-Data!Z10)</f>
        <v>0</v>
      </c>
      <c r="D10" s="63">
        <f>IF(ISBLANK(Data!Y10)," ",ABS(Data!Y10-Data!Z10))</f>
        <v>0</v>
      </c>
      <c r="E10" s="63">
        <f>IF(ISBLANK(Data!Y10)," ",(Data!Y10-Data!Z10)^2)</f>
        <v>0</v>
      </c>
      <c r="G10" s="119" t="s">
        <v>6</v>
      </c>
      <c r="H10" s="120"/>
      <c r="I10" s="120"/>
      <c r="J10" s="120"/>
      <c r="K10" s="120"/>
      <c r="L10" s="120"/>
      <c r="M10" s="120"/>
      <c r="N10" s="120"/>
      <c r="O10" s="120"/>
      <c r="P10" s="120"/>
      <c r="Q10" s="112"/>
    </row>
    <row r="11" spans="2:17" s="60" customFormat="1" x14ac:dyDescent="0.3">
      <c r="B11" s="6">
        <v>43623</v>
      </c>
      <c r="C11" s="63">
        <f>IF(ISBLANK(Data!Y11)," ",Data!Y11-Data!Z11)</f>
        <v>0</v>
      </c>
      <c r="D11" s="63">
        <f>IF(ISBLANK(Data!Y11)," ",ABS(Data!Y11-Data!Z11))</f>
        <v>0</v>
      </c>
      <c r="E11" s="63">
        <f>IF(ISBLANK(Data!Y11)," ",(Data!Y11-Data!Z11)^2)</f>
        <v>0</v>
      </c>
      <c r="G11" s="29" t="s">
        <v>45</v>
      </c>
      <c r="H11" s="29" t="s">
        <v>36</v>
      </c>
      <c r="I11" s="51"/>
      <c r="J11" s="125" t="s">
        <v>46</v>
      </c>
      <c r="K11" s="126"/>
      <c r="L11" s="126"/>
      <c r="M11" s="126"/>
      <c r="N11" s="126"/>
      <c r="O11" s="126"/>
      <c r="P11" s="126"/>
      <c r="Q11" s="127"/>
    </row>
    <row r="12" spans="2:17" s="60" customFormat="1" x14ac:dyDescent="0.3">
      <c r="B12" s="6">
        <v>43624</v>
      </c>
      <c r="C12" s="63">
        <f>IF(ISBLANK(Data!Y12)," ",Data!Y12-Data!Z12)</f>
        <v>0</v>
      </c>
      <c r="D12" s="63">
        <f>IF(ISBLANK(Data!Y12)," ",ABS(Data!Y12-Data!Z12))</f>
        <v>0</v>
      </c>
      <c r="E12" s="63">
        <f>IF(ISBLANK(Data!Y12)," ",(Data!Y12-Data!Z12)^2)</f>
        <v>0</v>
      </c>
      <c r="G12" s="33" t="s">
        <v>7</v>
      </c>
      <c r="H12" s="26" t="s">
        <v>47</v>
      </c>
      <c r="I12" s="55">
        <f>ROUND(H5/COUNT(C5:C370),3)</f>
        <v>-0.56499999999999995</v>
      </c>
      <c r="J12" s="122" t="str">
        <f>CONCATENATE(I12," "," is the average mean error")</f>
        <v>-0.565  is the average mean error</v>
      </c>
      <c r="K12" s="123"/>
      <c r="L12" s="123"/>
      <c r="M12" s="123"/>
      <c r="N12" s="123"/>
      <c r="O12" s="123"/>
      <c r="P12" s="123"/>
      <c r="Q12" s="124"/>
    </row>
    <row r="13" spans="2:17" s="60" customFormat="1" x14ac:dyDescent="0.3">
      <c r="B13" s="6">
        <v>43625</v>
      </c>
      <c r="C13" s="63">
        <f>IF(ISBLANK(Data!Y13)," ",Data!Y13-Data!Z13)</f>
        <v>0</v>
      </c>
      <c r="D13" s="63">
        <f>IF(ISBLANK(Data!Y13)," ",ABS(Data!Y13-Data!Z13))</f>
        <v>0</v>
      </c>
      <c r="E13" s="63">
        <f>IF(ISBLANK(Data!Y13)," ",(Data!Y13-Data!Z13)^2)</f>
        <v>0</v>
      </c>
      <c r="G13" s="31" t="s">
        <v>8</v>
      </c>
      <c r="H13" s="31" t="s">
        <v>39</v>
      </c>
      <c r="I13" s="56">
        <f>ROUND(H6/COUNT(D5:D370),3)</f>
        <v>1.9530000000000001</v>
      </c>
      <c r="J13" s="116" t="str">
        <f>CONCATENATE(I13," ","is the magnitutde of the average mean error")</f>
        <v>1.953 is the magnitutde of the average mean error</v>
      </c>
      <c r="K13" s="117"/>
      <c r="L13" s="117"/>
      <c r="M13" s="117"/>
      <c r="N13" s="117"/>
      <c r="O13" s="117"/>
      <c r="P13" s="117"/>
      <c r="Q13" s="118"/>
    </row>
    <row r="14" spans="2:17" s="60" customFormat="1" x14ac:dyDescent="0.3">
      <c r="B14" s="6">
        <v>43626</v>
      </c>
      <c r="C14" s="63">
        <f>IF(ISBLANK(Data!Y14)," ",Data!Y14-Data!Z14)</f>
        <v>0</v>
      </c>
      <c r="D14" s="63">
        <f>IF(ISBLANK(Data!Y14)," ",ABS(Data!Y14-Data!Z14))</f>
        <v>0</v>
      </c>
      <c r="E14" s="63">
        <f>IF(ISBLANK(Data!Y14)," ",(Data!Y14-Data!Z14)^2)</f>
        <v>0</v>
      </c>
      <c r="G14" s="29" t="s">
        <v>9</v>
      </c>
      <c r="H14" s="29" t="s">
        <v>49</v>
      </c>
      <c r="I14" s="51">
        <f xml:space="preserve"> ROUND(H4/H3,3)</f>
        <v>0.73599999999999999</v>
      </c>
      <c r="J14" s="116" t="str">
        <f>CONCATENATE("Mean of the forecast data is ", ROUND(H4/H3,3),"th fraction of the mean of the observed data")</f>
        <v>Mean of the forecast data is 0.736th fraction of the mean of the observed data</v>
      </c>
      <c r="K14" s="117"/>
      <c r="L14" s="117"/>
      <c r="M14" s="117"/>
      <c r="N14" s="117"/>
      <c r="O14" s="117"/>
      <c r="P14" s="117"/>
      <c r="Q14" s="118"/>
    </row>
    <row r="15" spans="2:17" s="60" customFormat="1" x14ac:dyDescent="0.3">
      <c r="B15" s="6">
        <v>43627</v>
      </c>
      <c r="C15" s="63">
        <f>IF(ISBLANK(Data!Y15)," ",Data!Y15-Data!Z15)</f>
        <v>0</v>
      </c>
      <c r="D15" s="63">
        <f>IF(ISBLANK(Data!Y15)," ",ABS(Data!Y15-Data!Z15))</f>
        <v>0</v>
      </c>
      <c r="E15" s="63">
        <f>IF(ISBLANK(Data!Y15)," ",(Data!Y15-Data!Z15)^2)</f>
        <v>0</v>
      </c>
      <c r="G15" s="29" t="s">
        <v>10</v>
      </c>
      <c r="H15" s="29" t="s">
        <v>48</v>
      </c>
      <c r="I15" s="51">
        <f>ROUND(SQRT(H7/COUNT(E5:E370)),3)</f>
        <v>4.4379999999999997</v>
      </c>
      <c r="J15" s="113" t="str">
        <f>CONCATENATE(ROUND(SQRT(H7/COUNT(E219:E519)),3)," ","is the average magnitude of the forecast error")</f>
        <v>6.839 is the average magnitude of the forecast error</v>
      </c>
      <c r="K15" s="114"/>
      <c r="L15" s="114"/>
      <c r="M15" s="114"/>
      <c r="N15" s="114"/>
      <c r="O15" s="114"/>
      <c r="P15" s="114"/>
      <c r="Q15" s="115"/>
    </row>
    <row r="16" spans="2:17" s="60" customFormat="1" x14ac:dyDescent="0.3">
      <c r="B16" s="6">
        <v>43628</v>
      </c>
      <c r="C16" s="63">
        <f>IF(ISBLANK(Data!Y16)," ",Data!Y16-Data!Z16)</f>
        <v>0</v>
      </c>
      <c r="D16" s="63">
        <f>IF(ISBLANK(Data!Y16)," ",ABS(Data!Y16-Data!Z16))</f>
        <v>0</v>
      </c>
      <c r="E16" s="63">
        <f>IF(ISBLANK(Data!Y16)," ",(Data!Y16-Data!Z16)^2)</f>
        <v>0</v>
      </c>
    </row>
    <row r="17" spans="2:16" s="60" customFormat="1" x14ac:dyDescent="0.3">
      <c r="B17" s="6">
        <v>43629</v>
      </c>
      <c r="C17" s="63">
        <f>IF(ISBLANK(Data!Y17)," ",Data!Y17-Data!Z17)</f>
        <v>0</v>
      </c>
      <c r="D17" s="63">
        <f>IF(ISBLANK(Data!Y17)," ",ABS(Data!Y17-Data!Z17))</f>
        <v>0</v>
      </c>
      <c r="E17" s="63">
        <f>IF(ISBLANK(Data!Y17)," ",(Data!Y17-Data!Z17)^2)</f>
        <v>0</v>
      </c>
      <c r="H17" s="52" t="s">
        <v>89</v>
      </c>
      <c r="I17" s="3" t="s">
        <v>90</v>
      </c>
      <c r="J17" s="52" t="s">
        <v>89</v>
      </c>
      <c r="K17" s="111" t="s">
        <v>91</v>
      </c>
      <c r="L17" s="111"/>
      <c r="M17" s="52" t="s">
        <v>89</v>
      </c>
      <c r="N17" s="3" t="s">
        <v>22</v>
      </c>
      <c r="O17" s="52" t="s">
        <v>89</v>
      </c>
      <c r="P17" s="3" t="s">
        <v>92</v>
      </c>
    </row>
    <row r="18" spans="2:16" s="60" customFormat="1" x14ac:dyDescent="0.3">
      <c r="B18" s="6">
        <v>43630</v>
      </c>
      <c r="C18" s="63">
        <f>IF(ISBLANK(Data!Y18)," ",Data!Y18-Data!Z18)</f>
        <v>0</v>
      </c>
      <c r="D18" s="63">
        <f>IF(ISBLANK(Data!Y18)," ",ABS(Data!Y18-Data!Z18))</f>
        <v>0</v>
      </c>
      <c r="E18" s="63">
        <f>IF(ISBLANK(Data!Y18)," ",(Data!Y18-Data!Z18)^2)</f>
        <v>0</v>
      </c>
      <c r="H18" s="92" t="s">
        <v>84</v>
      </c>
      <c r="I18" s="3">
        <f>Nominal1day!H13</f>
        <v>-0.11</v>
      </c>
      <c r="J18" s="83" t="s">
        <v>84</v>
      </c>
      <c r="K18" s="111">
        <f>Nominal1day!H14</f>
        <v>2.8319999999999999</v>
      </c>
      <c r="L18" s="111"/>
      <c r="M18" s="83" t="s">
        <v>84</v>
      </c>
      <c r="N18" s="3">
        <f>Nominal1day!H15</f>
        <v>0.94799999999999995</v>
      </c>
      <c r="O18" s="83" t="s">
        <v>84</v>
      </c>
      <c r="P18" s="3">
        <f>Nominal1day!H16</f>
        <v>8.6479999999999997</v>
      </c>
    </row>
    <row r="19" spans="2:16" s="60" customFormat="1" x14ac:dyDescent="0.3">
      <c r="B19" s="6">
        <v>43631</v>
      </c>
      <c r="C19" s="63">
        <f>IF(ISBLANK(Data!Y19)," ",Data!Y19-Data!Z19)</f>
        <v>0</v>
      </c>
      <c r="D19" s="63">
        <f>IF(ISBLANK(Data!Y19)," ",ABS(Data!Y19-Data!Z19))</f>
        <v>0</v>
      </c>
      <c r="E19" s="63">
        <f>IF(ISBLANK(Data!Y19)," ",(Data!Y19-Data!Z19)^2)</f>
        <v>0</v>
      </c>
      <c r="H19" s="93" t="s">
        <v>104</v>
      </c>
      <c r="I19" s="3">
        <f>'Nominal 2 day'!H13</f>
        <v>-0.47399999999999998</v>
      </c>
      <c r="J19" s="81" t="s">
        <v>104</v>
      </c>
      <c r="K19" s="119">
        <f>'Nominal 2 day'!H14</f>
        <v>2.4830000000000001</v>
      </c>
      <c r="L19" s="112"/>
      <c r="M19" s="81" t="s">
        <v>104</v>
      </c>
      <c r="N19" s="3">
        <f>'Nominal 2 day'!H15</f>
        <v>0.77500000000000002</v>
      </c>
      <c r="O19" s="81" t="s">
        <v>104</v>
      </c>
      <c r="P19" s="3">
        <f>'Nominal 2 day'!H16</f>
        <v>6.8470000000000004</v>
      </c>
    </row>
    <row r="20" spans="2:16" s="60" customFormat="1" x14ac:dyDescent="0.3">
      <c r="B20" s="6">
        <v>43632</v>
      </c>
      <c r="C20" s="63">
        <f>IF(ISBLANK(Data!Y20)," ",Data!Y20-Data!Z20)</f>
        <v>0</v>
      </c>
      <c r="D20" s="63">
        <f>IF(ISBLANK(Data!Y20)," ",ABS(Data!Y20-Data!Z20))</f>
        <v>0</v>
      </c>
      <c r="E20" s="63">
        <f>IF(ISBLANK(Data!Y20)," ",(Data!Y20-Data!Z20)^2)</f>
        <v>0</v>
      </c>
      <c r="H20" s="92" t="s">
        <v>85</v>
      </c>
      <c r="I20" s="3">
        <f>Nominal3day!I14</f>
        <v>-0.65900000000000003</v>
      </c>
      <c r="J20" s="83" t="s">
        <v>85</v>
      </c>
      <c r="K20" s="111">
        <f>Nominal3day!I15</f>
        <v>2.0430000000000001</v>
      </c>
      <c r="L20" s="111"/>
      <c r="M20" s="83" t="s">
        <v>85</v>
      </c>
      <c r="N20" s="3">
        <f>Nominal3day!I16</f>
        <v>0.69</v>
      </c>
      <c r="O20" s="83" t="s">
        <v>85</v>
      </c>
      <c r="P20" s="3">
        <f>Nominal3day!I17</f>
        <v>5.8120000000000003</v>
      </c>
    </row>
    <row r="21" spans="2:16" s="60" customFormat="1" x14ac:dyDescent="0.3">
      <c r="B21" s="6">
        <v>43633</v>
      </c>
      <c r="C21" s="63">
        <f>IF(ISBLANK(Data!Y21)," ",Data!Y21-Data!Z21)</f>
        <v>0</v>
      </c>
      <c r="D21" s="63">
        <f>IF(ISBLANK(Data!Y21)," ",ABS(Data!Y21-Data!Z21))</f>
        <v>0</v>
      </c>
      <c r="E21" s="63">
        <f>IF(ISBLANK(Data!Y21)," ",(Data!Y21-Data!Z21)^2)</f>
        <v>0</v>
      </c>
      <c r="G21"/>
      <c r="H21" s="93" t="s">
        <v>105</v>
      </c>
      <c r="I21" s="3">
        <f>Nominal4day!H13</f>
        <v>-0.14199999999999999</v>
      </c>
      <c r="J21" s="81" t="s">
        <v>105</v>
      </c>
      <c r="K21" s="119">
        <f>Nominal4day!H14</f>
        <v>2.1789999999999998</v>
      </c>
      <c r="L21" s="112"/>
      <c r="M21" s="81" t="s">
        <v>105</v>
      </c>
      <c r="N21" s="3">
        <f>Nominal4day!H15</f>
        <v>0.94799999999999995</v>
      </c>
      <c r="O21" s="81" t="s">
        <v>105</v>
      </c>
      <c r="P21" s="3">
        <f>Nominal4day!H16</f>
        <v>5.117</v>
      </c>
    </row>
    <row r="22" spans="2:16" s="60" customFormat="1" x14ac:dyDescent="0.3">
      <c r="B22" s="6">
        <v>43634</v>
      </c>
      <c r="C22" s="63">
        <f>IF(ISBLANK(Data!Y22)," ",Data!Y22-Data!Z22)</f>
        <v>0</v>
      </c>
      <c r="D22" s="63">
        <f>IF(ISBLANK(Data!Y22)," ",ABS(Data!Y22-Data!Z22))</f>
        <v>0</v>
      </c>
      <c r="E22" s="63">
        <f>IF(ISBLANK(Data!Y22)," ",(Data!Y22-Data!Z22)^2)</f>
        <v>0</v>
      </c>
      <c r="G22"/>
      <c r="H22" s="92" t="s">
        <v>86</v>
      </c>
      <c r="I22" s="3">
        <f>I12</f>
        <v>-0.56499999999999995</v>
      </c>
      <c r="J22" s="83" t="s">
        <v>86</v>
      </c>
      <c r="K22" s="111">
        <f>I13</f>
        <v>1.9530000000000001</v>
      </c>
      <c r="L22" s="111"/>
      <c r="M22" s="83" t="s">
        <v>86</v>
      </c>
      <c r="N22" s="3">
        <f>I14</f>
        <v>0.73599999999999999</v>
      </c>
      <c r="O22" s="83" t="s">
        <v>86</v>
      </c>
      <c r="P22" s="3">
        <f>I15</f>
        <v>4.4379999999999997</v>
      </c>
    </row>
    <row r="23" spans="2:16" s="60" customFormat="1" x14ac:dyDescent="0.3">
      <c r="B23" s="6">
        <v>43635</v>
      </c>
      <c r="C23" s="63">
        <f>IF(ISBLANK(Data!Y23)," ",Data!Y23-Data!Z23)</f>
        <v>0</v>
      </c>
      <c r="D23" s="63">
        <f>IF(ISBLANK(Data!Y23)," ",ABS(Data!Y23-Data!Z23))</f>
        <v>0</v>
      </c>
      <c r="E23" s="63">
        <f>IF(ISBLANK(Data!Y23)," ",(Data!Y23-Data!Z23)^2)</f>
        <v>0</v>
      </c>
      <c r="M23" s="34"/>
    </row>
    <row r="24" spans="2:16" s="60" customFormat="1" x14ac:dyDescent="0.3">
      <c r="B24" s="6">
        <v>43636</v>
      </c>
      <c r="C24" s="63">
        <f>IF(ISBLANK(Data!Y24)," ",Data!Y24-Data!Z24)</f>
        <v>0</v>
      </c>
      <c r="D24" s="63">
        <f>IF(ISBLANK(Data!Y24)," ",ABS(Data!Y24-Data!Z24))</f>
        <v>0</v>
      </c>
      <c r="E24" s="63">
        <f>IF(ISBLANK(Data!Y24)," ",(Data!Y24-Data!Z24)^2)</f>
        <v>0</v>
      </c>
    </row>
    <row r="25" spans="2:16" s="60" customFormat="1" x14ac:dyDescent="0.3">
      <c r="B25" s="6">
        <v>43637</v>
      </c>
      <c r="C25" s="63">
        <f>IF(ISBLANK(Data!Y25)," ",Data!Y25-Data!Z25)</f>
        <v>0</v>
      </c>
      <c r="D25" s="63">
        <f>IF(ISBLANK(Data!Y25)," ",ABS(Data!Y25-Data!Z25))</f>
        <v>0</v>
      </c>
      <c r="E25" s="63">
        <f>IF(ISBLANK(Data!Y25)," ",(Data!Y25-Data!Z25)^2)</f>
        <v>0</v>
      </c>
    </row>
    <row r="26" spans="2:16" s="60" customFormat="1" x14ac:dyDescent="0.3">
      <c r="B26" s="6">
        <v>43638</v>
      </c>
      <c r="C26" s="63">
        <f>IF(ISBLANK(Data!Y26)," ",Data!Y26-Data!Z26)</f>
        <v>0</v>
      </c>
      <c r="D26" s="63">
        <f>IF(ISBLANK(Data!Y26)," ",ABS(Data!Y26-Data!Z26))</f>
        <v>0</v>
      </c>
      <c r="E26" s="63">
        <f>IF(ISBLANK(Data!Y26)," ",(Data!Y26-Data!Z26)^2)</f>
        <v>0</v>
      </c>
    </row>
    <row r="27" spans="2:16" s="60" customFormat="1" x14ac:dyDescent="0.3">
      <c r="B27" s="6">
        <v>43639</v>
      </c>
      <c r="C27" s="63">
        <f>IF(ISBLANK(Data!Y27)," ",Data!Y27-Data!Z27)</f>
        <v>0</v>
      </c>
      <c r="D27" s="63">
        <f>IF(ISBLANK(Data!Y27)," ",ABS(Data!Y27-Data!Z27))</f>
        <v>0</v>
      </c>
      <c r="E27" s="63">
        <f>IF(ISBLANK(Data!Y27)," ",(Data!Y27-Data!Z27)^2)</f>
        <v>0</v>
      </c>
    </row>
    <row r="28" spans="2:16" s="60" customFormat="1" x14ac:dyDescent="0.3">
      <c r="B28" s="6">
        <v>43640</v>
      </c>
      <c r="C28" s="63">
        <f>IF(ISBLANK(Data!Y28)," ",Data!Y28-Data!Z28)</f>
        <v>0</v>
      </c>
      <c r="D28" s="63">
        <f>IF(ISBLANK(Data!Y28)," ",ABS(Data!Y28-Data!Z28))</f>
        <v>0</v>
      </c>
      <c r="E28" s="63">
        <f>IF(ISBLANK(Data!Y28)," ",(Data!Y28-Data!Z28)^2)</f>
        <v>0</v>
      </c>
    </row>
    <row r="29" spans="2:16" s="60" customFormat="1" x14ac:dyDescent="0.3">
      <c r="B29" s="6">
        <v>43641</v>
      </c>
      <c r="C29" s="63">
        <f>IF(ISBLANK(Data!Y29)," ",Data!Y29-Data!Z29)</f>
        <v>0</v>
      </c>
      <c r="D29" s="63">
        <f>IF(ISBLANK(Data!Y29)," ",ABS(Data!Y29-Data!Z29))</f>
        <v>0</v>
      </c>
      <c r="E29" s="63">
        <f>IF(ISBLANK(Data!Y29)," ",(Data!Y29-Data!Z29)^2)</f>
        <v>0</v>
      </c>
    </row>
    <row r="30" spans="2:16" s="60" customFormat="1" x14ac:dyDescent="0.3">
      <c r="B30" s="6">
        <v>43642</v>
      </c>
      <c r="C30" s="63">
        <f>IF(ISBLANK(Data!Y30)," ",Data!Y30-Data!Z30)</f>
        <v>0</v>
      </c>
      <c r="D30" s="63">
        <f>IF(ISBLANK(Data!Y30)," ",ABS(Data!Y30-Data!Z30))</f>
        <v>0</v>
      </c>
      <c r="E30" s="63">
        <f>IF(ISBLANK(Data!Y30)," ",(Data!Y30-Data!Z30)^2)</f>
        <v>0</v>
      </c>
    </row>
    <row r="31" spans="2:16" s="60" customFormat="1" x14ac:dyDescent="0.3">
      <c r="B31" s="6">
        <v>43643</v>
      </c>
      <c r="C31" s="63">
        <f>IF(ISBLANK(Data!Y31)," ",Data!Y31-Data!Z31)</f>
        <v>0</v>
      </c>
      <c r="D31" s="63">
        <f>IF(ISBLANK(Data!Y31)," ",ABS(Data!Y31-Data!Z31))</f>
        <v>0</v>
      </c>
      <c r="E31" s="63">
        <f>IF(ISBLANK(Data!Y31)," ",(Data!Y31-Data!Z31)^2)</f>
        <v>0</v>
      </c>
    </row>
    <row r="32" spans="2:16" s="60" customFormat="1" x14ac:dyDescent="0.3">
      <c r="B32" s="6">
        <v>43644</v>
      </c>
      <c r="C32" s="63">
        <f>IF(ISBLANK(Data!Y32)," ",Data!Y32-Data!Z32)</f>
        <v>0</v>
      </c>
      <c r="D32" s="63">
        <f>IF(ISBLANK(Data!Y32)," ",ABS(Data!Y32-Data!Z32))</f>
        <v>0</v>
      </c>
      <c r="E32" s="63">
        <f>IF(ISBLANK(Data!Y32)," ",(Data!Y32-Data!Z32)^2)</f>
        <v>0</v>
      </c>
    </row>
    <row r="33" spans="2:5" s="60" customFormat="1" x14ac:dyDescent="0.3">
      <c r="B33" s="6">
        <v>43645</v>
      </c>
      <c r="C33" s="63">
        <f>IF(ISBLANK(Data!Y33)," ",Data!Y33-Data!Z33)</f>
        <v>0</v>
      </c>
      <c r="D33" s="63">
        <f>IF(ISBLANK(Data!Y33)," ",ABS(Data!Y33-Data!Z33))</f>
        <v>0</v>
      </c>
      <c r="E33" s="63">
        <f>IF(ISBLANK(Data!Y33)," ",(Data!Y33-Data!Z33)^2)</f>
        <v>0</v>
      </c>
    </row>
    <row r="34" spans="2:5" s="60" customFormat="1" x14ac:dyDescent="0.3">
      <c r="B34" s="6">
        <v>43646</v>
      </c>
      <c r="C34" s="63">
        <f>IF(ISBLANK(Data!Y34)," ",Data!Y34-Data!Z34)</f>
        <v>0</v>
      </c>
      <c r="D34" s="63">
        <f>IF(ISBLANK(Data!Y34)," ",ABS(Data!Y34-Data!Z34))</f>
        <v>0</v>
      </c>
      <c r="E34" s="63">
        <f>IF(ISBLANK(Data!Y34)," ",(Data!Y34-Data!Z34)^2)</f>
        <v>0</v>
      </c>
    </row>
    <row r="35" spans="2:5" s="60" customFormat="1" x14ac:dyDescent="0.3">
      <c r="B35" s="6">
        <v>43647</v>
      </c>
      <c r="C35" s="63">
        <f>IF(ISBLANK(Data!Y35)," ",Data!Y35-Data!Z35)</f>
        <v>0</v>
      </c>
      <c r="D35" s="63">
        <f>IF(ISBLANK(Data!Y35)," ",ABS(Data!Y35-Data!Z35))</f>
        <v>0</v>
      </c>
      <c r="E35" s="63">
        <f>IF(ISBLANK(Data!Y35)," ",(Data!Y35-Data!Z35)^2)</f>
        <v>0</v>
      </c>
    </row>
    <row r="36" spans="2:5" s="60" customFormat="1" x14ac:dyDescent="0.3">
      <c r="B36" s="6">
        <v>43648</v>
      </c>
      <c r="C36" s="63">
        <f>IF(ISBLANK(Data!Y36)," ",Data!Y36-Data!Z36)</f>
        <v>0</v>
      </c>
      <c r="D36" s="63">
        <f>IF(ISBLANK(Data!Y36)," ",ABS(Data!Y36-Data!Z36))</f>
        <v>0</v>
      </c>
      <c r="E36" s="63">
        <f>IF(ISBLANK(Data!Y36)," ",(Data!Y36-Data!Z36)^2)</f>
        <v>0</v>
      </c>
    </row>
    <row r="37" spans="2:5" s="60" customFormat="1" x14ac:dyDescent="0.3">
      <c r="B37" s="6">
        <v>43649</v>
      </c>
      <c r="C37" s="63">
        <f>IF(ISBLANK(Data!Y37)," ",Data!Y37-Data!Z37)</f>
        <v>0</v>
      </c>
      <c r="D37" s="63">
        <f>IF(ISBLANK(Data!Y37)," ",ABS(Data!Y37-Data!Z37))</f>
        <v>0</v>
      </c>
      <c r="E37" s="63">
        <f>IF(ISBLANK(Data!Y37)," ",(Data!Y37-Data!Z37)^2)</f>
        <v>0</v>
      </c>
    </row>
    <row r="38" spans="2:5" s="60" customFormat="1" x14ac:dyDescent="0.3">
      <c r="B38" s="6">
        <v>43650</v>
      </c>
      <c r="C38" s="63">
        <f>IF(ISBLANK(Data!Y38)," ",Data!Y38-Data!Z38)</f>
        <v>-0.78</v>
      </c>
      <c r="D38" s="63">
        <f>IF(ISBLANK(Data!Y38)," ",ABS(Data!Y38-Data!Z38))</f>
        <v>0.78</v>
      </c>
      <c r="E38" s="63">
        <f>IF(ISBLANK(Data!Y38)," ",(Data!Y38-Data!Z38)^2)</f>
        <v>0.60840000000000005</v>
      </c>
    </row>
    <row r="39" spans="2:5" s="60" customFormat="1" x14ac:dyDescent="0.3">
      <c r="B39" s="6">
        <v>43651</v>
      </c>
      <c r="C39" s="63">
        <f>IF(ISBLANK(Data!Y39)," ",Data!Y39-Data!Z39)</f>
        <v>-7.5400000000000009</v>
      </c>
      <c r="D39" s="63">
        <f>IF(ISBLANK(Data!Y39)," ",ABS(Data!Y39-Data!Z39))</f>
        <v>7.5400000000000009</v>
      </c>
      <c r="E39" s="63">
        <f>IF(ISBLANK(Data!Y39)," ",(Data!Y39-Data!Z39)^2)</f>
        <v>56.851600000000012</v>
      </c>
    </row>
    <row r="40" spans="2:5" s="60" customFormat="1" x14ac:dyDescent="0.3">
      <c r="B40" s="6">
        <v>43652</v>
      </c>
      <c r="C40" s="63">
        <f>IF(ISBLANK(Data!Y40)," ",Data!Y40-Data!Z40)</f>
        <v>-6.3400000000000007</v>
      </c>
      <c r="D40" s="63">
        <f>IF(ISBLANK(Data!Y40)," ",ABS(Data!Y40-Data!Z40))</f>
        <v>6.3400000000000007</v>
      </c>
      <c r="E40" s="63">
        <f>IF(ISBLANK(Data!Y40)," ",(Data!Y40-Data!Z40)^2)</f>
        <v>40.195600000000006</v>
      </c>
    </row>
    <row r="41" spans="2:5" s="60" customFormat="1" x14ac:dyDescent="0.3">
      <c r="B41" s="6">
        <v>43653</v>
      </c>
      <c r="C41" s="63">
        <f>IF(ISBLANK(Data!Y41)," ",Data!Y41-Data!Z41)</f>
        <v>-4.7600000000000007</v>
      </c>
      <c r="D41" s="63">
        <f>IF(ISBLANK(Data!Y41)," ",ABS(Data!Y41-Data!Z41))</f>
        <v>4.7600000000000007</v>
      </c>
      <c r="E41" s="63">
        <f>IF(ISBLANK(Data!Y41)," ",(Data!Y41-Data!Z41)^2)</f>
        <v>22.657600000000006</v>
      </c>
    </row>
    <row r="42" spans="2:5" s="60" customFormat="1" x14ac:dyDescent="0.3">
      <c r="B42" s="6">
        <v>43654</v>
      </c>
      <c r="C42" s="63">
        <f>IF(ISBLANK(Data!Y42)," ",Data!Y42-Data!Z42)</f>
        <v>-4.4000000000000004</v>
      </c>
      <c r="D42" s="63">
        <f>IF(ISBLANK(Data!Y42)," ",ABS(Data!Y42-Data!Z42))</f>
        <v>4.4000000000000004</v>
      </c>
      <c r="E42" s="63">
        <f>IF(ISBLANK(Data!Y42)," ",(Data!Y42-Data!Z42)^2)</f>
        <v>19.360000000000003</v>
      </c>
    </row>
    <row r="43" spans="2:5" s="60" customFormat="1" x14ac:dyDescent="0.3">
      <c r="B43" s="6">
        <v>43655</v>
      </c>
      <c r="C43" s="63">
        <f>IF(ISBLANK(Data!Y43)," ",Data!Y43-Data!Z43)</f>
        <v>-3.4600000000000009</v>
      </c>
      <c r="D43" s="63">
        <f>IF(ISBLANK(Data!Y43)," ",ABS(Data!Y43-Data!Z43))</f>
        <v>3.4600000000000009</v>
      </c>
      <c r="E43" s="63">
        <f>IF(ISBLANK(Data!Y43)," ",(Data!Y43-Data!Z43)^2)</f>
        <v>11.971600000000006</v>
      </c>
    </row>
    <row r="44" spans="2:5" s="60" customFormat="1" x14ac:dyDescent="0.3">
      <c r="B44" s="6">
        <v>43656</v>
      </c>
      <c r="C44" s="63">
        <f>IF(ISBLANK(Data!Y44)," ",Data!Y44-Data!Z44)</f>
        <v>7.62</v>
      </c>
      <c r="D44" s="63">
        <f>IF(ISBLANK(Data!Y44)," ",ABS(Data!Y44-Data!Z44))</f>
        <v>7.62</v>
      </c>
      <c r="E44" s="63">
        <f>IF(ISBLANK(Data!Y44)," ",(Data!Y44-Data!Z44)^2)</f>
        <v>58.064399999999999</v>
      </c>
    </row>
    <row r="45" spans="2:5" s="60" customFormat="1" x14ac:dyDescent="0.3">
      <c r="B45" s="6">
        <v>43657</v>
      </c>
      <c r="C45" s="63">
        <f>IF(ISBLANK(Data!Y45)," ",Data!Y45-Data!Z45)</f>
        <v>6.68</v>
      </c>
      <c r="D45" s="63">
        <f>IF(ISBLANK(Data!Y45)," ",ABS(Data!Y45-Data!Z45))</f>
        <v>6.68</v>
      </c>
      <c r="E45" s="63">
        <f>IF(ISBLANK(Data!Y45)," ",(Data!Y45-Data!Z45)^2)</f>
        <v>44.622399999999999</v>
      </c>
    </row>
    <row r="46" spans="2:5" s="60" customFormat="1" x14ac:dyDescent="0.3">
      <c r="B46" s="6">
        <v>43658</v>
      </c>
      <c r="C46" s="63">
        <f>IF(ISBLANK(Data!Y46)," ",Data!Y46-Data!Z46)</f>
        <v>5.1000000000000005</v>
      </c>
      <c r="D46" s="63">
        <f>IF(ISBLANK(Data!Y46)," ",ABS(Data!Y46-Data!Z46))</f>
        <v>5.1000000000000005</v>
      </c>
      <c r="E46" s="63">
        <f>IF(ISBLANK(Data!Y46)," ",(Data!Y46-Data!Z46)^2)</f>
        <v>26.010000000000005</v>
      </c>
    </row>
    <row r="47" spans="2:5" s="60" customFormat="1" x14ac:dyDescent="0.3">
      <c r="B47" s="6">
        <v>43659</v>
      </c>
      <c r="C47" s="63">
        <f>IF(ISBLANK(Data!Y47)," ",Data!Y47-Data!Z47)</f>
        <v>4.74</v>
      </c>
      <c r="D47" s="63">
        <f>IF(ISBLANK(Data!Y47)," ",ABS(Data!Y47-Data!Z47))</f>
        <v>4.74</v>
      </c>
      <c r="E47" s="63">
        <f>IF(ISBLANK(Data!Y47)," ",(Data!Y47-Data!Z47)^2)</f>
        <v>22.467600000000001</v>
      </c>
    </row>
    <row r="48" spans="2:5" s="60" customFormat="1" x14ac:dyDescent="0.3">
      <c r="B48" s="6">
        <v>43660</v>
      </c>
      <c r="C48" s="63">
        <f>IF(ISBLANK(Data!Y48)," ",Data!Y48-Data!Z48)</f>
        <v>4.58</v>
      </c>
      <c r="D48" s="63">
        <f>IF(ISBLANK(Data!Y48)," ",ABS(Data!Y48-Data!Z48))</f>
        <v>4.58</v>
      </c>
      <c r="E48" s="63">
        <f>IF(ISBLANK(Data!Y48)," ",(Data!Y48-Data!Z48)^2)</f>
        <v>20.976400000000002</v>
      </c>
    </row>
    <row r="49" spans="2:5" s="60" customFormat="1" x14ac:dyDescent="0.3">
      <c r="B49" s="6">
        <v>43661</v>
      </c>
      <c r="C49" s="63">
        <f>IF(ISBLANK(Data!Y49)," ",Data!Y49-Data!Z49)</f>
        <v>0.26</v>
      </c>
      <c r="D49" s="63">
        <f>IF(ISBLANK(Data!Y49)," ",ABS(Data!Y49-Data!Z49))</f>
        <v>0.26</v>
      </c>
      <c r="E49" s="63">
        <f>IF(ISBLANK(Data!Y49)," ",(Data!Y49-Data!Z49)^2)</f>
        <v>6.7600000000000007E-2</v>
      </c>
    </row>
    <row r="50" spans="2:5" s="60" customFormat="1" x14ac:dyDescent="0.3">
      <c r="B50" s="6">
        <v>43662</v>
      </c>
      <c r="C50" s="63">
        <f>IF(ISBLANK(Data!Y50)," ",Data!Y50-Data!Z50)</f>
        <v>0</v>
      </c>
      <c r="D50" s="63">
        <f>IF(ISBLANK(Data!Y50)," ",ABS(Data!Y50-Data!Z50))</f>
        <v>0</v>
      </c>
      <c r="E50" s="63">
        <f>IF(ISBLANK(Data!Y50)," ",(Data!Y50-Data!Z50)^2)</f>
        <v>0</v>
      </c>
    </row>
    <row r="51" spans="2:5" s="60" customFormat="1" x14ac:dyDescent="0.3">
      <c r="B51" s="6">
        <v>43663</v>
      </c>
      <c r="C51" s="63">
        <f>IF(ISBLANK(Data!Y51)," ",Data!Y51-Data!Z51)</f>
        <v>2.96</v>
      </c>
      <c r="D51" s="63">
        <f>IF(ISBLANK(Data!Y51)," ",ABS(Data!Y51-Data!Z51))</f>
        <v>2.96</v>
      </c>
      <c r="E51" s="63">
        <f>IF(ISBLANK(Data!Y51)," ",(Data!Y51-Data!Z51)^2)</f>
        <v>8.7615999999999996</v>
      </c>
    </row>
    <row r="52" spans="2:5" s="60" customFormat="1" x14ac:dyDescent="0.3">
      <c r="B52" s="6">
        <v>43664</v>
      </c>
      <c r="C52" s="63">
        <f>IF(ISBLANK(Data!Y52)," ",Data!Y52-Data!Z52)</f>
        <v>2.96</v>
      </c>
      <c r="D52" s="63">
        <f>IF(ISBLANK(Data!Y52)," ",ABS(Data!Y52-Data!Z52))</f>
        <v>2.96</v>
      </c>
      <c r="E52" s="63">
        <f>IF(ISBLANK(Data!Y52)," ",(Data!Y52-Data!Z52)^2)</f>
        <v>8.7615999999999996</v>
      </c>
    </row>
    <row r="53" spans="2:5" s="60" customFormat="1" x14ac:dyDescent="0.3">
      <c r="B53" s="6">
        <v>43665</v>
      </c>
      <c r="C53" s="63">
        <f>IF(ISBLANK(Data!Y53)," ",Data!Y53-Data!Z53)</f>
        <v>2.96</v>
      </c>
      <c r="D53" s="63">
        <f>IF(ISBLANK(Data!Y53)," ",ABS(Data!Y53-Data!Z53))</f>
        <v>2.96</v>
      </c>
      <c r="E53" s="63">
        <f>IF(ISBLANK(Data!Y53)," ",(Data!Y53-Data!Z53)^2)</f>
        <v>8.7615999999999996</v>
      </c>
    </row>
    <row r="54" spans="2:5" s="60" customFormat="1" x14ac:dyDescent="0.3">
      <c r="B54" s="6">
        <v>43666</v>
      </c>
      <c r="C54" s="63">
        <f>IF(ISBLANK(Data!Y54)," ",Data!Y54-Data!Z54)</f>
        <v>2.8039999999999998</v>
      </c>
      <c r="D54" s="63">
        <f>IF(ISBLANK(Data!Y54)," ",ABS(Data!Y54-Data!Z54))</f>
        <v>2.8039999999999998</v>
      </c>
      <c r="E54" s="63">
        <f>IF(ISBLANK(Data!Y54)," ",(Data!Y54-Data!Z54)^2)</f>
        <v>7.8624159999999987</v>
      </c>
    </row>
    <row r="55" spans="2:5" s="60" customFormat="1" x14ac:dyDescent="0.3">
      <c r="B55" s="6">
        <v>43667</v>
      </c>
      <c r="C55" s="63">
        <f>IF(ISBLANK(Data!Y55)," ",Data!Y55-Data!Z55)</f>
        <v>2.8039999999999998</v>
      </c>
      <c r="D55" s="63">
        <f>IF(ISBLANK(Data!Y55)," ",ABS(Data!Y55-Data!Z55))</f>
        <v>2.8039999999999998</v>
      </c>
      <c r="E55" s="63">
        <f>IF(ISBLANK(Data!Y55)," ",(Data!Y55-Data!Z55)^2)</f>
        <v>7.8624159999999987</v>
      </c>
    </row>
    <row r="56" spans="2:5" s="60" customFormat="1" x14ac:dyDescent="0.3">
      <c r="B56" s="6">
        <v>43668</v>
      </c>
      <c r="C56" s="63">
        <f>IF(ISBLANK(Data!Y56)," ",Data!Y56-Data!Z56)</f>
        <v>3.468</v>
      </c>
      <c r="D56" s="63">
        <f>IF(ISBLANK(Data!Y56)," ",ABS(Data!Y56-Data!Z56))</f>
        <v>3.468</v>
      </c>
      <c r="E56" s="63">
        <f>IF(ISBLANK(Data!Y56)," ",(Data!Y56-Data!Z56)^2)</f>
        <v>12.027023999999999</v>
      </c>
    </row>
    <row r="57" spans="2:5" s="60" customFormat="1" x14ac:dyDescent="0.3">
      <c r="B57" s="6">
        <v>43669</v>
      </c>
      <c r="C57" s="63">
        <f>IF(ISBLANK(Data!Y57)," ",Data!Y57-Data!Z57)</f>
        <v>3.468</v>
      </c>
      <c r="D57" s="63">
        <f>IF(ISBLANK(Data!Y57)," ",ABS(Data!Y57-Data!Z57))</f>
        <v>3.468</v>
      </c>
      <c r="E57" s="63">
        <f>IF(ISBLANK(Data!Y57)," ",(Data!Y57-Data!Z57)^2)</f>
        <v>12.027023999999999</v>
      </c>
    </row>
    <row r="58" spans="2:5" s="60" customFormat="1" x14ac:dyDescent="0.3">
      <c r="B58" s="6">
        <v>43670</v>
      </c>
      <c r="C58" s="63">
        <f>IF(ISBLANK(Data!Y58)," ",Data!Y58-Data!Z58)</f>
        <v>3.468</v>
      </c>
      <c r="D58" s="63">
        <f>IF(ISBLANK(Data!Y58)," ",ABS(Data!Y58-Data!Z58))</f>
        <v>3.468</v>
      </c>
      <c r="E58" s="63">
        <f>IF(ISBLANK(Data!Y58)," ",(Data!Y58-Data!Z58)^2)</f>
        <v>12.027023999999999</v>
      </c>
    </row>
    <row r="59" spans="2:5" s="60" customFormat="1" x14ac:dyDescent="0.3">
      <c r="B59" s="6">
        <v>43671</v>
      </c>
      <c r="C59" s="63">
        <f>IF(ISBLANK(Data!Y59)," ",Data!Y59-Data!Z59)</f>
        <v>2.6879999999999997</v>
      </c>
      <c r="D59" s="63">
        <f>IF(ISBLANK(Data!Y59)," ",ABS(Data!Y59-Data!Z59))</f>
        <v>2.6879999999999997</v>
      </c>
      <c r="E59" s="63">
        <f>IF(ISBLANK(Data!Y59)," ",(Data!Y59-Data!Z59)^2)</f>
        <v>7.2253439999999989</v>
      </c>
    </row>
    <row r="60" spans="2:5" s="60" customFormat="1" x14ac:dyDescent="0.3">
      <c r="B60" s="6">
        <v>43672</v>
      </c>
      <c r="C60" s="63">
        <f>IF(ISBLANK(Data!Y60)," ",Data!Y60-Data!Z60)</f>
        <v>2.6879999999999997</v>
      </c>
      <c r="D60" s="63">
        <f>IF(ISBLANK(Data!Y60)," ",ABS(Data!Y60-Data!Z60))</f>
        <v>2.6879999999999997</v>
      </c>
      <c r="E60" s="63">
        <f>IF(ISBLANK(Data!Y60)," ",(Data!Y60-Data!Z60)^2)</f>
        <v>7.2253439999999989</v>
      </c>
    </row>
    <row r="61" spans="2:5" s="60" customFormat="1" x14ac:dyDescent="0.3">
      <c r="B61" s="6">
        <v>43673</v>
      </c>
      <c r="C61" s="63">
        <f>IF(ISBLANK(Data!Y61)," ",Data!Y61-Data!Z61)</f>
        <v>-0.81600000000000017</v>
      </c>
      <c r="D61" s="63">
        <f>IF(ISBLANK(Data!Y61)," ",ABS(Data!Y61-Data!Z61))</f>
        <v>0.81600000000000017</v>
      </c>
      <c r="E61" s="63">
        <f>IF(ISBLANK(Data!Y61)," ",(Data!Y61-Data!Z61)^2)</f>
        <v>0.66585600000000023</v>
      </c>
    </row>
    <row r="62" spans="2:5" s="60" customFormat="1" x14ac:dyDescent="0.3">
      <c r="B62" s="6">
        <v>43674</v>
      </c>
      <c r="C62" s="63">
        <f>IF(ISBLANK(Data!Y62)," ",Data!Y62-Data!Z62)</f>
        <v>-1.492</v>
      </c>
      <c r="D62" s="63">
        <f>IF(ISBLANK(Data!Y62)," ",ABS(Data!Y62-Data!Z62))</f>
        <v>1.492</v>
      </c>
      <c r="E62" s="63">
        <f>IF(ISBLANK(Data!Y62)," ",(Data!Y62-Data!Z62)^2)</f>
        <v>2.226064</v>
      </c>
    </row>
    <row r="63" spans="2:5" s="60" customFormat="1" x14ac:dyDescent="0.3">
      <c r="B63" s="6">
        <v>43675</v>
      </c>
      <c r="C63" s="63">
        <f>IF(ISBLANK(Data!Y63)," ",Data!Y63-Data!Z63)</f>
        <v>-2.1920000000000002</v>
      </c>
      <c r="D63" s="63">
        <f>IF(ISBLANK(Data!Y63)," ",ABS(Data!Y63-Data!Z63))</f>
        <v>2.1920000000000002</v>
      </c>
      <c r="E63" s="63">
        <f>IF(ISBLANK(Data!Y63)," ",(Data!Y63-Data!Z63)^2)</f>
        <v>4.8048640000000011</v>
      </c>
    </row>
    <row r="64" spans="2:5" s="60" customFormat="1" x14ac:dyDescent="0.3">
      <c r="B64" s="6">
        <v>43676</v>
      </c>
      <c r="C64" s="63">
        <f>IF(ISBLANK(Data!Y64)," ",Data!Y64-Data!Z64)</f>
        <v>-4.1640000000000006</v>
      </c>
      <c r="D64" s="63">
        <f>IF(ISBLANK(Data!Y64)," ",ABS(Data!Y64-Data!Z64))</f>
        <v>4.1640000000000006</v>
      </c>
      <c r="E64" s="63">
        <f>IF(ISBLANK(Data!Y64)," ",(Data!Y64-Data!Z64)^2)</f>
        <v>17.338896000000005</v>
      </c>
    </row>
    <row r="65" spans="2:5" s="60" customFormat="1" x14ac:dyDescent="0.3">
      <c r="B65" s="6">
        <v>43677</v>
      </c>
      <c r="C65" s="63">
        <f>IF(ISBLANK(Data!Y65)," ",Data!Y65-Data!Z65)</f>
        <v>-6.2000000000000011</v>
      </c>
      <c r="D65" s="63">
        <f>IF(ISBLANK(Data!Y65)," ",ABS(Data!Y65-Data!Z65))</f>
        <v>6.2000000000000011</v>
      </c>
      <c r="E65" s="63">
        <f>IF(ISBLANK(Data!Y65)," ",(Data!Y65-Data!Z65)^2)</f>
        <v>38.440000000000012</v>
      </c>
    </row>
    <row r="66" spans="2:5" s="60" customFormat="1" x14ac:dyDescent="0.3">
      <c r="B66" s="6">
        <v>43678</v>
      </c>
      <c r="C66" s="63">
        <f>IF(ISBLANK(Data!Y66)," ",Data!Y66-Data!Z66)</f>
        <v>-4.4400000000000013</v>
      </c>
      <c r="D66" s="63">
        <f>IF(ISBLANK(Data!Y66)," ",ABS(Data!Y66-Data!Z66))</f>
        <v>4.4400000000000013</v>
      </c>
      <c r="E66" s="63">
        <f>IF(ISBLANK(Data!Y66)," ",(Data!Y66-Data!Z66)^2)</f>
        <v>19.71360000000001</v>
      </c>
    </row>
    <row r="67" spans="2:5" s="60" customFormat="1" x14ac:dyDescent="0.3">
      <c r="B67" s="6">
        <v>43679</v>
      </c>
      <c r="C67" s="63">
        <f>IF(ISBLANK(Data!Y67)," ",Data!Y67-Data!Z67)</f>
        <v>-6.3200000000000012</v>
      </c>
      <c r="D67" s="63">
        <f>IF(ISBLANK(Data!Y67)," ",ABS(Data!Y67-Data!Z67))</f>
        <v>6.3200000000000012</v>
      </c>
      <c r="E67" s="63">
        <f>IF(ISBLANK(Data!Y67)," ",(Data!Y67-Data!Z67)^2)</f>
        <v>39.942400000000013</v>
      </c>
    </row>
    <row r="68" spans="2:5" s="60" customFormat="1" x14ac:dyDescent="0.3">
      <c r="B68" s="6">
        <v>43680</v>
      </c>
      <c r="C68" s="63">
        <f>IF(ISBLANK(Data!Y68)," ",Data!Y68-Data!Z68)</f>
        <v>-5.3599999999999994</v>
      </c>
      <c r="D68" s="63">
        <f>IF(ISBLANK(Data!Y68)," ",ABS(Data!Y68-Data!Z68))</f>
        <v>5.3599999999999994</v>
      </c>
      <c r="E68" s="63">
        <f>IF(ISBLANK(Data!Y68)," ",(Data!Y68-Data!Z68)^2)</f>
        <v>28.729599999999994</v>
      </c>
    </row>
    <row r="69" spans="2:5" s="60" customFormat="1" x14ac:dyDescent="0.3">
      <c r="B69" s="6">
        <v>43681</v>
      </c>
      <c r="C69" s="63">
        <f>IF(ISBLANK(Data!Y69)," ",Data!Y69-Data!Z69)</f>
        <v>-1.6279999999999992</v>
      </c>
      <c r="D69" s="63">
        <f>IF(ISBLANK(Data!Y69)," ",ABS(Data!Y69-Data!Z69))</f>
        <v>1.6279999999999992</v>
      </c>
      <c r="E69" s="63">
        <f>IF(ISBLANK(Data!Y69)," ",(Data!Y69-Data!Z69)^2)</f>
        <v>2.6503839999999976</v>
      </c>
    </row>
    <row r="70" spans="2:5" s="60" customFormat="1" x14ac:dyDescent="0.3">
      <c r="B70" s="6">
        <v>43682</v>
      </c>
      <c r="C70" s="63">
        <f>IF(ISBLANK(Data!Y70)," ",Data!Y70-Data!Z70)</f>
        <v>-1.1639999999999997</v>
      </c>
      <c r="D70" s="63">
        <f>IF(ISBLANK(Data!Y70)," ",ABS(Data!Y70-Data!Z70))</f>
        <v>1.1639999999999997</v>
      </c>
      <c r="E70" s="63">
        <f>IF(ISBLANK(Data!Y70)," ",(Data!Y70-Data!Z70)^2)</f>
        <v>1.3548959999999992</v>
      </c>
    </row>
    <row r="71" spans="2:5" s="60" customFormat="1" x14ac:dyDescent="0.3">
      <c r="B71" s="6">
        <v>43683</v>
      </c>
      <c r="C71" s="63">
        <f>IF(ISBLANK(Data!Y71)," ",Data!Y71-Data!Z71)</f>
        <v>-2.7839999999999998</v>
      </c>
      <c r="D71" s="63">
        <f>IF(ISBLANK(Data!Y71)," ",ABS(Data!Y71-Data!Z71))</f>
        <v>2.7839999999999998</v>
      </c>
      <c r="E71" s="63">
        <f>IF(ISBLANK(Data!Y71)," ",(Data!Y71-Data!Z71)^2)</f>
        <v>7.7506559999999993</v>
      </c>
    </row>
    <row r="72" spans="2:5" s="60" customFormat="1" x14ac:dyDescent="0.3">
      <c r="B72" s="6">
        <v>43684</v>
      </c>
      <c r="C72" s="63">
        <f>IF(ISBLANK(Data!Y72)," ",Data!Y72-Data!Z72)</f>
        <v>-1.9000000000000004</v>
      </c>
      <c r="D72" s="63">
        <f>IF(ISBLANK(Data!Y72)," ",ABS(Data!Y72-Data!Z72))</f>
        <v>1.9000000000000004</v>
      </c>
      <c r="E72" s="63">
        <f>IF(ISBLANK(Data!Y72)," ",(Data!Y72-Data!Z72)^2)</f>
        <v>3.6100000000000012</v>
      </c>
    </row>
    <row r="73" spans="2:5" s="60" customFormat="1" x14ac:dyDescent="0.3">
      <c r="B73" s="6">
        <v>43685</v>
      </c>
      <c r="C73" s="63">
        <f>IF(ISBLANK(Data!Y73)," ",Data!Y73-Data!Z73)</f>
        <v>-1.8600000000000003</v>
      </c>
      <c r="D73" s="63">
        <f>IF(ISBLANK(Data!Y73)," ",ABS(Data!Y73-Data!Z73))</f>
        <v>1.8600000000000003</v>
      </c>
      <c r="E73" s="63">
        <f>IF(ISBLANK(Data!Y73)," ",(Data!Y73-Data!Z73)^2)</f>
        <v>3.4596000000000013</v>
      </c>
    </row>
    <row r="74" spans="2:5" s="60" customFormat="1" x14ac:dyDescent="0.3">
      <c r="B74" s="6">
        <v>43686</v>
      </c>
      <c r="C74" s="63">
        <f>IF(ISBLANK(Data!Y74)," ",Data!Y74-Data!Z74)</f>
        <v>-2.2039999999999993</v>
      </c>
      <c r="D74" s="63">
        <f>IF(ISBLANK(Data!Y74)," ",ABS(Data!Y74-Data!Z74))</f>
        <v>2.2039999999999993</v>
      </c>
      <c r="E74" s="63">
        <f>IF(ISBLANK(Data!Y74)," ",(Data!Y74-Data!Z74)^2)</f>
        <v>4.8576159999999966</v>
      </c>
    </row>
    <row r="75" spans="2:5" s="60" customFormat="1" x14ac:dyDescent="0.3">
      <c r="B75" s="6">
        <v>43687</v>
      </c>
      <c r="C75" s="63">
        <f>IF(ISBLANK(Data!Y75)," ",Data!Y75-Data!Z75)</f>
        <v>0.7280000000000002</v>
      </c>
      <c r="D75" s="63">
        <f>IF(ISBLANK(Data!Y75)," ",ABS(Data!Y75-Data!Z75))</f>
        <v>0.7280000000000002</v>
      </c>
      <c r="E75" s="63">
        <f>IF(ISBLANK(Data!Y75)," ",(Data!Y75-Data!Z75)^2)</f>
        <v>0.52998400000000034</v>
      </c>
    </row>
    <row r="76" spans="2:5" s="60" customFormat="1" x14ac:dyDescent="0.3">
      <c r="B76" s="6">
        <v>43688</v>
      </c>
      <c r="C76" s="63">
        <f>IF(ISBLANK(Data!Y76)," ",Data!Y76-Data!Z76)</f>
        <v>1.8879999999999999</v>
      </c>
      <c r="D76" s="63">
        <f>IF(ISBLANK(Data!Y76)," ",ABS(Data!Y76-Data!Z76))</f>
        <v>1.8879999999999999</v>
      </c>
      <c r="E76" s="63">
        <f>IF(ISBLANK(Data!Y76)," ",(Data!Y76-Data!Z76)^2)</f>
        <v>3.5645439999999997</v>
      </c>
    </row>
    <row r="77" spans="2:5" s="60" customFormat="1" x14ac:dyDescent="0.3">
      <c r="B77" s="6">
        <v>43689</v>
      </c>
      <c r="C77" s="63">
        <f>IF(ISBLANK(Data!Y77)," ",Data!Y77-Data!Z77)</f>
        <v>3.4639999999999995</v>
      </c>
      <c r="D77" s="63">
        <f>IF(ISBLANK(Data!Y77)," ",ABS(Data!Y77-Data!Z77))</f>
        <v>3.4639999999999995</v>
      </c>
      <c r="E77" s="63">
        <f>IF(ISBLANK(Data!Y77)," ",(Data!Y77-Data!Z77)^2)</f>
        <v>11.999295999999998</v>
      </c>
    </row>
    <row r="78" spans="2:5" s="60" customFormat="1" x14ac:dyDescent="0.3">
      <c r="B78" s="6">
        <v>43690</v>
      </c>
      <c r="C78" s="63">
        <f>IF(ISBLANK(Data!Y78)," ",Data!Y78-Data!Z78)</f>
        <v>3.6239999999999997</v>
      </c>
      <c r="D78" s="63">
        <f>IF(ISBLANK(Data!Y78)," ",ABS(Data!Y78-Data!Z78))</f>
        <v>3.6239999999999997</v>
      </c>
      <c r="E78" s="63">
        <f>IF(ISBLANK(Data!Y78)," ",(Data!Y78-Data!Z78)^2)</f>
        <v>13.133375999999998</v>
      </c>
    </row>
    <row r="79" spans="2:5" s="60" customFormat="1" x14ac:dyDescent="0.3">
      <c r="B79" s="6">
        <v>43691</v>
      </c>
      <c r="C79" s="63">
        <f>IF(ISBLANK(Data!Y79)," ",Data!Y79-Data!Z79)</f>
        <v>3.8040000000000007</v>
      </c>
      <c r="D79" s="63">
        <f>IF(ISBLANK(Data!Y79)," ",ABS(Data!Y79-Data!Z79))</f>
        <v>3.8040000000000007</v>
      </c>
      <c r="E79" s="63">
        <f>IF(ISBLANK(Data!Y79)," ",(Data!Y79-Data!Z79)^2)</f>
        <v>14.470416000000005</v>
      </c>
    </row>
    <row r="80" spans="2:5" s="60" customFormat="1" x14ac:dyDescent="0.3">
      <c r="B80" s="6">
        <v>43692</v>
      </c>
      <c r="C80" s="63">
        <f>IF(ISBLANK(Data!Y80)," ",Data!Y80-Data!Z80)</f>
        <v>4.387999999999999</v>
      </c>
      <c r="D80" s="63">
        <f>IF(ISBLANK(Data!Y80)," ",ABS(Data!Y80-Data!Z80))</f>
        <v>4.387999999999999</v>
      </c>
      <c r="E80" s="63">
        <f>IF(ISBLANK(Data!Y80)," ",(Data!Y80-Data!Z80)^2)</f>
        <v>19.254543999999992</v>
      </c>
    </row>
    <row r="81" spans="2:5" s="60" customFormat="1" x14ac:dyDescent="0.3">
      <c r="B81" s="6">
        <v>43693</v>
      </c>
      <c r="C81" s="63">
        <f>IF(ISBLANK(Data!Y81)," ",Data!Y81-Data!Z81)</f>
        <v>2.968</v>
      </c>
      <c r="D81" s="63">
        <f>IF(ISBLANK(Data!Y81)," ",ABS(Data!Y81-Data!Z81))</f>
        <v>2.968</v>
      </c>
      <c r="E81" s="63">
        <f>IF(ISBLANK(Data!Y81)," ",(Data!Y81-Data!Z81)^2)</f>
        <v>8.8090239999999991</v>
      </c>
    </row>
    <row r="82" spans="2:5" s="60" customFormat="1" x14ac:dyDescent="0.3">
      <c r="B82" s="6">
        <v>43694</v>
      </c>
      <c r="C82" s="63">
        <f>IF(ISBLANK(Data!Y82)," ",Data!Y82-Data!Z82)</f>
        <v>3.0639999999999996</v>
      </c>
      <c r="D82" s="63">
        <f>IF(ISBLANK(Data!Y82)," ",ABS(Data!Y82-Data!Z82))</f>
        <v>3.0639999999999996</v>
      </c>
      <c r="E82" s="63">
        <f>IF(ISBLANK(Data!Y82)," ",(Data!Y82-Data!Z82)^2)</f>
        <v>9.3880959999999973</v>
      </c>
    </row>
    <row r="83" spans="2:5" s="60" customFormat="1" x14ac:dyDescent="0.3">
      <c r="B83" s="6">
        <v>43695</v>
      </c>
      <c r="C83" s="63">
        <f>IF(ISBLANK(Data!Y83)," ",Data!Y83-Data!Z83)</f>
        <v>2.6040000000000001</v>
      </c>
      <c r="D83" s="63">
        <f>IF(ISBLANK(Data!Y83)," ",ABS(Data!Y83-Data!Z83))</f>
        <v>2.6040000000000001</v>
      </c>
      <c r="E83" s="63">
        <f>IF(ISBLANK(Data!Y83)," ",(Data!Y83-Data!Z83)^2)</f>
        <v>6.7808160000000006</v>
      </c>
    </row>
    <row r="84" spans="2:5" s="60" customFormat="1" x14ac:dyDescent="0.3">
      <c r="B84" s="6">
        <v>43696</v>
      </c>
      <c r="C84" s="63">
        <f>IF(ISBLANK(Data!Y84)," ",Data!Y84-Data!Z84)</f>
        <v>1.9440000000000002</v>
      </c>
      <c r="D84" s="63">
        <f>IF(ISBLANK(Data!Y84)," ",ABS(Data!Y84-Data!Z84))</f>
        <v>1.9440000000000002</v>
      </c>
      <c r="E84" s="63">
        <f>IF(ISBLANK(Data!Y84)," ",(Data!Y84-Data!Z84)^2)</f>
        <v>3.7791360000000007</v>
      </c>
    </row>
    <row r="85" spans="2:5" s="60" customFormat="1" x14ac:dyDescent="0.3">
      <c r="B85" s="6">
        <v>43697</v>
      </c>
      <c r="C85" s="63">
        <f>IF(ISBLANK(Data!Y85)," ",Data!Y85-Data!Z85)</f>
        <v>0</v>
      </c>
      <c r="D85" s="63">
        <f>IF(ISBLANK(Data!Y85)," ",ABS(Data!Y85-Data!Z85))</f>
        <v>0</v>
      </c>
      <c r="E85" s="63">
        <f>IF(ISBLANK(Data!Y85)," ",(Data!Y85-Data!Z85)^2)</f>
        <v>0</v>
      </c>
    </row>
    <row r="86" spans="2:5" s="60" customFormat="1" x14ac:dyDescent="0.3">
      <c r="B86" s="6">
        <v>43698</v>
      </c>
      <c r="C86" s="63">
        <f>IF(ISBLANK(Data!Y86)," ",Data!Y86-Data!Z86)</f>
        <v>0</v>
      </c>
      <c r="D86" s="63">
        <f>IF(ISBLANK(Data!Y86)," ",ABS(Data!Y86-Data!Z86))</f>
        <v>0</v>
      </c>
      <c r="E86" s="63">
        <f>IF(ISBLANK(Data!Y86)," ",(Data!Y86-Data!Z86)^2)</f>
        <v>0</v>
      </c>
    </row>
    <row r="87" spans="2:5" s="60" customFormat="1" x14ac:dyDescent="0.3">
      <c r="B87" s="6">
        <v>43699</v>
      </c>
      <c r="C87" s="63">
        <f>IF(ISBLANK(Data!Y87)," ",Data!Y87-Data!Z87)</f>
        <v>0</v>
      </c>
      <c r="D87" s="63">
        <f>IF(ISBLANK(Data!Y87)," ",ABS(Data!Y87-Data!Z87))</f>
        <v>0</v>
      </c>
      <c r="E87" s="63">
        <f>IF(ISBLANK(Data!Y87)," ",(Data!Y87-Data!Z87)^2)</f>
        <v>0</v>
      </c>
    </row>
    <row r="88" spans="2:5" s="60" customFormat="1" x14ac:dyDescent="0.3">
      <c r="B88" s="6">
        <v>43700</v>
      </c>
      <c r="C88" s="63">
        <f>IF(ISBLANK(Data!Y88)," ",Data!Y88-Data!Z88)</f>
        <v>0</v>
      </c>
      <c r="D88" s="63">
        <f>IF(ISBLANK(Data!Y88)," ",ABS(Data!Y88-Data!Z88))</f>
        <v>0</v>
      </c>
      <c r="E88" s="63">
        <f>IF(ISBLANK(Data!Y88)," ",(Data!Y88-Data!Z88)^2)</f>
        <v>0</v>
      </c>
    </row>
    <row r="89" spans="2:5" s="60" customFormat="1" x14ac:dyDescent="0.3">
      <c r="B89" s="6">
        <v>43701</v>
      </c>
      <c r="C89" s="63">
        <f>IF(ISBLANK(Data!Y89)," ",Data!Y89-Data!Z89)</f>
        <v>0</v>
      </c>
      <c r="D89" s="63">
        <f>IF(ISBLANK(Data!Y89)," ",ABS(Data!Y89-Data!Z89))</f>
        <v>0</v>
      </c>
      <c r="E89" s="63">
        <f>IF(ISBLANK(Data!Y89)," ",(Data!Y89-Data!Z89)^2)</f>
        <v>0</v>
      </c>
    </row>
    <row r="90" spans="2:5" s="60" customFormat="1" x14ac:dyDescent="0.3">
      <c r="B90" s="6">
        <v>43702</v>
      </c>
      <c r="C90" s="63">
        <f>IF(ISBLANK(Data!Y90)," ",Data!Y90-Data!Z90)</f>
        <v>0</v>
      </c>
      <c r="D90" s="63">
        <f>IF(ISBLANK(Data!Y90)," ",ABS(Data!Y90-Data!Z90))</f>
        <v>0</v>
      </c>
      <c r="E90" s="63">
        <f>IF(ISBLANK(Data!Y90)," ",(Data!Y90-Data!Z90)^2)</f>
        <v>0</v>
      </c>
    </row>
    <row r="91" spans="2:5" s="60" customFormat="1" x14ac:dyDescent="0.3">
      <c r="B91" s="6">
        <v>43703</v>
      </c>
      <c r="C91" s="63">
        <f>IF(ISBLANK(Data!Y91)," ",Data!Y91-Data!Z91)</f>
        <v>0</v>
      </c>
      <c r="D91" s="63">
        <f>IF(ISBLANK(Data!Y91)," ",ABS(Data!Y91-Data!Z91))</f>
        <v>0</v>
      </c>
      <c r="E91" s="63">
        <f>IF(ISBLANK(Data!Y91)," ",(Data!Y91-Data!Z91)^2)</f>
        <v>0</v>
      </c>
    </row>
    <row r="92" spans="2:5" s="60" customFormat="1" x14ac:dyDescent="0.3">
      <c r="B92" s="6">
        <v>43704</v>
      </c>
      <c r="C92" s="63">
        <f>IF(ISBLANK(Data!Y92)," ",Data!Y92-Data!Z92)</f>
        <v>0</v>
      </c>
      <c r="D92" s="63">
        <f>IF(ISBLANK(Data!Y92)," ",ABS(Data!Y92-Data!Z92))</f>
        <v>0</v>
      </c>
      <c r="E92" s="63">
        <f>IF(ISBLANK(Data!Y92)," ",(Data!Y92-Data!Z92)^2)</f>
        <v>0</v>
      </c>
    </row>
    <row r="93" spans="2:5" s="60" customFormat="1" x14ac:dyDescent="0.3">
      <c r="B93" s="6">
        <v>43705</v>
      </c>
      <c r="C93" s="63">
        <f>IF(ISBLANK(Data!Y93)," ",Data!Y93-Data!Z93)</f>
        <v>0</v>
      </c>
      <c r="D93" s="63">
        <f>IF(ISBLANK(Data!Y93)," ",ABS(Data!Y93-Data!Z93))</f>
        <v>0</v>
      </c>
      <c r="E93" s="63">
        <f>IF(ISBLANK(Data!Y93)," ",(Data!Y93-Data!Z93)^2)</f>
        <v>0</v>
      </c>
    </row>
    <row r="94" spans="2:5" s="60" customFormat="1" x14ac:dyDescent="0.3">
      <c r="B94" s="6">
        <v>43706</v>
      </c>
      <c r="C94" s="63">
        <f>IF(ISBLANK(Data!Y94)," ",Data!Y94-Data!Z94)</f>
        <v>0</v>
      </c>
      <c r="D94" s="63">
        <f>IF(ISBLANK(Data!Y94)," ",ABS(Data!Y94-Data!Z94))</f>
        <v>0</v>
      </c>
      <c r="E94" s="63">
        <f>IF(ISBLANK(Data!Y94)," ",(Data!Y94-Data!Z94)^2)</f>
        <v>0</v>
      </c>
    </row>
    <row r="95" spans="2:5" s="60" customFormat="1" x14ac:dyDescent="0.3">
      <c r="B95" s="6">
        <v>43707</v>
      </c>
      <c r="C95" s="63">
        <f>IF(ISBLANK(Data!Y95)," ",Data!Y95-Data!Z95)</f>
        <v>0</v>
      </c>
      <c r="D95" s="63">
        <f>IF(ISBLANK(Data!Y95)," ",ABS(Data!Y95-Data!Z95))</f>
        <v>0</v>
      </c>
      <c r="E95" s="63">
        <f>IF(ISBLANK(Data!Y95)," ",(Data!Y95-Data!Z95)^2)</f>
        <v>0</v>
      </c>
    </row>
    <row r="96" spans="2:5" s="60" customFormat="1" x14ac:dyDescent="0.3">
      <c r="B96" s="6">
        <v>43708</v>
      </c>
      <c r="C96" s="63">
        <f>IF(ISBLANK(Data!Y96)," ",Data!Y96-Data!Z96)</f>
        <v>0</v>
      </c>
      <c r="D96" s="63">
        <f>IF(ISBLANK(Data!Y96)," ",ABS(Data!Y96-Data!Z96))</f>
        <v>0</v>
      </c>
      <c r="E96" s="63">
        <f>IF(ISBLANK(Data!Y96)," ",(Data!Y96-Data!Z96)^2)</f>
        <v>0</v>
      </c>
    </row>
    <row r="97" spans="2:5" s="60" customFormat="1" x14ac:dyDescent="0.3">
      <c r="B97" s="6">
        <v>43709</v>
      </c>
      <c r="C97" s="63">
        <f>IF(ISBLANK(Data!Y97)," ",Data!Y97-Data!Z97)</f>
        <v>0</v>
      </c>
      <c r="D97" s="63">
        <f>IF(ISBLANK(Data!Y97)," ",ABS(Data!Y97-Data!Z97))</f>
        <v>0</v>
      </c>
      <c r="E97" s="63">
        <f>IF(ISBLANK(Data!Y97)," ",(Data!Y97-Data!Z97)^2)</f>
        <v>0</v>
      </c>
    </row>
    <row r="98" spans="2:5" s="60" customFormat="1" x14ac:dyDescent="0.3">
      <c r="B98" s="6">
        <v>43710</v>
      </c>
      <c r="C98" s="63">
        <f>IF(ISBLANK(Data!Y98)," ",Data!Y98-Data!Z98)</f>
        <v>0</v>
      </c>
      <c r="D98" s="63">
        <f>IF(ISBLANK(Data!Y98)," ",ABS(Data!Y98-Data!Z98))</f>
        <v>0</v>
      </c>
      <c r="E98" s="63">
        <f>IF(ISBLANK(Data!Y98)," ",(Data!Y98-Data!Z98)^2)</f>
        <v>0</v>
      </c>
    </row>
    <row r="99" spans="2:5" s="60" customFormat="1" x14ac:dyDescent="0.3">
      <c r="B99" s="6">
        <v>43711</v>
      </c>
      <c r="C99" s="63">
        <f>IF(ISBLANK(Data!Y99)," ",Data!Y99-Data!Z99)</f>
        <v>0</v>
      </c>
      <c r="D99" s="63">
        <f>IF(ISBLANK(Data!Y99)," ",ABS(Data!Y99-Data!Z99))</f>
        <v>0</v>
      </c>
      <c r="E99" s="63">
        <f>IF(ISBLANK(Data!Y99)," ",(Data!Y99-Data!Z99)^2)</f>
        <v>0</v>
      </c>
    </row>
    <row r="100" spans="2:5" s="60" customFormat="1" x14ac:dyDescent="0.3">
      <c r="B100" s="6">
        <v>43712</v>
      </c>
      <c r="C100" s="63">
        <f>IF(ISBLANK(Data!Y100)," ",Data!Y100-Data!Z100)</f>
        <v>0</v>
      </c>
      <c r="D100" s="63">
        <f>IF(ISBLANK(Data!Y100)," ",ABS(Data!Y100-Data!Z100))</f>
        <v>0</v>
      </c>
      <c r="E100" s="63">
        <f>IF(ISBLANK(Data!Y100)," ",(Data!Y100-Data!Z100)^2)</f>
        <v>0</v>
      </c>
    </row>
    <row r="101" spans="2:5" s="60" customFormat="1" x14ac:dyDescent="0.3">
      <c r="B101" s="6">
        <v>43713</v>
      </c>
      <c r="C101" s="63">
        <f>IF(ISBLANK(Data!Y101)," ",Data!Y101-Data!Z101)</f>
        <v>0</v>
      </c>
      <c r="D101" s="63">
        <f>IF(ISBLANK(Data!Y101)," ",ABS(Data!Y101-Data!Z101))</f>
        <v>0</v>
      </c>
      <c r="E101" s="63">
        <f>IF(ISBLANK(Data!Y101)," ",(Data!Y101-Data!Z101)^2)</f>
        <v>0</v>
      </c>
    </row>
    <row r="102" spans="2:5" s="60" customFormat="1" x14ac:dyDescent="0.3">
      <c r="B102" s="6">
        <v>43714</v>
      </c>
      <c r="C102" s="63">
        <f>IF(ISBLANK(Data!Y102)," ",Data!Y102-Data!Z102)</f>
        <v>0</v>
      </c>
      <c r="D102" s="63">
        <f>IF(ISBLANK(Data!Y102)," ",ABS(Data!Y102-Data!Z102))</f>
        <v>0</v>
      </c>
      <c r="E102" s="63">
        <f>IF(ISBLANK(Data!Y102)," ",(Data!Y102-Data!Z102)^2)</f>
        <v>0</v>
      </c>
    </row>
    <row r="103" spans="2:5" s="60" customFormat="1" x14ac:dyDescent="0.3">
      <c r="B103" s="6">
        <v>43715</v>
      </c>
      <c r="C103" s="63">
        <f>IF(ISBLANK(Data!Y103)," ",Data!Y103-Data!Z103)</f>
        <v>-0.26</v>
      </c>
      <c r="D103" s="63">
        <f>IF(ISBLANK(Data!Y103)," ",ABS(Data!Y103-Data!Z103))</f>
        <v>0.26</v>
      </c>
      <c r="E103" s="63">
        <f>IF(ISBLANK(Data!Y103)," ",(Data!Y103-Data!Z103)^2)</f>
        <v>6.7600000000000007E-2</v>
      </c>
    </row>
    <row r="104" spans="2:5" s="60" customFormat="1" x14ac:dyDescent="0.3">
      <c r="B104" s="6">
        <v>43716</v>
      </c>
      <c r="C104" s="63">
        <f>IF(ISBLANK(Data!Y104)," ",Data!Y104-Data!Z104)</f>
        <v>1.5799999999999998</v>
      </c>
      <c r="D104" s="63">
        <f>IF(ISBLANK(Data!Y104)," ",ABS(Data!Y104-Data!Z104))</f>
        <v>1.5799999999999998</v>
      </c>
      <c r="E104" s="63">
        <f>IF(ISBLANK(Data!Y104)," ",(Data!Y104-Data!Z104)^2)</f>
        <v>2.4963999999999995</v>
      </c>
    </row>
    <row r="105" spans="2:5" s="60" customFormat="1" x14ac:dyDescent="0.3">
      <c r="B105" s="6">
        <v>43717</v>
      </c>
      <c r="C105" s="63">
        <f>IF(ISBLANK(Data!Y105)," ",Data!Y105-Data!Z105)</f>
        <v>2.92</v>
      </c>
      <c r="D105" s="63">
        <f>IF(ISBLANK(Data!Y105)," ",ABS(Data!Y105-Data!Z105))</f>
        <v>2.92</v>
      </c>
      <c r="E105" s="63">
        <f>IF(ISBLANK(Data!Y105)," ",(Data!Y105-Data!Z105)^2)</f>
        <v>8.5263999999999989</v>
      </c>
    </row>
    <row r="106" spans="2:5" s="60" customFormat="1" x14ac:dyDescent="0.3">
      <c r="B106" s="6">
        <v>43718</v>
      </c>
      <c r="C106" s="63">
        <f>IF(ISBLANK(Data!Y106)," ",Data!Y106-Data!Z106)</f>
        <v>8.0000000000000071E-3</v>
      </c>
      <c r="D106" s="63">
        <f>IF(ISBLANK(Data!Y106)," ",ABS(Data!Y106-Data!Z106))</f>
        <v>8.0000000000000071E-3</v>
      </c>
      <c r="E106" s="63">
        <f>IF(ISBLANK(Data!Y106)," ",(Data!Y106-Data!Z106)^2)</f>
        <v>6.4000000000000119E-5</v>
      </c>
    </row>
    <row r="107" spans="2:5" s="60" customFormat="1" x14ac:dyDescent="0.3">
      <c r="B107" s="6">
        <v>43719</v>
      </c>
      <c r="C107" s="63">
        <f>IF(ISBLANK(Data!Y107)," ",Data!Y107-Data!Z107)</f>
        <v>-0.14800000000000058</v>
      </c>
      <c r="D107" s="63">
        <f>IF(ISBLANK(Data!Y107)," ",ABS(Data!Y107-Data!Z107))</f>
        <v>0.14800000000000058</v>
      </c>
      <c r="E107" s="63">
        <f>IF(ISBLANK(Data!Y107)," ",(Data!Y107-Data!Z107)^2)</f>
        <v>2.190400000000017E-2</v>
      </c>
    </row>
    <row r="108" spans="2:5" s="60" customFormat="1" x14ac:dyDescent="0.3">
      <c r="B108" s="6">
        <v>43720</v>
      </c>
      <c r="C108" s="63">
        <f>IF(ISBLANK(Data!Y108)," ",Data!Y108-Data!Z108)</f>
        <v>-7.0920000000000005</v>
      </c>
      <c r="D108" s="63">
        <f>IF(ISBLANK(Data!Y108)," ",ABS(Data!Y108-Data!Z108))</f>
        <v>7.0920000000000005</v>
      </c>
      <c r="E108" s="63">
        <f>IF(ISBLANK(Data!Y108)," ",(Data!Y108-Data!Z108)^2)</f>
        <v>50.296464000000007</v>
      </c>
    </row>
    <row r="109" spans="2:5" s="60" customFormat="1" x14ac:dyDescent="0.3">
      <c r="B109" s="6">
        <v>43721</v>
      </c>
      <c r="C109" s="63">
        <f>IF(ISBLANK(Data!Y109)," ",Data!Y109-Data!Z109)</f>
        <v>-7.032</v>
      </c>
      <c r="D109" s="63">
        <f>IF(ISBLANK(Data!Y109)," ",ABS(Data!Y109-Data!Z109))</f>
        <v>7.032</v>
      </c>
      <c r="E109" s="63">
        <f>IF(ISBLANK(Data!Y109)," ",(Data!Y109-Data!Z109)^2)</f>
        <v>49.449024000000001</v>
      </c>
    </row>
    <row r="110" spans="2:5" s="60" customFormat="1" x14ac:dyDescent="0.3">
      <c r="B110" s="6">
        <v>43722</v>
      </c>
      <c r="C110" s="63">
        <f>IF(ISBLANK(Data!Y110)," ",Data!Y110-Data!Z110)</f>
        <v>-10.7</v>
      </c>
      <c r="D110" s="63">
        <f>IF(ISBLANK(Data!Y110)," ",ABS(Data!Y110-Data!Z110))</f>
        <v>10.7</v>
      </c>
      <c r="E110" s="63">
        <f>IF(ISBLANK(Data!Y110)," ",(Data!Y110-Data!Z110)^2)</f>
        <v>114.48999999999998</v>
      </c>
    </row>
    <row r="111" spans="2:5" s="60" customFormat="1" x14ac:dyDescent="0.3">
      <c r="B111" s="6">
        <v>43723</v>
      </c>
      <c r="C111" s="63">
        <f>IF(ISBLANK(Data!Y111)," ",Data!Y111-Data!Z111)</f>
        <v>-8.652000000000001</v>
      </c>
      <c r="D111" s="63">
        <f>IF(ISBLANK(Data!Y111)," ",ABS(Data!Y111-Data!Z111))</f>
        <v>8.652000000000001</v>
      </c>
      <c r="E111" s="63">
        <f>IF(ISBLANK(Data!Y111)," ",(Data!Y111-Data!Z111)^2)</f>
        <v>74.857104000000021</v>
      </c>
    </row>
    <row r="112" spans="2:5" s="60" customFormat="1" x14ac:dyDescent="0.3">
      <c r="B112" s="6">
        <v>43724</v>
      </c>
      <c r="C112" s="63">
        <f>IF(ISBLANK(Data!Y112)," ",Data!Y112-Data!Z112)</f>
        <v>-6.0839999999999996</v>
      </c>
      <c r="D112" s="63">
        <f>IF(ISBLANK(Data!Y112)," ",ABS(Data!Y112-Data!Z112))</f>
        <v>6.0839999999999996</v>
      </c>
      <c r="E112" s="63">
        <f>IF(ISBLANK(Data!Y112)," ",(Data!Y112-Data!Z112)^2)</f>
        <v>37.015055999999994</v>
      </c>
    </row>
    <row r="113" spans="2:5" s="60" customFormat="1" x14ac:dyDescent="0.3">
      <c r="B113" s="6">
        <v>43725</v>
      </c>
      <c r="C113" s="63">
        <f>IF(ISBLANK(Data!Y113)," ",Data!Y113-Data!Z113)</f>
        <v>-3.5440000000000005</v>
      </c>
      <c r="D113" s="63">
        <f>IF(ISBLANK(Data!Y113)," ",ABS(Data!Y113-Data!Z113))</f>
        <v>3.5440000000000005</v>
      </c>
      <c r="E113" s="63">
        <f>IF(ISBLANK(Data!Y113)," ",(Data!Y113-Data!Z113)^2)</f>
        <v>12.559936000000004</v>
      </c>
    </row>
    <row r="114" spans="2:5" s="60" customFormat="1" x14ac:dyDescent="0.3">
      <c r="B114" s="6">
        <v>43726</v>
      </c>
      <c r="C114" s="63">
        <f>IF(ISBLANK(Data!Y114)," ",Data!Y114-Data!Z114)</f>
        <v>-23.28</v>
      </c>
      <c r="D114" s="63">
        <f>IF(ISBLANK(Data!Y114)," ",ABS(Data!Y114-Data!Z114))</f>
        <v>23.28</v>
      </c>
      <c r="E114" s="63">
        <f>IF(ISBLANK(Data!Y114)," ",(Data!Y114-Data!Z114)^2)</f>
        <v>541.9584000000001</v>
      </c>
    </row>
    <row r="115" spans="2:5" s="60" customFormat="1" x14ac:dyDescent="0.3">
      <c r="B115" s="6">
        <v>43727</v>
      </c>
      <c r="C115" s="63">
        <f>IF(ISBLANK(Data!Y115)," ",Data!Y115-Data!Z115)</f>
        <v>-17.032</v>
      </c>
      <c r="D115" s="63">
        <f>IF(ISBLANK(Data!Y115)," ",ABS(Data!Y115-Data!Z115))</f>
        <v>17.032</v>
      </c>
      <c r="E115" s="63">
        <f>IF(ISBLANK(Data!Y115)," ",(Data!Y115-Data!Z115)^2)</f>
        <v>290.08902399999999</v>
      </c>
    </row>
    <row r="116" spans="2:5" s="60" customFormat="1" x14ac:dyDescent="0.3">
      <c r="B116" s="6">
        <v>43728</v>
      </c>
      <c r="C116" s="63">
        <f>IF(ISBLANK(Data!Y116)," ",Data!Y116-Data!Z116)</f>
        <v>-13.808000000000003</v>
      </c>
      <c r="D116" s="63">
        <f>IF(ISBLANK(Data!Y116)," ",ABS(Data!Y116-Data!Z116))</f>
        <v>13.808000000000003</v>
      </c>
      <c r="E116" s="63">
        <f>IF(ISBLANK(Data!Y116)," ",(Data!Y116-Data!Z116)^2)</f>
        <v>190.66086400000009</v>
      </c>
    </row>
    <row r="117" spans="2:5" s="60" customFormat="1" x14ac:dyDescent="0.3">
      <c r="B117" s="6">
        <v>43729</v>
      </c>
      <c r="C117" s="63">
        <f>IF(ISBLANK(Data!Y117)," ",Data!Y117-Data!Z117)</f>
        <v>-16.22</v>
      </c>
      <c r="D117" s="63">
        <f>IF(ISBLANK(Data!Y117)," ",ABS(Data!Y117-Data!Z117))</f>
        <v>16.22</v>
      </c>
      <c r="E117" s="63">
        <f>IF(ISBLANK(Data!Y117)," ",(Data!Y117-Data!Z117)^2)</f>
        <v>263.08839999999998</v>
      </c>
    </row>
    <row r="118" spans="2:5" s="60" customFormat="1" x14ac:dyDescent="0.3">
      <c r="B118" s="6">
        <v>43730</v>
      </c>
      <c r="C118" s="63">
        <f>IF(ISBLANK(Data!Y118)," ",Data!Y118-Data!Z118)</f>
        <v>-13.772</v>
      </c>
      <c r="D118" s="63">
        <f>IF(ISBLANK(Data!Y118)," ",ABS(Data!Y118-Data!Z118))</f>
        <v>13.772</v>
      </c>
      <c r="E118" s="63">
        <f>IF(ISBLANK(Data!Y118)," ",(Data!Y118-Data!Z118)^2)</f>
        <v>189.66798400000002</v>
      </c>
    </row>
    <row r="119" spans="2:5" s="60" customFormat="1" x14ac:dyDescent="0.3">
      <c r="B119" s="6">
        <v>43731</v>
      </c>
      <c r="C119" s="63">
        <f>IF(ISBLANK(Data!Y119)," ",Data!Y119-Data!Z119)</f>
        <v>4.128000000000001</v>
      </c>
      <c r="D119" s="63">
        <f>IF(ISBLANK(Data!Y119)," ",ABS(Data!Y119-Data!Z119))</f>
        <v>4.128000000000001</v>
      </c>
      <c r="E119" s="63">
        <f>IF(ISBLANK(Data!Y119)," ",(Data!Y119-Data!Z119)^2)</f>
        <v>17.040384000000007</v>
      </c>
    </row>
    <row r="120" spans="2:5" s="60" customFormat="1" x14ac:dyDescent="0.3">
      <c r="B120" s="6">
        <v>43732</v>
      </c>
      <c r="C120" s="63">
        <f>IF(ISBLANK(Data!Y120)," ",Data!Y120-Data!Z120)</f>
        <v>-3.4759999999999991</v>
      </c>
      <c r="D120" s="63">
        <f>IF(ISBLANK(Data!Y120)," ",ABS(Data!Y120-Data!Z120))</f>
        <v>3.4759999999999991</v>
      </c>
      <c r="E120" s="63">
        <f>IF(ISBLANK(Data!Y120)," ",(Data!Y120-Data!Z120)^2)</f>
        <v>12.082575999999994</v>
      </c>
    </row>
    <row r="121" spans="2:5" s="60" customFormat="1" x14ac:dyDescent="0.3">
      <c r="B121" s="6">
        <v>43733</v>
      </c>
      <c r="C121" s="63">
        <f>IF(ISBLANK(Data!Y121)," ",Data!Y121-Data!Z121)</f>
        <v>-18.244</v>
      </c>
      <c r="D121" s="63">
        <f>IF(ISBLANK(Data!Y121)," ",ABS(Data!Y121-Data!Z121))</f>
        <v>18.244</v>
      </c>
      <c r="E121" s="63">
        <f>IF(ISBLANK(Data!Y121)," ",(Data!Y121-Data!Z121)^2)</f>
        <v>332.84353599999997</v>
      </c>
    </row>
    <row r="122" spans="2:5" s="60" customFormat="1" x14ac:dyDescent="0.3">
      <c r="B122" s="6">
        <v>43734</v>
      </c>
      <c r="C122" s="63">
        <f>IF(ISBLANK(Data!Y122)," ",Data!Y122-Data!Z122)</f>
        <v>-18.763999999999999</v>
      </c>
      <c r="D122" s="63">
        <f>IF(ISBLANK(Data!Y122)," ",ABS(Data!Y122-Data!Z122))</f>
        <v>18.763999999999999</v>
      </c>
      <c r="E122" s="63">
        <f>IF(ISBLANK(Data!Y122)," ",(Data!Y122-Data!Z122)^2)</f>
        <v>352.08769599999999</v>
      </c>
    </row>
    <row r="123" spans="2:5" s="60" customFormat="1" x14ac:dyDescent="0.3">
      <c r="B123" s="6">
        <v>43735</v>
      </c>
      <c r="C123" s="63">
        <f>IF(ISBLANK(Data!Y123)," ",Data!Y123-Data!Z123)</f>
        <v>-30.256</v>
      </c>
      <c r="D123" s="63">
        <f>IF(ISBLANK(Data!Y123)," ",ABS(Data!Y123-Data!Z123))</f>
        <v>30.256</v>
      </c>
      <c r="E123" s="63">
        <f>IF(ISBLANK(Data!Y123)," ",(Data!Y123-Data!Z123)^2)</f>
        <v>915.42553599999997</v>
      </c>
    </row>
    <row r="124" spans="2:5" s="60" customFormat="1" x14ac:dyDescent="0.3">
      <c r="B124" s="6">
        <v>43736</v>
      </c>
      <c r="C124" s="63">
        <f>IF(ISBLANK(Data!Y124)," ",Data!Y124-Data!Z124)</f>
        <v>-30.1</v>
      </c>
      <c r="D124" s="63">
        <f>IF(ISBLANK(Data!Y124)," ",ABS(Data!Y124-Data!Z124))</f>
        <v>30.1</v>
      </c>
      <c r="E124" s="63">
        <f>IF(ISBLANK(Data!Y124)," ",(Data!Y124-Data!Z124)^2)</f>
        <v>906.0100000000001</v>
      </c>
    </row>
    <row r="125" spans="2:5" s="60" customFormat="1" x14ac:dyDescent="0.3">
      <c r="B125" s="6">
        <v>43737</v>
      </c>
      <c r="C125" s="63">
        <f>IF(ISBLANK(Data!Y125)," ",Data!Y125-Data!Z125)</f>
        <v>-23.235999999999997</v>
      </c>
      <c r="D125" s="63">
        <f>IF(ISBLANK(Data!Y125)," ",ABS(Data!Y125-Data!Z125))</f>
        <v>23.235999999999997</v>
      </c>
      <c r="E125" s="63">
        <f>IF(ISBLANK(Data!Y125)," ",(Data!Y125-Data!Z125)^2)</f>
        <v>539.91169599999989</v>
      </c>
    </row>
    <row r="126" spans="2:5" s="60" customFormat="1" x14ac:dyDescent="0.3">
      <c r="B126" s="6">
        <v>43738</v>
      </c>
      <c r="C126" s="63">
        <f>IF(ISBLANK(Data!Y126)," ",Data!Y126-Data!Z126)</f>
        <v>-13.535999999999998</v>
      </c>
      <c r="D126" s="63">
        <f>IF(ISBLANK(Data!Y126)," ",ABS(Data!Y126-Data!Z126))</f>
        <v>13.535999999999998</v>
      </c>
      <c r="E126" s="63">
        <f>IF(ISBLANK(Data!Y126)," ",(Data!Y126-Data!Z126)^2)</f>
        <v>183.22329599999995</v>
      </c>
    </row>
    <row r="127" spans="2:5" s="60" customFormat="1" x14ac:dyDescent="0.3">
      <c r="B127" s="6">
        <v>43739</v>
      </c>
      <c r="C127" s="63">
        <f>IF(ISBLANK(Data!Y127)," ",Data!Y127-Data!Z127)</f>
        <v>-12.436000000000002</v>
      </c>
      <c r="D127" s="63">
        <f>IF(ISBLANK(Data!Y127)," ",ABS(Data!Y127-Data!Z127))</f>
        <v>12.436000000000002</v>
      </c>
      <c r="E127" s="63">
        <f>IF(ISBLANK(Data!Y127)," ",(Data!Y127-Data!Z127)^2)</f>
        <v>154.65409600000004</v>
      </c>
    </row>
    <row r="128" spans="2:5" s="60" customFormat="1" x14ac:dyDescent="0.3">
      <c r="B128" s="6">
        <v>43740</v>
      </c>
      <c r="C128" s="63">
        <f>IF(ISBLANK(Data!Y128)," ",Data!Y128-Data!Z128)</f>
        <v>1.411999999999999</v>
      </c>
      <c r="D128" s="63">
        <f>IF(ISBLANK(Data!Y128)," ",ABS(Data!Y128-Data!Z128))</f>
        <v>1.411999999999999</v>
      </c>
      <c r="E128" s="63">
        <f>IF(ISBLANK(Data!Y128)," ",(Data!Y128-Data!Z128)^2)</f>
        <v>1.9937439999999973</v>
      </c>
    </row>
    <row r="129" spans="2:5" s="60" customFormat="1" x14ac:dyDescent="0.3">
      <c r="B129" s="6">
        <v>43741</v>
      </c>
      <c r="C129" s="63">
        <f>IF(ISBLANK(Data!Y129)," ",Data!Y129-Data!Z129)</f>
        <v>1.371999999999999</v>
      </c>
      <c r="D129" s="63">
        <f>IF(ISBLANK(Data!Y129)," ",ABS(Data!Y129-Data!Z129))</f>
        <v>1.371999999999999</v>
      </c>
      <c r="E129" s="63">
        <f>IF(ISBLANK(Data!Y129)," ",(Data!Y129-Data!Z129)^2)</f>
        <v>1.8823839999999972</v>
      </c>
    </row>
    <row r="130" spans="2:5" s="60" customFormat="1" x14ac:dyDescent="0.3">
      <c r="B130" s="6">
        <v>43742</v>
      </c>
      <c r="C130" s="63">
        <f>IF(ISBLANK(Data!Y130)," ",Data!Y130-Data!Z130)</f>
        <v>-0.78800000000000026</v>
      </c>
      <c r="D130" s="63">
        <f>IF(ISBLANK(Data!Y130)," ",ABS(Data!Y130-Data!Z130))</f>
        <v>0.78800000000000026</v>
      </c>
      <c r="E130" s="63">
        <f>IF(ISBLANK(Data!Y130)," ",(Data!Y130-Data!Z130)^2)</f>
        <v>0.62094400000000038</v>
      </c>
    </row>
    <row r="131" spans="2:5" s="60" customFormat="1" x14ac:dyDescent="0.3">
      <c r="B131" s="6">
        <v>43743</v>
      </c>
      <c r="C131" s="63">
        <f>IF(ISBLANK(Data!Y131)," ",Data!Y131-Data!Z131)</f>
        <v>2.36</v>
      </c>
      <c r="D131" s="63">
        <f>IF(ISBLANK(Data!Y131)," ",ABS(Data!Y131-Data!Z131))</f>
        <v>2.36</v>
      </c>
      <c r="E131" s="63">
        <f>IF(ISBLANK(Data!Y131)," ",(Data!Y131-Data!Z131)^2)</f>
        <v>5.5695999999999994</v>
      </c>
    </row>
    <row r="132" spans="2:5" s="60" customFormat="1" x14ac:dyDescent="0.3">
      <c r="B132" s="6">
        <v>43744</v>
      </c>
      <c r="C132" s="63">
        <f>IF(ISBLANK(Data!Y132)," ",Data!Y132-Data!Z132)</f>
        <v>-0.15200000000000014</v>
      </c>
      <c r="D132" s="63">
        <f>IF(ISBLANK(Data!Y132)," ",ABS(Data!Y132-Data!Z132))</f>
        <v>0.15200000000000014</v>
      </c>
      <c r="E132" s="63">
        <f>IF(ISBLANK(Data!Y132)," ",(Data!Y132-Data!Z132)^2)</f>
        <v>2.3104000000000041E-2</v>
      </c>
    </row>
    <row r="133" spans="2:5" s="60" customFormat="1" x14ac:dyDescent="0.3">
      <c r="B133" s="6">
        <v>43745</v>
      </c>
      <c r="C133" s="63">
        <f>IF(ISBLANK(Data!Y133)," ",Data!Y133-Data!Z133)</f>
        <v>-0.38799999999999946</v>
      </c>
      <c r="D133" s="63">
        <f>IF(ISBLANK(Data!Y133)," ",ABS(Data!Y133-Data!Z133))</f>
        <v>0.38799999999999946</v>
      </c>
      <c r="E133" s="63">
        <f>IF(ISBLANK(Data!Y133)," ",(Data!Y133-Data!Z133)^2)</f>
        <v>0.15054399999999957</v>
      </c>
    </row>
    <row r="134" spans="2:5" s="60" customFormat="1" x14ac:dyDescent="0.3">
      <c r="B134" s="6">
        <v>43746</v>
      </c>
      <c r="C134" s="63">
        <f>IF(ISBLANK(Data!Y134)," ",Data!Y134-Data!Z134)</f>
        <v>-0.50799999999999956</v>
      </c>
      <c r="D134" s="63">
        <f>IF(ISBLANK(Data!Y134)," ",ABS(Data!Y134-Data!Z134))</f>
        <v>0.50799999999999956</v>
      </c>
      <c r="E134" s="63">
        <f>IF(ISBLANK(Data!Y134)," ",(Data!Y134-Data!Z134)^2)</f>
        <v>0.25806399999999957</v>
      </c>
    </row>
    <row r="135" spans="2:5" s="60" customFormat="1" x14ac:dyDescent="0.3">
      <c r="B135" s="6">
        <v>43747</v>
      </c>
      <c r="C135" s="63">
        <f>IF(ISBLANK(Data!Y135)," ",Data!Y135-Data!Z135)</f>
        <v>-1.1880000000000002</v>
      </c>
      <c r="D135" s="63">
        <f>IF(ISBLANK(Data!Y135)," ",ABS(Data!Y135-Data!Z135))</f>
        <v>1.1880000000000002</v>
      </c>
      <c r="E135" s="63">
        <f>IF(ISBLANK(Data!Y135)," ",(Data!Y135-Data!Z135)^2)</f>
        <v>1.4113440000000004</v>
      </c>
    </row>
    <row r="136" spans="2:5" s="60" customFormat="1" x14ac:dyDescent="0.3">
      <c r="B136" s="6">
        <v>43748</v>
      </c>
      <c r="C136" s="63">
        <f>IF(ISBLANK(Data!Y136)," ",Data!Y136-Data!Z136)</f>
        <v>-8.2720000000000002</v>
      </c>
      <c r="D136" s="63">
        <f>IF(ISBLANK(Data!Y136)," ",ABS(Data!Y136-Data!Z136))</f>
        <v>8.2720000000000002</v>
      </c>
      <c r="E136" s="63">
        <f>IF(ISBLANK(Data!Y136)," ",(Data!Y136-Data!Z136)^2)</f>
        <v>68.425984</v>
      </c>
    </row>
    <row r="137" spans="2:5" s="60" customFormat="1" x14ac:dyDescent="0.3">
      <c r="B137" s="6">
        <v>43749</v>
      </c>
      <c r="C137" s="63">
        <f>IF(ISBLANK(Data!Y137)," ",Data!Y137-Data!Z137)</f>
        <v>-5.6560000000000006</v>
      </c>
      <c r="D137" s="63">
        <f>IF(ISBLANK(Data!Y137)," ",ABS(Data!Y137-Data!Z137))</f>
        <v>5.6560000000000006</v>
      </c>
      <c r="E137" s="63">
        <f>IF(ISBLANK(Data!Y137)," ",(Data!Y137-Data!Z137)^2)</f>
        <v>31.990336000000006</v>
      </c>
    </row>
    <row r="138" spans="2:5" s="60" customFormat="1" x14ac:dyDescent="0.3">
      <c r="B138" s="6">
        <v>43750</v>
      </c>
      <c r="C138" s="63">
        <f>IF(ISBLANK(Data!Y138)," ",Data!Y138-Data!Z138)</f>
        <v>-3.7600000000000007</v>
      </c>
      <c r="D138" s="63">
        <f>IF(ISBLANK(Data!Y138)," ",ABS(Data!Y138-Data!Z138))</f>
        <v>3.7600000000000007</v>
      </c>
      <c r="E138" s="63">
        <f>IF(ISBLANK(Data!Y138)," ",(Data!Y138-Data!Z138)^2)</f>
        <v>14.137600000000004</v>
      </c>
    </row>
    <row r="139" spans="2:5" s="60" customFormat="1" x14ac:dyDescent="0.3">
      <c r="B139" s="6">
        <v>43751</v>
      </c>
      <c r="C139" s="63">
        <f>IF(ISBLANK(Data!Y139)," ",Data!Y139-Data!Z139)</f>
        <v>-1.9800000000000004</v>
      </c>
      <c r="D139" s="63">
        <f>IF(ISBLANK(Data!Y139)," ",ABS(Data!Y139-Data!Z139))</f>
        <v>1.9800000000000004</v>
      </c>
      <c r="E139" s="63">
        <f>IF(ISBLANK(Data!Y139)," ",(Data!Y139-Data!Z139)^2)</f>
        <v>3.9204000000000017</v>
      </c>
    </row>
    <row r="140" spans="2:5" s="60" customFormat="1" x14ac:dyDescent="0.3">
      <c r="B140" s="6">
        <v>43752</v>
      </c>
      <c r="C140" s="63">
        <f>IF(ISBLANK(Data!Y140)," ",Data!Y140-Data!Z140)</f>
        <v>-2.3200000000000003</v>
      </c>
      <c r="D140" s="63">
        <f>IF(ISBLANK(Data!Y140)," ",ABS(Data!Y140-Data!Z140))</f>
        <v>2.3200000000000003</v>
      </c>
      <c r="E140" s="63">
        <f>IF(ISBLANK(Data!Y140)," ",(Data!Y140-Data!Z140)^2)</f>
        <v>5.3824000000000014</v>
      </c>
    </row>
    <row r="141" spans="2:5" s="60" customFormat="1" x14ac:dyDescent="0.3">
      <c r="B141" s="6">
        <v>43753</v>
      </c>
      <c r="C141" s="63">
        <f>IF(ISBLANK(Data!Y141)," ",Data!Y141-Data!Z141)</f>
        <v>4.7639999999999993</v>
      </c>
      <c r="D141" s="63">
        <f>IF(ISBLANK(Data!Y141)," ",ABS(Data!Y141-Data!Z141))</f>
        <v>4.7639999999999993</v>
      </c>
      <c r="E141" s="63">
        <f>IF(ISBLANK(Data!Y141)," ",(Data!Y141-Data!Z141)^2)</f>
        <v>22.695695999999995</v>
      </c>
    </row>
    <row r="142" spans="2:5" s="60" customFormat="1" x14ac:dyDescent="0.3">
      <c r="B142" s="6">
        <v>43754</v>
      </c>
      <c r="C142" s="63">
        <f>IF(ISBLANK(Data!Y142)," ",Data!Y142-Data!Z142)</f>
        <v>4.7799999999999994</v>
      </c>
      <c r="D142" s="63">
        <f>IF(ISBLANK(Data!Y142)," ",ABS(Data!Y142-Data!Z142))</f>
        <v>4.7799999999999994</v>
      </c>
      <c r="E142" s="63">
        <f>IF(ISBLANK(Data!Y142)," ",(Data!Y142-Data!Z142)^2)</f>
        <v>22.848399999999994</v>
      </c>
    </row>
    <row r="143" spans="2:5" s="60" customFormat="1" x14ac:dyDescent="0.3">
      <c r="B143" s="6">
        <v>43755</v>
      </c>
      <c r="C143" s="63">
        <f>IF(ISBLANK(Data!Y143)," ",Data!Y143-Data!Z143)</f>
        <v>9.26</v>
      </c>
      <c r="D143" s="63">
        <f>IF(ISBLANK(Data!Y143)," ",ABS(Data!Y143-Data!Z143))</f>
        <v>9.26</v>
      </c>
      <c r="E143" s="63">
        <f>IF(ISBLANK(Data!Y143)," ",(Data!Y143-Data!Z143)^2)</f>
        <v>85.747599999999991</v>
      </c>
    </row>
    <row r="144" spans="2:5" s="60" customFormat="1" x14ac:dyDescent="0.3">
      <c r="B144" s="6">
        <v>43756</v>
      </c>
      <c r="C144" s="63">
        <f>IF(ISBLANK(Data!Y144)," ",Data!Y144-Data!Z144)</f>
        <v>8.82</v>
      </c>
      <c r="D144" s="63">
        <f>IF(ISBLANK(Data!Y144)," ",ABS(Data!Y144-Data!Z144))</f>
        <v>8.82</v>
      </c>
      <c r="E144" s="63">
        <f>IF(ISBLANK(Data!Y144)," ",(Data!Y144-Data!Z144)^2)</f>
        <v>77.792400000000001</v>
      </c>
    </row>
    <row r="145" spans="2:5" s="60" customFormat="1" x14ac:dyDescent="0.3">
      <c r="B145" s="6">
        <v>43757</v>
      </c>
      <c r="C145" s="63">
        <f>IF(ISBLANK(Data!Y145)," ",Data!Y145-Data!Z145)</f>
        <v>9.879999999999999</v>
      </c>
      <c r="D145" s="63">
        <f>IF(ISBLANK(Data!Y145)," ",ABS(Data!Y145-Data!Z145))</f>
        <v>9.879999999999999</v>
      </c>
      <c r="E145" s="63">
        <f>IF(ISBLANK(Data!Y145)," ",(Data!Y145-Data!Z145)^2)</f>
        <v>97.614399999999975</v>
      </c>
    </row>
    <row r="146" spans="2:5" s="60" customFormat="1" x14ac:dyDescent="0.3">
      <c r="B146" s="6">
        <v>43758</v>
      </c>
      <c r="C146" s="63">
        <f>IF(ISBLANK(Data!Y146)," ",Data!Y146-Data!Z146)</f>
        <v>5.7479999999999993</v>
      </c>
      <c r="D146" s="63">
        <f>IF(ISBLANK(Data!Y146)," ",ABS(Data!Y146-Data!Z146))</f>
        <v>5.7479999999999993</v>
      </c>
      <c r="E146" s="63">
        <f>IF(ISBLANK(Data!Y146)," ",(Data!Y146-Data!Z146)^2)</f>
        <v>33.039503999999994</v>
      </c>
    </row>
    <row r="147" spans="2:5" s="60" customFormat="1" x14ac:dyDescent="0.3">
      <c r="B147" s="6">
        <v>43759</v>
      </c>
      <c r="C147" s="63">
        <f>IF(ISBLANK(Data!Y147)," ",Data!Y147-Data!Z147)</f>
        <v>4.7879999999999985</v>
      </c>
      <c r="D147" s="63">
        <f>IF(ISBLANK(Data!Y147)," ",ABS(Data!Y147-Data!Z147))</f>
        <v>4.7879999999999985</v>
      </c>
      <c r="E147" s="63">
        <f>IF(ISBLANK(Data!Y147)," ",(Data!Y147-Data!Z147)^2)</f>
        <v>22.924943999999986</v>
      </c>
    </row>
    <row r="148" spans="2:5" s="60" customFormat="1" x14ac:dyDescent="0.3">
      <c r="B148" s="6">
        <v>43760</v>
      </c>
      <c r="C148" s="63">
        <f>IF(ISBLANK(Data!Y148)," ",Data!Y148-Data!Z148)</f>
        <v>-1.3720000000000003</v>
      </c>
      <c r="D148" s="63">
        <f>IF(ISBLANK(Data!Y148)," ",ABS(Data!Y148-Data!Z148))</f>
        <v>1.3720000000000003</v>
      </c>
      <c r="E148" s="63">
        <f>IF(ISBLANK(Data!Y148)," ",(Data!Y148-Data!Z148)^2)</f>
        <v>1.8823840000000009</v>
      </c>
    </row>
    <row r="149" spans="2:5" s="60" customFormat="1" x14ac:dyDescent="0.3">
      <c r="B149" s="6">
        <v>43761</v>
      </c>
      <c r="C149" s="63">
        <f>IF(ISBLANK(Data!Y149)," ",Data!Y149-Data!Z149)</f>
        <v>-2.6320000000000006</v>
      </c>
      <c r="D149" s="63">
        <f>IF(ISBLANK(Data!Y149)," ",ABS(Data!Y149-Data!Z149))</f>
        <v>2.6320000000000006</v>
      </c>
      <c r="E149" s="63">
        <f>IF(ISBLANK(Data!Y149)," ",(Data!Y149-Data!Z149)^2)</f>
        <v>6.9274240000000029</v>
      </c>
    </row>
    <row r="150" spans="2:5" s="60" customFormat="1" x14ac:dyDescent="0.3">
      <c r="B150" s="6">
        <v>43762</v>
      </c>
      <c r="C150" s="63">
        <f>IF(ISBLANK(Data!Y150)," ",Data!Y150-Data!Z150)</f>
        <v>-7.3040000000000003</v>
      </c>
      <c r="D150" s="63">
        <f>IF(ISBLANK(Data!Y150)," ",ABS(Data!Y150-Data!Z150))</f>
        <v>7.3040000000000003</v>
      </c>
      <c r="E150" s="63">
        <f>IF(ISBLANK(Data!Y150)," ",(Data!Y150-Data!Z150)^2)</f>
        <v>53.348416000000007</v>
      </c>
    </row>
    <row r="151" spans="2:5" s="60" customFormat="1" x14ac:dyDescent="0.3">
      <c r="B151" s="6">
        <v>43763</v>
      </c>
      <c r="C151" s="63">
        <f>IF(ISBLANK(Data!Y151)," ",Data!Y151-Data!Z151)</f>
        <v>-2.1520000000000001</v>
      </c>
      <c r="D151" s="63">
        <f>IF(ISBLANK(Data!Y151)," ",ABS(Data!Y151-Data!Z151))</f>
        <v>2.1520000000000001</v>
      </c>
      <c r="E151" s="63">
        <f>IF(ISBLANK(Data!Y151)," ",(Data!Y151-Data!Z151)^2)</f>
        <v>4.6311040000000006</v>
      </c>
    </row>
    <row r="152" spans="2:5" s="60" customFormat="1" x14ac:dyDescent="0.3">
      <c r="B152" s="6">
        <v>43764</v>
      </c>
      <c r="C152" s="63">
        <f>IF(ISBLANK(Data!Y152)," ",Data!Y152-Data!Z152)</f>
        <v>-0.65200000000000014</v>
      </c>
      <c r="D152" s="63">
        <f>IF(ISBLANK(Data!Y152)," ",ABS(Data!Y152-Data!Z152))</f>
        <v>0.65200000000000014</v>
      </c>
      <c r="E152" s="63">
        <f>IF(ISBLANK(Data!Y152)," ",(Data!Y152-Data!Z152)^2)</f>
        <v>0.42510400000000015</v>
      </c>
    </row>
    <row r="153" spans="2:5" s="60" customFormat="1" x14ac:dyDescent="0.3">
      <c r="B153" s="6">
        <v>43765</v>
      </c>
      <c r="C153" s="63">
        <f>IF(ISBLANK(Data!Y153)," ",Data!Y153-Data!Z153)</f>
        <v>0.74799999999999978</v>
      </c>
      <c r="D153" s="63">
        <f>IF(ISBLANK(Data!Y153)," ",ABS(Data!Y153-Data!Z153))</f>
        <v>0.74799999999999978</v>
      </c>
      <c r="E153" s="63">
        <f>IF(ISBLANK(Data!Y153)," ",(Data!Y153-Data!Z153)^2)</f>
        <v>0.55950399999999967</v>
      </c>
    </row>
    <row r="154" spans="2:5" s="60" customFormat="1" x14ac:dyDescent="0.3">
      <c r="B154" s="6">
        <v>43766</v>
      </c>
      <c r="C154" s="63">
        <f>IF(ISBLANK(Data!Y154)," ",Data!Y154-Data!Z154)</f>
        <v>1.2479999999999998</v>
      </c>
      <c r="D154" s="63">
        <f>IF(ISBLANK(Data!Y154)," ",ABS(Data!Y154-Data!Z154))</f>
        <v>1.2479999999999998</v>
      </c>
      <c r="E154" s="63">
        <f>IF(ISBLANK(Data!Y154)," ",(Data!Y154-Data!Z154)^2)</f>
        <v>1.5575039999999993</v>
      </c>
    </row>
    <row r="155" spans="2:5" s="60" customFormat="1" x14ac:dyDescent="0.3">
      <c r="B155" s="6">
        <v>43767</v>
      </c>
      <c r="C155" s="63">
        <f>IF(ISBLANK(Data!Y155)," ",Data!Y155-Data!Z155)</f>
        <v>3.9039999999999995</v>
      </c>
      <c r="D155" s="63">
        <f>IF(ISBLANK(Data!Y155)," ",ABS(Data!Y155-Data!Z155))</f>
        <v>3.9039999999999995</v>
      </c>
      <c r="E155" s="63">
        <f>IF(ISBLANK(Data!Y155)," ",(Data!Y155-Data!Z155)^2)</f>
        <v>15.241215999999996</v>
      </c>
    </row>
    <row r="156" spans="2:5" s="60" customFormat="1" x14ac:dyDescent="0.3">
      <c r="B156" s="6">
        <v>43768</v>
      </c>
      <c r="C156" s="63">
        <f>IF(ISBLANK(Data!Y156)," ",Data!Y156-Data!Z156)</f>
        <v>3.7480000000000007</v>
      </c>
      <c r="D156" s="63">
        <f>IF(ISBLANK(Data!Y156)," ",ABS(Data!Y156-Data!Z156))</f>
        <v>3.7480000000000007</v>
      </c>
      <c r="E156" s="63">
        <f>IF(ISBLANK(Data!Y156)," ",(Data!Y156-Data!Z156)^2)</f>
        <v>14.047504000000005</v>
      </c>
    </row>
    <row r="157" spans="2:5" s="60" customFormat="1" x14ac:dyDescent="0.3">
      <c r="B157" s="6">
        <v>43769</v>
      </c>
      <c r="C157" s="63">
        <f>IF(ISBLANK(Data!Y157)," ",Data!Y157-Data!Z157)</f>
        <v>3.7480000000000007</v>
      </c>
      <c r="D157" s="63">
        <f>IF(ISBLANK(Data!Y157)," ",ABS(Data!Y157-Data!Z157))</f>
        <v>3.7480000000000007</v>
      </c>
      <c r="E157" s="63">
        <f>IF(ISBLANK(Data!Y157)," ",(Data!Y157-Data!Z157)^2)</f>
        <v>14.047504000000005</v>
      </c>
    </row>
    <row r="158" spans="2:5" s="60" customFormat="1" x14ac:dyDescent="0.3">
      <c r="B158" s="6">
        <v>43770</v>
      </c>
      <c r="C158" s="63">
        <f>IF(ISBLANK(Data!Y158)," ",Data!Y158-Data!Z158)</f>
        <v>4.0079999999999991</v>
      </c>
      <c r="D158" s="63">
        <f>IF(ISBLANK(Data!Y158)," ",ABS(Data!Y158-Data!Z158))</f>
        <v>4.0079999999999991</v>
      </c>
      <c r="E158" s="63">
        <f>IF(ISBLANK(Data!Y158)," ",(Data!Y158-Data!Z158)^2)</f>
        <v>16.064063999999991</v>
      </c>
    </row>
    <row r="159" spans="2:5" s="60" customFormat="1" x14ac:dyDescent="0.3">
      <c r="B159" s="6">
        <v>43771</v>
      </c>
      <c r="C159" s="63">
        <f>IF(ISBLANK(Data!Y159)," ",Data!Y159-Data!Z159)</f>
        <v>4.0080000000000009</v>
      </c>
      <c r="D159" s="63">
        <f>IF(ISBLANK(Data!Y159)," ",ABS(Data!Y159-Data!Z159))</f>
        <v>4.0080000000000009</v>
      </c>
      <c r="E159" s="63">
        <f>IF(ISBLANK(Data!Y159)," ",(Data!Y159-Data!Z159)^2)</f>
        <v>16.064064000000005</v>
      </c>
    </row>
    <row r="160" spans="2:5" s="60" customFormat="1" x14ac:dyDescent="0.3">
      <c r="B160" s="6">
        <v>43772</v>
      </c>
      <c r="C160" s="63">
        <f>IF(ISBLANK(Data!Y160)," ",Data!Y160-Data!Z160)</f>
        <v>5.2039999999999997</v>
      </c>
      <c r="D160" s="63">
        <f>IF(ISBLANK(Data!Y160)," ",ABS(Data!Y160-Data!Z160))</f>
        <v>5.2039999999999997</v>
      </c>
      <c r="E160" s="63">
        <f>IF(ISBLANK(Data!Y160)," ",(Data!Y160-Data!Z160)^2)</f>
        <v>27.081615999999997</v>
      </c>
    </row>
    <row r="161" spans="2:5" s="60" customFormat="1" x14ac:dyDescent="0.3">
      <c r="B161" s="6">
        <v>43773</v>
      </c>
      <c r="C161" s="63">
        <f>IF(ISBLANK(Data!Y161)," ",Data!Y161-Data!Z161)</f>
        <v>3.9</v>
      </c>
      <c r="D161" s="63">
        <f>IF(ISBLANK(Data!Y161)," ",ABS(Data!Y161-Data!Z161))</f>
        <v>3.9</v>
      </c>
      <c r="E161" s="63">
        <f>IF(ISBLANK(Data!Y161)," ",(Data!Y161-Data!Z161)^2)</f>
        <v>15.209999999999999</v>
      </c>
    </row>
    <row r="162" spans="2:5" s="60" customFormat="1" x14ac:dyDescent="0.3">
      <c r="B162" s="6">
        <v>43774</v>
      </c>
      <c r="C162" s="63">
        <f>IF(ISBLANK(Data!Y162)," ",Data!Y162-Data!Z162)</f>
        <v>2.7800000000000002</v>
      </c>
      <c r="D162" s="63">
        <f>IF(ISBLANK(Data!Y162)," ",ABS(Data!Y162-Data!Z162))</f>
        <v>2.7800000000000002</v>
      </c>
      <c r="E162" s="63">
        <f>IF(ISBLANK(Data!Y162)," ",(Data!Y162-Data!Z162)^2)</f>
        <v>7.7284000000000015</v>
      </c>
    </row>
    <row r="163" spans="2:5" s="60" customFormat="1" x14ac:dyDescent="0.3">
      <c r="B163" s="6">
        <v>43775</v>
      </c>
      <c r="C163" s="63">
        <f>IF(ISBLANK(Data!Y163)," ",Data!Y163-Data!Z163)</f>
        <v>1</v>
      </c>
      <c r="D163" s="63">
        <f>IF(ISBLANK(Data!Y163)," ",ABS(Data!Y163-Data!Z163))</f>
        <v>1</v>
      </c>
      <c r="E163" s="63">
        <f>IF(ISBLANK(Data!Y163)," ",(Data!Y163-Data!Z163)^2)</f>
        <v>1</v>
      </c>
    </row>
    <row r="164" spans="2:5" s="60" customFormat="1" x14ac:dyDescent="0.3">
      <c r="B164" s="6">
        <v>43776</v>
      </c>
      <c r="C164" s="63">
        <f>IF(ISBLANK(Data!Y164)," ",Data!Y164-Data!Z164)</f>
        <v>2.94</v>
      </c>
      <c r="D164" s="63">
        <f>IF(ISBLANK(Data!Y164)," ",ABS(Data!Y164-Data!Z164))</f>
        <v>2.94</v>
      </c>
      <c r="E164" s="63">
        <f>IF(ISBLANK(Data!Y164)," ",(Data!Y164-Data!Z164)^2)</f>
        <v>8.6435999999999993</v>
      </c>
    </row>
    <row r="165" spans="2:5" s="60" customFormat="1" x14ac:dyDescent="0.3">
      <c r="B165" s="6">
        <v>43777</v>
      </c>
      <c r="C165" s="63">
        <f>IF(ISBLANK(Data!Y165)," ",Data!Y165-Data!Z165)</f>
        <v>2.7</v>
      </c>
      <c r="D165" s="63">
        <f>IF(ISBLANK(Data!Y165)," ",ABS(Data!Y165-Data!Z165))</f>
        <v>2.7</v>
      </c>
      <c r="E165" s="63">
        <f>IF(ISBLANK(Data!Y165)," ",(Data!Y165-Data!Z165)^2)</f>
        <v>7.2900000000000009</v>
      </c>
    </row>
    <row r="166" spans="2:5" s="60" customFormat="1" x14ac:dyDescent="0.3">
      <c r="B166" s="6">
        <v>43778</v>
      </c>
      <c r="C166" s="63">
        <f>IF(ISBLANK(Data!Y166)," ",Data!Y166-Data!Z166)</f>
        <v>2.7</v>
      </c>
      <c r="D166" s="63">
        <f>IF(ISBLANK(Data!Y166)," ",ABS(Data!Y166-Data!Z166))</f>
        <v>2.7</v>
      </c>
      <c r="E166" s="63">
        <f>IF(ISBLANK(Data!Y166)," ",(Data!Y166-Data!Z166)^2)</f>
        <v>7.2900000000000009</v>
      </c>
    </row>
    <row r="167" spans="2:5" s="60" customFormat="1" x14ac:dyDescent="0.3">
      <c r="B167" s="6">
        <v>43779</v>
      </c>
      <c r="C167" s="63">
        <f>IF(ISBLANK(Data!Y167)," ",Data!Y167-Data!Z167)</f>
        <v>2.58</v>
      </c>
      <c r="D167" s="63">
        <f>IF(ISBLANK(Data!Y167)," ",ABS(Data!Y167-Data!Z167))</f>
        <v>2.58</v>
      </c>
      <c r="E167" s="63">
        <f>IF(ISBLANK(Data!Y167)," ",(Data!Y167-Data!Z167)^2)</f>
        <v>6.6564000000000005</v>
      </c>
    </row>
    <row r="168" spans="2:5" s="60" customFormat="1" x14ac:dyDescent="0.3">
      <c r="B168" s="6">
        <v>43780</v>
      </c>
      <c r="C168" s="63">
        <f>IF(ISBLANK(Data!Y168)," ",Data!Y168-Data!Z168)</f>
        <v>2.58</v>
      </c>
      <c r="D168" s="63">
        <f>IF(ISBLANK(Data!Y168)," ",ABS(Data!Y168-Data!Z168))</f>
        <v>2.58</v>
      </c>
      <c r="E168" s="63">
        <f>IF(ISBLANK(Data!Y168)," ",(Data!Y168-Data!Z168)^2)</f>
        <v>6.6564000000000005</v>
      </c>
    </row>
    <row r="169" spans="2:5" s="60" customFormat="1" x14ac:dyDescent="0.3">
      <c r="B169" s="6">
        <v>43781</v>
      </c>
      <c r="C169" s="63">
        <f>IF(ISBLANK(Data!Y169)," ",Data!Y169-Data!Z169)</f>
        <v>0</v>
      </c>
      <c r="D169" s="63">
        <f>IF(ISBLANK(Data!Y169)," ",ABS(Data!Y169-Data!Z169))</f>
        <v>0</v>
      </c>
      <c r="E169" s="63">
        <f>IF(ISBLANK(Data!Y169)," ",(Data!Y169-Data!Z169)^2)</f>
        <v>0</v>
      </c>
    </row>
    <row r="170" spans="2:5" s="60" customFormat="1" x14ac:dyDescent="0.3">
      <c r="B170" s="6">
        <v>43782</v>
      </c>
      <c r="C170" s="63">
        <f>IF(ISBLANK(Data!Y170)," ",Data!Y170-Data!Z170)</f>
        <v>0</v>
      </c>
      <c r="D170" s="63">
        <f>IF(ISBLANK(Data!Y170)," ",ABS(Data!Y170-Data!Z170))</f>
        <v>0</v>
      </c>
      <c r="E170" s="63">
        <f>IF(ISBLANK(Data!Y170)," ",(Data!Y170-Data!Z170)^2)</f>
        <v>0</v>
      </c>
    </row>
    <row r="171" spans="2:5" s="60" customFormat="1" x14ac:dyDescent="0.3">
      <c r="B171" s="6">
        <v>43783</v>
      </c>
      <c r="C171" s="63">
        <f>IF(ISBLANK(Data!Y171)," ",Data!Y171-Data!Z171)</f>
        <v>0</v>
      </c>
      <c r="D171" s="63">
        <f>IF(ISBLANK(Data!Y171)," ",ABS(Data!Y171-Data!Z171))</f>
        <v>0</v>
      </c>
      <c r="E171" s="63">
        <f>IF(ISBLANK(Data!Y171)," ",(Data!Y171-Data!Z171)^2)</f>
        <v>0</v>
      </c>
    </row>
    <row r="172" spans="2:5" s="60" customFormat="1" x14ac:dyDescent="0.3">
      <c r="B172" s="6">
        <v>43784</v>
      </c>
      <c r="C172" s="63">
        <f>IF(ISBLANK(Data!Y172)," ",Data!Y172-Data!Z172)</f>
        <v>0</v>
      </c>
      <c r="D172" s="63">
        <f>IF(ISBLANK(Data!Y172)," ",ABS(Data!Y172-Data!Z172))</f>
        <v>0</v>
      </c>
      <c r="E172" s="63">
        <f>IF(ISBLANK(Data!Y172)," ",(Data!Y172-Data!Z172)^2)</f>
        <v>0</v>
      </c>
    </row>
    <row r="173" spans="2:5" s="60" customFormat="1" x14ac:dyDescent="0.3">
      <c r="B173" s="6">
        <v>43785</v>
      </c>
      <c r="C173" s="63">
        <f>IF(ISBLANK(Data!Y173)," ",Data!Y173-Data!Z173)</f>
        <v>0</v>
      </c>
      <c r="D173" s="63">
        <f>IF(ISBLANK(Data!Y173)," ",ABS(Data!Y173-Data!Z173))</f>
        <v>0</v>
      </c>
      <c r="E173" s="63">
        <f>IF(ISBLANK(Data!Y173)," ",(Data!Y173-Data!Z173)^2)</f>
        <v>0</v>
      </c>
    </row>
    <row r="174" spans="2:5" s="60" customFormat="1" x14ac:dyDescent="0.3">
      <c r="B174" s="6">
        <v>43786</v>
      </c>
      <c r="C174" s="63">
        <f>IF(ISBLANK(Data!Y174)," ",Data!Y174-Data!Z174)</f>
        <v>0</v>
      </c>
      <c r="D174" s="63">
        <f>IF(ISBLANK(Data!Y174)," ",ABS(Data!Y174-Data!Z174))</f>
        <v>0</v>
      </c>
      <c r="E174" s="63">
        <f>IF(ISBLANK(Data!Y174)," ",(Data!Y174-Data!Z174)^2)</f>
        <v>0</v>
      </c>
    </row>
    <row r="175" spans="2:5" s="60" customFormat="1" x14ac:dyDescent="0.3">
      <c r="B175" s="6">
        <v>43787</v>
      </c>
      <c r="C175" s="63">
        <f>IF(ISBLANK(Data!Y175)," ",Data!Y175-Data!Z175)</f>
        <v>0</v>
      </c>
      <c r="D175" s="63">
        <f>IF(ISBLANK(Data!Y175)," ",ABS(Data!Y175-Data!Z175))</f>
        <v>0</v>
      </c>
      <c r="E175" s="63">
        <f>IF(ISBLANK(Data!Y175)," ",(Data!Y175-Data!Z175)^2)</f>
        <v>0</v>
      </c>
    </row>
    <row r="176" spans="2:5" s="60" customFormat="1" x14ac:dyDescent="0.3">
      <c r="B176" s="6">
        <v>43788</v>
      </c>
      <c r="C176" s="63">
        <f>IF(ISBLANK(Data!Y176)," ",Data!Y176-Data!Z176)</f>
        <v>0</v>
      </c>
      <c r="D176" s="63">
        <f>IF(ISBLANK(Data!Y176)," ",ABS(Data!Y176-Data!Z176))</f>
        <v>0</v>
      </c>
      <c r="E176" s="63">
        <f>IF(ISBLANK(Data!Y176)," ",(Data!Y176-Data!Z176)^2)</f>
        <v>0</v>
      </c>
    </row>
    <row r="177" spans="2:5" s="60" customFormat="1" x14ac:dyDescent="0.3">
      <c r="B177" s="6">
        <v>43789</v>
      </c>
      <c r="C177" s="63">
        <f>IF(ISBLANK(Data!Y177)," ",Data!Y177-Data!Z177)</f>
        <v>0</v>
      </c>
      <c r="D177" s="63">
        <f>IF(ISBLANK(Data!Y177)," ",ABS(Data!Y177-Data!Z177))</f>
        <v>0</v>
      </c>
      <c r="E177" s="63">
        <f>IF(ISBLANK(Data!Y177)," ",(Data!Y177-Data!Z177)^2)</f>
        <v>0</v>
      </c>
    </row>
    <row r="178" spans="2:5" s="60" customFormat="1" x14ac:dyDescent="0.3">
      <c r="B178" s="6">
        <v>43790</v>
      </c>
      <c r="C178" s="63">
        <f>IF(ISBLANK(Data!Y178)," ",Data!Y178-Data!Z178)</f>
        <v>0</v>
      </c>
      <c r="D178" s="63">
        <f>IF(ISBLANK(Data!Y178)," ",ABS(Data!Y178-Data!Z178))</f>
        <v>0</v>
      </c>
      <c r="E178" s="63">
        <f>IF(ISBLANK(Data!Y178)," ",(Data!Y178-Data!Z178)^2)</f>
        <v>0</v>
      </c>
    </row>
    <row r="179" spans="2:5" s="60" customFormat="1" x14ac:dyDescent="0.3">
      <c r="B179" s="6">
        <v>43791</v>
      </c>
      <c r="C179" s="63">
        <f>IF(ISBLANK(Data!Y179)," ",Data!Y179-Data!Z179)</f>
        <v>0</v>
      </c>
      <c r="D179" s="63">
        <f>IF(ISBLANK(Data!Y179)," ",ABS(Data!Y179-Data!Z179))</f>
        <v>0</v>
      </c>
      <c r="E179" s="63">
        <f>IF(ISBLANK(Data!Y179)," ",(Data!Y179-Data!Z179)^2)</f>
        <v>0</v>
      </c>
    </row>
    <row r="180" spans="2:5" s="60" customFormat="1" x14ac:dyDescent="0.3">
      <c r="B180" s="6">
        <v>43792</v>
      </c>
      <c r="C180" s="63">
        <f>IF(ISBLANK(Data!Y180)," ",Data!Y180-Data!Z180)</f>
        <v>0</v>
      </c>
      <c r="D180" s="63">
        <f>IF(ISBLANK(Data!Y180)," ",ABS(Data!Y180-Data!Z180))</f>
        <v>0</v>
      </c>
      <c r="E180" s="63">
        <f>IF(ISBLANK(Data!Y180)," ",(Data!Y180-Data!Z180)^2)</f>
        <v>0</v>
      </c>
    </row>
    <row r="181" spans="2:5" s="60" customFormat="1" x14ac:dyDescent="0.3">
      <c r="B181" s="6">
        <v>43793</v>
      </c>
      <c r="C181" s="63">
        <f>IF(ISBLANK(Data!Y181)," ",Data!Y181-Data!Z181)</f>
        <v>0</v>
      </c>
      <c r="D181" s="63">
        <f>IF(ISBLANK(Data!Y181)," ",ABS(Data!Y181-Data!Z181))</f>
        <v>0</v>
      </c>
      <c r="E181" s="63">
        <f>IF(ISBLANK(Data!Y181)," ",(Data!Y181-Data!Z181)^2)</f>
        <v>0</v>
      </c>
    </row>
    <row r="182" spans="2:5" s="60" customFormat="1" x14ac:dyDescent="0.3">
      <c r="B182" s="6">
        <v>43794</v>
      </c>
      <c r="C182" s="63">
        <f>IF(ISBLANK(Data!Y182)," ",Data!Y182-Data!Z182)</f>
        <v>0</v>
      </c>
      <c r="D182" s="63">
        <f>IF(ISBLANK(Data!Y182)," ",ABS(Data!Y182-Data!Z182))</f>
        <v>0</v>
      </c>
      <c r="E182" s="63">
        <f>IF(ISBLANK(Data!Y182)," ",(Data!Y182-Data!Z182)^2)</f>
        <v>0</v>
      </c>
    </row>
    <row r="183" spans="2:5" s="60" customFormat="1" x14ac:dyDescent="0.3">
      <c r="B183" s="6">
        <v>43795</v>
      </c>
      <c r="C183" s="63">
        <f>IF(ISBLANK(Data!Y183)," ",Data!Y183-Data!Z183)</f>
        <v>0</v>
      </c>
      <c r="D183" s="63">
        <f>IF(ISBLANK(Data!Y183)," ",ABS(Data!Y183-Data!Z183))</f>
        <v>0</v>
      </c>
      <c r="E183" s="63">
        <f>IF(ISBLANK(Data!Y183)," ",(Data!Y183-Data!Z183)^2)</f>
        <v>0</v>
      </c>
    </row>
    <row r="184" spans="2:5" s="60" customFormat="1" x14ac:dyDescent="0.3">
      <c r="B184" s="6">
        <v>43796</v>
      </c>
      <c r="C184" s="63">
        <f>IF(ISBLANK(Data!Y184)," ",Data!Y184-Data!Z184)</f>
        <v>0</v>
      </c>
      <c r="D184" s="63">
        <f>IF(ISBLANK(Data!Y184)," ",ABS(Data!Y184-Data!Z184))</f>
        <v>0</v>
      </c>
      <c r="E184" s="63">
        <f>IF(ISBLANK(Data!Y184)," ",(Data!Y184-Data!Z184)^2)</f>
        <v>0</v>
      </c>
    </row>
    <row r="185" spans="2:5" s="60" customFormat="1" x14ac:dyDescent="0.3">
      <c r="B185" s="6">
        <v>43797</v>
      </c>
      <c r="C185" s="63">
        <f>IF(ISBLANK(Data!Y185)," ",Data!Y185-Data!Z185)</f>
        <v>0</v>
      </c>
      <c r="D185" s="63">
        <f>IF(ISBLANK(Data!Y185)," ",ABS(Data!Y185-Data!Z185))</f>
        <v>0</v>
      </c>
      <c r="E185" s="63">
        <f>IF(ISBLANK(Data!Y185)," ",(Data!Y185-Data!Z185)^2)</f>
        <v>0</v>
      </c>
    </row>
    <row r="186" spans="2:5" s="60" customFormat="1" x14ac:dyDescent="0.3">
      <c r="B186" s="6">
        <v>43798</v>
      </c>
      <c r="C186" s="63">
        <f>IF(ISBLANK(Data!Y186)," ",Data!Y186-Data!Z186)</f>
        <v>0</v>
      </c>
      <c r="D186" s="63">
        <f>IF(ISBLANK(Data!Y186)," ",ABS(Data!Y186-Data!Z186))</f>
        <v>0</v>
      </c>
      <c r="E186" s="63">
        <f>IF(ISBLANK(Data!Y186)," ",(Data!Y186-Data!Z186)^2)</f>
        <v>0</v>
      </c>
    </row>
    <row r="187" spans="2:5" s="60" customFormat="1" x14ac:dyDescent="0.3">
      <c r="B187" s="6">
        <v>43799</v>
      </c>
      <c r="C187" s="63">
        <f>IF(ISBLANK(Data!Y187)," ",Data!Y187-Data!Z187)</f>
        <v>0</v>
      </c>
      <c r="D187" s="63">
        <f>IF(ISBLANK(Data!Y187)," ",ABS(Data!Y187-Data!Z187))</f>
        <v>0</v>
      </c>
      <c r="E187" s="63">
        <f>IF(ISBLANK(Data!Y187)," ",(Data!Y187-Data!Z187)^2)</f>
        <v>0</v>
      </c>
    </row>
    <row r="188" spans="2:5" s="60" customFormat="1" x14ac:dyDescent="0.3">
      <c r="B188" s="6">
        <v>43800</v>
      </c>
      <c r="C188" s="63">
        <f>IF(ISBLANK(Data!Y188)," ",Data!Y188-Data!Z188)</f>
        <v>0</v>
      </c>
      <c r="D188" s="63">
        <f>IF(ISBLANK(Data!Y188)," ",ABS(Data!Y188-Data!Z188))</f>
        <v>0</v>
      </c>
      <c r="E188" s="63">
        <f>IF(ISBLANK(Data!Y188)," ",(Data!Y188-Data!Z188)^2)</f>
        <v>0</v>
      </c>
    </row>
    <row r="189" spans="2:5" s="60" customFormat="1" x14ac:dyDescent="0.3">
      <c r="B189" s="6">
        <v>43801</v>
      </c>
      <c r="C189" s="63">
        <f>IF(ISBLANK(Data!Y189)," ",Data!Y189-Data!Z189)</f>
        <v>-1.04</v>
      </c>
      <c r="D189" s="63">
        <f>IF(ISBLANK(Data!Y189)," ",ABS(Data!Y189-Data!Z189))</f>
        <v>1.04</v>
      </c>
      <c r="E189" s="63">
        <f>IF(ISBLANK(Data!Y189)," ",(Data!Y189-Data!Z189)^2)</f>
        <v>1.0816000000000001</v>
      </c>
    </row>
    <row r="190" spans="2:5" s="60" customFormat="1" x14ac:dyDescent="0.3">
      <c r="B190" s="6">
        <v>43802</v>
      </c>
      <c r="C190" s="63">
        <f>IF(ISBLANK(Data!Y190)," ",Data!Y190-Data!Z190)</f>
        <v>-1.3</v>
      </c>
      <c r="D190" s="63">
        <f>IF(ISBLANK(Data!Y190)," ",ABS(Data!Y190-Data!Z190))</f>
        <v>1.3</v>
      </c>
      <c r="E190" s="63">
        <f>IF(ISBLANK(Data!Y190)," ",(Data!Y190-Data!Z190)^2)</f>
        <v>1.6900000000000002</v>
      </c>
    </row>
    <row r="191" spans="2:5" s="60" customFormat="1" x14ac:dyDescent="0.3">
      <c r="B191" s="6">
        <v>43803</v>
      </c>
      <c r="C191" s="63">
        <f>IF(ISBLANK(Data!Y191)," ",Data!Y191-Data!Z191)</f>
        <v>-1.3</v>
      </c>
      <c r="D191" s="63">
        <f>IF(ISBLANK(Data!Y191)," ",ABS(Data!Y191-Data!Z191))</f>
        <v>1.3</v>
      </c>
      <c r="E191" s="63">
        <f>IF(ISBLANK(Data!Y191)," ",(Data!Y191-Data!Z191)^2)</f>
        <v>1.6900000000000002</v>
      </c>
    </row>
    <row r="192" spans="2:5" s="60" customFormat="1" x14ac:dyDescent="0.3">
      <c r="B192" s="6">
        <v>43804</v>
      </c>
      <c r="C192" s="63">
        <f>IF(ISBLANK(Data!Y192)," ",Data!Y192-Data!Z192)</f>
        <v>-1.3</v>
      </c>
      <c r="D192" s="63">
        <f>IF(ISBLANK(Data!Y192)," ",ABS(Data!Y192-Data!Z192))</f>
        <v>1.3</v>
      </c>
      <c r="E192" s="63">
        <f>IF(ISBLANK(Data!Y192)," ",(Data!Y192-Data!Z192)^2)</f>
        <v>1.6900000000000002</v>
      </c>
    </row>
    <row r="193" spans="2:5" s="60" customFormat="1" x14ac:dyDescent="0.3">
      <c r="B193" s="6">
        <v>43805</v>
      </c>
      <c r="C193" s="63">
        <f>IF(ISBLANK(Data!Y193)," ",Data!Y193-Data!Z193)</f>
        <v>-1.3</v>
      </c>
      <c r="D193" s="63">
        <f>IF(ISBLANK(Data!Y193)," ",ABS(Data!Y193-Data!Z193))</f>
        <v>1.3</v>
      </c>
      <c r="E193" s="63">
        <f>IF(ISBLANK(Data!Y193)," ",(Data!Y193-Data!Z193)^2)</f>
        <v>1.6900000000000002</v>
      </c>
    </row>
    <row r="194" spans="2:5" s="60" customFormat="1" x14ac:dyDescent="0.3">
      <c r="B194" s="6">
        <v>43806</v>
      </c>
      <c r="C194" s="63">
        <f>IF(ISBLANK(Data!Y194)," ",Data!Y194-Data!Z194)</f>
        <v>-0.26</v>
      </c>
      <c r="D194" s="63">
        <f>IF(ISBLANK(Data!Y194)," ",ABS(Data!Y194-Data!Z194))</f>
        <v>0.26</v>
      </c>
      <c r="E194" s="63">
        <f>IF(ISBLANK(Data!Y194)," ",(Data!Y194-Data!Z194)^2)</f>
        <v>6.7600000000000007E-2</v>
      </c>
    </row>
    <row r="195" spans="2:5" s="60" customFormat="1" x14ac:dyDescent="0.3">
      <c r="B195" s="6">
        <v>43807</v>
      </c>
      <c r="C195" s="63">
        <f>IF(ISBLANK(Data!Y195)," ",Data!Y195-Data!Z195)</f>
        <v>0</v>
      </c>
      <c r="D195" s="63">
        <f>IF(ISBLANK(Data!Y195)," ",ABS(Data!Y195-Data!Z195))</f>
        <v>0</v>
      </c>
      <c r="E195" s="63">
        <f>IF(ISBLANK(Data!Y195)," ",(Data!Y195-Data!Z195)^2)</f>
        <v>0</v>
      </c>
    </row>
    <row r="196" spans="2:5" s="60" customFormat="1" x14ac:dyDescent="0.3">
      <c r="B196" s="6">
        <v>43808</v>
      </c>
      <c r="C196" s="63">
        <f>IF(ISBLANK(Data!Y196)," ",Data!Y196-Data!Z196)</f>
        <v>1.02</v>
      </c>
      <c r="D196" s="63">
        <f>IF(ISBLANK(Data!Y196)," ",ABS(Data!Y196-Data!Z196))</f>
        <v>1.02</v>
      </c>
      <c r="E196" s="63">
        <f>IF(ISBLANK(Data!Y196)," ",(Data!Y196-Data!Z196)^2)</f>
        <v>1.0404</v>
      </c>
    </row>
    <row r="197" spans="2:5" s="60" customFormat="1" x14ac:dyDescent="0.3">
      <c r="B197" s="6">
        <v>43809</v>
      </c>
      <c r="C197" s="63">
        <f>IF(ISBLANK(Data!Y197)," ",Data!Y197-Data!Z197)</f>
        <v>1.02</v>
      </c>
      <c r="D197" s="63">
        <f>IF(ISBLANK(Data!Y197)," ",ABS(Data!Y197-Data!Z197))</f>
        <v>1.02</v>
      </c>
      <c r="E197" s="63">
        <f>IF(ISBLANK(Data!Y197)," ",(Data!Y197-Data!Z197)^2)</f>
        <v>1.0404</v>
      </c>
    </row>
    <row r="198" spans="2:5" s="60" customFormat="1" x14ac:dyDescent="0.3">
      <c r="B198" s="6">
        <v>43810</v>
      </c>
      <c r="C198" s="63">
        <f>IF(ISBLANK(Data!Y198)," ",Data!Y198-Data!Z198)</f>
        <v>1.1399999999999999</v>
      </c>
      <c r="D198" s="63">
        <f>IF(ISBLANK(Data!Y198)," ",ABS(Data!Y198-Data!Z198))</f>
        <v>1.1399999999999999</v>
      </c>
      <c r="E198" s="63">
        <f>IF(ISBLANK(Data!Y198)," ",(Data!Y198-Data!Z198)^2)</f>
        <v>1.2995999999999999</v>
      </c>
    </row>
    <row r="199" spans="2:5" s="60" customFormat="1" x14ac:dyDescent="0.3">
      <c r="B199" s="6">
        <v>43811</v>
      </c>
      <c r="C199" s="63">
        <f>IF(ISBLANK(Data!Y199)," ",Data!Y199-Data!Z199)</f>
        <v>1.1399999999999999</v>
      </c>
      <c r="D199" s="63">
        <f>IF(ISBLANK(Data!Y199)," ",ABS(Data!Y199-Data!Z199))</f>
        <v>1.1399999999999999</v>
      </c>
      <c r="E199" s="63">
        <f>IF(ISBLANK(Data!Y199)," ",(Data!Y199-Data!Z199)^2)</f>
        <v>1.2995999999999999</v>
      </c>
    </row>
    <row r="200" spans="2:5" s="60" customFormat="1" x14ac:dyDescent="0.3">
      <c r="B200" s="6">
        <v>43812</v>
      </c>
      <c r="C200" s="63">
        <f>IF(ISBLANK(Data!Y200)," ",Data!Y200-Data!Z200)</f>
        <v>1.1399999999999999</v>
      </c>
      <c r="D200" s="63">
        <f>IF(ISBLANK(Data!Y200)," ",ABS(Data!Y200-Data!Z200))</f>
        <v>1.1399999999999999</v>
      </c>
      <c r="E200" s="63">
        <f>IF(ISBLANK(Data!Y200)," ",(Data!Y200-Data!Z200)^2)</f>
        <v>1.2995999999999999</v>
      </c>
    </row>
    <row r="201" spans="2:5" s="60" customFormat="1" x14ac:dyDescent="0.3">
      <c r="B201" s="6">
        <v>43813</v>
      </c>
      <c r="C201" s="63">
        <f>IF(ISBLANK(Data!Y201)," ",Data!Y201-Data!Z201)</f>
        <v>0.16</v>
      </c>
      <c r="D201" s="63">
        <f>IF(ISBLANK(Data!Y201)," ",ABS(Data!Y201-Data!Z201))</f>
        <v>0.16</v>
      </c>
      <c r="E201" s="63">
        <f>IF(ISBLANK(Data!Y201)," ",(Data!Y201-Data!Z201)^2)</f>
        <v>2.5600000000000001E-2</v>
      </c>
    </row>
    <row r="202" spans="2:5" s="60" customFormat="1" x14ac:dyDescent="0.3">
      <c r="B202" s="6">
        <v>43814</v>
      </c>
      <c r="C202" s="63">
        <f>IF(ISBLANK(Data!Y202)," ",Data!Y202-Data!Z202)</f>
        <v>0.16</v>
      </c>
      <c r="D202" s="63">
        <f>IF(ISBLANK(Data!Y202)," ",ABS(Data!Y202-Data!Z202))</f>
        <v>0.16</v>
      </c>
      <c r="E202" s="63">
        <f>IF(ISBLANK(Data!Y202)," ",(Data!Y202-Data!Z202)^2)</f>
        <v>2.5600000000000001E-2</v>
      </c>
    </row>
    <row r="203" spans="2:5" s="60" customFormat="1" x14ac:dyDescent="0.3">
      <c r="B203" s="6">
        <v>43815</v>
      </c>
      <c r="C203" s="63">
        <f>IF(ISBLANK(Data!Y203)," ",Data!Y203-Data!Z203)</f>
        <v>0.04</v>
      </c>
      <c r="D203" s="63">
        <f>IF(ISBLANK(Data!Y203)," ",ABS(Data!Y203-Data!Z203))</f>
        <v>0.04</v>
      </c>
      <c r="E203" s="63">
        <f>IF(ISBLANK(Data!Y203)," ",(Data!Y203-Data!Z203)^2)</f>
        <v>1.6000000000000001E-3</v>
      </c>
    </row>
    <row r="204" spans="2:5" s="60" customFormat="1" x14ac:dyDescent="0.3">
      <c r="B204" s="6">
        <v>43816</v>
      </c>
      <c r="C204" s="63">
        <f>IF(ISBLANK(Data!Y204)," ",Data!Y204-Data!Z204)</f>
        <v>0.04</v>
      </c>
      <c r="D204" s="63">
        <f>IF(ISBLANK(Data!Y204)," ",ABS(Data!Y204-Data!Z204))</f>
        <v>0.04</v>
      </c>
      <c r="E204" s="63">
        <f>IF(ISBLANK(Data!Y204)," ",(Data!Y204-Data!Z204)^2)</f>
        <v>1.6000000000000001E-3</v>
      </c>
    </row>
    <row r="205" spans="2:5" s="60" customFormat="1" x14ac:dyDescent="0.3">
      <c r="B205" s="6">
        <v>43817</v>
      </c>
      <c r="C205" s="63">
        <f>IF(ISBLANK(Data!Y205)," ",Data!Y205-Data!Z205)</f>
        <v>0.04</v>
      </c>
      <c r="D205" s="63">
        <f>IF(ISBLANK(Data!Y205)," ",ABS(Data!Y205-Data!Z205))</f>
        <v>0.04</v>
      </c>
      <c r="E205" s="63">
        <f>IF(ISBLANK(Data!Y205)," ",(Data!Y205-Data!Z205)^2)</f>
        <v>1.6000000000000001E-3</v>
      </c>
    </row>
    <row r="206" spans="2:5" s="60" customFormat="1" x14ac:dyDescent="0.3">
      <c r="B206" s="6">
        <v>43818</v>
      </c>
      <c r="C206" s="63">
        <f>IF(ISBLANK(Data!Y206)," ",Data!Y206-Data!Z206)</f>
        <v>1.02</v>
      </c>
      <c r="D206" s="63">
        <f>IF(ISBLANK(Data!Y206)," ",ABS(Data!Y206-Data!Z206))</f>
        <v>1.02</v>
      </c>
      <c r="E206" s="63">
        <f>IF(ISBLANK(Data!Y206)," ",(Data!Y206-Data!Z206)^2)</f>
        <v>1.0404</v>
      </c>
    </row>
    <row r="207" spans="2:5" s="60" customFormat="1" x14ac:dyDescent="0.3">
      <c r="B207" s="6">
        <v>43819</v>
      </c>
      <c r="C207" s="63">
        <f>IF(ISBLANK(Data!Y207)," ",Data!Y207-Data!Z207)</f>
        <v>1.02</v>
      </c>
      <c r="D207" s="63">
        <f>IF(ISBLANK(Data!Y207)," ",ABS(Data!Y207-Data!Z207))</f>
        <v>1.02</v>
      </c>
      <c r="E207" s="63">
        <f>IF(ISBLANK(Data!Y207)," ",(Data!Y207-Data!Z207)^2)</f>
        <v>1.0404</v>
      </c>
    </row>
    <row r="208" spans="2:5" s="60" customFormat="1" x14ac:dyDescent="0.3">
      <c r="B208" s="6">
        <v>43820</v>
      </c>
      <c r="C208" s="63">
        <f>IF(ISBLANK(Data!Y208)," ",Data!Y208-Data!Z208)</f>
        <v>1.1399999999999999</v>
      </c>
      <c r="D208" s="63">
        <f>IF(ISBLANK(Data!Y208)," ",ABS(Data!Y208-Data!Z208))</f>
        <v>1.1399999999999999</v>
      </c>
      <c r="E208" s="63">
        <f>IF(ISBLANK(Data!Y208)," ",(Data!Y208-Data!Z208)^2)</f>
        <v>1.2995999999999999</v>
      </c>
    </row>
    <row r="209" spans="2:9" s="60" customFormat="1" x14ac:dyDescent="0.3">
      <c r="B209" s="6">
        <v>43821</v>
      </c>
      <c r="C209" s="63">
        <f>IF(ISBLANK(Data!Y209)," ",Data!Y209-Data!Z209)</f>
        <v>1.1399999999999999</v>
      </c>
      <c r="D209" s="63">
        <f>IF(ISBLANK(Data!Y209)," ",ABS(Data!Y209-Data!Z209))</f>
        <v>1.1399999999999999</v>
      </c>
      <c r="E209" s="63">
        <f>IF(ISBLANK(Data!Y209)," ",(Data!Y209-Data!Z209)^2)</f>
        <v>1.2995999999999999</v>
      </c>
    </row>
    <row r="210" spans="2:9" s="60" customFormat="1" x14ac:dyDescent="0.3">
      <c r="B210" s="6">
        <v>43822</v>
      </c>
      <c r="C210" s="63">
        <f>IF(ISBLANK(Data!Y210)," ",Data!Y210-Data!Z210)</f>
        <v>1.1399999999999999</v>
      </c>
      <c r="D210" s="63">
        <f>IF(ISBLANK(Data!Y210)," ",ABS(Data!Y210-Data!Z210))</f>
        <v>1.1399999999999999</v>
      </c>
      <c r="E210" s="63">
        <f>IF(ISBLANK(Data!Y210)," ",(Data!Y210-Data!Z210)^2)</f>
        <v>1.2995999999999999</v>
      </c>
    </row>
    <row r="211" spans="2:9" s="60" customFormat="1" x14ac:dyDescent="0.3">
      <c r="B211" s="6">
        <v>43823</v>
      </c>
      <c r="C211" s="63">
        <f>IF(ISBLANK(Data!Y211)," ",Data!Y211-Data!Z211)</f>
        <v>0.62</v>
      </c>
      <c r="D211" s="63">
        <f>IF(ISBLANK(Data!Y211)," ",ABS(Data!Y211-Data!Z211))</f>
        <v>0.62</v>
      </c>
      <c r="E211" s="63">
        <f>IF(ISBLANK(Data!Y211)," ",(Data!Y211-Data!Z211)^2)</f>
        <v>0.38440000000000002</v>
      </c>
    </row>
    <row r="212" spans="2:9" s="60" customFormat="1" x14ac:dyDescent="0.3">
      <c r="B212" s="6">
        <v>43824</v>
      </c>
      <c r="C212" s="63">
        <f>IF(ISBLANK(Data!Y212)," ",Data!Y212-Data!Z212)</f>
        <v>0.62</v>
      </c>
      <c r="D212" s="63">
        <f>IF(ISBLANK(Data!Y212)," ",ABS(Data!Y212-Data!Z212))</f>
        <v>0.62</v>
      </c>
      <c r="E212" s="63">
        <f>IF(ISBLANK(Data!Y212)," ",(Data!Y212-Data!Z212)^2)</f>
        <v>0.38440000000000002</v>
      </c>
    </row>
    <row r="213" spans="2:9" s="60" customFormat="1" x14ac:dyDescent="0.3">
      <c r="B213" s="6">
        <v>43825</v>
      </c>
      <c r="C213" s="63">
        <f>IF(ISBLANK(Data!Y213)," ",Data!Y213-Data!Z213)</f>
        <v>0.54</v>
      </c>
      <c r="D213" s="63">
        <f>IF(ISBLANK(Data!Y213)," ",ABS(Data!Y213-Data!Z213))</f>
        <v>0.54</v>
      </c>
      <c r="E213" s="63">
        <f>IF(ISBLANK(Data!Y213)," ",(Data!Y213-Data!Z213)^2)</f>
        <v>0.29160000000000003</v>
      </c>
    </row>
    <row r="214" spans="2:9" s="60" customFormat="1" x14ac:dyDescent="0.3">
      <c r="B214" s="6">
        <v>43826</v>
      </c>
      <c r="C214" s="63">
        <f>IF(ISBLANK(Data!Y214)," ",Data!Y214-Data!Z214)</f>
        <v>0.54</v>
      </c>
      <c r="D214" s="63">
        <f>IF(ISBLANK(Data!Y214)," ",ABS(Data!Y214-Data!Z214))</f>
        <v>0.54</v>
      </c>
      <c r="E214" s="63">
        <f>IF(ISBLANK(Data!Y214)," ",(Data!Y214-Data!Z214)^2)</f>
        <v>0.29160000000000003</v>
      </c>
    </row>
    <row r="215" spans="2:9" s="60" customFormat="1" x14ac:dyDescent="0.3">
      <c r="B215" s="6">
        <v>43827</v>
      </c>
      <c r="C215" s="63">
        <f>IF(ISBLANK(Data!Y215)," ",Data!Y215-Data!Z215)</f>
        <v>1.02</v>
      </c>
      <c r="D215" s="63">
        <f>IF(ISBLANK(Data!Y215)," ",ABS(Data!Y215-Data!Z215))</f>
        <v>1.02</v>
      </c>
      <c r="E215" s="63">
        <f>IF(ISBLANK(Data!Y215)," ",(Data!Y215-Data!Z215)^2)</f>
        <v>1.0404</v>
      </c>
    </row>
    <row r="216" spans="2:9" s="60" customFormat="1" x14ac:dyDescent="0.3">
      <c r="B216" s="6">
        <v>43828</v>
      </c>
      <c r="C216" s="63">
        <f>IF(ISBLANK(Data!Y216)," ",Data!Y216-Data!Z216)</f>
        <v>0.64</v>
      </c>
      <c r="D216" s="63">
        <f>IF(ISBLANK(Data!Y216)," ",ABS(Data!Y216-Data!Z216))</f>
        <v>0.64</v>
      </c>
      <c r="E216" s="63">
        <f>IF(ISBLANK(Data!Y216)," ",(Data!Y216-Data!Z216)^2)</f>
        <v>0.40960000000000002</v>
      </c>
    </row>
    <row r="217" spans="2:9" s="60" customFormat="1" x14ac:dyDescent="0.3">
      <c r="B217" s="6">
        <v>43829</v>
      </c>
      <c r="C217" s="63">
        <f>IF(ISBLANK(Data!Y217)," ",Data!Y217-Data!Z217)</f>
        <v>0.64</v>
      </c>
      <c r="D217" s="63">
        <f>IF(ISBLANK(Data!Y217)," ",ABS(Data!Y217-Data!Z217))</f>
        <v>0.64</v>
      </c>
      <c r="E217" s="63">
        <f>IF(ISBLANK(Data!Y217)," ",(Data!Y217-Data!Z217)^2)</f>
        <v>0.40960000000000002</v>
      </c>
    </row>
    <row r="218" spans="2:9" s="60" customFormat="1" x14ac:dyDescent="0.3">
      <c r="B218" s="6">
        <v>43830</v>
      </c>
      <c r="C218" s="63">
        <f>IF(ISBLANK(Data!Y218)," ",Data!Y218-Data!Z218)</f>
        <v>0.6</v>
      </c>
      <c r="D218" s="63">
        <f>IF(ISBLANK(Data!Y218)," ",ABS(Data!Y218-Data!Z218))</f>
        <v>0.6</v>
      </c>
      <c r="E218" s="63">
        <f>IF(ISBLANK(Data!Y218)," ",(Data!Y218-Data!Z218)^2)</f>
        <v>0.36</v>
      </c>
    </row>
    <row r="219" spans="2:9" x14ac:dyDescent="0.3">
      <c r="B219" s="6">
        <v>43831</v>
      </c>
      <c r="C219" s="63">
        <f>IF(ISBLANK(Data!Y219)," ",Data!Y219-Data!Z219)</f>
        <v>0.6</v>
      </c>
      <c r="D219" s="63">
        <f>IF(ISBLANK(Data!Y219)," ",ABS(Data!Y219-Data!Z219))</f>
        <v>0.6</v>
      </c>
      <c r="E219" s="63">
        <f>IF(ISBLANK(Data!Y219)," ",(Data!Y219-Data!Z219)^2)</f>
        <v>0.36</v>
      </c>
      <c r="I219" s="54"/>
    </row>
    <row r="220" spans="2:9" x14ac:dyDescent="0.3">
      <c r="B220" s="6">
        <v>43832</v>
      </c>
      <c r="C220" s="63">
        <f>IF(ISBLANK(Data!Y220)," ",Data!Y220-Data!Z220)</f>
        <v>0.91999999999999993</v>
      </c>
      <c r="D220" s="63">
        <f>IF(ISBLANK(Data!Y220)," ",ABS(Data!Y220-Data!Z220))</f>
        <v>0.91999999999999993</v>
      </c>
      <c r="E220" s="63">
        <f>IF(ISBLANK(Data!Y220)," ",(Data!Y220-Data!Z220)^2)</f>
        <v>0.84639999999999982</v>
      </c>
      <c r="I220" s="54"/>
    </row>
    <row r="221" spans="2:9" x14ac:dyDescent="0.3">
      <c r="B221" s="6">
        <v>43833</v>
      </c>
      <c r="C221" s="63">
        <f>IF(ISBLANK(Data!Y221)," ",Data!Y221-Data!Z221)</f>
        <v>1.54</v>
      </c>
      <c r="D221" s="63">
        <f>IF(ISBLANK(Data!Y221)," ",ABS(Data!Y221-Data!Z221))</f>
        <v>1.54</v>
      </c>
      <c r="E221" s="63">
        <f>IF(ISBLANK(Data!Y221)," ",(Data!Y221-Data!Z221)^2)</f>
        <v>2.3715999999999999</v>
      </c>
      <c r="I221" s="54"/>
    </row>
    <row r="222" spans="2:9" x14ac:dyDescent="0.3">
      <c r="B222" s="6">
        <v>43834</v>
      </c>
      <c r="C222" s="63">
        <f>IF(ISBLANK(Data!Y222)," ",Data!Y222-Data!Z222)</f>
        <v>1.74</v>
      </c>
      <c r="D222" s="63">
        <f>IF(ISBLANK(Data!Y222)," ",ABS(Data!Y222-Data!Z222))</f>
        <v>1.74</v>
      </c>
      <c r="E222" s="63">
        <f>IF(ISBLANK(Data!Y222)," ",(Data!Y222-Data!Z222)^2)</f>
        <v>3.0276000000000001</v>
      </c>
      <c r="I222" s="54"/>
    </row>
    <row r="223" spans="2:9" x14ac:dyDescent="0.3">
      <c r="B223" s="6">
        <v>43835</v>
      </c>
      <c r="C223" s="63">
        <f>IF(ISBLANK(Data!Y223)," ",Data!Y223-Data!Z223)</f>
        <v>1.74</v>
      </c>
      <c r="D223" s="63">
        <f>IF(ISBLANK(Data!Y223)," ",ABS(Data!Y223-Data!Z223))</f>
        <v>1.74</v>
      </c>
      <c r="E223" s="63">
        <f>IF(ISBLANK(Data!Y223)," ",(Data!Y223-Data!Z223)^2)</f>
        <v>3.0276000000000001</v>
      </c>
      <c r="I223" s="54"/>
    </row>
    <row r="224" spans="2:9" x14ac:dyDescent="0.3">
      <c r="B224" s="6">
        <v>43836</v>
      </c>
      <c r="C224" s="63">
        <f>IF(ISBLANK(Data!Y224)," ",Data!Y224-Data!Z224)</f>
        <v>1.74</v>
      </c>
      <c r="D224" s="63">
        <f>IF(ISBLANK(Data!Y224)," ",ABS(Data!Y224-Data!Z224))</f>
        <v>1.74</v>
      </c>
      <c r="E224" s="63">
        <f>IF(ISBLANK(Data!Y224)," ",(Data!Y224-Data!Z224)^2)</f>
        <v>3.0276000000000001</v>
      </c>
    </row>
    <row r="225" spans="2:5" x14ac:dyDescent="0.3">
      <c r="B225" s="6">
        <v>43837</v>
      </c>
      <c r="C225" s="63">
        <f>IF(ISBLANK(Data!Y225)," ",Data!Y225-Data!Z225)</f>
        <v>1.1399999999999999</v>
      </c>
      <c r="D225" s="63">
        <f>IF(ISBLANK(Data!Y225)," ",ABS(Data!Y225-Data!Z225))</f>
        <v>1.1399999999999999</v>
      </c>
      <c r="E225" s="63">
        <f>IF(ISBLANK(Data!Y225)," ",(Data!Y225-Data!Z225)^2)</f>
        <v>1.2995999999999999</v>
      </c>
    </row>
    <row r="226" spans="2:5" x14ac:dyDescent="0.3">
      <c r="B226" s="6">
        <v>43838</v>
      </c>
      <c r="C226" s="63">
        <f>IF(ISBLANK(Data!Y226)," ",Data!Y226-Data!Z226)</f>
        <v>0.6</v>
      </c>
      <c r="D226" s="63">
        <f>IF(ISBLANK(Data!Y226)," ",ABS(Data!Y226-Data!Z226))</f>
        <v>0.6</v>
      </c>
      <c r="E226" s="63">
        <f>IF(ISBLANK(Data!Y226)," ",(Data!Y226-Data!Z226)^2)</f>
        <v>0.36</v>
      </c>
    </row>
    <row r="227" spans="2:5" x14ac:dyDescent="0.3">
      <c r="B227" s="6">
        <v>43839</v>
      </c>
      <c r="C227" s="63">
        <f>IF(ISBLANK(Data!Y227)," ",Data!Y227-Data!Z227)</f>
        <v>0.4</v>
      </c>
      <c r="D227" s="63">
        <f>IF(ISBLANK(Data!Y227)," ",ABS(Data!Y227-Data!Z227))</f>
        <v>0.4</v>
      </c>
      <c r="E227" s="63">
        <f>IF(ISBLANK(Data!Y227)," ",(Data!Y227-Data!Z227)^2)</f>
        <v>0.16000000000000003</v>
      </c>
    </row>
    <row r="228" spans="2:5" x14ac:dyDescent="0.3">
      <c r="B228" s="6">
        <v>43840</v>
      </c>
      <c r="C228" s="63">
        <f>IF(ISBLANK(Data!Y228)," ",Data!Y228-Data!Z228)</f>
        <v>0.4</v>
      </c>
      <c r="D228" s="63">
        <f>IF(ISBLANK(Data!Y228)," ",ABS(Data!Y228-Data!Z228))</f>
        <v>0.4</v>
      </c>
      <c r="E228" s="63">
        <f>IF(ISBLANK(Data!Y228)," ",(Data!Y228-Data!Z228)^2)</f>
        <v>0.16000000000000003</v>
      </c>
    </row>
    <row r="229" spans="2:5" x14ac:dyDescent="0.3">
      <c r="B229" s="6">
        <v>43841</v>
      </c>
      <c r="C229" s="63">
        <f>IF(ISBLANK(Data!Y229)," ",Data!Y229-Data!Z229)</f>
        <v>0.4</v>
      </c>
      <c r="D229" s="63">
        <f>IF(ISBLANK(Data!Y229)," ",ABS(Data!Y229-Data!Z229))</f>
        <v>0.4</v>
      </c>
      <c r="E229" s="63">
        <f>IF(ISBLANK(Data!Y229)," ",(Data!Y229-Data!Z229)^2)</f>
        <v>0.16000000000000003</v>
      </c>
    </row>
    <row r="230" spans="2:5" x14ac:dyDescent="0.3">
      <c r="B230" s="6">
        <v>43842</v>
      </c>
      <c r="C230" s="63">
        <f>IF(ISBLANK(Data!Y230)," ",Data!Y230-Data!Z230)</f>
        <v>0.2</v>
      </c>
      <c r="D230" s="63">
        <f>IF(ISBLANK(Data!Y230)," ",ABS(Data!Y230-Data!Z230))</f>
        <v>0.2</v>
      </c>
      <c r="E230" s="63">
        <f>IF(ISBLANK(Data!Y230)," ",(Data!Y230-Data!Z230)^2)</f>
        <v>4.0000000000000008E-2</v>
      </c>
    </row>
    <row r="231" spans="2:5" x14ac:dyDescent="0.3">
      <c r="B231" s="6">
        <v>43843</v>
      </c>
      <c r="C231" s="63">
        <f>IF(ISBLANK(Data!Y231)," ",Data!Y231-Data!Z231)</f>
        <v>0</v>
      </c>
      <c r="D231" s="63">
        <f>IF(ISBLANK(Data!Y231)," ",ABS(Data!Y231-Data!Z231))</f>
        <v>0</v>
      </c>
      <c r="E231" s="63">
        <f>IF(ISBLANK(Data!Y231)," ",(Data!Y231-Data!Z231)^2)</f>
        <v>0</v>
      </c>
    </row>
    <row r="232" spans="2:5" x14ac:dyDescent="0.3">
      <c r="B232" s="6">
        <v>43844</v>
      </c>
      <c r="C232" s="63">
        <f>IF(ISBLANK(Data!Y232)," ",Data!Y232-Data!Z232)</f>
        <v>0</v>
      </c>
      <c r="D232" s="63">
        <f>IF(ISBLANK(Data!Y232)," ",ABS(Data!Y232-Data!Z232))</f>
        <v>0</v>
      </c>
      <c r="E232" s="63">
        <f>IF(ISBLANK(Data!Y232)," ",(Data!Y232-Data!Z232)^2)</f>
        <v>0</v>
      </c>
    </row>
    <row r="233" spans="2:5" x14ac:dyDescent="0.3">
      <c r="B233" s="6">
        <v>43845</v>
      </c>
      <c r="C233" s="63">
        <f>IF(ISBLANK(Data!Y233)," ",Data!Y233-Data!Z233)</f>
        <v>0</v>
      </c>
      <c r="D233" s="63">
        <f>IF(ISBLANK(Data!Y233)," ",ABS(Data!Y233-Data!Z233))</f>
        <v>0</v>
      </c>
      <c r="E233" s="63">
        <f>IF(ISBLANK(Data!Y233)," ",(Data!Y233-Data!Z233)^2)</f>
        <v>0</v>
      </c>
    </row>
    <row r="234" spans="2:5" x14ac:dyDescent="0.3">
      <c r="B234" s="6">
        <v>43846</v>
      </c>
      <c r="C234" s="63">
        <f>IF(ISBLANK(Data!Y234)," ",Data!Y234-Data!Z234)</f>
        <v>0</v>
      </c>
      <c r="D234" s="63">
        <f>IF(ISBLANK(Data!Y234)," ",ABS(Data!Y234-Data!Z234))</f>
        <v>0</v>
      </c>
      <c r="E234" s="63">
        <f>IF(ISBLANK(Data!Y234)," ",(Data!Y234-Data!Z234)^2)</f>
        <v>0</v>
      </c>
    </row>
    <row r="235" spans="2:5" x14ac:dyDescent="0.3">
      <c r="B235" s="6">
        <v>43847</v>
      </c>
      <c r="C235" s="63">
        <f>IF(ISBLANK(Data!Y235)," ",Data!Y235-Data!Z235)</f>
        <v>0</v>
      </c>
      <c r="D235" s="63">
        <f>IF(ISBLANK(Data!Y235)," ",ABS(Data!Y235-Data!Z235))</f>
        <v>0</v>
      </c>
      <c r="E235" s="63">
        <f>IF(ISBLANK(Data!Y235)," ",(Data!Y235-Data!Z235)^2)</f>
        <v>0</v>
      </c>
    </row>
    <row r="236" spans="2:5" x14ac:dyDescent="0.3">
      <c r="B236" s="6">
        <v>43848</v>
      </c>
      <c r="C236" s="63">
        <f>IF(ISBLANK(Data!Y236)," ",Data!Y236-Data!Z236)</f>
        <v>0</v>
      </c>
      <c r="D236" s="63">
        <f>IF(ISBLANK(Data!Y236)," ",ABS(Data!Y236-Data!Z236))</f>
        <v>0</v>
      </c>
      <c r="E236" s="63">
        <f>IF(ISBLANK(Data!Y236)," ",(Data!Y236-Data!Z236)^2)</f>
        <v>0</v>
      </c>
    </row>
    <row r="237" spans="2:5" x14ac:dyDescent="0.3">
      <c r="B237" s="6">
        <v>43849</v>
      </c>
      <c r="C237" s="63">
        <f>IF(ISBLANK(Data!Y237)," ",Data!Y237-Data!Z237)</f>
        <v>0</v>
      </c>
      <c r="D237" s="63">
        <f>IF(ISBLANK(Data!Y237)," ",ABS(Data!Y237-Data!Z237))</f>
        <v>0</v>
      </c>
      <c r="E237" s="63">
        <f>IF(ISBLANK(Data!Y237)," ",(Data!Y237-Data!Z237)^2)</f>
        <v>0</v>
      </c>
    </row>
    <row r="238" spans="2:5" x14ac:dyDescent="0.3">
      <c r="B238" s="6">
        <v>43850</v>
      </c>
      <c r="C238" s="63">
        <f>IF(ISBLANK(Data!Y238)," ",Data!Y238-Data!Z238)</f>
        <v>0</v>
      </c>
      <c r="D238" s="63">
        <f>IF(ISBLANK(Data!Y238)," ",ABS(Data!Y238-Data!Z238))</f>
        <v>0</v>
      </c>
      <c r="E238" s="63">
        <f>IF(ISBLANK(Data!Y238)," ",(Data!Y238-Data!Z238)^2)</f>
        <v>0</v>
      </c>
    </row>
    <row r="239" spans="2:5" x14ac:dyDescent="0.3">
      <c r="B239" s="6">
        <v>43851</v>
      </c>
      <c r="C239" s="63">
        <f>IF(ISBLANK(Data!Y239)," ",Data!Y239-Data!Z239)</f>
        <v>0</v>
      </c>
      <c r="D239" s="63">
        <f>IF(ISBLANK(Data!Y239)," ",ABS(Data!Y239-Data!Z239))</f>
        <v>0</v>
      </c>
      <c r="E239" s="63">
        <f>IF(ISBLANK(Data!Y239)," ",(Data!Y239-Data!Z239)^2)</f>
        <v>0</v>
      </c>
    </row>
    <row r="240" spans="2:5" x14ac:dyDescent="0.3">
      <c r="B240" s="6">
        <v>43852</v>
      </c>
      <c r="C240" s="63">
        <f>IF(ISBLANK(Data!Y240)," ",Data!Y240-Data!Z240)</f>
        <v>0</v>
      </c>
      <c r="D240" s="63">
        <f>IF(ISBLANK(Data!Y240)," ",ABS(Data!Y240-Data!Z240))</f>
        <v>0</v>
      </c>
      <c r="E240" s="63">
        <f>IF(ISBLANK(Data!Y240)," ",(Data!Y240-Data!Z240)^2)</f>
        <v>0</v>
      </c>
    </row>
    <row r="241" spans="2:5" x14ac:dyDescent="0.3">
      <c r="B241" s="6">
        <v>43853</v>
      </c>
      <c r="C241" s="63">
        <f>IF(ISBLANK(Data!Y241)," ",Data!Y241-Data!Z241)</f>
        <v>0</v>
      </c>
      <c r="D241" s="63">
        <f>IF(ISBLANK(Data!Y241)," ",ABS(Data!Y241-Data!Z241))</f>
        <v>0</v>
      </c>
      <c r="E241" s="63">
        <f>IF(ISBLANK(Data!Y241)," ",(Data!Y241-Data!Z241)^2)</f>
        <v>0</v>
      </c>
    </row>
    <row r="242" spans="2:5" x14ac:dyDescent="0.3">
      <c r="B242" s="6">
        <v>43854</v>
      </c>
      <c r="C242" s="63">
        <f>IF(ISBLANK(Data!Y242)," ",Data!Y242-Data!Z242)</f>
        <v>0</v>
      </c>
      <c r="D242" s="63">
        <f>IF(ISBLANK(Data!Y242)," ",ABS(Data!Y242-Data!Z242))</f>
        <v>0</v>
      </c>
      <c r="E242" s="63">
        <f>IF(ISBLANK(Data!Y242)," ",(Data!Y242-Data!Z242)^2)</f>
        <v>0</v>
      </c>
    </row>
    <row r="243" spans="2:5" x14ac:dyDescent="0.3">
      <c r="B243" s="6">
        <v>43855</v>
      </c>
      <c r="C243" s="63">
        <f>IF(ISBLANK(Data!Y243)," ",Data!Y243-Data!Z243)</f>
        <v>0</v>
      </c>
      <c r="D243" s="63">
        <f>IF(ISBLANK(Data!Y243)," ",ABS(Data!Y243-Data!Z243))</f>
        <v>0</v>
      </c>
      <c r="E243" s="63">
        <f>IF(ISBLANK(Data!Y243)," ",(Data!Y243-Data!Z243)^2)</f>
        <v>0</v>
      </c>
    </row>
    <row r="244" spans="2:5" x14ac:dyDescent="0.3">
      <c r="B244" s="6">
        <v>43856</v>
      </c>
      <c r="C244" s="63">
        <f>IF(ISBLANK(Data!Y244)," ",Data!Y244-Data!Z244)</f>
        <v>0</v>
      </c>
      <c r="D244" s="63">
        <f>IF(ISBLANK(Data!Y244)," ",ABS(Data!Y244-Data!Z244))</f>
        <v>0</v>
      </c>
      <c r="E244" s="63">
        <f>IF(ISBLANK(Data!Y244)," ",(Data!Y244-Data!Z244)^2)</f>
        <v>0</v>
      </c>
    </row>
    <row r="245" spans="2:5" x14ac:dyDescent="0.3">
      <c r="B245" s="6">
        <v>43857</v>
      </c>
      <c r="C245" s="63">
        <f>IF(ISBLANK(Data!Y245)," ",Data!Y245-Data!Z245)</f>
        <v>0</v>
      </c>
      <c r="D245" s="63">
        <f>IF(ISBLANK(Data!Y245)," ",ABS(Data!Y245-Data!Z245))</f>
        <v>0</v>
      </c>
      <c r="E245" s="63">
        <f>IF(ISBLANK(Data!Y245)," ",(Data!Y245-Data!Z245)^2)</f>
        <v>0</v>
      </c>
    </row>
    <row r="246" spans="2:5" x14ac:dyDescent="0.3">
      <c r="B246" s="6">
        <v>43858</v>
      </c>
      <c r="C246" s="63">
        <f>IF(ISBLANK(Data!Y246)," ",Data!Y246-Data!Z246)</f>
        <v>0</v>
      </c>
      <c r="D246" s="63">
        <f>IF(ISBLANK(Data!Y246)," ",ABS(Data!Y246-Data!Z246))</f>
        <v>0</v>
      </c>
      <c r="E246" s="63">
        <f>IF(ISBLANK(Data!Y246)," ",(Data!Y246-Data!Z246)^2)</f>
        <v>0</v>
      </c>
    </row>
    <row r="247" spans="2:5" x14ac:dyDescent="0.3">
      <c r="B247" s="6">
        <v>43859</v>
      </c>
      <c r="C247" s="63">
        <f>IF(ISBLANK(Data!Y247)," ",Data!Y247-Data!Z247)</f>
        <v>0</v>
      </c>
      <c r="D247" s="63">
        <f>IF(ISBLANK(Data!Y247)," ",ABS(Data!Y247-Data!Z247))</f>
        <v>0</v>
      </c>
      <c r="E247" s="63">
        <f>IF(ISBLANK(Data!Y247)," ",(Data!Y247-Data!Z247)^2)</f>
        <v>0</v>
      </c>
    </row>
    <row r="248" spans="2:5" x14ac:dyDescent="0.3">
      <c r="B248" s="6">
        <v>43860</v>
      </c>
      <c r="C248" s="63">
        <f>IF(ISBLANK(Data!Y248)," ",Data!Y248-Data!Z248)</f>
        <v>0</v>
      </c>
      <c r="D248" s="63">
        <f>IF(ISBLANK(Data!Y248)," ",ABS(Data!Y248-Data!Z248))</f>
        <v>0</v>
      </c>
      <c r="E248" s="63">
        <f>IF(ISBLANK(Data!Y248)," ",(Data!Y248-Data!Z248)^2)</f>
        <v>0</v>
      </c>
    </row>
    <row r="249" spans="2:5" x14ac:dyDescent="0.3">
      <c r="B249" s="6">
        <v>43861</v>
      </c>
      <c r="C249" s="63">
        <f>IF(ISBLANK(Data!Y249)," ",Data!Y249-Data!Z249)</f>
        <v>0</v>
      </c>
      <c r="D249" s="63">
        <f>IF(ISBLANK(Data!Y249)," ",ABS(Data!Y249-Data!Z249))</f>
        <v>0</v>
      </c>
      <c r="E249" s="63">
        <f>IF(ISBLANK(Data!Y249)," ",(Data!Y249-Data!Z249)^2)</f>
        <v>0</v>
      </c>
    </row>
    <row r="250" spans="2:5" x14ac:dyDescent="0.3">
      <c r="B250" s="6">
        <v>43862</v>
      </c>
      <c r="C250" s="63">
        <f>IF(ISBLANK(Data!Y250)," ",Data!Y250-Data!Z250)</f>
        <v>0</v>
      </c>
      <c r="D250" s="63">
        <f>IF(ISBLANK(Data!Y250)," ",ABS(Data!Y250-Data!Z250))</f>
        <v>0</v>
      </c>
      <c r="E250" s="63">
        <f>IF(ISBLANK(Data!Y250)," ",(Data!Y250-Data!Z250)^2)</f>
        <v>0</v>
      </c>
    </row>
    <row r="251" spans="2:5" x14ac:dyDescent="0.3">
      <c r="B251" s="6">
        <v>43863</v>
      </c>
      <c r="C251" s="63">
        <f>IF(ISBLANK(Data!Y251)," ",Data!Y251-Data!Z251)</f>
        <v>0</v>
      </c>
      <c r="D251" s="63">
        <f>IF(ISBLANK(Data!Y251)," ",ABS(Data!Y251-Data!Z251))</f>
        <v>0</v>
      </c>
      <c r="E251" s="63">
        <f>IF(ISBLANK(Data!Y251)," ",(Data!Y251-Data!Z251)^2)</f>
        <v>0</v>
      </c>
    </row>
    <row r="252" spans="2:5" x14ac:dyDescent="0.3">
      <c r="B252" s="6">
        <v>43864</v>
      </c>
      <c r="C252" s="63">
        <f>IF(ISBLANK(Data!Y252)," ",Data!Y252-Data!Z252)</f>
        <v>0</v>
      </c>
      <c r="D252" s="63">
        <f>IF(ISBLANK(Data!Y252)," ",ABS(Data!Y252-Data!Z252))</f>
        <v>0</v>
      </c>
      <c r="E252" s="63">
        <f>IF(ISBLANK(Data!Y252)," ",(Data!Y252-Data!Z252)^2)</f>
        <v>0</v>
      </c>
    </row>
    <row r="253" spans="2:5" x14ac:dyDescent="0.3">
      <c r="B253" s="6">
        <v>43865</v>
      </c>
      <c r="C253" s="63">
        <f>IF(ISBLANK(Data!Y253)," ",Data!Y253-Data!Z253)</f>
        <v>0</v>
      </c>
      <c r="D253" s="63">
        <f>IF(ISBLANK(Data!Y253)," ",ABS(Data!Y253-Data!Z253))</f>
        <v>0</v>
      </c>
      <c r="E253" s="63">
        <f>IF(ISBLANK(Data!Y253)," ",(Data!Y253-Data!Z253)^2)</f>
        <v>0</v>
      </c>
    </row>
    <row r="254" spans="2:5" x14ac:dyDescent="0.3">
      <c r="B254" s="6">
        <v>43866</v>
      </c>
      <c r="C254" s="63">
        <f>IF(ISBLANK(Data!Y254)," ",Data!Y254-Data!Z254)</f>
        <v>0</v>
      </c>
      <c r="D254" s="63">
        <f>IF(ISBLANK(Data!Y254)," ",ABS(Data!Y254-Data!Z254))</f>
        <v>0</v>
      </c>
      <c r="E254" s="63">
        <f>IF(ISBLANK(Data!Y254)," ",(Data!Y254-Data!Z254)^2)</f>
        <v>0</v>
      </c>
    </row>
    <row r="255" spans="2:5" x14ac:dyDescent="0.3">
      <c r="B255" s="6">
        <v>43867</v>
      </c>
      <c r="C255" s="63">
        <f>IF(ISBLANK(Data!Y255)," ",Data!Y255-Data!Z255)</f>
        <v>0</v>
      </c>
      <c r="D255" s="63">
        <f>IF(ISBLANK(Data!Y255)," ",ABS(Data!Y255-Data!Z255))</f>
        <v>0</v>
      </c>
      <c r="E255" s="63">
        <f>IF(ISBLANK(Data!Y255)," ",(Data!Y255-Data!Z255)^2)</f>
        <v>0</v>
      </c>
    </row>
    <row r="256" spans="2:5" x14ac:dyDescent="0.3">
      <c r="B256" s="6">
        <v>43868</v>
      </c>
      <c r="C256" s="63">
        <f>IF(ISBLANK(Data!Y256)," ",Data!Y256-Data!Z256)</f>
        <v>0</v>
      </c>
      <c r="D256" s="63">
        <f>IF(ISBLANK(Data!Y256)," ",ABS(Data!Y256-Data!Z256))</f>
        <v>0</v>
      </c>
      <c r="E256" s="63">
        <f>IF(ISBLANK(Data!Y256)," ",(Data!Y256-Data!Z256)^2)</f>
        <v>0</v>
      </c>
    </row>
    <row r="257" spans="2:5" x14ac:dyDescent="0.3">
      <c r="B257" s="6">
        <v>43869</v>
      </c>
      <c r="C257" s="63">
        <f>IF(ISBLANK(Data!Y257)," ",Data!Y257-Data!Z257)</f>
        <v>0</v>
      </c>
      <c r="D257" s="63">
        <f>IF(ISBLANK(Data!Y257)," ",ABS(Data!Y257-Data!Z257))</f>
        <v>0</v>
      </c>
      <c r="E257" s="63">
        <f>IF(ISBLANK(Data!Y257)," ",(Data!Y257-Data!Z257)^2)</f>
        <v>0</v>
      </c>
    </row>
    <row r="258" spans="2:5" x14ac:dyDescent="0.3">
      <c r="B258" s="6">
        <v>43870</v>
      </c>
      <c r="C258" s="63">
        <f>IF(ISBLANK(Data!Y258)," ",Data!Y258-Data!Z258)</f>
        <v>0.4</v>
      </c>
      <c r="D258" s="63">
        <f>IF(ISBLANK(Data!Y258)," ",ABS(Data!Y258-Data!Z258))</f>
        <v>0.4</v>
      </c>
      <c r="E258" s="63">
        <f>IF(ISBLANK(Data!Y258)," ",(Data!Y258-Data!Z258)^2)</f>
        <v>0.16000000000000003</v>
      </c>
    </row>
    <row r="259" spans="2:5" x14ac:dyDescent="0.3">
      <c r="B259" s="6">
        <v>43871</v>
      </c>
      <c r="C259" s="63">
        <f>IF(ISBLANK(Data!Y259)," ",Data!Y259-Data!Z259)</f>
        <v>0.6</v>
      </c>
      <c r="D259" s="63">
        <f>IF(ISBLANK(Data!Y259)," ",ABS(Data!Y259-Data!Z259))</f>
        <v>0.6</v>
      </c>
      <c r="E259" s="63">
        <f>IF(ISBLANK(Data!Y259)," ",(Data!Y259-Data!Z259)^2)</f>
        <v>0.36</v>
      </c>
    </row>
    <row r="260" spans="2:5" x14ac:dyDescent="0.3">
      <c r="B260" s="6">
        <v>43872</v>
      </c>
      <c r="C260" s="63">
        <f>IF(ISBLANK(Data!Y260)," ",Data!Y260-Data!Z260)</f>
        <v>0.6</v>
      </c>
      <c r="D260" s="63">
        <f>IF(ISBLANK(Data!Y260)," ",ABS(Data!Y260-Data!Z260))</f>
        <v>0.6</v>
      </c>
      <c r="E260" s="63">
        <f>IF(ISBLANK(Data!Y260)," ",(Data!Y260-Data!Z260)^2)</f>
        <v>0.36</v>
      </c>
    </row>
    <row r="261" spans="2:5" x14ac:dyDescent="0.3">
      <c r="B261" s="6">
        <v>43873</v>
      </c>
      <c r="C261" s="63">
        <f>IF(ISBLANK(Data!Y261)," ",Data!Y261-Data!Z261)</f>
        <v>0.6</v>
      </c>
      <c r="D261" s="63">
        <f>IF(ISBLANK(Data!Y261)," ",ABS(Data!Y261-Data!Z261))</f>
        <v>0.6</v>
      </c>
      <c r="E261" s="63">
        <f>IF(ISBLANK(Data!Y261)," ",(Data!Y261-Data!Z261)^2)</f>
        <v>0.36</v>
      </c>
    </row>
    <row r="262" spans="2:5" x14ac:dyDescent="0.3">
      <c r="B262" s="6">
        <v>43874</v>
      </c>
      <c r="C262" s="63">
        <f>IF(ISBLANK(Data!Y262)," ",Data!Y262-Data!Z262)</f>
        <v>0.6</v>
      </c>
      <c r="D262" s="63">
        <f>IF(ISBLANK(Data!Y262)," ",ABS(Data!Y262-Data!Z262))</f>
        <v>0.6</v>
      </c>
      <c r="E262" s="63">
        <f>IF(ISBLANK(Data!Y262)," ",(Data!Y262-Data!Z262)^2)</f>
        <v>0.36</v>
      </c>
    </row>
    <row r="263" spans="2:5" x14ac:dyDescent="0.3">
      <c r="B263" s="6">
        <v>43875</v>
      </c>
      <c r="C263" s="63">
        <f>IF(ISBLANK(Data!Y263)," ",Data!Y263-Data!Z263)</f>
        <v>0.2</v>
      </c>
      <c r="D263" s="63">
        <f>IF(ISBLANK(Data!Y263)," ",ABS(Data!Y263-Data!Z263))</f>
        <v>0.2</v>
      </c>
      <c r="E263" s="63">
        <f>IF(ISBLANK(Data!Y263)," ",(Data!Y263-Data!Z263)^2)</f>
        <v>4.0000000000000008E-2</v>
      </c>
    </row>
    <row r="264" spans="2:5" x14ac:dyDescent="0.3">
      <c r="B264" s="6">
        <v>43876</v>
      </c>
      <c r="C264" s="63">
        <f>IF(ISBLANK(Data!Y264)," ",Data!Y264-Data!Z264)</f>
        <v>0</v>
      </c>
      <c r="D264" s="63">
        <f>IF(ISBLANK(Data!Y264)," ",ABS(Data!Y264-Data!Z264))</f>
        <v>0</v>
      </c>
      <c r="E264" s="63">
        <f>IF(ISBLANK(Data!Y264)," ",(Data!Y264-Data!Z264)^2)</f>
        <v>0</v>
      </c>
    </row>
    <row r="265" spans="2:5" x14ac:dyDescent="0.3">
      <c r="B265" s="6">
        <v>43877</v>
      </c>
      <c r="C265" s="63">
        <f>IF(ISBLANK(Data!Y265)," ",Data!Y265-Data!Z265)</f>
        <v>0</v>
      </c>
      <c r="D265" s="63">
        <f>IF(ISBLANK(Data!Y265)," ",ABS(Data!Y265-Data!Z265))</f>
        <v>0</v>
      </c>
      <c r="E265" s="63">
        <f>IF(ISBLANK(Data!Y265)," ",(Data!Y265-Data!Z265)^2)</f>
        <v>0</v>
      </c>
    </row>
    <row r="266" spans="2:5" x14ac:dyDescent="0.3">
      <c r="B266" s="6">
        <v>43878</v>
      </c>
      <c r="C266" s="63">
        <f>IF(ISBLANK(Data!Y266)," ",Data!Y266-Data!Z266)</f>
        <v>0</v>
      </c>
      <c r="D266" s="63">
        <f>IF(ISBLANK(Data!Y266)," ",ABS(Data!Y266-Data!Z266))</f>
        <v>0</v>
      </c>
      <c r="E266" s="63">
        <f>IF(ISBLANK(Data!Y266)," ",(Data!Y266-Data!Z266)^2)</f>
        <v>0</v>
      </c>
    </row>
    <row r="267" spans="2:5" x14ac:dyDescent="0.3">
      <c r="B267" s="6">
        <v>43879</v>
      </c>
      <c r="C267" s="63">
        <f>IF(ISBLANK(Data!Y267)," ",Data!Y267-Data!Z267)</f>
        <v>0</v>
      </c>
      <c r="D267" s="63">
        <f>IF(ISBLANK(Data!Y267)," ",ABS(Data!Y267-Data!Z267))</f>
        <v>0</v>
      </c>
      <c r="E267" s="63">
        <f>IF(ISBLANK(Data!Y267)," ",(Data!Y267-Data!Z267)^2)</f>
        <v>0</v>
      </c>
    </row>
    <row r="268" spans="2:5" x14ac:dyDescent="0.3">
      <c r="B268" s="6">
        <v>43880</v>
      </c>
      <c r="C268" s="63">
        <f>IF(ISBLANK(Data!Y268)," ",Data!Y268-Data!Z268)</f>
        <v>0</v>
      </c>
      <c r="D268" s="63">
        <f>IF(ISBLANK(Data!Y268)," ",ABS(Data!Y268-Data!Z268))</f>
        <v>0</v>
      </c>
      <c r="E268" s="63">
        <f>IF(ISBLANK(Data!Y268)," ",(Data!Y268-Data!Z268)^2)</f>
        <v>0</v>
      </c>
    </row>
    <row r="269" spans="2:5" x14ac:dyDescent="0.3">
      <c r="B269" s="6">
        <v>43881</v>
      </c>
      <c r="C269" s="63">
        <f>IF(ISBLANK(Data!Y269)," ",Data!Y269-Data!Z269)</f>
        <v>0</v>
      </c>
      <c r="D269" s="63">
        <f>IF(ISBLANK(Data!Y269)," ",ABS(Data!Y269-Data!Z269))</f>
        <v>0</v>
      </c>
      <c r="E269" s="63">
        <f>IF(ISBLANK(Data!Y269)," ",(Data!Y269-Data!Z269)^2)</f>
        <v>0</v>
      </c>
    </row>
    <row r="270" spans="2:5" x14ac:dyDescent="0.3">
      <c r="B270" s="6">
        <v>43882</v>
      </c>
      <c r="C270" s="63">
        <f>IF(ISBLANK(Data!Y270)," ",Data!Y270-Data!Z270)</f>
        <v>0</v>
      </c>
      <c r="D270" s="63">
        <f>IF(ISBLANK(Data!Y270)," ",ABS(Data!Y270-Data!Z270))</f>
        <v>0</v>
      </c>
      <c r="E270" s="63">
        <f>IF(ISBLANK(Data!Y270)," ",(Data!Y270-Data!Z270)^2)</f>
        <v>0</v>
      </c>
    </row>
    <row r="271" spans="2:5" x14ac:dyDescent="0.3">
      <c r="B271" s="6">
        <v>43883</v>
      </c>
      <c r="C271" s="63">
        <f>IF(ISBLANK(Data!Y271)," ",Data!Y271-Data!Z271)</f>
        <v>0</v>
      </c>
      <c r="D271" s="63">
        <f>IF(ISBLANK(Data!Y271)," ",ABS(Data!Y271-Data!Z271))</f>
        <v>0</v>
      </c>
      <c r="E271" s="63">
        <f>IF(ISBLANK(Data!Y271)," ",(Data!Y271-Data!Z271)^2)</f>
        <v>0</v>
      </c>
    </row>
    <row r="272" spans="2:5" x14ac:dyDescent="0.3">
      <c r="B272" s="6">
        <v>43884</v>
      </c>
      <c r="C272" s="63">
        <f>IF(ISBLANK(Data!Y272)," ",Data!Y272-Data!Z272)</f>
        <v>0</v>
      </c>
      <c r="D272" s="63">
        <f>IF(ISBLANK(Data!Y272)," ",ABS(Data!Y272-Data!Z272))</f>
        <v>0</v>
      </c>
      <c r="E272" s="63">
        <f>IF(ISBLANK(Data!Y272)," ",(Data!Y272-Data!Z272)^2)</f>
        <v>0</v>
      </c>
    </row>
    <row r="273" spans="2:5" x14ac:dyDescent="0.3">
      <c r="B273" s="6">
        <v>43885</v>
      </c>
      <c r="C273" s="63">
        <f>IF(ISBLANK(Data!Y273)," ",Data!Y273-Data!Z273)</f>
        <v>0</v>
      </c>
      <c r="D273" s="63">
        <f>IF(ISBLANK(Data!Y273)," ",ABS(Data!Y273-Data!Z273))</f>
        <v>0</v>
      </c>
      <c r="E273" s="63">
        <f>IF(ISBLANK(Data!Y273)," ",(Data!Y273-Data!Z273)^2)</f>
        <v>0</v>
      </c>
    </row>
    <row r="274" spans="2:5" x14ac:dyDescent="0.3">
      <c r="B274" s="6">
        <v>43886</v>
      </c>
      <c r="C274" s="63">
        <f>IF(ISBLANK(Data!Y274)," ",Data!Y274-Data!Z274)</f>
        <v>0</v>
      </c>
      <c r="D274" s="63">
        <f>IF(ISBLANK(Data!Y274)," ",ABS(Data!Y274-Data!Z274))</f>
        <v>0</v>
      </c>
      <c r="E274" s="63">
        <f>IF(ISBLANK(Data!Y274)," ",(Data!Y274-Data!Z274)^2)</f>
        <v>0</v>
      </c>
    </row>
    <row r="275" spans="2:5" x14ac:dyDescent="0.3">
      <c r="B275" s="6">
        <v>43887</v>
      </c>
      <c r="C275" s="63">
        <f>IF(ISBLANK(Data!Y275)," ",Data!Y275-Data!Z275)</f>
        <v>0</v>
      </c>
      <c r="D275" s="63">
        <f>IF(ISBLANK(Data!Y275)," ",ABS(Data!Y275-Data!Z275))</f>
        <v>0</v>
      </c>
      <c r="E275" s="63">
        <f>IF(ISBLANK(Data!Y275)," ",(Data!Y275-Data!Z275)^2)</f>
        <v>0</v>
      </c>
    </row>
    <row r="276" spans="2:5" x14ac:dyDescent="0.3">
      <c r="B276" s="6">
        <v>43888</v>
      </c>
      <c r="C276" s="63">
        <f>IF(ISBLANK(Data!Y276)," ",Data!Y276-Data!Z276)</f>
        <v>0</v>
      </c>
      <c r="D276" s="63">
        <f>IF(ISBLANK(Data!Y276)," ",ABS(Data!Y276-Data!Z276))</f>
        <v>0</v>
      </c>
      <c r="E276" s="63">
        <f>IF(ISBLANK(Data!Y276)," ",(Data!Y276-Data!Z276)^2)</f>
        <v>0</v>
      </c>
    </row>
    <row r="277" spans="2:5" x14ac:dyDescent="0.3">
      <c r="B277" s="6">
        <v>43889</v>
      </c>
      <c r="C277" s="63">
        <f>IF(ISBLANK(Data!Y277)," ",Data!Y277-Data!Z277)</f>
        <v>0</v>
      </c>
      <c r="D277" s="63">
        <f>IF(ISBLANK(Data!Y277)," ",ABS(Data!Y277-Data!Z277))</f>
        <v>0</v>
      </c>
      <c r="E277" s="63">
        <f>IF(ISBLANK(Data!Y277)," ",(Data!Y277-Data!Z277)^2)</f>
        <v>0</v>
      </c>
    </row>
    <row r="278" spans="2:5" x14ac:dyDescent="0.3">
      <c r="B278" s="6">
        <v>43890</v>
      </c>
      <c r="C278" s="63">
        <f>IF(ISBLANK(Data!Y278)," ",Data!Y278-Data!Z278)</f>
        <v>0</v>
      </c>
      <c r="D278" s="63">
        <f>IF(ISBLANK(Data!Y278)," ",ABS(Data!Y278-Data!Z278))</f>
        <v>0</v>
      </c>
      <c r="E278" s="63">
        <f>IF(ISBLANK(Data!Y278)," ",(Data!Y278-Data!Z278)^2)</f>
        <v>0</v>
      </c>
    </row>
    <row r="279" spans="2:5" x14ac:dyDescent="0.3">
      <c r="B279" s="6">
        <v>43891</v>
      </c>
      <c r="C279" s="63">
        <f>IF(ISBLANK(Data!Y279)," ",Data!Y279-Data!Z279)</f>
        <v>0</v>
      </c>
      <c r="D279" s="63">
        <f>IF(ISBLANK(Data!Y279)," ",ABS(Data!Y279-Data!Z279))</f>
        <v>0</v>
      </c>
      <c r="E279" s="63">
        <f>IF(ISBLANK(Data!Y279)," ",(Data!Y279-Data!Z279)^2)</f>
        <v>0</v>
      </c>
    </row>
    <row r="280" spans="2:5" x14ac:dyDescent="0.3">
      <c r="B280" s="6">
        <v>43892</v>
      </c>
      <c r="C280" s="63">
        <f>IF(ISBLANK(Data!Y280)," ",Data!Y280-Data!Z280)</f>
        <v>0.6</v>
      </c>
      <c r="D280" s="63">
        <f>IF(ISBLANK(Data!Y280)," ",ABS(Data!Y280-Data!Z280))</f>
        <v>0.6</v>
      </c>
      <c r="E280" s="63">
        <f>IF(ISBLANK(Data!Y280)," ",(Data!Y280-Data!Z280)^2)</f>
        <v>0.36</v>
      </c>
    </row>
    <row r="281" spans="2:5" x14ac:dyDescent="0.3">
      <c r="B281" s="6">
        <v>43893</v>
      </c>
      <c r="C281" s="63">
        <f>IF(ISBLANK(Data!Y281)," ",Data!Y281-Data!Z281)</f>
        <v>0.6</v>
      </c>
      <c r="D281" s="63">
        <f>IF(ISBLANK(Data!Y281)," ",ABS(Data!Y281-Data!Z281))</f>
        <v>0.6</v>
      </c>
      <c r="E281" s="63">
        <f>IF(ISBLANK(Data!Y281)," ",(Data!Y281-Data!Z281)^2)</f>
        <v>0.36</v>
      </c>
    </row>
    <row r="282" spans="2:5" x14ac:dyDescent="0.3">
      <c r="B282" s="6">
        <v>43894</v>
      </c>
      <c r="C282" s="63">
        <f>IF(ISBLANK(Data!Y282)," ",Data!Y282-Data!Z282)</f>
        <v>0.6</v>
      </c>
      <c r="D282" s="63">
        <f>IF(ISBLANK(Data!Y282)," ",ABS(Data!Y282-Data!Z282))</f>
        <v>0.6</v>
      </c>
      <c r="E282" s="63">
        <f>IF(ISBLANK(Data!Y282)," ",(Data!Y282-Data!Z282)^2)</f>
        <v>0.36</v>
      </c>
    </row>
    <row r="283" spans="2:5" x14ac:dyDescent="0.3">
      <c r="B283" s="6">
        <v>43895</v>
      </c>
      <c r="C283" s="63">
        <f>IF(ISBLANK(Data!Y283)," ",Data!Y283-Data!Z283)</f>
        <v>0.6</v>
      </c>
      <c r="D283" s="63">
        <f>IF(ISBLANK(Data!Y283)," ",ABS(Data!Y283-Data!Z283))</f>
        <v>0.6</v>
      </c>
      <c r="E283" s="63">
        <f>IF(ISBLANK(Data!Y283)," ",(Data!Y283-Data!Z283)^2)</f>
        <v>0.36</v>
      </c>
    </row>
    <row r="284" spans="2:5" x14ac:dyDescent="0.3">
      <c r="B284" s="6">
        <v>43896</v>
      </c>
      <c r="C284" s="63">
        <f>IF(ISBLANK(Data!Y284)," ",Data!Y284-Data!Z284)</f>
        <v>0.6</v>
      </c>
      <c r="D284" s="63">
        <f>IF(ISBLANK(Data!Y284)," ",ABS(Data!Y284-Data!Z284))</f>
        <v>0.6</v>
      </c>
      <c r="E284" s="63">
        <f>IF(ISBLANK(Data!Y284)," ",(Data!Y284-Data!Z284)^2)</f>
        <v>0.36</v>
      </c>
    </row>
    <row r="285" spans="2:5" x14ac:dyDescent="0.3">
      <c r="B285" s="6">
        <v>43897</v>
      </c>
      <c r="C285" s="63">
        <f>IF(ISBLANK(Data!Y285)," ",Data!Y285-Data!Z285)</f>
        <v>0</v>
      </c>
      <c r="D285" s="63">
        <f>IF(ISBLANK(Data!Y285)," ",ABS(Data!Y285-Data!Z285))</f>
        <v>0</v>
      </c>
      <c r="E285" s="63">
        <f>IF(ISBLANK(Data!Y285)," ",(Data!Y285-Data!Z285)^2)</f>
        <v>0</v>
      </c>
    </row>
    <row r="286" spans="2:5" x14ac:dyDescent="0.3">
      <c r="B286" s="6">
        <v>43898</v>
      </c>
      <c r="C286" s="63">
        <f>IF(ISBLANK(Data!Y286)," ",Data!Y286-Data!Z286)</f>
        <v>0</v>
      </c>
      <c r="D286" s="63">
        <f>IF(ISBLANK(Data!Y286)," ",ABS(Data!Y286-Data!Z286))</f>
        <v>0</v>
      </c>
      <c r="E286" s="63">
        <f>IF(ISBLANK(Data!Y286)," ",(Data!Y286-Data!Z286)^2)</f>
        <v>0</v>
      </c>
    </row>
    <row r="287" spans="2:5" x14ac:dyDescent="0.3">
      <c r="B287" s="6">
        <v>43899</v>
      </c>
      <c r="C287" s="63">
        <f>IF(ISBLANK(Data!Y287)," ",Data!Y287-Data!Z287)</f>
        <v>0.2</v>
      </c>
      <c r="D287" s="63">
        <f>IF(ISBLANK(Data!Y287)," ",ABS(Data!Y287-Data!Z287))</f>
        <v>0.2</v>
      </c>
      <c r="E287" s="63">
        <f>IF(ISBLANK(Data!Y287)," ",(Data!Y287-Data!Z287)^2)</f>
        <v>4.0000000000000008E-2</v>
      </c>
    </row>
    <row r="288" spans="2:5" x14ac:dyDescent="0.3">
      <c r="B288" s="6">
        <v>43900</v>
      </c>
      <c r="C288" s="63">
        <f>IF(ISBLANK(Data!Y288)," ",Data!Y288-Data!Z288)</f>
        <v>0.2</v>
      </c>
      <c r="D288" s="63">
        <f>IF(ISBLANK(Data!Y288)," ",ABS(Data!Y288-Data!Z288))</f>
        <v>0.2</v>
      </c>
      <c r="E288" s="63">
        <f>IF(ISBLANK(Data!Y288)," ",(Data!Y288-Data!Z288)^2)</f>
        <v>4.0000000000000008E-2</v>
      </c>
    </row>
    <row r="289" spans="2:5" x14ac:dyDescent="0.3">
      <c r="B289" s="6">
        <v>43901</v>
      </c>
      <c r="C289" s="63">
        <f>IF(ISBLANK(Data!Y289)," ",Data!Y289-Data!Z289)</f>
        <v>0.2</v>
      </c>
      <c r="D289" s="63">
        <f>IF(ISBLANK(Data!Y289)," ",ABS(Data!Y289-Data!Z289))</f>
        <v>0.2</v>
      </c>
      <c r="E289" s="63">
        <f>IF(ISBLANK(Data!Y289)," ",(Data!Y289-Data!Z289)^2)</f>
        <v>4.0000000000000008E-2</v>
      </c>
    </row>
    <row r="290" spans="2:5" x14ac:dyDescent="0.3">
      <c r="B290" s="6">
        <v>43902</v>
      </c>
      <c r="C290" s="63">
        <f>IF(ISBLANK(Data!Y290)," ",Data!Y290-Data!Z290)</f>
        <v>0.2</v>
      </c>
      <c r="D290" s="63">
        <f>IF(ISBLANK(Data!Y290)," ",ABS(Data!Y290-Data!Z290))</f>
        <v>0.2</v>
      </c>
      <c r="E290" s="63">
        <f>IF(ISBLANK(Data!Y290)," ",(Data!Y290-Data!Z290)^2)</f>
        <v>4.0000000000000008E-2</v>
      </c>
    </row>
    <row r="291" spans="2:5" x14ac:dyDescent="0.3">
      <c r="B291" s="6">
        <v>43903</v>
      </c>
      <c r="C291" s="63">
        <f>IF(ISBLANK(Data!Y291)," ",Data!Y291-Data!Z291)</f>
        <v>0.2</v>
      </c>
      <c r="D291" s="63">
        <f>IF(ISBLANK(Data!Y291)," ",ABS(Data!Y291-Data!Z291))</f>
        <v>0.2</v>
      </c>
      <c r="E291" s="63">
        <f>IF(ISBLANK(Data!Y291)," ",(Data!Y291-Data!Z291)^2)</f>
        <v>4.0000000000000008E-2</v>
      </c>
    </row>
    <row r="292" spans="2:5" x14ac:dyDescent="0.3">
      <c r="B292" s="6">
        <v>43904</v>
      </c>
      <c r="C292" s="63">
        <f>IF(ISBLANK(Data!Y292)," ",Data!Y292-Data!Z292)</f>
        <v>0</v>
      </c>
      <c r="D292" s="63">
        <f>IF(ISBLANK(Data!Y292)," ",ABS(Data!Y292-Data!Z292))</f>
        <v>0</v>
      </c>
      <c r="E292" s="63">
        <f>IF(ISBLANK(Data!Y292)," ",(Data!Y292-Data!Z292)^2)</f>
        <v>0</v>
      </c>
    </row>
    <row r="293" spans="2:5" x14ac:dyDescent="0.3">
      <c r="B293" s="6">
        <v>43905</v>
      </c>
      <c r="C293" s="63">
        <f>IF(ISBLANK(Data!Y293)," ",Data!Y293-Data!Z293)</f>
        <v>0</v>
      </c>
      <c r="D293" s="63">
        <f>IF(ISBLANK(Data!Y293)," ",ABS(Data!Y293-Data!Z293))</f>
        <v>0</v>
      </c>
      <c r="E293" s="63">
        <f>IF(ISBLANK(Data!Y293)," ",(Data!Y293-Data!Z293)^2)</f>
        <v>0</v>
      </c>
    </row>
    <row r="294" spans="2:5" x14ac:dyDescent="0.3">
      <c r="B294" s="6">
        <v>43906</v>
      </c>
      <c r="C294" s="63">
        <f>IF(ISBLANK(Data!Y294)," ",Data!Y294-Data!Z294)</f>
        <v>0</v>
      </c>
      <c r="D294" s="63">
        <f>IF(ISBLANK(Data!Y294)," ",ABS(Data!Y294-Data!Z294))</f>
        <v>0</v>
      </c>
      <c r="E294" s="63">
        <f>IF(ISBLANK(Data!Y294)," ",(Data!Y294-Data!Z294)^2)</f>
        <v>0</v>
      </c>
    </row>
    <row r="295" spans="2:5" x14ac:dyDescent="0.3">
      <c r="B295" s="6">
        <v>43907</v>
      </c>
      <c r="C295" s="63">
        <f>IF(ISBLANK(Data!Y295)," ",Data!Y295-Data!Z295)</f>
        <v>0</v>
      </c>
      <c r="D295" s="63">
        <f>IF(ISBLANK(Data!Y295)," ",ABS(Data!Y295-Data!Z295))</f>
        <v>0</v>
      </c>
      <c r="E295" s="63">
        <f>IF(ISBLANK(Data!Y295)," ",(Data!Y295-Data!Z295)^2)</f>
        <v>0</v>
      </c>
    </row>
    <row r="296" spans="2:5" x14ac:dyDescent="0.3">
      <c r="B296" s="6">
        <v>43908</v>
      </c>
      <c r="C296" s="63">
        <f>IF(ISBLANK(Data!Y296)," ",Data!Y296-Data!Z296)</f>
        <v>0</v>
      </c>
      <c r="D296" s="63">
        <f>IF(ISBLANK(Data!Y296)," ",ABS(Data!Y296-Data!Z296))</f>
        <v>0</v>
      </c>
      <c r="E296" s="63">
        <f>IF(ISBLANK(Data!Y296)," ",(Data!Y296-Data!Z296)^2)</f>
        <v>0</v>
      </c>
    </row>
    <row r="297" spans="2:5" x14ac:dyDescent="0.3">
      <c r="B297" s="6">
        <v>43909</v>
      </c>
      <c r="C297" s="63">
        <f>IF(ISBLANK(Data!Y297)," ",Data!Y297-Data!Z297)</f>
        <v>-1.196</v>
      </c>
      <c r="D297" s="63">
        <f>IF(ISBLANK(Data!Y297)," ",ABS(Data!Y297-Data!Z297))</f>
        <v>1.196</v>
      </c>
      <c r="E297" s="63">
        <f>IF(ISBLANK(Data!Y297)," ",(Data!Y297-Data!Z297)^2)</f>
        <v>1.4304159999999999</v>
      </c>
    </row>
    <row r="298" spans="2:5" x14ac:dyDescent="0.3">
      <c r="B298" s="6">
        <v>43910</v>
      </c>
      <c r="C298" s="63">
        <f>IF(ISBLANK(Data!Y298)," ",Data!Y298-Data!Z298)</f>
        <v>-1.196</v>
      </c>
      <c r="D298" s="63">
        <f>IF(ISBLANK(Data!Y298)," ",ABS(Data!Y298-Data!Z298))</f>
        <v>1.196</v>
      </c>
      <c r="E298" s="63">
        <f>IF(ISBLANK(Data!Y298)," ",(Data!Y298-Data!Z298)^2)</f>
        <v>1.4304159999999999</v>
      </c>
    </row>
    <row r="299" spans="2:5" x14ac:dyDescent="0.3">
      <c r="B299" s="6">
        <v>43911</v>
      </c>
      <c r="C299" s="63">
        <f>IF(ISBLANK(Data!Y299)," ",Data!Y299-Data!Z299)</f>
        <v>0.20399999999999996</v>
      </c>
      <c r="D299" s="63">
        <f>IF(ISBLANK(Data!Y299)," ",ABS(Data!Y299-Data!Z299))</f>
        <v>0.20399999999999996</v>
      </c>
      <c r="E299" s="63">
        <f>IF(ISBLANK(Data!Y299)," ",(Data!Y299-Data!Z299)^2)</f>
        <v>4.1615999999999986E-2</v>
      </c>
    </row>
    <row r="300" spans="2:5" x14ac:dyDescent="0.3">
      <c r="B300" s="6">
        <v>43912</v>
      </c>
      <c r="C300" s="63">
        <f>IF(ISBLANK(Data!Y300)," ",Data!Y300-Data!Z300)</f>
        <v>0.20399999999999996</v>
      </c>
      <c r="D300" s="63">
        <f>IF(ISBLANK(Data!Y300)," ",ABS(Data!Y300-Data!Z300))</f>
        <v>0.20399999999999996</v>
      </c>
      <c r="E300" s="63">
        <f>IF(ISBLANK(Data!Y300)," ",(Data!Y300-Data!Z300)^2)</f>
        <v>4.1615999999999986E-2</v>
      </c>
    </row>
    <row r="301" spans="2:5" x14ac:dyDescent="0.3">
      <c r="B301" s="6">
        <v>43913</v>
      </c>
      <c r="C301" s="63">
        <f>IF(ISBLANK(Data!Y301)," ",Data!Y301-Data!Z301)</f>
        <v>0.20399999999999996</v>
      </c>
      <c r="D301" s="63">
        <f>IF(ISBLANK(Data!Y301)," ",ABS(Data!Y301-Data!Z301))</f>
        <v>0.20399999999999996</v>
      </c>
      <c r="E301" s="63">
        <f>IF(ISBLANK(Data!Y301)," ",(Data!Y301-Data!Z301)^2)</f>
        <v>4.1615999999999986E-2</v>
      </c>
    </row>
    <row r="302" spans="2:5" x14ac:dyDescent="0.3">
      <c r="B302" s="6">
        <v>43914</v>
      </c>
      <c r="C302" s="63">
        <f>IF(ISBLANK(Data!Y302)," ",Data!Y302-Data!Z302)</f>
        <v>1.4</v>
      </c>
      <c r="D302" s="63">
        <f>IF(ISBLANK(Data!Y302)," ",ABS(Data!Y302-Data!Z302))</f>
        <v>1.4</v>
      </c>
      <c r="E302" s="63">
        <f>IF(ISBLANK(Data!Y302)," ",(Data!Y302-Data!Z302)^2)</f>
        <v>1.9599999999999997</v>
      </c>
    </row>
    <row r="303" spans="2:5" x14ac:dyDescent="0.3">
      <c r="B303" s="6">
        <v>43915</v>
      </c>
      <c r="C303" s="63">
        <f>IF(ISBLANK(Data!Y303)," ",Data!Y303-Data!Z303)</f>
        <v>1.4</v>
      </c>
      <c r="D303" s="63">
        <f>IF(ISBLANK(Data!Y303)," ",ABS(Data!Y303-Data!Z303))</f>
        <v>1.4</v>
      </c>
      <c r="E303" s="63">
        <f>IF(ISBLANK(Data!Y303)," ",(Data!Y303-Data!Z303)^2)</f>
        <v>1.9599999999999997</v>
      </c>
    </row>
    <row r="304" spans="2:5" x14ac:dyDescent="0.3">
      <c r="B304" s="6">
        <v>43916</v>
      </c>
      <c r="C304" s="63">
        <f>IF(ISBLANK(Data!Y304)," ",Data!Y304-Data!Z304)</f>
        <v>0</v>
      </c>
      <c r="D304" s="63">
        <f>IF(ISBLANK(Data!Y304)," ",ABS(Data!Y304-Data!Z304))</f>
        <v>0</v>
      </c>
      <c r="E304" s="63">
        <f>IF(ISBLANK(Data!Y304)," ",(Data!Y304-Data!Z304)^2)</f>
        <v>0</v>
      </c>
    </row>
    <row r="305" spans="2:5" x14ac:dyDescent="0.3">
      <c r="B305" s="6">
        <v>43917</v>
      </c>
      <c r="C305" s="63">
        <f>IF(ISBLANK(Data!Y305)," ",Data!Y305-Data!Z305)</f>
        <v>0</v>
      </c>
      <c r="D305" s="63">
        <f>IF(ISBLANK(Data!Y305)," ",ABS(Data!Y305-Data!Z305))</f>
        <v>0</v>
      </c>
      <c r="E305" s="63">
        <f>IF(ISBLANK(Data!Y305)," ",(Data!Y305-Data!Z305)^2)</f>
        <v>0</v>
      </c>
    </row>
    <row r="306" spans="2:5" x14ac:dyDescent="0.3">
      <c r="B306" s="6">
        <v>43918</v>
      </c>
      <c r="C306" s="63">
        <f>IF(ISBLANK(Data!Y306)," ",Data!Y306-Data!Z306)</f>
        <v>0</v>
      </c>
      <c r="D306" s="63">
        <f>IF(ISBLANK(Data!Y306)," ",ABS(Data!Y306-Data!Z306))</f>
        <v>0</v>
      </c>
      <c r="E306" s="63">
        <f>IF(ISBLANK(Data!Y306)," ",(Data!Y306-Data!Z306)^2)</f>
        <v>0</v>
      </c>
    </row>
    <row r="307" spans="2:5" x14ac:dyDescent="0.3">
      <c r="B307" s="6">
        <v>43919</v>
      </c>
      <c r="C307" s="63">
        <f>IF(ISBLANK(Data!Y307)," ",Data!Y307-Data!Z307)</f>
        <v>0</v>
      </c>
      <c r="D307" s="63">
        <f>IF(ISBLANK(Data!Y307)," ",ABS(Data!Y307-Data!Z307))</f>
        <v>0</v>
      </c>
      <c r="E307" s="63">
        <f>IF(ISBLANK(Data!Y307)," ",(Data!Y307-Data!Z307)^2)</f>
        <v>0</v>
      </c>
    </row>
    <row r="308" spans="2:5" x14ac:dyDescent="0.3">
      <c r="B308" s="6">
        <v>43920</v>
      </c>
      <c r="C308" s="63">
        <f>IF(ISBLANK(Data!Y308)," ",Data!Y308-Data!Z308)</f>
        <v>0</v>
      </c>
      <c r="D308" s="63">
        <f>IF(ISBLANK(Data!Y308)," ",ABS(Data!Y308-Data!Z308))</f>
        <v>0</v>
      </c>
      <c r="E308" s="63">
        <f>IF(ISBLANK(Data!Y308)," ",(Data!Y308-Data!Z308)^2)</f>
        <v>0</v>
      </c>
    </row>
    <row r="309" spans="2:5" x14ac:dyDescent="0.3">
      <c r="B309" s="6">
        <v>43921</v>
      </c>
      <c r="C309" s="63">
        <f>IF(ISBLANK(Data!Y309)," ",Data!Y309-Data!Z309)</f>
        <v>0</v>
      </c>
      <c r="D309" s="63">
        <f>IF(ISBLANK(Data!Y309)," ",ABS(Data!Y309-Data!Z309))</f>
        <v>0</v>
      </c>
      <c r="E309" s="63">
        <f>IF(ISBLANK(Data!Y309)," ",(Data!Y309-Data!Z309)^2)</f>
        <v>0</v>
      </c>
    </row>
    <row r="310" spans="2:5" x14ac:dyDescent="0.3">
      <c r="B310" s="6">
        <v>43922</v>
      </c>
      <c r="C310" s="63">
        <f>IF(ISBLANK(Data!Y310)," ",Data!Y310-Data!Z310)</f>
        <v>0</v>
      </c>
      <c r="D310" s="63">
        <f>IF(ISBLANK(Data!Y310)," ",ABS(Data!Y310-Data!Z310))</f>
        <v>0</v>
      </c>
      <c r="E310" s="63">
        <f>IF(ISBLANK(Data!Y310)," ",(Data!Y310-Data!Z310)^2)</f>
        <v>0</v>
      </c>
    </row>
    <row r="311" spans="2:5" x14ac:dyDescent="0.3">
      <c r="B311" s="6">
        <v>43923</v>
      </c>
      <c r="C311" s="63">
        <f>IF(ISBLANK(Data!Y311)," ",Data!Y311-Data!Z311)</f>
        <v>0</v>
      </c>
      <c r="D311" s="63">
        <f>IF(ISBLANK(Data!Y311)," ",ABS(Data!Y311-Data!Z311))</f>
        <v>0</v>
      </c>
      <c r="E311" s="63">
        <f>IF(ISBLANK(Data!Y311)," ",(Data!Y311-Data!Z311)^2)</f>
        <v>0</v>
      </c>
    </row>
    <row r="312" spans="2:5" x14ac:dyDescent="0.3">
      <c r="B312" s="6">
        <v>43924</v>
      </c>
      <c r="C312" s="63">
        <f>IF(ISBLANK(Data!Y312)," ",Data!Y312-Data!Z312)</f>
        <v>0</v>
      </c>
      <c r="D312" s="63">
        <f>IF(ISBLANK(Data!Y312)," ",ABS(Data!Y312-Data!Z312))</f>
        <v>0</v>
      </c>
      <c r="E312" s="63">
        <f>IF(ISBLANK(Data!Y312)," ",(Data!Y312-Data!Z312)^2)</f>
        <v>0</v>
      </c>
    </row>
    <row r="313" spans="2:5" x14ac:dyDescent="0.3">
      <c r="B313" s="6">
        <v>43925</v>
      </c>
      <c r="C313" s="63">
        <f>IF(ISBLANK(Data!Y313)," ",Data!Y313-Data!Z313)</f>
        <v>0</v>
      </c>
      <c r="D313" s="63">
        <f>IF(ISBLANK(Data!Y313)," ",ABS(Data!Y313-Data!Z313))</f>
        <v>0</v>
      </c>
      <c r="E313" s="63">
        <f>IF(ISBLANK(Data!Y313)," ",(Data!Y313-Data!Z313)^2)</f>
        <v>0</v>
      </c>
    </row>
    <row r="314" spans="2:5" x14ac:dyDescent="0.3">
      <c r="B314" s="6">
        <v>43926</v>
      </c>
      <c r="C314" s="63">
        <f>IF(ISBLANK(Data!Y314)," ",Data!Y314-Data!Z314)</f>
        <v>0</v>
      </c>
      <c r="D314" s="63">
        <f>IF(ISBLANK(Data!Y314)," ",ABS(Data!Y314-Data!Z314))</f>
        <v>0</v>
      </c>
      <c r="E314" s="63">
        <f>IF(ISBLANK(Data!Y314)," ",(Data!Y314-Data!Z314)^2)</f>
        <v>0</v>
      </c>
    </row>
    <row r="315" spans="2:5" x14ac:dyDescent="0.3">
      <c r="B315" s="6">
        <v>43927</v>
      </c>
      <c r="C315" s="63">
        <f>IF(ISBLANK(Data!Y315)," ",Data!Y315-Data!Z315)</f>
        <v>-4.1080000000000005</v>
      </c>
      <c r="D315" s="63">
        <f>IF(ISBLANK(Data!Y315)," ",ABS(Data!Y315-Data!Z315))</f>
        <v>4.1080000000000005</v>
      </c>
      <c r="E315" s="63">
        <f>IF(ISBLANK(Data!Y315)," ",(Data!Y315-Data!Z315)^2)</f>
        <v>16.875664000000004</v>
      </c>
    </row>
    <row r="316" spans="2:5" x14ac:dyDescent="0.3">
      <c r="B316" s="6">
        <v>43928</v>
      </c>
      <c r="C316" s="63">
        <f>IF(ISBLANK(Data!Y316)," ",Data!Y316-Data!Z316)</f>
        <v>-9.8360000000000021</v>
      </c>
      <c r="D316" s="63">
        <f>IF(ISBLANK(Data!Y316)," ",ABS(Data!Y316-Data!Z316))</f>
        <v>9.8360000000000021</v>
      </c>
      <c r="E316" s="63">
        <f>IF(ISBLANK(Data!Y316)," ",(Data!Y316-Data!Z316)^2)</f>
        <v>96.746896000000035</v>
      </c>
    </row>
    <row r="317" spans="2:5" x14ac:dyDescent="0.3">
      <c r="B317" s="6">
        <v>43929</v>
      </c>
      <c r="C317" s="63">
        <f>IF(ISBLANK(Data!Y317)," ",Data!Y317-Data!Z317)</f>
        <v>-8.4960000000000004</v>
      </c>
      <c r="D317" s="63">
        <f>IF(ISBLANK(Data!Y317)," ",ABS(Data!Y317-Data!Z317))</f>
        <v>8.4960000000000004</v>
      </c>
      <c r="E317" s="63">
        <f>IF(ISBLANK(Data!Y317)," ",(Data!Y317-Data!Z317)^2)</f>
        <v>72.182016000000004</v>
      </c>
    </row>
    <row r="318" spans="2:5" x14ac:dyDescent="0.3">
      <c r="B318" s="6">
        <v>43930</v>
      </c>
      <c r="C318" s="63">
        <f>IF(ISBLANK(Data!Y318)," ",Data!Y318-Data!Z318)</f>
        <v>-8.4960000000000004</v>
      </c>
      <c r="D318" s="63">
        <f>IF(ISBLANK(Data!Y318)," ",ABS(Data!Y318-Data!Z318))</f>
        <v>8.4960000000000004</v>
      </c>
      <c r="E318" s="63">
        <f>IF(ISBLANK(Data!Y318)," ",(Data!Y318-Data!Z318)^2)</f>
        <v>72.182016000000004</v>
      </c>
    </row>
    <row r="319" spans="2:5" x14ac:dyDescent="0.3">
      <c r="B319" s="6">
        <v>43931</v>
      </c>
      <c r="C319" s="63">
        <f>IF(ISBLANK(Data!Y319)," ",Data!Y319-Data!Z319)</f>
        <v>-8.4960000000000004</v>
      </c>
      <c r="D319" s="63">
        <f>IF(ISBLANK(Data!Y319)," ",ABS(Data!Y319-Data!Z319))</f>
        <v>8.4960000000000004</v>
      </c>
      <c r="E319" s="63">
        <f>IF(ISBLANK(Data!Y319)," ",(Data!Y319-Data!Z319)^2)</f>
        <v>72.182016000000004</v>
      </c>
    </row>
    <row r="320" spans="2:5" x14ac:dyDescent="0.3">
      <c r="B320" s="6">
        <v>43932</v>
      </c>
      <c r="C320" s="63">
        <f>IF(ISBLANK(Data!Y320)," ",Data!Y320-Data!Z320)</f>
        <v>-4.3880000000000008</v>
      </c>
      <c r="D320" s="63">
        <f>IF(ISBLANK(Data!Y320)," ",ABS(Data!Y320-Data!Z320))</f>
        <v>4.3880000000000008</v>
      </c>
      <c r="E320" s="63">
        <f>IF(ISBLANK(Data!Y320)," ",(Data!Y320-Data!Z320)^2)</f>
        <v>19.254544000000006</v>
      </c>
    </row>
    <row r="321" spans="2:5" x14ac:dyDescent="0.3">
      <c r="B321" s="6">
        <v>43933</v>
      </c>
      <c r="C321" s="63">
        <f>IF(ISBLANK(Data!Y321)," ",Data!Y321-Data!Z321)</f>
        <v>1.34</v>
      </c>
      <c r="D321" s="63">
        <f>IF(ISBLANK(Data!Y321)," ",ABS(Data!Y321-Data!Z321))</f>
        <v>1.34</v>
      </c>
      <c r="E321" s="63">
        <f>IF(ISBLANK(Data!Y321)," ",(Data!Y321-Data!Z321)^2)</f>
        <v>1.7956000000000003</v>
      </c>
    </row>
    <row r="322" spans="2:5" x14ac:dyDescent="0.3">
      <c r="B322" s="6">
        <v>43934</v>
      </c>
      <c r="C322" s="63">
        <f>IF(ISBLANK(Data!Y322)," ",Data!Y322-Data!Z322)</f>
        <v>0</v>
      </c>
      <c r="D322" s="63">
        <f>IF(ISBLANK(Data!Y322)," ",ABS(Data!Y322-Data!Z322))</f>
        <v>0</v>
      </c>
      <c r="E322" s="63">
        <f>IF(ISBLANK(Data!Y322)," ",(Data!Y322-Data!Z322)^2)</f>
        <v>0</v>
      </c>
    </row>
    <row r="323" spans="2:5" x14ac:dyDescent="0.3">
      <c r="B323" s="6">
        <v>43935</v>
      </c>
      <c r="C323" s="63">
        <f>IF(ISBLANK(Data!Y323)," ",Data!Y323-Data!Z323)</f>
        <v>0</v>
      </c>
      <c r="D323" s="63">
        <f>IF(ISBLANK(Data!Y323)," ",ABS(Data!Y323-Data!Z323))</f>
        <v>0</v>
      </c>
      <c r="E323" s="63">
        <f>IF(ISBLANK(Data!Y323)," ",(Data!Y323-Data!Z323)^2)</f>
        <v>0</v>
      </c>
    </row>
    <row r="324" spans="2:5" x14ac:dyDescent="0.3">
      <c r="B324" s="6">
        <v>43936</v>
      </c>
      <c r="C324" s="63">
        <f>IF(ISBLANK(Data!Y324)," ",Data!Y324-Data!Z324)</f>
        <v>0</v>
      </c>
      <c r="D324" s="63">
        <f>IF(ISBLANK(Data!Y324)," ",ABS(Data!Y324-Data!Z324))</f>
        <v>0</v>
      </c>
      <c r="E324" s="63">
        <f>IF(ISBLANK(Data!Y324)," ",(Data!Y324-Data!Z324)^2)</f>
        <v>0</v>
      </c>
    </row>
    <row r="325" spans="2:5" x14ac:dyDescent="0.3">
      <c r="B325" s="6">
        <v>43937</v>
      </c>
      <c r="C325" s="63">
        <f>IF(ISBLANK(Data!Y325)," ",Data!Y325-Data!Z325)</f>
        <v>0</v>
      </c>
      <c r="D325" s="63">
        <f>IF(ISBLANK(Data!Y325)," ",ABS(Data!Y325-Data!Z325))</f>
        <v>0</v>
      </c>
      <c r="E325" s="63">
        <f>IF(ISBLANK(Data!Y325)," ",(Data!Y325-Data!Z325)^2)</f>
        <v>0</v>
      </c>
    </row>
    <row r="326" spans="2:5" x14ac:dyDescent="0.3">
      <c r="B326" s="6">
        <v>43938</v>
      </c>
      <c r="C326" s="63">
        <f>IF(ISBLANK(Data!Y326)," ",Data!Y326-Data!Z326)</f>
        <v>-3.016</v>
      </c>
      <c r="D326" s="63">
        <f>IF(ISBLANK(Data!Y326)," ",ABS(Data!Y326-Data!Z326))</f>
        <v>3.016</v>
      </c>
      <c r="E326" s="63">
        <f>IF(ISBLANK(Data!Y326)," ",(Data!Y326-Data!Z326)^2)</f>
        <v>9.0962560000000003</v>
      </c>
    </row>
    <row r="327" spans="2:5" x14ac:dyDescent="0.3">
      <c r="B327" s="6">
        <v>43939</v>
      </c>
      <c r="C327" s="63">
        <f>IF(ISBLANK(Data!Y327)," ",Data!Y327-Data!Z327)</f>
        <v>-3.1719999999999997</v>
      </c>
      <c r="D327" s="63">
        <f>IF(ISBLANK(Data!Y327)," ",ABS(Data!Y327-Data!Z327))</f>
        <v>3.1719999999999997</v>
      </c>
      <c r="E327" s="63">
        <f>IF(ISBLANK(Data!Y327)," ",(Data!Y327-Data!Z327)^2)</f>
        <v>10.061583999999998</v>
      </c>
    </row>
    <row r="328" spans="2:5" x14ac:dyDescent="0.3">
      <c r="B328" s="6">
        <v>43940</v>
      </c>
      <c r="C328" s="63">
        <f>IF(ISBLANK(Data!Y328)," ",Data!Y328-Data!Z328)</f>
        <v>-3.1719999999999997</v>
      </c>
      <c r="D328" s="63">
        <f>IF(ISBLANK(Data!Y328)," ",ABS(Data!Y328-Data!Z328))</f>
        <v>3.1719999999999997</v>
      </c>
      <c r="E328" s="63">
        <f>IF(ISBLANK(Data!Y328)," ",(Data!Y328-Data!Z328)^2)</f>
        <v>10.061583999999998</v>
      </c>
    </row>
    <row r="329" spans="2:5" x14ac:dyDescent="0.3">
      <c r="B329" s="6">
        <v>43941</v>
      </c>
      <c r="C329" s="63">
        <f>IF(ISBLANK(Data!Y329)," ",Data!Y329-Data!Z329)</f>
        <v>-2.9280000000000004</v>
      </c>
      <c r="D329" s="63">
        <f>IF(ISBLANK(Data!Y329)," ",ABS(Data!Y329-Data!Z329))</f>
        <v>2.9280000000000004</v>
      </c>
      <c r="E329" s="63">
        <f>IF(ISBLANK(Data!Y329)," ",(Data!Y329-Data!Z329)^2)</f>
        <v>8.573184000000003</v>
      </c>
    </row>
    <row r="330" spans="2:5" x14ac:dyDescent="0.3">
      <c r="B330" s="6">
        <v>43942</v>
      </c>
      <c r="C330" s="63">
        <f>IF(ISBLANK(Data!Y330)," ",Data!Y330-Data!Z330)</f>
        <v>-2.9280000000000004</v>
      </c>
      <c r="D330" s="63">
        <f>IF(ISBLANK(Data!Y330)," ",ABS(Data!Y330-Data!Z330))</f>
        <v>2.9280000000000004</v>
      </c>
      <c r="E330" s="63">
        <f>IF(ISBLANK(Data!Y330)," ",(Data!Y330-Data!Z330)^2)</f>
        <v>8.573184000000003</v>
      </c>
    </row>
    <row r="331" spans="2:5" x14ac:dyDescent="0.3">
      <c r="B331" s="6">
        <v>43943</v>
      </c>
      <c r="C331" s="63">
        <f>IF(ISBLANK(Data!Y331)," ",Data!Y331-Data!Z331)</f>
        <v>8.8000000000000023E-2</v>
      </c>
      <c r="D331" s="63">
        <f>IF(ISBLANK(Data!Y331)," ",ABS(Data!Y331-Data!Z331))</f>
        <v>8.8000000000000023E-2</v>
      </c>
      <c r="E331" s="63">
        <f>IF(ISBLANK(Data!Y331)," ",(Data!Y331-Data!Z331)^2)</f>
        <v>7.7440000000000044E-3</v>
      </c>
    </row>
    <row r="332" spans="2:5" x14ac:dyDescent="0.3">
      <c r="B332" s="6">
        <v>43944</v>
      </c>
      <c r="C332" s="63">
        <f>IF(ISBLANK(Data!Y332)," ",Data!Y332-Data!Z332)</f>
        <v>0.24400000000000002</v>
      </c>
      <c r="D332" s="63">
        <f>IF(ISBLANK(Data!Y332)," ",ABS(Data!Y332-Data!Z332))</f>
        <v>0.24400000000000002</v>
      </c>
      <c r="E332" s="63">
        <f>IF(ISBLANK(Data!Y332)," ",(Data!Y332-Data!Z332)^2)</f>
        <v>5.9536000000000013E-2</v>
      </c>
    </row>
    <row r="333" spans="2:5" x14ac:dyDescent="0.3">
      <c r="B333" s="6">
        <v>43945</v>
      </c>
      <c r="C333" s="63">
        <f>IF(ISBLANK(Data!Y333)," ",Data!Y333-Data!Z333)</f>
        <v>0.24400000000000002</v>
      </c>
      <c r="D333" s="63">
        <f>IF(ISBLANK(Data!Y333)," ",ABS(Data!Y333-Data!Z333))</f>
        <v>0.24400000000000002</v>
      </c>
      <c r="E333" s="63">
        <f>IF(ISBLANK(Data!Y333)," ",(Data!Y333-Data!Z333)^2)</f>
        <v>5.9536000000000013E-2</v>
      </c>
    </row>
    <row r="334" spans="2:5" x14ac:dyDescent="0.3">
      <c r="B334" s="6">
        <v>43946</v>
      </c>
      <c r="C334" s="63">
        <f>IF(ISBLANK(Data!Y334)," ",Data!Y334-Data!Z334)</f>
        <v>0</v>
      </c>
      <c r="D334" s="63">
        <f>IF(ISBLANK(Data!Y334)," ",ABS(Data!Y334-Data!Z334))</f>
        <v>0</v>
      </c>
      <c r="E334" s="63">
        <f>IF(ISBLANK(Data!Y334)," ",(Data!Y334-Data!Z334)^2)</f>
        <v>0</v>
      </c>
    </row>
    <row r="335" spans="2:5" x14ac:dyDescent="0.3">
      <c r="B335" s="6">
        <v>43947</v>
      </c>
      <c r="C335" s="63">
        <f>IF(ISBLANK(Data!Y335)," ",Data!Y335-Data!Z335)</f>
        <v>0</v>
      </c>
      <c r="D335" s="63">
        <f>IF(ISBLANK(Data!Y335)," ",ABS(Data!Y335-Data!Z335))</f>
        <v>0</v>
      </c>
      <c r="E335" s="63">
        <f>IF(ISBLANK(Data!Y335)," ",(Data!Y335-Data!Z335)^2)</f>
        <v>0</v>
      </c>
    </row>
    <row r="336" spans="2:5" x14ac:dyDescent="0.3">
      <c r="B336" s="6">
        <v>43948</v>
      </c>
      <c r="C336" s="63">
        <f>IF(ISBLANK(Data!Y336)," ",Data!Y336-Data!Z336)</f>
        <v>0</v>
      </c>
      <c r="D336" s="63">
        <f>IF(ISBLANK(Data!Y336)," ",ABS(Data!Y336-Data!Z336))</f>
        <v>0</v>
      </c>
      <c r="E336" s="63">
        <f>IF(ISBLANK(Data!Y336)," ",(Data!Y336-Data!Z336)^2)</f>
        <v>0</v>
      </c>
    </row>
    <row r="337" spans="2:5" x14ac:dyDescent="0.3">
      <c r="B337" s="6">
        <v>43949</v>
      </c>
      <c r="C337" s="63">
        <f>IF(ISBLANK(Data!Y337)," ",Data!Y337-Data!Z337)</f>
        <v>0</v>
      </c>
      <c r="D337" s="63">
        <f>IF(ISBLANK(Data!Y337)," ",ABS(Data!Y337-Data!Z337))</f>
        <v>0</v>
      </c>
      <c r="E337" s="63">
        <f>IF(ISBLANK(Data!Y337)," ",(Data!Y337-Data!Z337)^2)</f>
        <v>0</v>
      </c>
    </row>
    <row r="338" spans="2:5" x14ac:dyDescent="0.3">
      <c r="B338" s="6">
        <v>43950</v>
      </c>
      <c r="C338" s="63">
        <f>IF(ISBLANK(Data!Y338)," ",Data!Y338-Data!Z338)</f>
        <v>0.2</v>
      </c>
      <c r="D338" s="63">
        <f>IF(ISBLANK(Data!Y338)," ",ABS(Data!Y338-Data!Z338))</f>
        <v>0.2</v>
      </c>
      <c r="E338" s="63">
        <f>IF(ISBLANK(Data!Y338)," ",(Data!Y338-Data!Z338)^2)</f>
        <v>4.0000000000000008E-2</v>
      </c>
    </row>
    <row r="339" spans="2:5" x14ac:dyDescent="0.3">
      <c r="B339" s="6">
        <v>43951</v>
      </c>
      <c r="C339" s="63">
        <f>IF(ISBLANK(Data!Y339)," ",Data!Y339-Data!Z339)</f>
        <v>0.2</v>
      </c>
      <c r="D339" s="63">
        <f>IF(ISBLANK(Data!Y339)," ",ABS(Data!Y339-Data!Z339))</f>
        <v>0.2</v>
      </c>
      <c r="E339" s="63">
        <f>IF(ISBLANK(Data!Y339)," ",(Data!Y339-Data!Z339)^2)</f>
        <v>4.0000000000000008E-2</v>
      </c>
    </row>
    <row r="340" spans="2:5" x14ac:dyDescent="0.3">
      <c r="B340" s="6">
        <v>43952</v>
      </c>
      <c r="C340" s="63">
        <f>IF(ISBLANK(Data!Y340)," ",Data!Y340-Data!Z340)</f>
        <v>0.2</v>
      </c>
      <c r="D340" s="63">
        <f>IF(ISBLANK(Data!Y340)," ",ABS(Data!Y340-Data!Z340))</f>
        <v>0.2</v>
      </c>
      <c r="E340" s="63">
        <f>IF(ISBLANK(Data!Y340)," ",(Data!Y340-Data!Z340)^2)</f>
        <v>4.0000000000000008E-2</v>
      </c>
    </row>
    <row r="341" spans="2:5" x14ac:dyDescent="0.3">
      <c r="B341" s="6">
        <v>43953</v>
      </c>
      <c r="C341" s="63">
        <f>IF(ISBLANK(Data!Y341)," ",Data!Y341-Data!Z341)</f>
        <v>0.4</v>
      </c>
      <c r="D341" s="63">
        <f>IF(ISBLANK(Data!Y341)," ",ABS(Data!Y341-Data!Z341))</f>
        <v>0.4</v>
      </c>
      <c r="E341" s="63">
        <f>IF(ISBLANK(Data!Y341)," ",(Data!Y341-Data!Z341)^2)</f>
        <v>0.16000000000000003</v>
      </c>
    </row>
    <row r="342" spans="2:5" x14ac:dyDescent="0.3">
      <c r="B342" s="6">
        <v>43954</v>
      </c>
      <c r="C342" s="63">
        <f>IF(ISBLANK(Data!Y342)," ",Data!Y342-Data!Z342)</f>
        <v>0.4</v>
      </c>
      <c r="D342" s="63">
        <f>IF(ISBLANK(Data!Y342)," ",ABS(Data!Y342-Data!Z342))</f>
        <v>0.4</v>
      </c>
      <c r="E342" s="63">
        <f>IF(ISBLANK(Data!Y342)," ",(Data!Y342-Data!Z342)^2)</f>
        <v>0.16000000000000003</v>
      </c>
    </row>
    <row r="343" spans="2:5" x14ac:dyDescent="0.3">
      <c r="B343" s="6">
        <v>43955</v>
      </c>
      <c r="C343" s="63">
        <f>IF(ISBLANK(Data!Y343)," ",Data!Y343-Data!Z343)</f>
        <v>0.2</v>
      </c>
      <c r="D343" s="63">
        <f>IF(ISBLANK(Data!Y343)," ",ABS(Data!Y343-Data!Z343))</f>
        <v>0.2</v>
      </c>
      <c r="E343" s="63">
        <f>IF(ISBLANK(Data!Y343)," ",(Data!Y343-Data!Z343)^2)</f>
        <v>4.0000000000000008E-2</v>
      </c>
    </row>
    <row r="344" spans="2:5" x14ac:dyDescent="0.3">
      <c r="B344" s="6">
        <v>43956</v>
      </c>
      <c r="C344" s="63">
        <f>IF(ISBLANK(Data!Y344)," ",Data!Y344-Data!Z344)</f>
        <v>0.2</v>
      </c>
      <c r="D344" s="63">
        <f>IF(ISBLANK(Data!Y344)," ",ABS(Data!Y344-Data!Z344))</f>
        <v>0.2</v>
      </c>
      <c r="E344" s="63">
        <f>IF(ISBLANK(Data!Y344)," ",(Data!Y344-Data!Z344)^2)</f>
        <v>4.0000000000000008E-2</v>
      </c>
    </row>
    <row r="345" spans="2:5" x14ac:dyDescent="0.3">
      <c r="B345" s="6">
        <v>43957</v>
      </c>
      <c r="C345" s="63">
        <f>IF(ISBLANK(Data!Y345)," ",Data!Y345-Data!Z345)</f>
        <v>0.4</v>
      </c>
      <c r="D345" s="63">
        <f>IF(ISBLANK(Data!Y345)," ",ABS(Data!Y345-Data!Z345))</f>
        <v>0.4</v>
      </c>
      <c r="E345" s="63">
        <f>IF(ISBLANK(Data!Y345)," ",(Data!Y345-Data!Z345)^2)</f>
        <v>0.16000000000000003</v>
      </c>
    </row>
    <row r="346" spans="2:5" x14ac:dyDescent="0.3">
      <c r="B346" s="6">
        <v>43958</v>
      </c>
      <c r="C346" s="63">
        <f>IF(ISBLANK(Data!Y346)," ",Data!Y346-Data!Z346)</f>
        <v>0.6</v>
      </c>
      <c r="D346" s="63">
        <f>IF(ISBLANK(Data!Y346)," ",ABS(Data!Y346-Data!Z346))</f>
        <v>0.6</v>
      </c>
      <c r="E346" s="63">
        <f>IF(ISBLANK(Data!Y346)," ",(Data!Y346-Data!Z346)^2)</f>
        <v>0.36</v>
      </c>
    </row>
    <row r="347" spans="2:5" x14ac:dyDescent="0.3">
      <c r="B347" s="6">
        <v>43959</v>
      </c>
      <c r="C347" s="63">
        <f>IF(ISBLANK(Data!Y347)," ",Data!Y347-Data!Z347)</f>
        <v>0.6</v>
      </c>
      <c r="D347" s="63">
        <f>IF(ISBLANK(Data!Y347)," ",ABS(Data!Y347-Data!Z347))</f>
        <v>0.6</v>
      </c>
      <c r="E347" s="63">
        <f>IF(ISBLANK(Data!Y347)," ",(Data!Y347-Data!Z347)^2)</f>
        <v>0.36</v>
      </c>
    </row>
    <row r="348" spans="2:5" x14ac:dyDescent="0.3">
      <c r="B348" s="6">
        <v>43960</v>
      </c>
      <c r="C348" s="63">
        <f>IF(ISBLANK(Data!Y348)," ",Data!Y348-Data!Z348)</f>
        <v>0.6</v>
      </c>
      <c r="D348" s="63">
        <f>IF(ISBLANK(Data!Y348)," ",ABS(Data!Y348-Data!Z348))</f>
        <v>0.6</v>
      </c>
      <c r="E348" s="63">
        <f>IF(ISBLANK(Data!Y348)," ",(Data!Y348-Data!Z348)^2)</f>
        <v>0.36</v>
      </c>
    </row>
    <row r="349" spans="2:5" x14ac:dyDescent="0.3">
      <c r="B349" s="6">
        <v>43961</v>
      </c>
      <c r="C349" s="63">
        <f>IF(ISBLANK(Data!Y349)," ",Data!Y349-Data!Z349)</f>
        <v>0.6</v>
      </c>
      <c r="D349" s="63">
        <f>IF(ISBLANK(Data!Y349)," ",ABS(Data!Y349-Data!Z349))</f>
        <v>0.6</v>
      </c>
      <c r="E349" s="63">
        <f>IF(ISBLANK(Data!Y349)," ",(Data!Y349-Data!Z349)^2)</f>
        <v>0.36</v>
      </c>
    </row>
    <row r="350" spans="2:5" x14ac:dyDescent="0.3">
      <c r="B350" s="6">
        <v>43962</v>
      </c>
      <c r="C350" s="63">
        <f>IF(ISBLANK(Data!Y350)," ",Data!Y350-Data!Z350)</f>
        <v>1.2</v>
      </c>
      <c r="D350" s="63">
        <f>IF(ISBLANK(Data!Y350)," ",ABS(Data!Y350-Data!Z350))</f>
        <v>1.2</v>
      </c>
      <c r="E350" s="63">
        <f>IF(ISBLANK(Data!Y350)," ",(Data!Y350-Data!Z350)^2)</f>
        <v>1.44</v>
      </c>
    </row>
    <row r="351" spans="2:5" x14ac:dyDescent="0.3">
      <c r="B351" s="6">
        <v>43963</v>
      </c>
      <c r="C351" s="63">
        <f>IF(ISBLANK(Data!Y351)," ",Data!Y351-Data!Z351)</f>
        <v>0.8</v>
      </c>
      <c r="D351" s="63">
        <f>IF(ISBLANK(Data!Y351)," ",ABS(Data!Y351-Data!Z351))</f>
        <v>0.8</v>
      </c>
      <c r="E351" s="63">
        <f>IF(ISBLANK(Data!Y351)," ",(Data!Y351-Data!Z351)^2)</f>
        <v>0.64000000000000012</v>
      </c>
    </row>
    <row r="352" spans="2:5" x14ac:dyDescent="0.3">
      <c r="B352" s="6">
        <v>43964</v>
      </c>
      <c r="C352" s="63">
        <f>IF(ISBLANK(Data!Y352)," ",Data!Y352-Data!Z352)</f>
        <v>0.8</v>
      </c>
      <c r="D352" s="63">
        <f>IF(ISBLANK(Data!Y352)," ",ABS(Data!Y352-Data!Z352))</f>
        <v>0.8</v>
      </c>
      <c r="E352" s="63">
        <f>IF(ISBLANK(Data!Y352)," ",(Data!Y352-Data!Z352)^2)</f>
        <v>0.64000000000000012</v>
      </c>
    </row>
    <row r="353" spans="2:5" x14ac:dyDescent="0.3">
      <c r="B353" s="6">
        <v>43965</v>
      </c>
      <c r="C353" s="63">
        <f>IF(ISBLANK(Data!Y353)," ",Data!Y353-Data!Z353)</f>
        <v>0.8</v>
      </c>
      <c r="D353" s="63">
        <f>IF(ISBLANK(Data!Y353)," ",ABS(Data!Y353-Data!Z353))</f>
        <v>0.8</v>
      </c>
      <c r="E353" s="63">
        <f>IF(ISBLANK(Data!Y353)," ",(Data!Y353-Data!Z353)^2)</f>
        <v>0.64000000000000012</v>
      </c>
    </row>
    <row r="354" spans="2:5" x14ac:dyDescent="0.3">
      <c r="B354" s="6">
        <v>43966</v>
      </c>
      <c r="C354" s="63">
        <f>IF(ISBLANK(Data!Y354)," ",Data!Y354-Data!Z354)</f>
        <v>1</v>
      </c>
      <c r="D354" s="63">
        <f>IF(ISBLANK(Data!Y354)," ",ABS(Data!Y354-Data!Z354))</f>
        <v>1</v>
      </c>
      <c r="E354" s="63">
        <f>IF(ISBLANK(Data!Y354)," ",(Data!Y354-Data!Z354)^2)</f>
        <v>1</v>
      </c>
    </row>
    <row r="355" spans="2:5" x14ac:dyDescent="0.3">
      <c r="B355" s="6">
        <v>43967</v>
      </c>
      <c r="C355" s="63">
        <f>IF(ISBLANK(Data!Y355)," ",Data!Y355-Data!Z355)</f>
        <v>0.6</v>
      </c>
      <c r="D355" s="63">
        <f>IF(ISBLANK(Data!Y355)," ",ABS(Data!Y355-Data!Z355))</f>
        <v>0.6</v>
      </c>
      <c r="E355" s="63">
        <f>IF(ISBLANK(Data!Y355)," ",(Data!Y355-Data!Z355)^2)</f>
        <v>0.36</v>
      </c>
    </row>
    <row r="356" spans="2:5" x14ac:dyDescent="0.3">
      <c r="B356" s="6">
        <v>43968</v>
      </c>
      <c r="C356" s="63">
        <f>IF(ISBLANK(Data!Y356)," ",Data!Y356-Data!Z356)</f>
        <v>0.8</v>
      </c>
      <c r="D356" s="63">
        <f>IF(ISBLANK(Data!Y356)," ",ABS(Data!Y356-Data!Z356))</f>
        <v>0.8</v>
      </c>
      <c r="E356" s="63">
        <f>IF(ISBLANK(Data!Y356)," ",(Data!Y356-Data!Z356)^2)</f>
        <v>0.64000000000000012</v>
      </c>
    </row>
    <row r="357" spans="2:5" x14ac:dyDescent="0.3">
      <c r="B357" s="6">
        <v>43969</v>
      </c>
      <c r="C357" s="63">
        <f>IF(ISBLANK(Data!Y357)," ",Data!Y357-Data!Z357)</f>
        <v>0.8</v>
      </c>
      <c r="D357" s="63">
        <f>IF(ISBLANK(Data!Y357)," ",ABS(Data!Y357-Data!Z357))</f>
        <v>0.8</v>
      </c>
      <c r="E357" s="63">
        <f>IF(ISBLANK(Data!Y357)," ",(Data!Y357-Data!Z357)^2)</f>
        <v>0.64000000000000012</v>
      </c>
    </row>
    <row r="358" spans="2:5" x14ac:dyDescent="0.3">
      <c r="B358" s="6">
        <v>43970</v>
      </c>
      <c r="C358" s="63">
        <f>IF(ISBLANK(Data!Y358)," ",Data!Y358-Data!Z358)</f>
        <v>0.8</v>
      </c>
      <c r="D358" s="63">
        <f>IF(ISBLANK(Data!Y358)," ",ABS(Data!Y358-Data!Z358))</f>
        <v>0.8</v>
      </c>
      <c r="E358" s="63">
        <f>IF(ISBLANK(Data!Y358)," ",(Data!Y358-Data!Z358)^2)</f>
        <v>0.64000000000000012</v>
      </c>
    </row>
    <row r="359" spans="2:5" x14ac:dyDescent="0.3">
      <c r="B359" s="6">
        <v>43971</v>
      </c>
      <c r="C359" s="63">
        <f>IF(ISBLANK(Data!Y359)," ",Data!Y359-Data!Z359)</f>
        <v>0.6</v>
      </c>
      <c r="D359" s="63">
        <f>IF(ISBLANK(Data!Y359)," ",ABS(Data!Y359-Data!Z359))</f>
        <v>0.6</v>
      </c>
      <c r="E359" s="63">
        <f>IF(ISBLANK(Data!Y359)," ",(Data!Y359-Data!Z359)^2)</f>
        <v>0.36</v>
      </c>
    </row>
    <row r="360" spans="2:5" x14ac:dyDescent="0.3">
      <c r="B360" s="6">
        <v>43972</v>
      </c>
      <c r="C360" s="63">
        <f>IF(ISBLANK(Data!Y360)," ",Data!Y360-Data!Z360)</f>
        <v>0.2</v>
      </c>
      <c r="D360" s="63">
        <f>IF(ISBLANK(Data!Y360)," ",ABS(Data!Y360-Data!Z360))</f>
        <v>0.2</v>
      </c>
      <c r="E360" s="63">
        <f>IF(ISBLANK(Data!Y360)," ",(Data!Y360-Data!Z360)^2)</f>
        <v>4.0000000000000008E-2</v>
      </c>
    </row>
    <row r="361" spans="2:5" x14ac:dyDescent="0.3">
      <c r="B361" s="6">
        <v>43973</v>
      </c>
      <c r="C361" s="63">
        <f>IF(ISBLANK(Data!Y361)," ",Data!Y361-Data!Z361)</f>
        <v>0</v>
      </c>
      <c r="D361" s="63">
        <f>IF(ISBLANK(Data!Y361)," ",ABS(Data!Y361-Data!Z361))</f>
        <v>0</v>
      </c>
      <c r="E361" s="63">
        <f>IF(ISBLANK(Data!Y361)," ",(Data!Y361-Data!Z361)^2)</f>
        <v>0</v>
      </c>
    </row>
    <row r="362" spans="2:5" x14ac:dyDescent="0.3">
      <c r="B362" s="6">
        <v>43974</v>
      </c>
      <c r="C362" s="63">
        <f>IF(ISBLANK(Data!Y362)," ",Data!Y362-Data!Z362)</f>
        <v>0</v>
      </c>
      <c r="D362" s="63">
        <f>IF(ISBLANK(Data!Y362)," ",ABS(Data!Y362-Data!Z362))</f>
        <v>0</v>
      </c>
      <c r="E362" s="63">
        <f>IF(ISBLANK(Data!Y362)," ",(Data!Y362-Data!Z362)^2)</f>
        <v>0</v>
      </c>
    </row>
    <row r="363" spans="2:5" x14ac:dyDescent="0.3">
      <c r="B363" s="6">
        <v>43975</v>
      </c>
      <c r="C363" s="63">
        <f>IF(ISBLANK(Data!Y363)," ",Data!Y363-Data!Z363)</f>
        <v>0</v>
      </c>
      <c r="D363" s="63">
        <f>IF(ISBLANK(Data!Y363)," ",ABS(Data!Y363-Data!Z363))</f>
        <v>0</v>
      </c>
      <c r="E363" s="63">
        <f>IF(ISBLANK(Data!Y363)," ",(Data!Y363-Data!Z363)^2)</f>
        <v>0</v>
      </c>
    </row>
    <row r="364" spans="2:5" x14ac:dyDescent="0.3">
      <c r="B364" s="6">
        <v>43976</v>
      </c>
      <c r="C364" s="63">
        <f>IF(ISBLANK(Data!Y364)," ",Data!Y364-Data!Z364)</f>
        <v>0</v>
      </c>
      <c r="D364" s="63">
        <f>IF(ISBLANK(Data!Y364)," ",ABS(Data!Y364-Data!Z364))</f>
        <v>0</v>
      </c>
      <c r="E364" s="63">
        <f>IF(ISBLANK(Data!Y364)," ",(Data!Y364-Data!Z364)^2)</f>
        <v>0</v>
      </c>
    </row>
    <row r="365" spans="2:5" x14ac:dyDescent="0.3">
      <c r="B365" s="6">
        <v>43977</v>
      </c>
      <c r="C365" s="63">
        <f>IF(ISBLANK(Data!Y365)," ",Data!Y365-Data!Z365)</f>
        <v>0</v>
      </c>
      <c r="D365" s="63">
        <f>IF(ISBLANK(Data!Y365)," ",ABS(Data!Y365-Data!Z365))</f>
        <v>0</v>
      </c>
      <c r="E365" s="63">
        <f>IF(ISBLANK(Data!Y365)," ",(Data!Y365-Data!Z365)^2)</f>
        <v>0</v>
      </c>
    </row>
    <row r="366" spans="2:5" x14ac:dyDescent="0.3">
      <c r="B366" s="6">
        <v>43978</v>
      </c>
      <c r="C366" s="63">
        <f>IF(ISBLANK(Data!Y366)," ",Data!Y366-Data!Z366)</f>
        <v>0</v>
      </c>
      <c r="D366" s="63">
        <f>IF(ISBLANK(Data!Y366)," ",ABS(Data!Y366-Data!Z366))</f>
        <v>0</v>
      </c>
      <c r="E366" s="63">
        <f>IF(ISBLANK(Data!Y366)," ",(Data!Y366-Data!Z366)^2)</f>
        <v>0</v>
      </c>
    </row>
    <row r="367" spans="2:5" x14ac:dyDescent="0.3">
      <c r="B367" s="6">
        <v>43979</v>
      </c>
      <c r="C367" s="63">
        <f>IF(ISBLANK(Data!Y367)," ",Data!Y367-Data!Z367)</f>
        <v>0</v>
      </c>
      <c r="D367" s="63">
        <f>IF(ISBLANK(Data!Y367)," ",ABS(Data!Y367-Data!Z367))</f>
        <v>0</v>
      </c>
      <c r="E367" s="63">
        <f>IF(ISBLANK(Data!Y367)," ",(Data!Y367-Data!Z367)^2)</f>
        <v>0</v>
      </c>
    </row>
    <row r="368" spans="2:5" x14ac:dyDescent="0.3">
      <c r="B368" s="6">
        <v>43980</v>
      </c>
      <c r="C368" s="63">
        <f>IF(ISBLANK(Data!Y368)," ",Data!Y368-Data!Z368)</f>
        <v>0</v>
      </c>
      <c r="D368" s="63">
        <f>IF(ISBLANK(Data!Y368)," ",ABS(Data!Y368-Data!Z368))</f>
        <v>0</v>
      </c>
      <c r="E368" s="63">
        <f>IF(ISBLANK(Data!Y368)," ",(Data!Y368-Data!Z368)^2)</f>
        <v>0</v>
      </c>
    </row>
    <row r="369" spans="2:6" x14ac:dyDescent="0.3">
      <c r="B369" s="6">
        <v>43981</v>
      </c>
      <c r="C369" s="63">
        <f>IF(ISBLANK(Data!Y369)," ",Data!Y369-Data!Z369)</f>
        <v>0</v>
      </c>
      <c r="D369" s="63">
        <f>IF(ISBLANK(Data!Y369)," ",ABS(Data!Y369-Data!Z369))</f>
        <v>0</v>
      </c>
      <c r="E369" s="63">
        <f>IF(ISBLANK(Data!Y369)," ",(Data!Y369-Data!Z369)^2)</f>
        <v>0</v>
      </c>
    </row>
    <row r="370" spans="2:6" x14ac:dyDescent="0.3">
      <c r="B370" s="6">
        <v>43982</v>
      </c>
      <c r="C370" s="63">
        <f>IF(ISBLANK(Data!Y370)," ",Data!Y370-Data!Z370)</f>
        <v>0</v>
      </c>
      <c r="D370" s="63">
        <f>IF(ISBLANK(Data!Y370)," ",ABS(Data!Y370-Data!Z370))</f>
        <v>0</v>
      </c>
      <c r="E370" s="63">
        <f>IF(ISBLANK(Data!Y370)," ",(Data!Y370-Data!Z370)^2)</f>
        <v>0</v>
      </c>
    </row>
    <row r="371" spans="2:6" x14ac:dyDescent="0.3">
      <c r="B371" s="46"/>
      <c r="C371" s="41"/>
      <c r="D371" s="41"/>
      <c r="E371" s="41"/>
      <c r="F371" s="47"/>
    </row>
    <row r="372" spans="2:6" x14ac:dyDescent="0.3">
      <c r="B372" s="46"/>
      <c r="C372" s="41"/>
      <c r="D372" s="41"/>
      <c r="E372" s="41"/>
      <c r="F372" s="47"/>
    </row>
    <row r="373" spans="2:6" x14ac:dyDescent="0.3">
      <c r="B373" s="46"/>
      <c r="C373" s="41"/>
      <c r="D373" s="41"/>
      <c r="E373" s="41"/>
      <c r="F373" s="47"/>
    </row>
    <row r="374" spans="2:6" x14ac:dyDescent="0.3">
      <c r="B374" s="46"/>
      <c r="C374" s="41"/>
      <c r="D374" s="41"/>
      <c r="E374" s="41"/>
      <c r="F374" s="47"/>
    </row>
    <row r="375" spans="2:6" x14ac:dyDescent="0.3">
      <c r="B375" s="46"/>
      <c r="C375" s="41"/>
      <c r="D375" s="41"/>
      <c r="E375" s="41"/>
      <c r="F375" s="47"/>
    </row>
    <row r="376" spans="2:6" x14ac:dyDescent="0.3">
      <c r="B376" s="46"/>
      <c r="C376" s="41"/>
      <c r="D376" s="41"/>
      <c r="E376" s="41"/>
      <c r="F376" s="47"/>
    </row>
    <row r="377" spans="2:6" x14ac:dyDescent="0.3">
      <c r="B377" s="46"/>
      <c r="C377" s="41"/>
      <c r="D377" s="41"/>
      <c r="E377" s="41"/>
      <c r="F377" s="47"/>
    </row>
    <row r="378" spans="2:6" x14ac:dyDescent="0.3">
      <c r="B378" s="46"/>
      <c r="C378" s="41"/>
      <c r="D378" s="41"/>
      <c r="E378" s="41"/>
      <c r="F378" s="47"/>
    </row>
    <row r="379" spans="2:6" x14ac:dyDescent="0.3">
      <c r="B379" s="46"/>
      <c r="C379" s="41"/>
      <c r="D379" s="41"/>
      <c r="E379" s="41"/>
      <c r="F379" s="47"/>
    </row>
    <row r="380" spans="2:6" x14ac:dyDescent="0.3">
      <c r="B380" s="46"/>
      <c r="C380" s="41"/>
      <c r="D380" s="41"/>
      <c r="E380" s="41"/>
      <c r="F380" s="47"/>
    </row>
    <row r="381" spans="2:6" x14ac:dyDescent="0.3">
      <c r="B381" s="46"/>
      <c r="C381" s="41"/>
      <c r="D381" s="41"/>
      <c r="E381" s="41"/>
      <c r="F381" s="47"/>
    </row>
    <row r="382" spans="2:6" x14ac:dyDescent="0.3">
      <c r="B382" s="46"/>
      <c r="C382" s="41"/>
      <c r="D382" s="41"/>
      <c r="E382" s="41"/>
      <c r="F382" s="47"/>
    </row>
    <row r="383" spans="2:6" x14ac:dyDescent="0.3">
      <c r="B383" s="46"/>
      <c r="C383" s="41"/>
      <c r="D383" s="41"/>
      <c r="E383" s="41"/>
      <c r="F383" s="47"/>
    </row>
    <row r="384" spans="2:6" x14ac:dyDescent="0.3">
      <c r="B384" s="46"/>
      <c r="C384" s="41"/>
      <c r="D384" s="41"/>
      <c r="E384" s="41"/>
      <c r="F384" s="47"/>
    </row>
    <row r="385" spans="2:6" x14ac:dyDescent="0.3">
      <c r="B385" s="46"/>
      <c r="C385" s="41"/>
      <c r="D385" s="41"/>
      <c r="E385" s="41"/>
      <c r="F385" s="47"/>
    </row>
    <row r="386" spans="2:6" x14ac:dyDescent="0.3">
      <c r="B386" s="46"/>
      <c r="C386" s="41"/>
      <c r="D386" s="41"/>
      <c r="E386" s="41"/>
      <c r="F386" s="47"/>
    </row>
    <row r="387" spans="2:6" x14ac:dyDescent="0.3">
      <c r="B387" s="46"/>
      <c r="C387" s="41"/>
      <c r="D387" s="41"/>
      <c r="E387" s="41"/>
      <c r="F387" s="47"/>
    </row>
    <row r="388" spans="2:6" x14ac:dyDescent="0.3">
      <c r="B388" s="46"/>
      <c r="C388" s="41"/>
      <c r="D388" s="41"/>
      <c r="E388" s="41"/>
      <c r="F388" s="47"/>
    </row>
    <row r="389" spans="2:6" x14ac:dyDescent="0.3">
      <c r="B389" s="46"/>
      <c r="C389" s="41"/>
      <c r="D389" s="41"/>
      <c r="E389" s="41"/>
      <c r="F389" s="47"/>
    </row>
    <row r="390" spans="2:6" x14ac:dyDescent="0.3">
      <c r="B390" s="46"/>
      <c r="C390" s="41"/>
      <c r="D390" s="41"/>
      <c r="E390" s="41"/>
      <c r="F390" s="47"/>
    </row>
    <row r="391" spans="2:6" x14ac:dyDescent="0.3">
      <c r="B391" s="46"/>
      <c r="C391" s="41"/>
      <c r="D391" s="41"/>
      <c r="E391" s="41"/>
      <c r="F391" s="47"/>
    </row>
    <row r="392" spans="2:6" x14ac:dyDescent="0.3">
      <c r="B392" s="46"/>
      <c r="C392" s="41"/>
      <c r="D392" s="41"/>
      <c r="E392" s="41"/>
      <c r="F392" s="47"/>
    </row>
    <row r="393" spans="2:6" x14ac:dyDescent="0.3">
      <c r="B393" s="46"/>
      <c r="C393" s="41"/>
      <c r="D393" s="41"/>
      <c r="E393" s="41"/>
      <c r="F393" s="47"/>
    </row>
    <row r="394" spans="2:6" x14ac:dyDescent="0.3">
      <c r="B394" s="46"/>
      <c r="C394" s="41"/>
      <c r="D394" s="41"/>
      <c r="E394" s="41"/>
      <c r="F394" s="47"/>
    </row>
    <row r="395" spans="2:6" x14ac:dyDescent="0.3">
      <c r="B395" s="46"/>
      <c r="C395" s="41"/>
      <c r="D395" s="41"/>
      <c r="E395" s="41"/>
      <c r="F395" s="47"/>
    </row>
    <row r="396" spans="2:6" x14ac:dyDescent="0.3">
      <c r="B396" s="46"/>
      <c r="C396" s="41"/>
      <c r="D396" s="41"/>
      <c r="E396" s="41"/>
      <c r="F396" s="47"/>
    </row>
    <row r="397" spans="2:6" x14ac:dyDescent="0.3">
      <c r="B397" s="46"/>
      <c r="C397" s="41"/>
      <c r="D397" s="41"/>
      <c r="E397" s="41"/>
      <c r="F397" s="47"/>
    </row>
    <row r="398" spans="2:6" x14ac:dyDescent="0.3">
      <c r="B398" s="46"/>
      <c r="C398" s="41"/>
      <c r="D398" s="41"/>
      <c r="E398" s="41"/>
      <c r="F398" s="47"/>
    </row>
    <row r="399" spans="2:6" x14ac:dyDescent="0.3">
      <c r="B399" s="46"/>
      <c r="C399" s="41"/>
      <c r="D399" s="41"/>
      <c r="E399" s="41"/>
      <c r="F399" s="47"/>
    </row>
    <row r="400" spans="2:6" x14ac:dyDescent="0.3">
      <c r="B400" s="46"/>
      <c r="C400" s="41"/>
      <c r="D400" s="41"/>
      <c r="E400" s="41"/>
      <c r="F400" s="47"/>
    </row>
    <row r="401" spans="2:6" x14ac:dyDescent="0.3">
      <c r="B401" s="46"/>
      <c r="C401" s="41"/>
      <c r="D401" s="41"/>
      <c r="E401" s="41"/>
      <c r="F401" s="47"/>
    </row>
    <row r="402" spans="2:6" x14ac:dyDescent="0.3">
      <c r="B402" s="46"/>
      <c r="C402" s="41"/>
      <c r="D402" s="41"/>
      <c r="E402" s="41"/>
      <c r="F402" s="47"/>
    </row>
    <row r="403" spans="2:6" x14ac:dyDescent="0.3">
      <c r="B403" s="46"/>
      <c r="C403" s="41"/>
      <c r="D403" s="41"/>
      <c r="E403" s="41"/>
      <c r="F403" s="47"/>
    </row>
    <row r="404" spans="2:6" x14ac:dyDescent="0.3">
      <c r="B404" s="46"/>
      <c r="C404" s="41"/>
      <c r="D404" s="41"/>
      <c r="E404" s="41"/>
      <c r="F404" s="47"/>
    </row>
    <row r="405" spans="2:6" x14ac:dyDescent="0.3">
      <c r="B405" s="46"/>
      <c r="C405" s="41"/>
      <c r="D405" s="41"/>
      <c r="E405" s="41"/>
      <c r="F405" s="47"/>
    </row>
    <row r="406" spans="2:6" x14ac:dyDescent="0.3">
      <c r="B406" s="46"/>
      <c r="C406" s="41"/>
      <c r="D406" s="41"/>
      <c r="E406" s="41"/>
      <c r="F406" s="47"/>
    </row>
    <row r="407" spans="2:6" x14ac:dyDescent="0.3">
      <c r="B407" s="46"/>
      <c r="C407" s="41"/>
      <c r="D407" s="41"/>
      <c r="E407" s="41"/>
      <c r="F407" s="47"/>
    </row>
    <row r="408" spans="2:6" x14ac:dyDescent="0.3">
      <c r="B408" s="46"/>
      <c r="C408" s="41"/>
      <c r="D408" s="41"/>
      <c r="E408" s="41"/>
      <c r="F408" s="47"/>
    </row>
    <row r="409" spans="2:6" x14ac:dyDescent="0.3">
      <c r="B409" s="46"/>
      <c r="C409" s="41"/>
      <c r="D409" s="41"/>
      <c r="E409" s="41"/>
      <c r="F409" s="47"/>
    </row>
    <row r="410" spans="2:6" x14ac:dyDescent="0.3">
      <c r="B410" s="46"/>
      <c r="C410" s="41"/>
      <c r="D410" s="41"/>
      <c r="E410" s="41"/>
      <c r="F410" s="47"/>
    </row>
    <row r="411" spans="2:6" x14ac:dyDescent="0.3">
      <c r="B411" s="46"/>
      <c r="C411" s="41"/>
      <c r="D411" s="41"/>
      <c r="E411" s="41"/>
      <c r="F411" s="47"/>
    </row>
    <row r="412" spans="2:6" x14ac:dyDescent="0.3">
      <c r="B412" s="46"/>
      <c r="C412" s="41"/>
      <c r="D412" s="41"/>
      <c r="E412" s="41"/>
      <c r="F412" s="47"/>
    </row>
    <row r="413" spans="2:6" x14ac:dyDescent="0.3">
      <c r="B413" s="46"/>
      <c r="C413" s="41"/>
      <c r="D413" s="41"/>
      <c r="E413" s="41"/>
      <c r="F413" s="47"/>
    </row>
    <row r="414" spans="2:6" x14ac:dyDescent="0.3">
      <c r="B414" s="46"/>
      <c r="C414" s="41"/>
      <c r="D414" s="41"/>
      <c r="E414" s="41"/>
      <c r="F414" s="47"/>
    </row>
    <row r="415" spans="2:6" x14ac:dyDescent="0.3">
      <c r="B415" s="46"/>
      <c r="C415" s="41"/>
      <c r="D415" s="41"/>
      <c r="E415" s="41"/>
      <c r="F415" s="47"/>
    </row>
    <row r="416" spans="2:6" x14ac:dyDescent="0.3">
      <c r="B416" s="46"/>
      <c r="C416" s="41"/>
      <c r="D416" s="41"/>
      <c r="E416" s="41"/>
      <c r="F416" s="47"/>
    </row>
    <row r="417" spans="2:6" x14ac:dyDescent="0.3">
      <c r="B417" s="46"/>
      <c r="C417" s="41"/>
      <c r="D417" s="41"/>
      <c r="E417" s="41"/>
      <c r="F417" s="47"/>
    </row>
    <row r="418" spans="2:6" x14ac:dyDescent="0.3">
      <c r="B418" s="46"/>
      <c r="C418" s="41"/>
      <c r="D418" s="41"/>
      <c r="E418" s="41"/>
      <c r="F418" s="47"/>
    </row>
    <row r="419" spans="2:6" x14ac:dyDescent="0.3">
      <c r="B419" s="46"/>
      <c r="C419" s="41"/>
      <c r="D419" s="41"/>
      <c r="E419" s="41"/>
      <c r="F419" s="47"/>
    </row>
    <row r="420" spans="2:6" x14ac:dyDescent="0.3">
      <c r="B420" s="46"/>
      <c r="C420" s="41"/>
      <c r="D420" s="41"/>
      <c r="E420" s="41"/>
      <c r="F420" s="47"/>
    </row>
    <row r="421" spans="2:6" x14ac:dyDescent="0.3">
      <c r="B421" s="46"/>
      <c r="C421" s="41"/>
      <c r="D421" s="41"/>
      <c r="E421" s="41"/>
      <c r="F421" s="47"/>
    </row>
    <row r="422" spans="2:6" x14ac:dyDescent="0.3">
      <c r="B422" s="46"/>
      <c r="C422" s="41"/>
      <c r="D422" s="41"/>
      <c r="E422" s="41"/>
      <c r="F422" s="47"/>
    </row>
    <row r="423" spans="2:6" x14ac:dyDescent="0.3">
      <c r="B423" s="46"/>
      <c r="C423" s="41"/>
      <c r="D423" s="41"/>
      <c r="E423" s="41"/>
      <c r="F423" s="47"/>
    </row>
    <row r="424" spans="2:6" x14ac:dyDescent="0.3">
      <c r="B424" s="46"/>
      <c r="C424" s="41"/>
      <c r="D424" s="41"/>
      <c r="E424" s="41"/>
      <c r="F424" s="47"/>
    </row>
    <row r="425" spans="2:6" x14ac:dyDescent="0.3">
      <c r="B425" s="46"/>
      <c r="C425" s="41"/>
      <c r="D425" s="41"/>
      <c r="E425" s="41"/>
      <c r="F425" s="47"/>
    </row>
    <row r="426" spans="2:6" x14ac:dyDescent="0.3">
      <c r="B426" s="46"/>
      <c r="C426" s="41"/>
      <c r="D426" s="41"/>
      <c r="E426" s="41"/>
      <c r="F426" s="47"/>
    </row>
    <row r="427" spans="2:6" x14ac:dyDescent="0.3">
      <c r="B427" s="46"/>
      <c r="C427" s="41"/>
      <c r="D427" s="41"/>
      <c r="E427" s="41"/>
      <c r="F427" s="47"/>
    </row>
    <row r="428" spans="2:6" x14ac:dyDescent="0.3">
      <c r="B428" s="46"/>
      <c r="C428" s="41"/>
      <c r="D428" s="41"/>
      <c r="E428" s="41"/>
      <c r="F428" s="47"/>
    </row>
    <row r="429" spans="2:6" x14ac:dyDescent="0.3">
      <c r="B429" s="46"/>
      <c r="C429" s="41"/>
      <c r="D429" s="41"/>
      <c r="E429" s="41"/>
      <c r="F429" s="47"/>
    </row>
    <row r="430" spans="2:6" x14ac:dyDescent="0.3">
      <c r="B430" s="46"/>
      <c r="C430" s="41"/>
      <c r="D430" s="41"/>
      <c r="E430" s="41"/>
      <c r="F430" s="47"/>
    </row>
    <row r="431" spans="2:6" x14ac:dyDescent="0.3">
      <c r="B431" s="46"/>
      <c r="C431" s="41"/>
      <c r="D431" s="41"/>
      <c r="E431" s="41"/>
      <c r="F431" s="47"/>
    </row>
    <row r="432" spans="2:6" x14ac:dyDescent="0.3">
      <c r="B432" s="46"/>
      <c r="C432" s="41"/>
      <c r="D432" s="41"/>
      <c r="E432" s="41"/>
      <c r="F432" s="47"/>
    </row>
    <row r="433" spans="2:6" x14ac:dyDescent="0.3">
      <c r="B433" s="46"/>
      <c r="C433" s="41"/>
      <c r="D433" s="41"/>
      <c r="E433" s="41"/>
      <c r="F433" s="47"/>
    </row>
    <row r="434" spans="2:6" x14ac:dyDescent="0.3">
      <c r="B434" s="46"/>
      <c r="C434" s="41"/>
      <c r="D434" s="41"/>
      <c r="E434" s="41"/>
      <c r="F434" s="47"/>
    </row>
    <row r="435" spans="2:6" x14ac:dyDescent="0.3">
      <c r="B435" s="46"/>
      <c r="C435" s="41"/>
      <c r="D435" s="41"/>
      <c r="E435" s="41"/>
      <c r="F435" s="47"/>
    </row>
    <row r="436" spans="2:6" x14ac:dyDescent="0.3">
      <c r="B436" s="46"/>
      <c r="C436" s="41"/>
      <c r="D436" s="41"/>
      <c r="E436" s="41"/>
      <c r="F436" s="47"/>
    </row>
    <row r="437" spans="2:6" x14ac:dyDescent="0.3">
      <c r="B437" s="46"/>
      <c r="C437" s="41"/>
      <c r="D437" s="41"/>
      <c r="E437" s="41"/>
      <c r="F437" s="47"/>
    </row>
    <row r="438" spans="2:6" x14ac:dyDescent="0.3">
      <c r="B438" s="46"/>
      <c r="C438" s="41"/>
      <c r="D438" s="41"/>
      <c r="E438" s="41"/>
      <c r="F438" s="47"/>
    </row>
    <row r="439" spans="2:6" x14ac:dyDescent="0.3">
      <c r="B439" s="46"/>
      <c r="C439" s="41"/>
      <c r="D439" s="41"/>
      <c r="E439" s="41"/>
      <c r="F439" s="47"/>
    </row>
    <row r="440" spans="2:6" x14ac:dyDescent="0.3">
      <c r="B440" s="46"/>
      <c r="C440" s="41"/>
      <c r="D440" s="41"/>
      <c r="E440" s="41"/>
      <c r="F440" s="47"/>
    </row>
    <row r="441" spans="2:6" x14ac:dyDescent="0.3">
      <c r="B441" s="46"/>
      <c r="C441" s="41"/>
      <c r="D441" s="41"/>
      <c r="E441" s="41"/>
      <c r="F441" s="47"/>
    </row>
    <row r="442" spans="2:6" x14ac:dyDescent="0.3">
      <c r="B442" s="46"/>
      <c r="C442" s="41"/>
      <c r="D442" s="41"/>
      <c r="E442" s="41"/>
      <c r="F442" s="47"/>
    </row>
    <row r="443" spans="2:6" x14ac:dyDescent="0.3">
      <c r="B443" s="46"/>
      <c r="C443" s="41"/>
      <c r="D443" s="41"/>
      <c r="E443" s="41"/>
      <c r="F443" s="47"/>
    </row>
    <row r="444" spans="2:6" x14ac:dyDescent="0.3">
      <c r="B444" s="46"/>
      <c r="C444" s="41"/>
      <c r="D444" s="41"/>
      <c r="E444" s="41"/>
      <c r="F444" s="47"/>
    </row>
    <row r="445" spans="2:6" x14ac:dyDescent="0.3">
      <c r="B445" s="46"/>
      <c r="C445" s="41"/>
      <c r="D445" s="41"/>
      <c r="E445" s="41"/>
      <c r="F445" s="47"/>
    </row>
    <row r="446" spans="2:6" x14ac:dyDescent="0.3">
      <c r="B446" s="46"/>
      <c r="C446" s="41"/>
      <c r="D446" s="41"/>
      <c r="E446" s="41"/>
      <c r="F446" s="47"/>
    </row>
    <row r="447" spans="2:6" x14ac:dyDescent="0.3">
      <c r="B447" s="46"/>
      <c r="C447" s="41"/>
      <c r="D447" s="41"/>
      <c r="E447" s="41"/>
      <c r="F447" s="47"/>
    </row>
    <row r="448" spans="2:6" x14ac:dyDescent="0.3">
      <c r="B448" s="46"/>
      <c r="C448" s="41"/>
      <c r="D448" s="41"/>
      <c r="E448" s="41"/>
      <c r="F448" s="47"/>
    </row>
    <row r="449" spans="2:6" x14ac:dyDescent="0.3">
      <c r="B449" s="46"/>
      <c r="C449" s="41"/>
      <c r="D449" s="41"/>
      <c r="E449" s="41"/>
      <c r="F449" s="47"/>
    </row>
    <row r="450" spans="2:6" x14ac:dyDescent="0.3">
      <c r="B450" s="46"/>
      <c r="C450" s="41"/>
      <c r="D450" s="41"/>
      <c r="E450" s="41"/>
      <c r="F450" s="47"/>
    </row>
    <row r="451" spans="2:6" x14ac:dyDescent="0.3">
      <c r="B451" s="46"/>
      <c r="C451" s="41"/>
      <c r="D451" s="41"/>
      <c r="E451" s="41"/>
      <c r="F451" s="47"/>
    </row>
    <row r="452" spans="2:6" x14ac:dyDescent="0.3">
      <c r="B452" s="46"/>
      <c r="C452" s="41"/>
      <c r="D452" s="41"/>
      <c r="E452" s="41"/>
      <c r="F452" s="47"/>
    </row>
    <row r="453" spans="2:6" x14ac:dyDescent="0.3">
      <c r="B453" s="46"/>
      <c r="C453" s="41"/>
      <c r="D453" s="41"/>
      <c r="E453" s="41"/>
      <c r="F453" s="47"/>
    </row>
    <row r="454" spans="2:6" x14ac:dyDescent="0.3">
      <c r="B454" s="46"/>
      <c r="C454" s="41"/>
      <c r="D454" s="41"/>
      <c r="E454" s="41"/>
      <c r="F454" s="47"/>
    </row>
    <row r="455" spans="2:6" x14ac:dyDescent="0.3">
      <c r="B455" s="46"/>
      <c r="C455" s="41"/>
      <c r="D455" s="41"/>
      <c r="E455" s="41"/>
      <c r="F455" s="47"/>
    </row>
    <row r="456" spans="2:6" x14ac:dyDescent="0.3">
      <c r="B456" s="46"/>
      <c r="C456" s="41"/>
      <c r="D456" s="41"/>
      <c r="E456" s="41"/>
      <c r="F456" s="47"/>
    </row>
    <row r="457" spans="2:6" x14ac:dyDescent="0.3">
      <c r="B457" s="46"/>
      <c r="C457" s="41"/>
      <c r="D457" s="41"/>
      <c r="E457" s="41"/>
      <c r="F457" s="47"/>
    </row>
    <row r="458" spans="2:6" x14ac:dyDescent="0.3">
      <c r="B458" s="46"/>
      <c r="C458" s="41"/>
      <c r="D458" s="41"/>
      <c r="E458" s="41"/>
      <c r="F458" s="47"/>
    </row>
    <row r="459" spans="2:6" x14ac:dyDescent="0.3">
      <c r="B459" s="46"/>
      <c r="C459" s="41"/>
      <c r="D459" s="41"/>
      <c r="E459" s="41"/>
      <c r="F459" s="47"/>
    </row>
    <row r="460" spans="2:6" x14ac:dyDescent="0.3">
      <c r="B460" s="46"/>
      <c r="C460" s="41"/>
      <c r="D460" s="41"/>
      <c r="E460" s="41"/>
      <c r="F460" s="47"/>
    </row>
    <row r="461" spans="2:6" x14ac:dyDescent="0.3">
      <c r="B461" s="46"/>
      <c r="C461" s="41"/>
      <c r="D461" s="41"/>
      <c r="E461" s="41"/>
      <c r="F461" s="47"/>
    </row>
    <row r="462" spans="2:6" x14ac:dyDescent="0.3">
      <c r="B462" s="46"/>
      <c r="C462" s="41"/>
      <c r="D462" s="41"/>
      <c r="E462" s="41"/>
      <c r="F462" s="47"/>
    </row>
    <row r="463" spans="2:6" x14ac:dyDescent="0.3">
      <c r="B463" s="46"/>
      <c r="C463" s="41"/>
      <c r="D463" s="41"/>
      <c r="E463" s="41"/>
      <c r="F463" s="47"/>
    </row>
    <row r="464" spans="2:6" x14ac:dyDescent="0.3">
      <c r="B464" s="46"/>
      <c r="C464" s="41"/>
      <c r="D464" s="41"/>
      <c r="E464" s="41"/>
      <c r="F464" s="47"/>
    </row>
    <row r="465" spans="2:6" x14ac:dyDescent="0.3">
      <c r="B465" s="46"/>
      <c r="C465" s="41"/>
      <c r="D465" s="41"/>
      <c r="E465" s="41"/>
      <c r="F465" s="47"/>
    </row>
    <row r="466" spans="2:6" x14ac:dyDescent="0.3">
      <c r="B466" s="46"/>
      <c r="C466" s="41"/>
      <c r="D466" s="41"/>
      <c r="E466" s="41"/>
      <c r="F466" s="47"/>
    </row>
    <row r="467" spans="2:6" x14ac:dyDescent="0.3">
      <c r="B467" s="46"/>
      <c r="C467" s="41"/>
      <c r="D467" s="41"/>
      <c r="E467" s="41"/>
      <c r="F467" s="47"/>
    </row>
    <row r="468" spans="2:6" x14ac:dyDescent="0.3">
      <c r="B468" s="46"/>
      <c r="C468" s="41"/>
      <c r="D468" s="41"/>
      <c r="E468" s="41"/>
      <c r="F468" s="47"/>
    </row>
    <row r="469" spans="2:6" x14ac:dyDescent="0.3">
      <c r="B469" s="46"/>
      <c r="C469" s="41"/>
      <c r="D469" s="41"/>
      <c r="E469" s="41"/>
      <c r="F469" s="47"/>
    </row>
    <row r="470" spans="2:6" x14ac:dyDescent="0.3">
      <c r="B470" s="46"/>
      <c r="C470" s="41"/>
      <c r="D470" s="41"/>
      <c r="E470" s="41"/>
      <c r="F470" s="47"/>
    </row>
    <row r="471" spans="2:6" x14ac:dyDescent="0.3">
      <c r="B471" s="46"/>
      <c r="C471" s="41"/>
      <c r="D471" s="41"/>
      <c r="E471" s="41"/>
      <c r="F471" s="47"/>
    </row>
    <row r="472" spans="2:6" x14ac:dyDescent="0.3">
      <c r="B472" s="46"/>
      <c r="C472" s="41"/>
      <c r="D472" s="41"/>
      <c r="E472" s="41"/>
      <c r="F472" s="47"/>
    </row>
    <row r="473" spans="2:6" x14ac:dyDescent="0.3">
      <c r="B473" s="46"/>
      <c r="C473" s="41"/>
      <c r="D473" s="41"/>
      <c r="E473" s="41"/>
      <c r="F473" s="47"/>
    </row>
    <row r="474" spans="2:6" x14ac:dyDescent="0.3">
      <c r="B474" s="46"/>
      <c r="C474" s="41"/>
      <c r="D474" s="41"/>
      <c r="E474" s="41"/>
      <c r="F474" s="47"/>
    </row>
    <row r="475" spans="2:6" x14ac:dyDescent="0.3">
      <c r="B475" s="46"/>
      <c r="C475" s="41"/>
      <c r="D475" s="41"/>
      <c r="E475" s="41"/>
      <c r="F475" s="47"/>
    </row>
    <row r="476" spans="2:6" x14ac:dyDescent="0.3">
      <c r="B476" s="46"/>
      <c r="C476" s="41"/>
      <c r="D476" s="41"/>
      <c r="E476" s="41"/>
      <c r="F476" s="47"/>
    </row>
    <row r="477" spans="2:6" x14ac:dyDescent="0.3">
      <c r="B477" s="46"/>
      <c r="C477" s="41"/>
      <c r="D477" s="41"/>
      <c r="E477" s="41"/>
      <c r="F477" s="47"/>
    </row>
    <row r="478" spans="2:6" x14ac:dyDescent="0.3">
      <c r="B478" s="46"/>
      <c r="C478" s="41"/>
      <c r="D478" s="41"/>
      <c r="E478" s="41"/>
      <c r="F478" s="47"/>
    </row>
    <row r="479" spans="2:6" x14ac:dyDescent="0.3">
      <c r="B479" s="46"/>
      <c r="C479" s="41"/>
      <c r="D479" s="41"/>
      <c r="E479" s="41"/>
      <c r="F479" s="47"/>
    </row>
    <row r="480" spans="2:6" x14ac:dyDescent="0.3">
      <c r="B480" s="46"/>
      <c r="C480" s="41"/>
      <c r="D480" s="41"/>
      <c r="E480" s="41"/>
      <c r="F480" s="47"/>
    </row>
    <row r="481" spans="2:6" x14ac:dyDescent="0.3">
      <c r="B481" s="46"/>
      <c r="C481" s="41"/>
      <c r="D481" s="41"/>
      <c r="E481" s="41"/>
      <c r="F481" s="47"/>
    </row>
    <row r="482" spans="2:6" x14ac:dyDescent="0.3">
      <c r="B482" s="46"/>
      <c r="C482" s="41"/>
      <c r="D482" s="41"/>
      <c r="E482" s="41"/>
      <c r="F482" s="47"/>
    </row>
    <row r="483" spans="2:6" x14ac:dyDescent="0.3">
      <c r="B483" s="46"/>
      <c r="C483" s="41"/>
      <c r="D483" s="41"/>
      <c r="E483" s="41"/>
      <c r="F483" s="47"/>
    </row>
    <row r="484" spans="2:6" x14ac:dyDescent="0.3">
      <c r="B484" s="46"/>
      <c r="C484" s="41"/>
      <c r="D484" s="41"/>
      <c r="E484" s="41"/>
      <c r="F484" s="47"/>
    </row>
    <row r="485" spans="2:6" x14ac:dyDescent="0.3">
      <c r="B485" s="46"/>
      <c r="C485" s="41"/>
      <c r="D485" s="41"/>
      <c r="E485" s="41"/>
      <c r="F485" s="47"/>
    </row>
    <row r="486" spans="2:6" x14ac:dyDescent="0.3">
      <c r="B486" s="46"/>
      <c r="C486" s="41"/>
      <c r="D486" s="41"/>
      <c r="E486" s="41"/>
      <c r="F486" s="47"/>
    </row>
    <row r="487" spans="2:6" x14ac:dyDescent="0.3">
      <c r="B487" s="46"/>
      <c r="C487" s="41"/>
      <c r="D487" s="41"/>
      <c r="E487" s="41"/>
      <c r="F487" s="47"/>
    </row>
    <row r="488" spans="2:6" x14ac:dyDescent="0.3">
      <c r="B488" s="46"/>
      <c r="C488" s="41"/>
      <c r="D488" s="41"/>
      <c r="E488" s="41"/>
      <c r="F488" s="47"/>
    </row>
    <row r="489" spans="2:6" x14ac:dyDescent="0.3">
      <c r="B489" s="46"/>
      <c r="C489" s="41"/>
      <c r="D489" s="41"/>
      <c r="E489" s="41"/>
      <c r="F489" s="47"/>
    </row>
    <row r="490" spans="2:6" x14ac:dyDescent="0.3">
      <c r="B490" s="46"/>
      <c r="C490" s="41"/>
      <c r="D490" s="41"/>
      <c r="E490" s="41"/>
      <c r="F490" s="47"/>
    </row>
    <row r="491" spans="2:6" x14ac:dyDescent="0.3">
      <c r="B491" s="46"/>
      <c r="C491" s="41"/>
      <c r="D491" s="41"/>
      <c r="E491" s="41"/>
      <c r="F491" s="47"/>
    </row>
    <row r="492" spans="2:6" x14ac:dyDescent="0.3">
      <c r="B492" s="46"/>
      <c r="C492" s="41"/>
      <c r="D492" s="41"/>
      <c r="E492" s="41"/>
      <c r="F492" s="47"/>
    </row>
    <row r="493" spans="2:6" x14ac:dyDescent="0.3">
      <c r="B493" s="46"/>
      <c r="C493" s="41"/>
      <c r="D493" s="41"/>
      <c r="E493" s="41"/>
      <c r="F493" s="47"/>
    </row>
    <row r="494" spans="2:6" x14ac:dyDescent="0.3">
      <c r="B494" s="46"/>
      <c r="C494" s="41"/>
      <c r="D494" s="41"/>
      <c r="E494" s="41"/>
      <c r="F494" s="47"/>
    </row>
    <row r="495" spans="2:6" x14ac:dyDescent="0.3">
      <c r="B495" s="46"/>
      <c r="C495" s="41"/>
      <c r="D495" s="41"/>
      <c r="E495" s="41"/>
      <c r="F495" s="47"/>
    </row>
    <row r="496" spans="2:6" x14ac:dyDescent="0.3">
      <c r="B496" s="46"/>
      <c r="C496" s="41"/>
      <c r="D496" s="41"/>
      <c r="E496" s="41"/>
      <c r="F496" s="47"/>
    </row>
    <row r="497" spans="2:6" x14ac:dyDescent="0.3">
      <c r="B497" s="46"/>
      <c r="C497" s="41"/>
      <c r="D497" s="41"/>
      <c r="E497" s="41"/>
      <c r="F497" s="47"/>
    </row>
    <row r="498" spans="2:6" x14ac:dyDescent="0.3">
      <c r="B498" s="46"/>
      <c r="C498" s="41"/>
      <c r="D498" s="41"/>
      <c r="E498" s="41"/>
      <c r="F498" s="47"/>
    </row>
    <row r="499" spans="2:6" x14ac:dyDescent="0.3">
      <c r="B499" s="46"/>
      <c r="C499" s="41"/>
      <c r="D499" s="41"/>
      <c r="E499" s="41"/>
      <c r="F499" s="47"/>
    </row>
    <row r="500" spans="2:6" x14ac:dyDescent="0.3">
      <c r="B500" s="46"/>
      <c r="C500" s="41"/>
      <c r="D500" s="41"/>
      <c r="E500" s="41"/>
      <c r="F500" s="47"/>
    </row>
    <row r="501" spans="2:6" x14ac:dyDescent="0.3">
      <c r="B501" s="46"/>
      <c r="C501" s="41"/>
      <c r="D501" s="41"/>
      <c r="E501" s="41"/>
      <c r="F501" s="47"/>
    </row>
    <row r="502" spans="2:6" x14ac:dyDescent="0.3">
      <c r="B502" s="46"/>
      <c r="C502" s="41"/>
      <c r="D502" s="41"/>
      <c r="E502" s="41"/>
      <c r="F502" s="47"/>
    </row>
    <row r="503" spans="2:6" x14ac:dyDescent="0.3">
      <c r="B503" s="46"/>
      <c r="C503" s="41"/>
      <c r="D503" s="41"/>
      <c r="E503" s="41"/>
      <c r="F503" s="47"/>
    </row>
    <row r="504" spans="2:6" x14ac:dyDescent="0.3">
      <c r="B504" s="46"/>
      <c r="C504" s="41"/>
      <c r="D504" s="41"/>
      <c r="E504" s="41"/>
      <c r="F504" s="47"/>
    </row>
    <row r="505" spans="2:6" x14ac:dyDescent="0.3">
      <c r="B505" s="46"/>
      <c r="C505" s="41"/>
      <c r="D505" s="41"/>
      <c r="E505" s="41"/>
      <c r="F505" s="47"/>
    </row>
    <row r="506" spans="2:6" x14ac:dyDescent="0.3">
      <c r="B506" s="46"/>
      <c r="C506" s="41"/>
      <c r="D506" s="41"/>
      <c r="E506" s="41"/>
      <c r="F506" s="47"/>
    </row>
    <row r="507" spans="2:6" x14ac:dyDescent="0.3">
      <c r="B507" s="46"/>
      <c r="C507" s="41"/>
      <c r="D507" s="41"/>
      <c r="E507" s="41"/>
      <c r="F507" s="47"/>
    </row>
    <row r="508" spans="2:6" x14ac:dyDescent="0.3">
      <c r="B508" s="46"/>
      <c r="C508" s="41"/>
      <c r="D508" s="41"/>
      <c r="E508" s="41"/>
      <c r="F508" s="47"/>
    </row>
    <row r="509" spans="2:6" x14ac:dyDescent="0.3">
      <c r="B509" s="46"/>
      <c r="C509" s="41"/>
      <c r="D509" s="41"/>
      <c r="E509" s="41"/>
      <c r="F509" s="47"/>
    </row>
    <row r="510" spans="2:6" x14ac:dyDescent="0.3">
      <c r="B510" s="46"/>
      <c r="C510" s="41"/>
      <c r="D510" s="41"/>
      <c r="E510" s="41"/>
      <c r="F510" s="47"/>
    </row>
    <row r="511" spans="2:6" x14ac:dyDescent="0.3">
      <c r="B511" s="46"/>
      <c r="C511" s="41"/>
      <c r="D511" s="41"/>
      <c r="E511" s="41"/>
      <c r="F511" s="47"/>
    </row>
    <row r="512" spans="2:6" x14ac:dyDescent="0.3">
      <c r="B512" s="46"/>
      <c r="C512" s="41"/>
      <c r="D512" s="41"/>
      <c r="E512" s="41"/>
      <c r="F512" s="47"/>
    </row>
    <row r="513" spans="2:6" x14ac:dyDescent="0.3">
      <c r="B513" s="46"/>
      <c r="C513" s="41"/>
      <c r="D513" s="41"/>
      <c r="E513" s="41"/>
      <c r="F513" s="47"/>
    </row>
    <row r="514" spans="2:6" x14ac:dyDescent="0.3">
      <c r="B514" s="46"/>
      <c r="C514" s="41"/>
      <c r="D514" s="41"/>
      <c r="E514" s="41"/>
      <c r="F514" s="47"/>
    </row>
    <row r="515" spans="2:6" x14ac:dyDescent="0.3">
      <c r="B515" s="46"/>
      <c r="C515" s="41"/>
      <c r="D515" s="41"/>
      <c r="E515" s="41"/>
      <c r="F515" s="47"/>
    </row>
    <row r="516" spans="2:6" x14ac:dyDescent="0.3">
      <c r="B516" s="46"/>
      <c r="C516" s="41"/>
      <c r="D516" s="41"/>
      <c r="E516" s="41"/>
      <c r="F516" s="47"/>
    </row>
    <row r="517" spans="2:6" x14ac:dyDescent="0.3">
      <c r="B517" s="46"/>
      <c r="C517" s="41"/>
      <c r="D517" s="41"/>
      <c r="E517" s="41"/>
      <c r="F517" s="47"/>
    </row>
    <row r="518" spans="2:6" x14ac:dyDescent="0.3">
      <c r="B518" s="46"/>
      <c r="C518" s="41"/>
      <c r="D518" s="41"/>
      <c r="E518" s="41"/>
      <c r="F518" s="47"/>
    </row>
    <row r="519" spans="2:6" x14ac:dyDescent="0.3">
      <c r="B519" s="46"/>
      <c r="C519" s="41"/>
      <c r="D519" s="41"/>
      <c r="E519" s="41"/>
      <c r="F519" s="47"/>
    </row>
    <row r="520" spans="2:6" x14ac:dyDescent="0.3">
      <c r="B520" s="46"/>
      <c r="C520" s="41"/>
      <c r="D520" s="41"/>
      <c r="E520" s="41"/>
    </row>
    <row r="521" spans="2:6" x14ac:dyDescent="0.3">
      <c r="B521" s="46"/>
      <c r="C521" s="41"/>
      <c r="D521" s="41"/>
      <c r="E521" s="41"/>
    </row>
    <row r="522" spans="2:6" x14ac:dyDescent="0.3">
      <c r="B522" s="46"/>
      <c r="C522" s="41"/>
      <c r="D522" s="41"/>
      <c r="E522" s="41"/>
    </row>
    <row r="523" spans="2:6" x14ac:dyDescent="0.3">
      <c r="B523" s="46"/>
      <c r="C523" s="41"/>
      <c r="D523" s="41"/>
      <c r="E523" s="41"/>
    </row>
    <row r="524" spans="2:6" x14ac:dyDescent="0.3">
      <c r="B524" s="46"/>
      <c r="C524" s="41"/>
      <c r="D524" s="41"/>
      <c r="E524" s="41"/>
    </row>
    <row r="525" spans="2:6" x14ac:dyDescent="0.3">
      <c r="B525" s="46"/>
      <c r="C525" s="41"/>
      <c r="D525" s="41"/>
      <c r="E525" s="41"/>
    </row>
    <row r="526" spans="2:6" x14ac:dyDescent="0.3">
      <c r="B526" s="46"/>
      <c r="C526" s="41"/>
      <c r="D526" s="41"/>
      <c r="E526" s="41"/>
    </row>
    <row r="527" spans="2:6" x14ac:dyDescent="0.3">
      <c r="B527" s="46"/>
      <c r="C527" s="41"/>
      <c r="D527" s="41"/>
      <c r="E527" s="41"/>
    </row>
    <row r="528" spans="2:6" x14ac:dyDescent="0.3">
      <c r="B528" s="46"/>
      <c r="C528" s="41"/>
      <c r="D528" s="41"/>
      <c r="E528" s="41"/>
    </row>
    <row r="529" spans="2:5" x14ac:dyDescent="0.3">
      <c r="B529" s="46"/>
      <c r="C529" s="41"/>
      <c r="D529" s="41"/>
      <c r="E529" s="41"/>
    </row>
    <row r="530" spans="2:5" x14ac:dyDescent="0.3">
      <c r="B530" s="46"/>
      <c r="C530" s="41"/>
      <c r="D530" s="41"/>
      <c r="E530" s="41"/>
    </row>
    <row r="531" spans="2:5" x14ac:dyDescent="0.3">
      <c r="B531" s="46"/>
      <c r="C531" s="41"/>
      <c r="D531" s="41"/>
      <c r="E531" s="41"/>
    </row>
    <row r="532" spans="2:5" x14ac:dyDescent="0.3">
      <c r="B532" s="46"/>
      <c r="C532" s="41"/>
      <c r="D532" s="41"/>
      <c r="E532" s="41"/>
    </row>
    <row r="533" spans="2:5" x14ac:dyDescent="0.3">
      <c r="B533" s="46"/>
      <c r="C533" s="41"/>
      <c r="D533" s="41"/>
      <c r="E533" s="41"/>
    </row>
    <row r="534" spans="2:5" x14ac:dyDescent="0.3">
      <c r="B534" s="46"/>
      <c r="C534" s="41"/>
      <c r="D534" s="41"/>
      <c r="E534" s="41"/>
    </row>
    <row r="535" spans="2:5" x14ac:dyDescent="0.3">
      <c r="B535" s="46"/>
      <c r="C535" s="41"/>
      <c r="D535" s="41"/>
      <c r="E535" s="41"/>
    </row>
    <row r="536" spans="2:5" x14ac:dyDescent="0.3">
      <c r="B536" s="46"/>
      <c r="C536" s="41"/>
      <c r="D536" s="41"/>
      <c r="E536" s="41"/>
    </row>
    <row r="537" spans="2:5" x14ac:dyDescent="0.3">
      <c r="B537" s="46"/>
      <c r="C537" s="41"/>
      <c r="D537" s="41"/>
      <c r="E537" s="41"/>
    </row>
    <row r="538" spans="2:5" x14ac:dyDescent="0.3">
      <c r="B538" s="46"/>
      <c r="C538" s="41"/>
      <c r="D538" s="41"/>
      <c r="E538" s="41"/>
    </row>
    <row r="539" spans="2:5" x14ac:dyDescent="0.3">
      <c r="B539" s="46"/>
      <c r="C539" s="41"/>
      <c r="D539" s="41"/>
      <c r="E539" s="41"/>
    </row>
    <row r="540" spans="2:5" x14ac:dyDescent="0.3">
      <c r="B540" s="46"/>
      <c r="C540" s="41"/>
      <c r="D540" s="41"/>
      <c r="E540" s="41"/>
    </row>
    <row r="541" spans="2:5" x14ac:dyDescent="0.3">
      <c r="B541" s="46"/>
      <c r="C541" s="41"/>
      <c r="D541" s="41"/>
      <c r="E541" s="41"/>
    </row>
    <row r="542" spans="2:5" x14ac:dyDescent="0.3">
      <c r="B542" s="46"/>
      <c r="C542" s="41"/>
      <c r="D542" s="41"/>
      <c r="E542" s="41"/>
    </row>
    <row r="543" spans="2:5" x14ac:dyDescent="0.3">
      <c r="B543" s="46"/>
      <c r="C543" s="41"/>
      <c r="D543" s="41"/>
      <c r="E543" s="41"/>
    </row>
    <row r="544" spans="2:5" x14ac:dyDescent="0.3">
      <c r="B544" s="46"/>
      <c r="C544" s="41"/>
      <c r="D544" s="41"/>
      <c r="E544" s="41"/>
    </row>
    <row r="545" spans="2:5" x14ac:dyDescent="0.3">
      <c r="B545" s="46"/>
      <c r="C545" s="41"/>
      <c r="D545" s="41"/>
      <c r="E545" s="41"/>
    </row>
    <row r="546" spans="2:5" x14ac:dyDescent="0.3">
      <c r="B546" s="46"/>
      <c r="C546" s="41"/>
      <c r="D546" s="41"/>
      <c r="E546" s="41"/>
    </row>
    <row r="547" spans="2:5" x14ac:dyDescent="0.3">
      <c r="B547" s="46"/>
      <c r="C547" s="41"/>
      <c r="D547" s="41"/>
      <c r="E547" s="41"/>
    </row>
    <row r="548" spans="2:5" x14ac:dyDescent="0.3">
      <c r="B548" s="46"/>
      <c r="C548" s="41"/>
      <c r="D548" s="41"/>
      <c r="E548" s="41"/>
    </row>
    <row r="549" spans="2:5" x14ac:dyDescent="0.3">
      <c r="B549" s="46"/>
      <c r="C549" s="41"/>
      <c r="D549" s="41"/>
      <c r="E549" s="41"/>
    </row>
    <row r="550" spans="2:5" x14ac:dyDescent="0.3">
      <c r="B550" s="46"/>
      <c r="C550" s="41"/>
      <c r="D550" s="41"/>
      <c r="E550" s="41"/>
    </row>
    <row r="551" spans="2:5" x14ac:dyDescent="0.3">
      <c r="B551" s="46"/>
      <c r="C551" s="41"/>
      <c r="D551" s="41"/>
      <c r="E551" s="41"/>
    </row>
    <row r="552" spans="2:5" x14ac:dyDescent="0.3">
      <c r="B552" s="46"/>
      <c r="C552" s="41"/>
      <c r="D552" s="41"/>
      <c r="E552" s="41"/>
    </row>
    <row r="553" spans="2:5" x14ac:dyDescent="0.3">
      <c r="B553" s="46"/>
      <c r="C553" s="41"/>
      <c r="D553" s="41"/>
      <c r="E553" s="41"/>
    </row>
    <row r="554" spans="2:5" x14ac:dyDescent="0.3">
      <c r="B554" s="46"/>
      <c r="C554" s="41"/>
      <c r="D554" s="41"/>
      <c r="E554" s="41"/>
    </row>
    <row r="555" spans="2:5" x14ac:dyDescent="0.3">
      <c r="B555" s="46"/>
      <c r="C555" s="41"/>
      <c r="D555" s="41"/>
      <c r="E555" s="41"/>
    </row>
    <row r="556" spans="2:5" x14ac:dyDescent="0.3">
      <c r="B556" s="46"/>
      <c r="C556" s="41"/>
      <c r="D556" s="41"/>
      <c r="E556" s="41"/>
    </row>
    <row r="557" spans="2:5" x14ac:dyDescent="0.3">
      <c r="B557" s="46"/>
      <c r="C557" s="41"/>
      <c r="D557" s="41"/>
      <c r="E557" s="41"/>
    </row>
    <row r="558" spans="2:5" x14ac:dyDescent="0.3">
      <c r="B558" s="46"/>
      <c r="C558" s="41"/>
      <c r="D558" s="41"/>
      <c r="E558" s="41"/>
    </row>
    <row r="559" spans="2:5" x14ac:dyDescent="0.3">
      <c r="B559" s="46"/>
      <c r="C559" s="41"/>
      <c r="D559" s="41"/>
      <c r="E559" s="41"/>
    </row>
    <row r="560" spans="2:5" x14ac:dyDescent="0.3">
      <c r="B560" s="46"/>
      <c r="C560" s="41"/>
      <c r="D560" s="41"/>
      <c r="E560" s="41"/>
    </row>
    <row r="561" spans="2:5" x14ac:dyDescent="0.3">
      <c r="B561" s="46"/>
      <c r="C561" s="41"/>
      <c r="D561" s="41"/>
      <c r="E561" s="41"/>
    </row>
    <row r="562" spans="2:5" x14ac:dyDescent="0.3">
      <c r="B562" s="46"/>
      <c r="C562" s="41"/>
      <c r="D562" s="41"/>
      <c r="E562" s="41"/>
    </row>
    <row r="563" spans="2:5" x14ac:dyDescent="0.3">
      <c r="B563" s="46"/>
      <c r="C563" s="41"/>
      <c r="D563" s="41"/>
      <c r="E563" s="41"/>
    </row>
    <row r="564" spans="2:5" x14ac:dyDescent="0.3">
      <c r="B564" s="46"/>
      <c r="C564" s="41"/>
      <c r="D564" s="41"/>
      <c r="E564" s="41"/>
    </row>
    <row r="565" spans="2:5" x14ac:dyDescent="0.3">
      <c r="B565" s="46"/>
      <c r="C565" s="41"/>
      <c r="D565" s="41"/>
      <c r="E565" s="41"/>
    </row>
    <row r="566" spans="2:5" x14ac:dyDescent="0.3">
      <c r="B566" s="46"/>
      <c r="C566" s="41"/>
      <c r="D566" s="41"/>
      <c r="E566" s="41"/>
    </row>
    <row r="567" spans="2:5" x14ac:dyDescent="0.3">
      <c r="B567" s="46"/>
      <c r="C567" s="41"/>
      <c r="D567" s="41"/>
      <c r="E567" s="41"/>
    </row>
    <row r="568" spans="2:5" x14ac:dyDescent="0.3">
      <c r="B568" s="46"/>
      <c r="C568" s="41"/>
      <c r="D568" s="41"/>
      <c r="E568" s="41"/>
    </row>
    <row r="569" spans="2:5" x14ac:dyDescent="0.3">
      <c r="B569" s="46"/>
      <c r="C569" s="41"/>
      <c r="D569" s="41"/>
      <c r="E569" s="41"/>
    </row>
    <row r="570" spans="2:5" x14ac:dyDescent="0.3">
      <c r="B570" s="46"/>
      <c r="C570" s="41"/>
      <c r="D570" s="41"/>
      <c r="E570" s="41"/>
    </row>
    <row r="571" spans="2:5" x14ac:dyDescent="0.3">
      <c r="B571" s="46"/>
      <c r="C571" s="41"/>
      <c r="D571" s="41"/>
      <c r="E571" s="41"/>
    </row>
    <row r="572" spans="2:5" x14ac:dyDescent="0.3">
      <c r="B572" s="46"/>
      <c r="C572" s="41"/>
      <c r="D572" s="41"/>
      <c r="E572" s="41"/>
    </row>
    <row r="573" spans="2:5" x14ac:dyDescent="0.3">
      <c r="B573" s="46"/>
      <c r="C573" s="41"/>
      <c r="D573" s="41"/>
      <c r="E573" s="41"/>
    </row>
    <row r="574" spans="2:5" x14ac:dyDescent="0.3">
      <c r="B574" s="46"/>
      <c r="C574" s="41"/>
      <c r="D574" s="41"/>
      <c r="E574" s="41"/>
    </row>
    <row r="575" spans="2:5" x14ac:dyDescent="0.3">
      <c r="B575" s="46"/>
      <c r="C575" s="41"/>
      <c r="D575" s="41"/>
      <c r="E575" s="41"/>
    </row>
    <row r="576" spans="2:5" x14ac:dyDescent="0.3">
      <c r="B576" s="46"/>
      <c r="C576" s="41"/>
      <c r="D576" s="41"/>
      <c r="E576" s="41"/>
    </row>
    <row r="577" spans="2:5" x14ac:dyDescent="0.3">
      <c r="B577" s="46"/>
      <c r="C577" s="41"/>
      <c r="D577" s="41"/>
      <c r="E577" s="41"/>
    </row>
    <row r="578" spans="2:5" x14ac:dyDescent="0.3">
      <c r="B578" s="46"/>
      <c r="C578" s="41"/>
      <c r="D578" s="41"/>
      <c r="E578" s="41"/>
    </row>
    <row r="579" spans="2:5" x14ac:dyDescent="0.3">
      <c r="B579" s="46"/>
      <c r="C579" s="41"/>
      <c r="D579" s="41"/>
      <c r="E579" s="41"/>
    </row>
    <row r="580" spans="2:5" x14ac:dyDescent="0.3">
      <c r="B580" s="46"/>
      <c r="C580" s="41"/>
      <c r="D580" s="41"/>
      <c r="E580" s="41"/>
    </row>
    <row r="581" spans="2:5" x14ac:dyDescent="0.3">
      <c r="B581" s="46"/>
      <c r="C581" s="41"/>
      <c r="D581" s="41"/>
      <c r="E581" s="41"/>
    </row>
    <row r="582" spans="2:5" x14ac:dyDescent="0.3">
      <c r="B582" s="46"/>
      <c r="C582" s="41"/>
      <c r="D582" s="41"/>
      <c r="E582" s="41"/>
    </row>
    <row r="583" spans="2:5" x14ac:dyDescent="0.3">
      <c r="B583" s="46"/>
      <c r="C583" s="41"/>
      <c r="D583" s="41"/>
      <c r="E583" s="41"/>
    </row>
    <row r="584" spans="2:5" x14ac:dyDescent="0.3">
      <c r="B584" s="46"/>
      <c r="C584" s="41"/>
      <c r="D584" s="41"/>
      <c r="E584" s="41"/>
    </row>
  </sheetData>
  <mergeCells count="13">
    <mergeCell ref="K17:L17"/>
    <mergeCell ref="K18:L18"/>
    <mergeCell ref="K21:L21"/>
    <mergeCell ref="K22:L22"/>
    <mergeCell ref="J15:Q15"/>
    <mergeCell ref="K20:L20"/>
    <mergeCell ref="K19:L19"/>
    <mergeCell ref="J14:Q14"/>
    <mergeCell ref="C3:E3"/>
    <mergeCell ref="G10:Q10"/>
    <mergeCell ref="J11:Q11"/>
    <mergeCell ref="J12:Q12"/>
    <mergeCell ref="J13:Q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584"/>
  <sheetViews>
    <sheetView topLeftCell="B1" workbookViewId="0">
      <selection activeCell="C5" sqref="C5"/>
    </sheetView>
  </sheetViews>
  <sheetFormatPr defaultRowHeight="14.4" x14ac:dyDescent="0.3"/>
  <cols>
    <col min="2" max="2" width="13.109375" customWidth="1"/>
    <col min="3" max="3" width="13" customWidth="1"/>
    <col min="4" max="4" width="11.88671875" customWidth="1"/>
    <col min="5" max="5" width="20.5546875" customWidth="1"/>
    <col min="9" max="9" width="9.88671875" customWidth="1"/>
    <col min="10" max="10" width="10" customWidth="1"/>
    <col min="15" max="15" width="12.109375" customWidth="1"/>
  </cols>
  <sheetData>
    <row r="3" spans="2:18" x14ac:dyDescent="0.3">
      <c r="B3" s="111" t="s">
        <v>0</v>
      </c>
      <c r="C3" s="139" t="s">
        <v>15</v>
      </c>
      <c r="D3" s="139"/>
      <c r="E3" s="29" t="s">
        <v>75</v>
      </c>
    </row>
    <row r="4" spans="2:18" x14ac:dyDescent="0.3">
      <c r="B4" s="111"/>
      <c r="C4" s="2" t="s">
        <v>16</v>
      </c>
      <c r="D4" s="2" t="s">
        <v>27</v>
      </c>
      <c r="E4" s="27" t="s">
        <v>51</v>
      </c>
      <c r="L4" s="3"/>
      <c r="M4" s="111" t="s">
        <v>17</v>
      </c>
      <c r="N4" s="111"/>
      <c r="O4" s="3"/>
    </row>
    <row r="5" spans="2:18" s="60" customFormat="1" x14ac:dyDescent="0.3">
      <c r="B5" s="6">
        <v>43617</v>
      </c>
      <c r="C5" s="73" t="str">
        <f>IF(Data!C5&gt;0,"R","NR")</f>
        <v>NR</v>
      </c>
      <c r="D5" s="73" t="str">
        <f>IF(Data!D5&gt;0,"R","NR")</f>
        <v>NR</v>
      </c>
      <c r="E5" s="73" t="str">
        <f t="shared" ref="E5:E68" si="0">IF(AND(C5=D5,C5="R"),"HIT",IF(AND(C5&lt;&gt;D5,C5="NR"),"FALSE ALARM",IF(AND(C5&lt;&gt;D5,C5="R"),"MISS","NEGATIVE")))</f>
        <v>NEGATIVE</v>
      </c>
      <c r="G5"/>
      <c r="H5"/>
      <c r="I5"/>
      <c r="J5"/>
      <c r="L5" s="3"/>
      <c r="M5" s="111" t="s">
        <v>18</v>
      </c>
      <c r="N5" s="111"/>
      <c r="O5" s="3" t="s">
        <v>97</v>
      </c>
    </row>
    <row r="6" spans="2:18" s="60" customFormat="1" x14ac:dyDescent="0.3">
      <c r="B6" s="6">
        <v>43618</v>
      </c>
      <c r="C6" s="73" t="str">
        <f>IF(Data!C6&gt;0,"R","NR")</f>
        <v>NR</v>
      </c>
      <c r="D6" s="73" t="str">
        <f>IF(Data!D6&gt;0,"R","NR")</f>
        <v>NR</v>
      </c>
      <c r="E6" s="73" t="str">
        <f t="shared" si="0"/>
        <v>NEGATIVE</v>
      </c>
      <c r="G6"/>
      <c r="H6"/>
      <c r="I6"/>
      <c r="J6"/>
      <c r="L6" s="128" t="s">
        <v>19</v>
      </c>
      <c r="M6" s="85">
        <f>COUNTIF(E5:E370,"HIT")</f>
        <v>43</v>
      </c>
      <c r="N6" s="86">
        <f>COUNTIF(E5:E370,"FALSE ALARM")</f>
        <v>74</v>
      </c>
      <c r="O6" s="87">
        <f>SUM(M6:N6)</f>
        <v>117</v>
      </c>
      <c r="Q6" s="60" t="s">
        <v>136</v>
      </c>
      <c r="R6" s="60" t="s">
        <v>137</v>
      </c>
    </row>
    <row r="7" spans="2:18" s="60" customFormat="1" ht="15" thickBot="1" x14ac:dyDescent="0.35">
      <c r="B7" s="6">
        <v>43619</v>
      </c>
      <c r="C7" s="73" t="str">
        <f>IF(Data!C7&gt;0,"R","NR")</f>
        <v>NR</v>
      </c>
      <c r="D7" s="73" t="str">
        <f>IF(Data!D7&gt;0,"R","NR")</f>
        <v>R</v>
      </c>
      <c r="E7" s="73" t="str">
        <f t="shared" si="0"/>
        <v>FALSE ALARM</v>
      </c>
      <c r="G7"/>
      <c r="H7"/>
      <c r="I7"/>
      <c r="J7"/>
      <c r="L7" s="129"/>
      <c r="M7" s="10">
        <f>COUNTIF(E5:E370,"MISS")</f>
        <v>12</v>
      </c>
      <c r="N7" s="15">
        <f>COUNTIF(E5:E370,"NEGATIVE")</f>
        <v>237</v>
      </c>
      <c r="O7" s="16">
        <f>SUM(M7:N7)</f>
        <v>249</v>
      </c>
      <c r="Q7" s="60" t="s">
        <v>138</v>
      </c>
      <c r="R7" s="60" t="s">
        <v>139</v>
      </c>
    </row>
    <row r="8" spans="2:18" s="60" customFormat="1" ht="15" thickBot="1" x14ac:dyDescent="0.35">
      <c r="B8" s="6">
        <v>43620</v>
      </c>
      <c r="C8" s="73" t="str">
        <f>IF(Data!C8&gt;0,"R","NR")</f>
        <v>NR</v>
      </c>
      <c r="D8" s="73" t="str">
        <f>IF(Data!D8&gt;0,"R","NR")</f>
        <v>NR</v>
      </c>
      <c r="E8" s="73" t="str">
        <f t="shared" si="0"/>
        <v>NEGATIVE</v>
      </c>
      <c r="G8"/>
      <c r="H8"/>
      <c r="I8"/>
      <c r="J8"/>
      <c r="L8" s="9" t="s">
        <v>20</v>
      </c>
      <c r="M8" s="17">
        <f>SUM(M6:M7)</f>
        <v>55</v>
      </c>
      <c r="N8" s="18">
        <f>SUM(N6:N7)</f>
        <v>311</v>
      </c>
      <c r="O8" s="19">
        <f>SUM(O6:O7)</f>
        <v>366</v>
      </c>
    </row>
    <row r="9" spans="2:18" s="60" customFormat="1" x14ac:dyDescent="0.3">
      <c r="B9" s="6">
        <v>43621</v>
      </c>
      <c r="C9" s="73" t="str">
        <f>IF(Data!C9&gt;0,"R","NR")</f>
        <v>NR</v>
      </c>
      <c r="D9" s="73" t="str">
        <f>IF(Data!D9&gt;0,"R","NR")</f>
        <v>NR</v>
      </c>
      <c r="E9" s="73" t="str">
        <f t="shared" si="0"/>
        <v>NEGATIVE</v>
      </c>
      <c r="G9"/>
      <c r="H9"/>
      <c r="I9"/>
      <c r="J9"/>
      <c r="R9" s="60">
        <v>117</v>
      </c>
    </row>
    <row r="10" spans="2:18" s="60" customFormat="1" x14ac:dyDescent="0.3">
      <c r="B10" s="6">
        <v>43622</v>
      </c>
      <c r="C10" s="73" t="str">
        <f>IF(Data!C10&gt;0,"R","NR")</f>
        <v>NR</v>
      </c>
      <c r="D10" s="73" t="str">
        <f>IF(Data!D10&gt;0,"R","NR")</f>
        <v>R</v>
      </c>
      <c r="E10" s="73" t="str">
        <f t="shared" si="0"/>
        <v>FALSE ALARM</v>
      </c>
      <c r="G10"/>
      <c r="H10"/>
      <c r="I10"/>
      <c r="J10"/>
      <c r="R10" s="60">
        <v>55</v>
      </c>
    </row>
    <row r="11" spans="2:18" s="60" customFormat="1" x14ac:dyDescent="0.3">
      <c r="B11" s="6">
        <v>43623</v>
      </c>
      <c r="C11" s="73" t="str">
        <f>IF(Data!C11&gt;0,"R","NR")</f>
        <v>NR</v>
      </c>
      <c r="D11" s="73" t="str">
        <f>IF(Data!D11&gt;0,"R","NR")</f>
        <v>R</v>
      </c>
      <c r="E11" s="73" t="str">
        <f t="shared" si="0"/>
        <v>FALSE ALARM</v>
      </c>
      <c r="G11" s="136" t="s">
        <v>50</v>
      </c>
      <c r="H11" s="137"/>
      <c r="I11" s="137"/>
      <c r="J11" s="138"/>
      <c r="K11" s="3" t="s">
        <v>36</v>
      </c>
      <c r="L11" s="120" t="s">
        <v>52</v>
      </c>
      <c r="M11" s="120"/>
      <c r="N11" s="120"/>
      <c r="O11" s="120"/>
      <c r="P11" s="112"/>
      <c r="R11" s="60">
        <v>43</v>
      </c>
    </row>
    <row r="12" spans="2:18" s="60" customFormat="1" x14ac:dyDescent="0.3">
      <c r="B12" s="6">
        <v>43624</v>
      </c>
      <c r="C12" s="73" t="str">
        <f>IF(Data!C12&gt;0,"R","NR")</f>
        <v>NR</v>
      </c>
      <c r="D12" s="73" t="str">
        <f>IF(Data!D12&gt;0,"R","NR")</f>
        <v>R</v>
      </c>
      <c r="E12" s="73" t="str">
        <f t="shared" si="0"/>
        <v>FALSE ALARM</v>
      </c>
      <c r="G12" s="130" t="s">
        <v>21</v>
      </c>
      <c r="H12" s="131"/>
      <c r="I12" s="132">
        <f>(M6+N7)/O8</f>
        <v>0.76502732240437155</v>
      </c>
      <c r="J12" s="133"/>
      <c r="K12" s="8" t="s">
        <v>38</v>
      </c>
      <c r="L12" s="121" t="str">
        <f>CONCATENATE(ROUND($I$12*100,3)," ","% FORECAST CORRECT")</f>
        <v>76.503 % FORECAST CORRECT</v>
      </c>
      <c r="M12" s="121"/>
      <c r="N12" s="121"/>
      <c r="O12" s="121"/>
      <c r="P12" s="121"/>
    </row>
    <row r="13" spans="2:18" s="60" customFormat="1" x14ac:dyDescent="0.3">
      <c r="B13" s="6">
        <v>43625</v>
      </c>
      <c r="C13" s="73" t="str">
        <f>IF(Data!C13&gt;0,"R","NR")</f>
        <v>NR</v>
      </c>
      <c r="D13" s="73" t="str">
        <f>IF(Data!D13&gt;0,"R","NR")</f>
        <v>NR</v>
      </c>
      <c r="E13" s="73" t="str">
        <f t="shared" si="0"/>
        <v>NEGATIVE</v>
      </c>
      <c r="G13" s="130" t="s">
        <v>22</v>
      </c>
      <c r="H13" s="131"/>
      <c r="I13" s="132">
        <f>(M6+N6)/(M6+M7)</f>
        <v>2.1272727272727274</v>
      </c>
      <c r="J13" s="133"/>
      <c r="K13" s="8" t="s">
        <v>39</v>
      </c>
      <c r="L13" s="121" t="str">
        <f>CONCATENATE(IF($I$13&gt;1," OVER FORECASTED","UNDER FORECASTED"), " ","BY ",ROUND(($I$13-1)*100,3)," %")</f>
        <v xml:space="preserve"> OVER FORECASTED BY 112.727 %</v>
      </c>
      <c r="M13" s="121"/>
      <c r="N13" s="121"/>
      <c r="O13" s="121"/>
      <c r="P13" s="121"/>
    </row>
    <row r="14" spans="2:18" s="60" customFormat="1" x14ac:dyDescent="0.3">
      <c r="B14" s="6">
        <v>43626</v>
      </c>
      <c r="C14" s="73" t="str">
        <f>IF(Data!C14&gt;0,"R","NR")</f>
        <v>NR</v>
      </c>
      <c r="D14" s="73" t="str">
        <f>IF(Data!D14&gt;0,"R","NR")</f>
        <v>NR</v>
      </c>
      <c r="E14" s="73" t="str">
        <f t="shared" si="0"/>
        <v>NEGATIVE</v>
      </c>
      <c r="G14" s="130" t="s">
        <v>23</v>
      </c>
      <c r="H14" s="131"/>
      <c r="I14" s="132">
        <f>M6/(M6+M7+N6)</f>
        <v>0.33333333333333331</v>
      </c>
      <c r="J14" s="133"/>
      <c r="K14" s="8" t="s">
        <v>38</v>
      </c>
      <c r="L14" s="121" t="str">
        <f>CONCATENATE(ROUND($I$14*100,3), " ","% FORECAST CORRECT")</f>
        <v>33.333 % FORECAST CORRECT</v>
      </c>
      <c r="M14" s="121"/>
      <c r="N14" s="121"/>
      <c r="O14" s="121"/>
      <c r="P14" s="121"/>
    </row>
    <row r="15" spans="2:18" s="60" customFormat="1" x14ac:dyDescent="0.3">
      <c r="B15" s="6">
        <v>43627</v>
      </c>
      <c r="C15" s="73" t="str">
        <f>IF(Data!C15&gt;0,"R","NR")</f>
        <v>NR</v>
      </c>
      <c r="D15" s="73" t="str">
        <f>IF(Data!D15&gt;0,"R","NR")</f>
        <v>NR</v>
      </c>
      <c r="E15" s="73" t="str">
        <f t="shared" si="0"/>
        <v>NEGATIVE</v>
      </c>
      <c r="G15" s="134" t="s">
        <v>24</v>
      </c>
      <c r="H15" s="135"/>
      <c r="I15" s="132">
        <f>M6/(M6+N6)</f>
        <v>0.36752136752136755</v>
      </c>
      <c r="J15" s="133"/>
      <c r="K15" s="8" t="s">
        <v>38</v>
      </c>
      <c r="L15" s="121" t="str">
        <f>CONCATENATE(ROUND($I$15*100,3)," ","% RAIN ACTUALLY OBSERVED")</f>
        <v>36.752 % RAIN ACTUALLY OBSERVED</v>
      </c>
      <c r="M15" s="121"/>
      <c r="N15" s="121"/>
      <c r="O15" s="121"/>
      <c r="P15" s="121"/>
    </row>
    <row r="16" spans="2:18" s="60" customFormat="1" x14ac:dyDescent="0.3">
      <c r="B16" s="6">
        <v>43628</v>
      </c>
      <c r="C16" s="73" t="str">
        <f>IF(Data!C16&gt;0,"R","NR")</f>
        <v>NR</v>
      </c>
      <c r="D16" s="73" t="str">
        <f>IF(Data!D16&gt;0,"R","NR")</f>
        <v>NR</v>
      </c>
      <c r="E16" s="73" t="str">
        <f t="shared" si="0"/>
        <v>NEGATIVE</v>
      </c>
      <c r="G16"/>
      <c r="H16"/>
      <c r="I16"/>
      <c r="J16"/>
    </row>
    <row r="17" spans="2:10" s="60" customFormat="1" x14ac:dyDescent="0.3">
      <c r="B17" s="6">
        <v>43629</v>
      </c>
      <c r="C17" s="73" t="str">
        <f>IF(Data!C17&gt;0,"R","NR")</f>
        <v>NR</v>
      </c>
      <c r="D17" s="73" t="str">
        <f>IF(Data!D17&gt;0,"R","NR")</f>
        <v>NR</v>
      </c>
      <c r="E17" s="73" t="str">
        <f t="shared" si="0"/>
        <v>NEGATIVE</v>
      </c>
      <c r="G17"/>
      <c r="H17"/>
      <c r="I17"/>
      <c r="J17"/>
    </row>
    <row r="18" spans="2:10" s="60" customFormat="1" x14ac:dyDescent="0.3">
      <c r="B18" s="6">
        <v>43630</v>
      </c>
      <c r="C18" s="73" t="str">
        <f>IF(Data!C18&gt;0,"R","NR")</f>
        <v>NR</v>
      </c>
      <c r="D18" s="73" t="str">
        <f>IF(Data!D18&gt;0,"R","NR")</f>
        <v>NR</v>
      </c>
      <c r="E18" s="73" t="str">
        <f t="shared" si="0"/>
        <v>NEGATIVE</v>
      </c>
      <c r="G18"/>
      <c r="H18"/>
      <c r="I18"/>
      <c r="J18"/>
    </row>
    <row r="19" spans="2:10" s="60" customFormat="1" x14ac:dyDescent="0.3">
      <c r="B19" s="6">
        <v>43631</v>
      </c>
      <c r="C19" s="73" t="str">
        <f>IF(Data!C19&gt;0,"R","NR")</f>
        <v>NR</v>
      </c>
      <c r="D19" s="73" t="str">
        <f>IF(Data!D19&gt;0,"R","NR")</f>
        <v>R</v>
      </c>
      <c r="E19" s="73" t="str">
        <f t="shared" si="0"/>
        <v>FALSE ALARM</v>
      </c>
      <c r="G19"/>
      <c r="H19"/>
      <c r="I19"/>
      <c r="J19"/>
    </row>
    <row r="20" spans="2:10" s="60" customFormat="1" x14ac:dyDescent="0.3">
      <c r="B20" s="6">
        <v>43632</v>
      </c>
      <c r="C20" s="73" t="str">
        <f>IF(Data!C20&gt;0,"R","NR")</f>
        <v>NR</v>
      </c>
      <c r="D20" s="73" t="str">
        <f>IF(Data!D20&gt;0,"R","NR")</f>
        <v>R</v>
      </c>
      <c r="E20" s="73" t="str">
        <f t="shared" si="0"/>
        <v>FALSE ALARM</v>
      </c>
      <c r="G20"/>
      <c r="H20"/>
      <c r="I20"/>
      <c r="J20"/>
    </row>
    <row r="21" spans="2:10" s="60" customFormat="1" x14ac:dyDescent="0.3">
      <c r="B21" s="6">
        <v>43633</v>
      </c>
      <c r="C21" s="73" t="str">
        <f>IF(Data!C21&gt;0,"R","NR")</f>
        <v>NR</v>
      </c>
      <c r="D21" s="73" t="str">
        <f>IF(Data!D21&gt;0,"R","NR")</f>
        <v>R</v>
      </c>
      <c r="E21" s="73" t="str">
        <f t="shared" si="0"/>
        <v>FALSE ALARM</v>
      </c>
      <c r="G21"/>
      <c r="H21"/>
      <c r="I21"/>
      <c r="J21"/>
    </row>
    <row r="22" spans="2:10" s="60" customFormat="1" x14ac:dyDescent="0.3">
      <c r="B22" s="6">
        <v>43634</v>
      </c>
      <c r="C22" s="73" t="str">
        <f>IF(Data!C22&gt;0,"R","NR")</f>
        <v>NR</v>
      </c>
      <c r="D22" s="73" t="str">
        <f>IF(Data!D22&gt;0,"R","NR")</f>
        <v>NR</v>
      </c>
      <c r="E22" s="73" t="str">
        <f t="shared" si="0"/>
        <v>NEGATIVE</v>
      </c>
      <c r="G22"/>
      <c r="H22"/>
      <c r="I22"/>
      <c r="J22"/>
    </row>
    <row r="23" spans="2:10" s="60" customFormat="1" x14ac:dyDescent="0.3">
      <c r="B23" s="6">
        <v>43635</v>
      </c>
      <c r="C23" s="73" t="str">
        <f>IF(Data!C23&gt;0,"R","NR")</f>
        <v>NR</v>
      </c>
      <c r="D23" s="73" t="str">
        <f>IF(Data!D23&gt;0,"R","NR")</f>
        <v>NR</v>
      </c>
      <c r="E23" s="73" t="str">
        <f t="shared" si="0"/>
        <v>NEGATIVE</v>
      </c>
      <c r="G23"/>
      <c r="H23"/>
      <c r="I23"/>
      <c r="J23"/>
    </row>
    <row r="24" spans="2:10" s="60" customFormat="1" x14ac:dyDescent="0.3">
      <c r="B24" s="6">
        <v>43636</v>
      </c>
      <c r="C24" s="73" t="str">
        <f>IF(Data!C24&gt;0,"R","NR")</f>
        <v>NR</v>
      </c>
      <c r="D24" s="73" t="str">
        <f>IF(Data!D24&gt;0,"R","NR")</f>
        <v>NR</v>
      </c>
      <c r="E24" s="73" t="str">
        <f t="shared" si="0"/>
        <v>NEGATIVE</v>
      </c>
      <c r="G24"/>
      <c r="H24"/>
      <c r="I24"/>
      <c r="J24"/>
    </row>
    <row r="25" spans="2:10" s="60" customFormat="1" x14ac:dyDescent="0.3">
      <c r="B25" s="6">
        <v>43637</v>
      </c>
      <c r="C25" s="73" t="str">
        <f>IF(Data!C25&gt;0,"R","NR")</f>
        <v>NR</v>
      </c>
      <c r="D25" s="73" t="str">
        <f>IF(Data!D25&gt;0,"R","NR")</f>
        <v>R</v>
      </c>
      <c r="E25" s="73" t="str">
        <f t="shared" si="0"/>
        <v>FALSE ALARM</v>
      </c>
      <c r="G25"/>
      <c r="H25"/>
      <c r="I25"/>
      <c r="J25"/>
    </row>
    <row r="26" spans="2:10" s="60" customFormat="1" x14ac:dyDescent="0.3">
      <c r="B26" s="6">
        <v>43638</v>
      </c>
      <c r="C26" s="73" t="str">
        <f>IF(Data!C26&gt;0,"R","NR")</f>
        <v>NR</v>
      </c>
      <c r="D26" s="73" t="str">
        <f>IF(Data!D26&gt;0,"R","NR")</f>
        <v>R</v>
      </c>
      <c r="E26" s="73" t="str">
        <f t="shared" si="0"/>
        <v>FALSE ALARM</v>
      </c>
      <c r="G26"/>
      <c r="H26"/>
      <c r="I26"/>
      <c r="J26"/>
    </row>
    <row r="27" spans="2:10" s="60" customFormat="1" x14ac:dyDescent="0.3">
      <c r="B27" s="6">
        <v>43639</v>
      </c>
      <c r="C27" s="73" t="str">
        <f>IF(Data!C27&gt;0,"R","NR")</f>
        <v>NR</v>
      </c>
      <c r="D27" s="73" t="str">
        <f>IF(Data!D27&gt;0,"R","NR")</f>
        <v>NR</v>
      </c>
      <c r="E27" s="73" t="str">
        <f t="shared" si="0"/>
        <v>NEGATIVE</v>
      </c>
      <c r="G27"/>
      <c r="H27"/>
      <c r="I27"/>
      <c r="J27"/>
    </row>
    <row r="28" spans="2:10" s="60" customFormat="1" x14ac:dyDescent="0.3">
      <c r="B28" s="6">
        <v>43640</v>
      </c>
      <c r="C28" s="73" t="str">
        <f>IF(Data!C28&gt;0,"R","NR")</f>
        <v>NR</v>
      </c>
      <c r="D28" s="73" t="str">
        <f>IF(Data!D28&gt;0,"R","NR")</f>
        <v>R</v>
      </c>
      <c r="E28" s="73" t="str">
        <f t="shared" si="0"/>
        <v>FALSE ALARM</v>
      </c>
      <c r="G28"/>
      <c r="H28"/>
      <c r="I28"/>
      <c r="J28"/>
    </row>
    <row r="29" spans="2:10" s="60" customFormat="1" x14ac:dyDescent="0.3">
      <c r="B29" s="6">
        <v>43641</v>
      </c>
      <c r="C29" s="73" t="str">
        <f>IF(Data!C29&gt;0,"R","NR")</f>
        <v>NR</v>
      </c>
      <c r="D29" s="73" t="str">
        <f>IF(Data!D29&gt;0,"R","NR")</f>
        <v>NR</v>
      </c>
      <c r="E29" s="73" t="str">
        <f t="shared" si="0"/>
        <v>NEGATIVE</v>
      </c>
      <c r="G29"/>
      <c r="H29"/>
      <c r="I29"/>
      <c r="J29"/>
    </row>
    <row r="30" spans="2:10" s="60" customFormat="1" x14ac:dyDescent="0.3">
      <c r="B30" s="6">
        <v>43642</v>
      </c>
      <c r="C30" s="73" t="str">
        <f>IF(Data!C30&gt;0,"R","NR")</f>
        <v>NR</v>
      </c>
      <c r="D30" s="73" t="str">
        <f>IF(Data!D30&gt;0,"R","NR")</f>
        <v>R</v>
      </c>
      <c r="E30" s="73" t="str">
        <f t="shared" si="0"/>
        <v>FALSE ALARM</v>
      </c>
      <c r="G30"/>
      <c r="H30"/>
      <c r="I30"/>
      <c r="J30"/>
    </row>
    <row r="31" spans="2:10" s="60" customFormat="1" x14ac:dyDescent="0.3">
      <c r="B31" s="6">
        <v>43643</v>
      </c>
      <c r="C31" s="73" t="str">
        <f>IF(Data!C31&gt;0,"R","NR")</f>
        <v>NR</v>
      </c>
      <c r="D31" s="73" t="str">
        <f>IF(Data!D31&gt;0,"R","NR")</f>
        <v>NR</v>
      </c>
      <c r="E31" s="73" t="str">
        <f t="shared" si="0"/>
        <v>NEGATIVE</v>
      </c>
      <c r="G31"/>
      <c r="H31"/>
      <c r="I31"/>
      <c r="J31"/>
    </row>
    <row r="32" spans="2:10" s="60" customFormat="1" x14ac:dyDescent="0.3">
      <c r="B32" s="6">
        <v>43644</v>
      </c>
      <c r="C32" s="73" t="str">
        <f>IF(Data!C32&gt;0,"R","NR")</f>
        <v>NR</v>
      </c>
      <c r="D32" s="73" t="str">
        <f>IF(Data!D32&gt;0,"R","NR")</f>
        <v>NR</v>
      </c>
      <c r="E32" s="73" t="str">
        <f t="shared" si="0"/>
        <v>NEGATIVE</v>
      </c>
      <c r="G32"/>
      <c r="H32"/>
      <c r="I32"/>
      <c r="J32"/>
    </row>
    <row r="33" spans="2:10" s="60" customFormat="1" x14ac:dyDescent="0.3">
      <c r="B33" s="6">
        <v>43645</v>
      </c>
      <c r="C33" s="73" t="str">
        <f>IF(Data!C33&gt;0,"R","NR")</f>
        <v>NR</v>
      </c>
      <c r="D33" s="73" t="str">
        <f>IF(Data!D33&gt;0,"R","NR")</f>
        <v>NR</v>
      </c>
      <c r="E33" s="73" t="str">
        <f t="shared" si="0"/>
        <v>NEGATIVE</v>
      </c>
      <c r="G33"/>
      <c r="H33"/>
      <c r="I33"/>
      <c r="J33"/>
    </row>
    <row r="34" spans="2:10" s="60" customFormat="1" x14ac:dyDescent="0.3">
      <c r="B34" s="6">
        <v>43646</v>
      </c>
      <c r="C34" s="73" t="str">
        <f>IF(Data!C34&gt;0,"R","NR")</f>
        <v>NR</v>
      </c>
      <c r="D34" s="73" t="str">
        <f>IF(Data!D34&gt;0,"R","NR")</f>
        <v>NR</v>
      </c>
      <c r="E34" s="73" t="str">
        <f t="shared" si="0"/>
        <v>NEGATIVE</v>
      </c>
      <c r="G34"/>
      <c r="H34"/>
      <c r="I34"/>
      <c r="J34"/>
    </row>
    <row r="35" spans="2:10" s="60" customFormat="1" x14ac:dyDescent="0.3">
      <c r="B35" s="6">
        <v>43647</v>
      </c>
      <c r="C35" s="73" t="str">
        <f>IF(Data!C35&gt;0,"R","NR")</f>
        <v>NR</v>
      </c>
      <c r="D35" s="73" t="str">
        <f>IF(Data!D35&gt;0,"R","NR")</f>
        <v>NR</v>
      </c>
      <c r="E35" s="73" t="str">
        <f t="shared" si="0"/>
        <v>NEGATIVE</v>
      </c>
      <c r="G35"/>
      <c r="H35"/>
      <c r="I35"/>
      <c r="J35"/>
    </row>
    <row r="36" spans="2:10" s="60" customFormat="1" x14ac:dyDescent="0.3">
      <c r="B36" s="6">
        <v>43648</v>
      </c>
      <c r="C36" s="73" t="str">
        <f>IF(Data!C36&gt;0,"R","NR")</f>
        <v>NR</v>
      </c>
      <c r="D36" s="73" t="str">
        <f>IF(Data!D36&gt;0,"R","NR")</f>
        <v>R</v>
      </c>
      <c r="E36" s="73" t="str">
        <f t="shared" si="0"/>
        <v>FALSE ALARM</v>
      </c>
      <c r="G36"/>
      <c r="H36"/>
      <c r="I36"/>
      <c r="J36"/>
    </row>
    <row r="37" spans="2:10" s="60" customFormat="1" x14ac:dyDescent="0.3">
      <c r="B37" s="6">
        <v>43649</v>
      </c>
      <c r="C37" s="73" t="str">
        <f>IF(Data!C37&gt;0,"R","NR")</f>
        <v>NR</v>
      </c>
      <c r="D37" s="73" t="str">
        <f>IF(Data!D37&gt;0,"R","NR")</f>
        <v>NR</v>
      </c>
      <c r="E37" s="73" t="str">
        <f t="shared" si="0"/>
        <v>NEGATIVE</v>
      </c>
      <c r="G37"/>
      <c r="H37"/>
      <c r="I37"/>
      <c r="J37"/>
    </row>
    <row r="38" spans="2:10" s="60" customFormat="1" x14ac:dyDescent="0.3">
      <c r="B38" s="6">
        <v>43650</v>
      </c>
      <c r="C38" s="73" t="str">
        <f>IF(Data!C38&gt;0,"R","NR")</f>
        <v>R</v>
      </c>
      <c r="D38" s="73" t="str">
        <f>IF(Data!D38&gt;0,"R","NR")</f>
        <v>R</v>
      </c>
      <c r="E38" s="73" t="str">
        <f t="shared" si="0"/>
        <v>HIT</v>
      </c>
      <c r="G38"/>
      <c r="H38"/>
      <c r="I38"/>
      <c r="J38"/>
    </row>
    <row r="39" spans="2:10" s="60" customFormat="1" x14ac:dyDescent="0.3">
      <c r="B39" s="6">
        <v>43651</v>
      </c>
      <c r="C39" s="73" t="str">
        <f>IF(Data!C39&gt;0,"R","NR")</f>
        <v>R</v>
      </c>
      <c r="D39" s="73" t="str">
        <f>IF(Data!D39&gt;0,"R","NR")</f>
        <v>R</v>
      </c>
      <c r="E39" s="73" t="str">
        <f t="shared" si="0"/>
        <v>HIT</v>
      </c>
      <c r="G39"/>
      <c r="H39"/>
      <c r="I39"/>
      <c r="J39"/>
    </row>
    <row r="40" spans="2:10" s="60" customFormat="1" x14ac:dyDescent="0.3">
      <c r="B40" s="6">
        <v>43652</v>
      </c>
      <c r="C40" s="73" t="str">
        <f>IF(Data!C40&gt;0,"R","NR")</f>
        <v>NR</v>
      </c>
      <c r="D40" s="73" t="str">
        <f>IF(Data!D40&gt;0,"R","NR")</f>
        <v>R</v>
      </c>
      <c r="E40" s="73" t="str">
        <f t="shared" si="0"/>
        <v>FALSE ALARM</v>
      </c>
      <c r="G40"/>
      <c r="H40"/>
      <c r="I40"/>
      <c r="J40"/>
    </row>
    <row r="41" spans="2:10" s="60" customFormat="1" x14ac:dyDescent="0.3">
      <c r="B41" s="6">
        <v>43653</v>
      </c>
      <c r="C41" s="73" t="str">
        <f>IF(Data!C41&gt;0,"R","NR")</f>
        <v>NR</v>
      </c>
      <c r="D41" s="73" t="str">
        <f>IF(Data!D41&gt;0,"R","NR")</f>
        <v>R</v>
      </c>
      <c r="E41" s="73" t="str">
        <f t="shared" si="0"/>
        <v>FALSE ALARM</v>
      </c>
      <c r="G41"/>
      <c r="H41"/>
      <c r="I41"/>
      <c r="J41"/>
    </row>
    <row r="42" spans="2:10" s="60" customFormat="1" x14ac:dyDescent="0.3">
      <c r="B42" s="6">
        <v>43654</v>
      </c>
      <c r="C42" s="73" t="str">
        <f>IF(Data!C42&gt;0,"R","NR")</f>
        <v>NR</v>
      </c>
      <c r="D42" s="73" t="str">
        <f>IF(Data!D42&gt;0,"R","NR")</f>
        <v>NR</v>
      </c>
      <c r="E42" s="73" t="str">
        <f t="shared" si="0"/>
        <v>NEGATIVE</v>
      </c>
      <c r="G42"/>
      <c r="H42"/>
      <c r="I42"/>
      <c r="J42"/>
    </row>
    <row r="43" spans="2:10" s="60" customFormat="1" x14ac:dyDescent="0.3">
      <c r="B43" s="6">
        <v>43655</v>
      </c>
      <c r="C43" s="73" t="str">
        <f>IF(Data!C43&gt;0,"R","NR")</f>
        <v>NR</v>
      </c>
      <c r="D43" s="73" t="str">
        <f>IF(Data!D43&gt;0,"R","NR")</f>
        <v>NR</v>
      </c>
      <c r="E43" s="73" t="str">
        <f t="shared" si="0"/>
        <v>NEGATIVE</v>
      </c>
      <c r="G43"/>
      <c r="H43"/>
      <c r="I43"/>
      <c r="J43"/>
    </row>
    <row r="44" spans="2:10" s="60" customFormat="1" x14ac:dyDescent="0.3">
      <c r="B44" s="6">
        <v>43656</v>
      </c>
      <c r="C44" s="73" t="str">
        <f>IF(Data!C44&gt;0,"R","NR")</f>
        <v>NR</v>
      </c>
      <c r="D44" s="73" t="str">
        <f>IF(Data!D44&gt;0,"R","NR")</f>
        <v>NR</v>
      </c>
      <c r="E44" s="73" t="str">
        <f t="shared" si="0"/>
        <v>NEGATIVE</v>
      </c>
      <c r="G44"/>
      <c r="H44"/>
      <c r="I44"/>
      <c r="J44"/>
    </row>
    <row r="45" spans="2:10" s="60" customFormat="1" x14ac:dyDescent="0.3">
      <c r="B45" s="6">
        <v>43657</v>
      </c>
      <c r="C45" s="73" t="str">
        <f>IF(Data!C45&gt;0,"R","NR")</f>
        <v>NR</v>
      </c>
      <c r="D45" s="73" t="str">
        <f>IF(Data!D45&gt;0,"R","NR")</f>
        <v>NR</v>
      </c>
      <c r="E45" s="73" t="str">
        <f t="shared" si="0"/>
        <v>NEGATIVE</v>
      </c>
      <c r="G45"/>
      <c r="H45"/>
      <c r="I45"/>
      <c r="J45"/>
    </row>
    <row r="46" spans="2:10" s="60" customFormat="1" x14ac:dyDescent="0.3">
      <c r="B46" s="6">
        <v>43658</v>
      </c>
      <c r="C46" s="73" t="str">
        <f>IF(Data!C46&gt;0,"R","NR")</f>
        <v>NR</v>
      </c>
      <c r="D46" s="73" t="str">
        <f>IF(Data!D46&gt;0,"R","NR")</f>
        <v>NR</v>
      </c>
      <c r="E46" s="73" t="str">
        <f t="shared" si="0"/>
        <v>NEGATIVE</v>
      </c>
      <c r="G46"/>
      <c r="H46"/>
      <c r="I46"/>
      <c r="J46"/>
    </row>
    <row r="47" spans="2:10" s="60" customFormat="1" x14ac:dyDescent="0.3">
      <c r="B47" s="6">
        <v>43659</v>
      </c>
      <c r="C47" s="73" t="str">
        <f>IF(Data!C47&gt;0,"R","NR")</f>
        <v>NR</v>
      </c>
      <c r="D47" s="73" t="str">
        <f>IF(Data!D47&gt;0,"R","NR")</f>
        <v>NR</v>
      </c>
      <c r="E47" s="73" t="str">
        <f t="shared" si="0"/>
        <v>NEGATIVE</v>
      </c>
      <c r="G47"/>
      <c r="H47"/>
      <c r="I47"/>
      <c r="J47"/>
    </row>
    <row r="48" spans="2:10" s="60" customFormat="1" x14ac:dyDescent="0.3">
      <c r="B48" s="6">
        <v>43660</v>
      </c>
      <c r="C48" s="73" t="str">
        <f>IF(Data!C48&gt;0,"R","NR")</f>
        <v>NR</v>
      </c>
      <c r="D48" s="73" t="str">
        <f>IF(Data!D48&gt;0,"R","NR")</f>
        <v>NR</v>
      </c>
      <c r="E48" s="73" t="str">
        <f t="shared" si="0"/>
        <v>NEGATIVE</v>
      </c>
      <c r="G48"/>
      <c r="H48"/>
      <c r="I48"/>
      <c r="J48"/>
    </row>
    <row r="49" spans="2:10" s="60" customFormat="1" x14ac:dyDescent="0.3">
      <c r="B49" s="6">
        <v>43661</v>
      </c>
      <c r="C49" s="73" t="str">
        <f>IF(Data!C49&gt;0,"R","NR")</f>
        <v>NR</v>
      </c>
      <c r="D49" s="73" t="str">
        <f>IF(Data!D49&gt;0,"R","NR")</f>
        <v>NR</v>
      </c>
      <c r="E49" s="73" t="str">
        <f t="shared" si="0"/>
        <v>NEGATIVE</v>
      </c>
      <c r="G49"/>
      <c r="H49"/>
      <c r="I49"/>
      <c r="J49"/>
    </row>
    <row r="50" spans="2:10" s="60" customFormat="1" x14ac:dyDescent="0.3">
      <c r="B50" s="6">
        <v>43662</v>
      </c>
      <c r="C50" s="73" t="str">
        <f>IF(Data!C50&gt;0,"R","NR")</f>
        <v>NR</v>
      </c>
      <c r="D50" s="73" t="str">
        <f>IF(Data!D50&gt;0,"R","NR")</f>
        <v>NR</v>
      </c>
      <c r="E50" s="73" t="str">
        <f t="shared" si="0"/>
        <v>NEGATIVE</v>
      </c>
      <c r="G50"/>
      <c r="H50"/>
      <c r="I50"/>
      <c r="J50"/>
    </row>
    <row r="51" spans="2:10" s="60" customFormat="1" x14ac:dyDescent="0.3">
      <c r="B51" s="6">
        <v>43663</v>
      </c>
      <c r="C51" s="73" t="str">
        <f>IF(Data!C51&gt;0,"R","NR")</f>
        <v>NR</v>
      </c>
      <c r="D51" s="73" t="str">
        <f>IF(Data!D51&gt;0,"R","NR")</f>
        <v>NR</v>
      </c>
      <c r="E51" s="73" t="str">
        <f t="shared" si="0"/>
        <v>NEGATIVE</v>
      </c>
      <c r="G51"/>
      <c r="H51"/>
      <c r="I51"/>
      <c r="J51"/>
    </row>
    <row r="52" spans="2:10" s="60" customFormat="1" x14ac:dyDescent="0.3">
      <c r="B52" s="6">
        <v>43664</v>
      </c>
      <c r="C52" s="73" t="str">
        <f>IF(Data!C52&gt;0,"R","NR")</f>
        <v>NR</v>
      </c>
      <c r="D52" s="73" t="str">
        <f>IF(Data!D52&gt;0,"R","NR")</f>
        <v>NR</v>
      </c>
      <c r="E52" s="73" t="str">
        <f t="shared" si="0"/>
        <v>NEGATIVE</v>
      </c>
      <c r="G52"/>
      <c r="H52"/>
      <c r="I52"/>
      <c r="J52"/>
    </row>
    <row r="53" spans="2:10" s="60" customFormat="1" x14ac:dyDescent="0.3">
      <c r="B53" s="6">
        <v>43665</v>
      </c>
      <c r="C53" s="73" t="str">
        <f>IF(Data!C53&gt;0,"R","NR")</f>
        <v>NR</v>
      </c>
      <c r="D53" s="73" t="str">
        <f>IF(Data!D53&gt;0,"R","NR")</f>
        <v>R</v>
      </c>
      <c r="E53" s="73" t="str">
        <f t="shared" si="0"/>
        <v>FALSE ALARM</v>
      </c>
      <c r="G53"/>
      <c r="H53"/>
      <c r="I53"/>
      <c r="J53"/>
    </row>
    <row r="54" spans="2:10" s="60" customFormat="1" x14ac:dyDescent="0.3">
      <c r="B54" s="6">
        <v>43666</v>
      </c>
      <c r="C54" s="73" t="str">
        <f>IF(Data!C54&gt;0,"R","NR")</f>
        <v>R</v>
      </c>
      <c r="D54" s="73" t="str">
        <f>IF(Data!D54&gt;0,"R","NR")</f>
        <v>R</v>
      </c>
      <c r="E54" s="73" t="str">
        <f t="shared" si="0"/>
        <v>HIT</v>
      </c>
      <c r="G54"/>
      <c r="H54"/>
      <c r="I54"/>
      <c r="J54"/>
    </row>
    <row r="55" spans="2:10" s="60" customFormat="1" x14ac:dyDescent="0.3">
      <c r="B55" s="6">
        <v>43667</v>
      </c>
      <c r="C55" s="73" t="str">
        <f>IF(Data!C55&gt;0,"R","NR")</f>
        <v>NR</v>
      </c>
      <c r="D55" s="73" t="str">
        <f>IF(Data!D55&gt;0,"R","NR")</f>
        <v>R</v>
      </c>
      <c r="E55" s="73" t="str">
        <f t="shared" si="0"/>
        <v>FALSE ALARM</v>
      </c>
      <c r="G55"/>
      <c r="H55"/>
      <c r="I55"/>
      <c r="J55"/>
    </row>
    <row r="56" spans="2:10" s="60" customFormat="1" x14ac:dyDescent="0.3">
      <c r="B56" s="6">
        <v>43668</v>
      </c>
      <c r="C56" s="73" t="str">
        <f>IF(Data!C56&gt;0,"R","NR")</f>
        <v>R</v>
      </c>
      <c r="D56" s="73" t="str">
        <f>IF(Data!D56&gt;0,"R","NR")</f>
        <v>R</v>
      </c>
      <c r="E56" s="73" t="str">
        <f t="shared" si="0"/>
        <v>HIT</v>
      </c>
      <c r="G56"/>
      <c r="H56"/>
      <c r="I56"/>
      <c r="J56"/>
    </row>
    <row r="57" spans="2:10" s="60" customFormat="1" x14ac:dyDescent="0.3">
      <c r="B57" s="6">
        <v>43669</v>
      </c>
      <c r="C57" s="73" t="str">
        <f>IF(Data!C57&gt;0,"R","NR")</f>
        <v>NR</v>
      </c>
      <c r="D57" s="73" t="str">
        <f>IF(Data!D57&gt;0,"R","NR")</f>
        <v>NR</v>
      </c>
      <c r="E57" s="73" t="str">
        <f t="shared" si="0"/>
        <v>NEGATIVE</v>
      </c>
      <c r="G57"/>
      <c r="H57"/>
      <c r="I57"/>
      <c r="J57"/>
    </row>
    <row r="58" spans="2:10" s="60" customFormat="1" x14ac:dyDescent="0.3">
      <c r="B58" s="6">
        <v>43670</v>
      </c>
      <c r="C58" s="73" t="str">
        <f>IF(Data!C58&gt;0,"R","NR")</f>
        <v>NR</v>
      </c>
      <c r="D58" s="73" t="str">
        <f>IF(Data!D58&gt;0,"R","NR")</f>
        <v>NR</v>
      </c>
      <c r="E58" s="73" t="str">
        <f t="shared" si="0"/>
        <v>NEGATIVE</v>
      </c>
      <c r="G58"/>
      <c r="H58"/>
      <c r="I58"/>
      <c r="J58"/>
    </row>
    <row r="59" spans="2:10" s="60" customFormat="1" x14ac:dyDescent="0.3">
      <c r="B59" s="6">
        <v>43671</v>
      </c>
      <c r="C59" s="73" t="str">
        <f>IF(Data!C59&gt;0,"R","NR")</f>
        <v>R</v>
      </c>
      <c r="D59" s="73" t="str">
        <f>IF(Data!D59&gt;0,"R","NR")</f>
        <v>R</v>
      </c>
      <c r="E59" s="73" t="str">
        <f t="shared" si="0"/>
        <v>HIT</v>
      </c>
      <c r="G59"/>
      <c r="H59"/>
      <c r="I59"/>
      <c r="J59"/>
    </row>
    <row r="60" spans="2:10" s="60" customFormat="1" x14ac:dyDescent="0.3">
      <c r="B60" s="6">
        <v>43672</v>
      </c>
      <c r="C60" s="73" t="str">
        <f>IF(Data!C60&gt;0,"R","NR")</f>
        <v>NR</v>
      </c>
      <c r="D60" s="73" t="str">
        <f>IF(Data!D60&gt;0,"R","NR")</f>
        <v>R</v>
      </c>
      <c r="E60" s="73" t="str">
        <f t="shared" si="0"/>
        <v>FALSE ALARM</v>
      </c>
      <c r="G60"/>
      <c r="H60"/>
      <c r="I60"/>
      <c r="J60"/>
    </row>
    <row r="61" spans="2:10" s="60" customFormat="1" x14ac:dyDescent="0.3">
      <c r="B61" s="6">
        <v>43673</v>
      </c>
      <c r="C61" s="73" t="str">
        <f>IF(Data!C61&gt;0,"R","NR")</f>
        <v>NR</v>
      </c>
      <c r="D61" s="73" t="str">
        <f>IF(Data!D61&gt;0,"R","NR")</f>
        <v>R</v>
      </c>
      <c r="E61" s="73" t="str">
        <f t="shared" si="0"/>
        <v>FALSE ALARM</v>
      </c>
      <c r="G61"/>
      <c r="H61"/>
      <c r="I61"/>
      <c r="J61"/>
    </row>
    <row r="62" spans="2:10" s="60" customFormat="1" x14ac:dyDescent="0.3">
      <c r="B62" s="6">
        <v>43674</v>
      </c>
      <c r="C62" s="73" t="str">
        <f>IF(Data!C62&gt;0,"R","NR")</f>
        <v>R</v>
      </c>
      <c r="D62" s="73" t="str">
        <f>IF(Data!D62&gt;0,"R","NR")</f>
        <v>R</v>
      </c>
      <c r="E62" s="73" t="str">
        <f t="shared" si="0"/>
        <v>HIT</v>
      </c>
      <c r="G62"/>
      <c r="H62"/>
      <c r="I62"/>
      <c r="J62"/>
    </row>
    <row r="63" spans="2:10" s="60" customFormat="1" x14ac:dyDescent="0.3">
      <c r="B63" s="6">
        <v>43675</v>
      </c>
      <c r="C63" s="73" t="str">
        <f>IF(Data!C63&gt;0,"R","NR")</f>
        <v>R</v>
      </c>
      <c r="D63" s="73" t="str">
        <f>IF(Data!D63&gt;0,"R","NR")</f>
        <v>R</v>
      </c>
      <c r="E63" s="73" t="str">
        <f t="shared" si="0"/>
        <v>HIT</v>
      </c>
      <c r="G63"/>
      <c r="H63"/>
      <c r="I63"/>
      <c r="J63"/>
    </row>
    <row r="64" spans="2:10" s="60" customFormat="1" x14ac:dyDescent="0.3">
      <c r="B64" s="6">
        <v>43676</v>
      </c>
      <c r="C64" s="73" t="str">
        <f>IF(Data!C64&gt;0,"R","NR")</f>
        <v>R</v>
      </c>
      <c r="D64" s="73" t="str">
        <f>IF(Data!D64&gt;0,"R","NR")</f>
        <v>R</v>
      </c>
      <c r="E64" s="73" t="str">
        <f t="shared" si="0"/>
        <v>HIT</v>
      </c>
      <c r="G64"/>
      <c r="H64"/>
      <c r="I64"/>
      <c r="J64"/>
    </row>
    <row r="65" spans="2:10" s="60" customFormat="1" x14ac:dyDescent="0.3">
      <c r="B65" s="6">
        <v>43677</v>
      </c>
      <c r="C65" s="73" t="str">
        <f>IF(Data!C65&gt;0,"R","NR")</f>
        <v>R</v>
      </c>
      <c r="D65" s="73" t="str">
        <f>IF(Data!D65&gt;0,"R","NR")</f>
        <v>R</v>
      </c>
      <c r="E65" s="73" t="str">
        <f t="shared" si="0"/>
        <v>HIT</v>
      </c>
      <c r="G65"/>
      <c r="H65"/>
      <c r="I65"/>
      <c r="J65"/>
    </row>
    <row r="66" spans="2:10" s="60" customFormat="1" x14ac:dyDescent="0.3">
      <c r="B66" s="6">
        <v>43678</v>
      </c>
      <c r="C66" s="73" t="str">
        <f>IF(Data!C66&gt;0,"R","NR")</f>
        <v>NR</v>
      </c>
      <c r="D66" s="73" t="str">
        <f>IF(Data!D66&gt;0,"R","NR")</f>
        <v>R</v>
      </c>
      <c r="E66" s="73" t="str">
        <f t="shared" si="0"/>
        <v>FALSE ALARM</v>
      </c>
      <c r="G66"/>
      <c r="H66"/>
      <c r="I66"/>
      <c r="J66"/>
    </row>
    <row r="67" spans="2:10" s="60" customFormat="1" x14ac:dyDescent="0.3">
      <c r="B67" s="6">
        <v>43679</v>
      </c>
      <c r="C67" s="73" t="str">
        <f>IF(Data!C67&gt;0,"R","NR")</f>
        <v>R</v>
      </c>
      <c r="D67" s="73" t="str">
        <f>IF(Data!D67&gt;0,"R","NR")</f>
        <v>R</v>
      </c>
      <c r="E67" s="73" t="str">
        <f t="shared" si="0"/>
        <v>HIT</v>
      </c>
      <c r="G67"/>
      <c r="H67"/>
      <c r="I67"/>
      <c r="J67"/>
    </row>
    <row r="68" spans="2:10" s="60" customFormat="1" x14ac:dyDescent="0.3">
      <c r="B68" s="6">
        <v>43680</v>
      </c>
      <c r="C68" s="73" t="str">
        <f>IF(Data!C68&gt;0,"R","NR")</f>
        <v>NR</v>
      </c>
      <c r="D68" s="73" t="str">
        <f>IF(Data!D68&gt;0,"R","NR")</f>
        <v>R</v>
      </c>
      <c r="E68" s="73" t="str">
        <f t="shared" si="0"/>
        <v>FALSE ALARM</v>
      </c>
      <c r="G68"/>
      <c r="H68"/>
      <c r="I68"/>
      <c r="J68"/>
    </row>
    <row r="69" spans="2:10" s="60" customFormat="1" x14ac:dyDescent="0.3">
      <c r="B69" s="6">
        <v>43681</v>
      </c>
      <c r="C69" s="73" t="str">
        <f>IF(Data!C69&gt;0,"R","NR")</f>
        <v>R</v>
      </c>
      <c r="D69" s="73" t="str">
        <f>IF(Data!D69&gt;0,"R","NR")</f>
        <v>R</v>
      </c>
      <c r="E69" s="73" t="str">
        <f t="shared" ref="E69:E132" si="1">IF(AND(C69=D69,C69="R"),"HIT",IF(AND(C69&lt;&gt;D69,C69="NR"),"FALSE ALARM",IF(AND(C69&lt;&gt;D69,C69="R"),"MISS","NEGATIVE")))</f>
        <v>HIT</v>
      </c>
      <c r="G69"/>
      <c r="H69"/>
      <c r="I69"/>
      <c r="J69"/>
    </row>
    <row r="70" spans="2:10" s="60" customFormat="1" x14ac:dyDescent="0.3">
      <c r="B70" s="6">
        <v>43682</v>
      </c>
      <c r="C70" s="73" t="str">
        <f>IF(Data!C70&gt;0,"R","NR")</f>
        <v>R</v>
      </c>
      <c r="D70" s="73" t="str">
        <f>IF(Data!D70&gt;0,"R","NR")</f>
        <v>R</v>
      </c>
      <c r="E70" s="73" t="str">
        <f t="shared" si="1"/>
        <v>HIT</v>
      </c>
      <c r="G70"/>
      <c r="H70"/>
      <c r="I70"/>
      <c r="J70"/>
    </row>
    <row r="71" spans="2:10" s="60" customFormat="1" x14ac:dyDescent="0.3">
      <c r="B71" s="6">
        <v>43683</v>
      </c>
      <c r="C71" s="73" t="str">
        <f>IF(Data!C71&gt;0,"R","NR")</f>
        <v>NR</v>
      </c>
      <c r="D71" s="73" t="str">
        <f>IF(Data!D71&gt;0,"R","NR")</f>
        <v>R</v>
      </c>
      <c r="E71" s="73" t="str">
        <f t="shared" si="1"/>
        <v>FALSE ALARM</v>
      </c>
      <c r="G71"/>
      <c r="H71"/>
      <c r="I71"/>
      <c r="J71"/>
    </row>
    <row r="72" spans="2:10" s="60" customFormat="1" x14ac:dyDescent="0.3">
      <c r="B72" s="6">
        <v>43684</v>
      </c>
      <c r="C72" s="73" t="str">
        <f>IF(Data!C72&gt;0,"R","NR")</f>
        <v>R</v>
      </c>
      <c r="D72" s="73" t="str">
        <f>IF(Data!D72&gt;0,"R","NR")</f>
        <v>R</v>
      </c>
      <c r="E72" s="73" t="str">
        <f t="shared" si="1"/>
        <v>HIT</v>
      </c>
      <c r="G72"/>
      <c r="H72"/>
      <c r="I72"/>
      <c r="J72"/>
    </row>
    <row r="73" spans="2:10" s="60" customFormat="1" x14ac:dyDescent="0.3">
      <c r="B73" s="6">
        <v>43685</v>
      </c>
      <c r="C73" s="73" t="str">
        <f>IF(Data!C73&gt;0,"R","NR")</f>
        <v>NR</v>
      </c>
      <c r="D73" s="73" t="str">
        <f>IF(Data!D73&gt;0,"R","NR")</f>
        <v>NR</v>
      </c>
      <c r="E73" s="73" t="str">
        <f t="shared" si="1"/>
        <v>NEGATIVE</v>
      </c>
      <c r="G73"/>
      <c r="H73"/>
      <c r="I73"/>
      <c r="J73"/>
    </row>
    <row r="74" spans="2:10" s="60" customFormat="1" x14ac:dyDescent="0.3">
      <c r="B74" s="6">
        <v>43686</v>
      </c>
      <c r="C74" s="73" t="str">
        <f>IF(Data!C74&gt;0,"R","NR")</f>
        <v>NR</v>
      </c>
      <c r="D74" s="73" t="str">
        <f>IF(Data!D74&gt;0,"R","NR")</f>
        <v>R</v>
      </c>
      <c r="E74" s="73" t="str">
        <f t="shared" si="1"/>
        <v>FALSE ALARM</v>
      </c>
      <c r="G74"/>
      <c r="H74"/>
      <c r="I74"/>
      <c r="J74"/>
    </row>
    <row r="75" spans="2:10" s="60" customFormat="1" x14ac:dyDescent="0.3">
      <c r="B75" s="6">
        <v>43687</v>
      </c>
      <c r="C75" s="73" t="str">
        <f>IF(Data!C75&gt;0,"R","NR")</f>
        <v>NR</v>
      </c>
      <c r="D75" s="73" t="str">
        <f>IF(Data!D75&gt;0,"R","NR")</f>
        <v>NR</v>
      </c>
      <c r="E75" s="73" t="str">
        <f t="shared" si="1"/>
        <v>NEGATIVE</v>
      </c>
      <c r="G75"/>
      <c r="H75"/>
      <c r="I75"/>
      <c r="J75"/>
    </row>
    <row r="76" spans="2:10" s="60" customFormat="1" x14ac:dyDescent="0.3">
      <c r="B76" s="6">
        <v>43688</v>
      </c>
      <c r="C76" s="73" t="str">
        <f>IF(Data!C76&gt;0,"R","NR")</f>
        <v>NR</v>
      </c>
      <c r="D76" s="73" t="str">
        <f>IF(Data!D76&gt;0,"R","NR")</f>
        <v>NR</v>
      </c>
      <c r="E76" s="73" t="str">
        <f t="shared" si="1"/>
        <v>NEGATIVE</v>
      </c>
      <c r="G76"/>
      <c r="H76"/>
      <c r="I76"/>
      <c r="J76"/>
    </row>
    <row r="77" spans="2:10" s="60" customFormat="1" x14ac:dyDescent="0.3">
      <c r="B77" s="6">
        <v>43689</v>
      </c>
      <c r="C77" s="73" t="str">
        <f>IF(Data!C77&gt;0,"R","NR")</f>
        <v>R</v>
      </c>
      <c r="D77" s="73" t="str">
        <f>IF(Data!D77&gt;0,"R","NR")</f>
        <v>R</v>
      </c>
      <c r="E77" s="73" t="str">
        <f t="shared" si="1"/>
        <v>HIT</v>
      </c>
      <c r="G77"/>
      <c r="H77"/>
      <c r="I77"/>
      <c r="J77"/>
    </row>
    <row r="78" spans="2:10" s="60" customFormat="1" x14ac:dyDescent="0.3">
      <c r="B78" s="6">
        <v>43690</v>
      </c>
      <c r="C78" s="73" t="str">
        <f>IF(Data!C78&gt;0,"R","NR")</f>
        <v>NR</v>
      </c>
      <c r="D78" s="73" t="str">
        <f>IF(Data!D78&gt;0,"R","NR")</f>
        <v>R</v>
      </c>
      <c r="E78" s="73" t="str">
        <f t="shared" si="1"/>
        <v>FALSE ALARM</v>
      </c>
      <c r="G78"/>
      <c r="H78"/>
      <c r="I78"/>
      <c r="J78"/>
    </row>
    <row r="79" spans="2:10" s="60" customFormat="1" x14ac:dyDescent="0.3">
      <c r="B79" s="6">
        <v>43691</v>
      </c>
      <c r="C79" s="73" t="str">
        <f>IF(Data!C79&gt;0,"R","NR")</f>
        <v>R</v>
      </c>
      <c r="D79" s="73" t="str">
        <f>IF(Data!D79&gt;0,"R","NR")</f>
        <v>R</v>
      </c>
      <c r="E79" s="73" t="str">
        <f t="shared" si="1"/>
        <v>HIT</v>
      </c>
      <c r="G79"/>
      <c r="H79"/>
      <c r="I79"/>
      <c r="J79"/>
    </row>
    <row r="80" spans="2:10" s="60" customFormat="1" x14ac:dyDescent="0.3">
      <c r="B80" s="6">
        <v>43692</v>
      </c>
      <c r="C80" s="73" t="str">
        <f>IF(Data!C80&gt;0,"R","NR")</f>
        <v>R</v>
      </c>
      <c r="D80" s="73" t="str">
        <f>IF(Data!D80&gt;0,"R","NR")</f>
        <v>R</v>
      </c>
      <c r="E80" s="73" t="str">
        <f t="shared" si="1"/>
        <v>HIT</v>
      </c>
      <c r="G80"/>
      <c r="H80"/>
      <c r="I80"/>
      <c r="J80"/>
    </row>
    <row r="81" spans="2:10" s="60" customFormat="1" x14ac:dyDescent="0.3">
      <c r="B81" s="6">
        <v>43693</v>
      </c>
      <c r="C81" s="73" t="str">
        <f>IF(Data!C81&gt;0,"R","NR")</f>
        <v>NR</v>
      </c>
      <c r="D81" s="73" t="str">
        <f>IF(Data!D81&gt;0,"R","NR")</f>
        <v>R</v>
      </c>
      <c r="E81" s="73" t="str">
        <f t="shared" si="1"/>
        <v>FALSE ALARM</v>
      </c>
      <c r="G81"/>
      <c r="H81"/>
      <c r="I81"/>
      <c r="J81"/>
    </row>
    <row r="82" spans="2:10" s="60" customFormat="1" x14ac:dyDescent="0.3">
      <c r="B82" s="6">
        <v>43694</v>
      </c>
      <c r="C82" s="73" t="str">
        <f>IF(Data!C82&gt;0,"R","NR")</f>
        <v>NR</v>
      </c>
      <c r="D82" s="73" t="str">
        <f>IF(Data!D82&gt;0,"R","NR")</f>
        <v>NR</v>
      </c>
      <c r="E82" s="73" t="str">
        <f t="shared" si="1"/>
        <v>NEGATIVE</v>
      </c>
      <c r="G82"/>
      <c r="H82"/>
      <c r="I82"/>
      <c r="J82"/>
    </row>
    <row r="83" spans="2:10" s="60" customFormat="1" x14ac:dyDescent="0.3">
      <c r="B83" s="6">
        <v>43695</v>
      </c>
      <c r="C83" s="73" t="str">
        <f>IF(Data!C83&gt;0,"R","NR")</f>
        <v>NR</v>
      </c>
      <c r="D83" s="73" t="str">
        <f>IF(Data!D83&gt;0,"R","NR")</f>
        <v>NR</v>
      </c>
      <c r="E83" s="73" t="str">
        <f t="shared" si="1"/>
        <v>NEGATIVE</v>
      </c>
      <c r="G83"/>
      <c r="H83"/>
      <c r="I83"/>
      <c r="J83"/>
    </row>
    <row r="84" spans="2:10" s="60" customFormat="1" x14ac:dyDescent="0.3">
      <c r="B84" s="6">
        <v>43696</v>
      </c>
      <c r="C84" s="73" t="str">
        <f>IF(Data!C84&gt;0,"R","NR")</f>
        <v>NR</v>
      </c>
      <c r="D84" s="73" t="str">
        <f>IF(Data!D84&gt;0,"R","NR")</f>
        <v>NR</v>
      </c>
      <c r="E84" s="73" t="str">
        <f t="shared" si="1"/>
        <v>NEGATIVE</v>
      </c>
      <c r="G84"/>
      <c r="H84"/>
      <c r="I84"/>
      <c r="J84"/>
    </row>
    <row r="85" spans="2:10" s="60" customFormat="1" x14ac:dyDescent="0.3">
      <c r="B85" s="6">
        <v>43697</v>
      </c>
      <c r="C85" s="73" t="str">
        <f>IF(Data!C85&gt;0,"R","NR")</f>
        <v>NR</v>
      </c>
      <c r="D85" s="73" t="str">
        <f>IF(Data!D85&gt;0,"R","NR")</f>
        <v>NR</v>
      </c>
      <c r="E85" s="73" t="str">
        <f t="shared" si="1"/>
        <v>NEGATIVE</v>
      </c>
      <c r="G85"/>
      <c r="H85"/>
      <c r="I85"/>
      <c r="J85"/>
    </row>
    <row r="86" spans="2:10" s="60" customFormat="1" x14ac:dyDescent="0.3">
      <c r="B86" s="6">
        <v>43698</v>
      </c>
      <c r="C86" s="73" t="str">
        <f>IF(Data!C86&gt;0,"R","NR")</f>
        <v>NR</v>
      </c>
      <c r="D86" s="73" t="str">
        <f>IF(Data!D86&gt;0,"R","NR")</f>
        <v>NR</v>
      </c>
      <c r="E86" s="73" t="str">
        <f t="shared" si="1"/>
        <v>NEGATIVE</v>
      </c>
      <c r="G86"/>
      <c r="H86"/>
      <c r="I86"/>
      <c r="J86"/>
    </row>
    <row r="87" spans="2:10" s="60" customFormat="1" x14ac:dyDescent="0.3">
      <c r="B87" s="6">
        <v>43699</v>
      </c>
      <c r="C87" s="73" t="str">
        <f>IF(Data!C87&gt;0,"R","NR")</f>
        <v>NR</v>
      </c>
      <c r="D87" s="73" t="str">
        <f>IF(Data!D87&gt;0,"R","NR")</f>
        <v>NR</v>
      </c>
      <c r="E87" s="73" t="str">
        <f t="shared" si="1"/>
        <v>NEGATIVE</v>
      </c>
      <c r="G87"/>
      <c r="H87"/>
      <c r="I87"/>
      <c r="J87"/>
    </row>
    <row r="88" spans="2:10" s="60" customFormat="1" x14ac:dyDescent="0.3">
      <c r="B88" s="6">
        <v>43700</v>
      </c>
      <c r="C88" s="73" t="str">
        <f>IF(Data!C88&gt;0,"R","NR")</f>
        <v>NR</v>
      </c>
      <c r="D88" s="73" t="str">
        <f>IF(Data!D88&gt;0,"R","NR")</f>
        <v>NR</v>
      </c>
      <c r="E88" s="73" t="str">
        <f t="shared" si="1"/>
        <v>NEGATIVE</v>
      </c>
      <c r="G88"/>
      <c r="H88"/>
      <c r="I88"/>
      <c r="J88"/>
    </row>
    <row r="89" spans="2:10" s="60" customFormat="1" x14ac:dyDescent="0.3">
      <c r="B89" s="6">
        <v>43701</v>
      </c>
      <c r="C89" s="73" t="str">
        <f>IF(Data!C89&gt;0,"R","NR")</f>
        <v>NR</v>
      </c>
      <c r="D89" s="73" t="str">
        <f>IF(Data!D89&gt;0,"R","NR")</f>
        <v>NR</v>
      </c>
      <c r="E89" s="73" t="str">
        <f t="shared" si="1"/>
        <v>NEGATIVE</v>
      </c>
      <c r="G89"/>
      <c r="H89"/>
      <c r="I89"/>
      <c r="J89"/>
    </row>
    <row r="90" spans="2:10" s="60" customFormat="1" x14ac:dyDescent="0.3">
      <c r="B90" s="6">
        <v>43702</v>
      </c>
      <c r="C90" s="73" t="str">
        <f>IF(Data!C90&gt;0,"R","NR")</f>
        <v>NR</v>
      </c>
      <c r="D90" s="73" t="str">
        <f>IF(Data!D90&gt;0,"R","NR")</f>
        <v>R</v>
      </c>
      <c r="E90" s="73" t="str">
        <f t="shared" si="1"/>
        <v>FALSE ALARM</v>
      </c>
      <c r="G90"/>
      <c r="H90"/>
      <c r="I90"/>
      <c r="J90"/>
    </row>
    <row r="91" spans="2:10" s="60" customFormat="1" x14ac:dyDescent="0.3">
      <c r="B91" s="6">
        <v>43703</v>
      </c>
      <c r="C91" s="73" t="str">
        <f>IF(Data!C91&gt;0,"R","NR")</f>
        <v>NR</v>
      </c>
      <c r="D91" s="73" t="str">
        <f>IF(Data!D91&gt;0,"R","NR")</f>
        <v>NR</v>
      </c>
      <c r="E91" s="73" t="str">
        <f t="shared" si="1"/>
        <v>NEGATIVE</v>
      </c>
      <c r="G91"/>
      <c r="H91"/>
      <c r="I91"/>
      <c r="J91"/>
    </row>
    <row r="92" spans="2:10" s="60" customFormat="1" x14ac:dyDescent="0.3">
      <c r="B92" s="6">
        <v>43704</v>
      </c>
      <c r="C92" s="73" t="str">
        <f>IF(Data!C92&gt;0,"R","NR")</f>
        <v>NR</v>
      </c>
      <c r="D92" s="73" t="str">
        <f>IF(Data!D92&gt;0,"R","NR")</f>
        <v>NR</v>
      </c>
      <c r="E92" s="73" t="str">
        <f t="shared" si="1"/>
        <v>NEGATIVE</v>
      </c>
      <c r="G92"/>
      <c r="H92"/>
      <c r="I92"/>
      <c r="J92"/>
    </row>
    <row r="93" spans="2:10" s="60" customFormat="1" x14ac:dyDescent="0.3">
      <c r="B93" s="6">
        <v>43705</v>
      </c>
      <c r="C93" s="73" t="str">
        <f>IF(Data!C93&gt;0,"R","NR")</f>
        <v>NR</v>
      </c>
      <c r="D93" s="73" t="str">
        <f>IF(Data!D93&gt;0,"R","NR")</f>
        <v>R</v>
      </c>
      <c r="E93" s="73" t="str">
        <f t="shared" si="1"/>
        <v>FALSE ALARM</v>
      </c>
      <c r="G93"/>
      <c r="H93"/>
      <c r="I93"/>
      <c r="J93"/>
    </row>
    <row r="94" spans="2:10" s="60" customFormat="1" x14ac:dyDescent="0.3">
      <c r="B94" s="6">
        <v>43706</v>
      </c>
      <c r="C94" s="73" t="str">
        <f>IF(Data!C94&gt;0,"R","NR")</f>
        <v>NR</v>
      </c>
      <c r="D94" s="73" t="str">
        <f>IF(Data!D94&gt;0,"R","NR")</f>
        <v>R</v>
      </c>
      <c r="E94" s="73" t="str">
        <f t="shared" si="1"/>
        <v>FALSE ALARM</v>
      </c>
      <c r="G94"/>
      <c r="H94"/>
      <c r="I94"/>
      <c r="J94"/>
    </row>
    <row r="95" spans="2:10" s="60" customFormat="1" x14ac:dyDescent="0.3">
      <c r="B95" s="6">
        <v>43707</v>
      </c>
      <c r="C95" s="73" t="str">
        <f>IF(Data!C95&gt;0,"R","NR")</f>
        <v>NR</v>
      </c>
      <c r="D95" s="73" t="str">
        <f>IF(Data!D95&gt;0,"R","NR")</f>
        <v>R</v>
      </c>
      <c r="E95" s="73" t="str">
        <f t="shared" si="1"/>
        <v>FALSE ALARM</v>
      </c>
      <c r="G95"/>
      <c r="H95"/>
      <c r="I95"/>
      <c r="J95"/>
    </row>
    <row r="96" spans="2:10" s="60" customFormat="1" x14ac:dyDescent="0.3">
      <c r="B96" s="6">
        <v>43708</v>
      </c>
      <c r="C96" s="73" t="str">
        <f>IF(Data!C96&gt;0,"R","NR")</f>
        <v>NR</v>
      </c>
      <c r="D96" s="73" t="str">
        <f>IF(Data!D96&gt;0,"R","NR")</f>
        <v>R</v>
      </c>
      <c r="E96" s="73" t="str">
        <f t="shared" si="1"/>
        <v>FALSE ALARM</v>
      </c>
      <c r="G96"/>
      <c r="H96"/>
      <c r="I96"/>
      <c r="J96"/>
    </row>
    <row r="97" spans="2:10" s="60" customFormat="1" x14ac:dyDescent="0.3">
      <c r="B97" s="6">
        <v>43709</v>
      </c>
      <c r="C97" s="73" t="str">
        <f>IF(Data!C97&gt;0,"R","NR")</f>
        <v>NR</v>
      </c>
      <c r="D97" s="73" t="str">
        <f>IF(Data!D97&gt;0,"R","NR")</f>
        <v>NR</v>
      </c>
      <c r="E97" s="73" t="str">
        <f t="shared" si="1"/>
        <v>NEGATIVE</v>
      </c>
      <c r="G97"/>
      <c r="H97"/>
      <c r="I97"/>
      <c r="J97"/>
    </row>
    <row r="98" spans="2:10" s="60" customFormat="1" x14ac:dyDescent="0.3">
      <c r="B98" s="6">
        <v>43710</v>
      </c>
      <c r="C98" s="73" t="str">
        <f>IF(Data!C98&gt;0,"R","NR")</f>
        <v>NR</v>
      </c>
      <c r="D98" s="73" t="str">
        <f>IF(Data!D98&gt;0,"R","NR")</f>
        <v>NR</v>
      </c>
      <c r="E98" s="73" t="str">
        <f t="shared" si="1"/>
        <v>NEGATIVE</v>
      </c>
      <c r="G98"/>
      <c r="H98"/>
      <c r="I98"/>
      <c r="J98"/>
    </row>
    <row r="99" spans="2:10" s="60" customFormat="1" x14ac:dyDescent="0.3">
      <c r="B99" s="6">
        <v>43711</v>
      </c>
      <c r="C99" s="73" t="str">
        <f>IF(Data!C99&gt;0,"R","NR")</f>
        <v>NR</v>
      </c>
      <c r="D99" s="73" t="str">
        <f>IF(Data!D99&gt;0,"R","NR")</f>
        <v>NR</v>
      </c>
      <c r="E99" s="73" t="str">
        <f t="shared" si="1"/>
        <v>NEGATIVE</v>
      </c>
      <c r="G99"/>
      <c r="H99"/>
      <c r="I99"/>
      <c r="J99"/>
    </row>
    <row r="100" spans="2:10" s="60" customFormat="1" x14ac:dyDescent="0.3">
      <c r="B100" s="6">
        <v>43712</v>
      </c>
      <c r="C100" s="73" t="str">
        <f>IF(Data!C100&gt;0,"R","NR")</f>
        <v>NR</v>
      </c>
      <c r="D100" s="73" t="str">
        <f>IF(Data!D100&gt;0,"R","NR")</f>
        <v>NR</v>
      </c>
      <c r="E100" s="73" t="str">
        <f t="shared" si="1"/>
        <v>NEGATIVE</v>
      </c>
      <c r="G100"/>
      <c r="H100"/>
      <c r="I100"/>
      <c r="J100"/>
    </row>
    <row r="101" spans="2:10" s="60" customFormat="1" x14ac:dyDescent="0.3">
      <c r="B101" s="6">
        <v>43713</v>
      </c>
      <c r="C101" s="73" t="str">
        <f>IF(Data!C101&gt;0,"R","NR")</f>
        <v>NR</v>
      </c>
      <c r="D101" s="73" t="str">
        <f>IF(Data!D101&gt;0,"R","NR")</f>
        <v>NR</v>
      </c>
      <c r="E101" s="73" t="str">
        <f t="shared" si="1"/>
        <v>NEGATIVE</v>
      </c>
      <c r="G101"/>
      <c r="H101"/>
      <c r="I101"/>
      <c r="J101"/>
    </row>
    <row r="102" spans="2:10" s="60" customFormat="1" x14ac:dyDescent="0.3">
      <c r="B102" s="6">
        <v>43714</v>
      </c>
      <c r="C102" s="73" t="str">
        <f>IF(Data!C102&gt;0,"R","NR")</f>
        <v>NR</v>
      </c>
      <c r="D102" s="73" t="str">
        <f>IF(Data!D102&gt;0,"R","NR")</f>
        <v>NR</v>
      </c>
      <c r="E102" s="73" t="str">
        <f t="shared" si="1"/>
        <v>NEGATIVE</v>
      </c>
      <c r="G102"/>
      <c r="H102"/>
      <c r="I102"/>
      <c r="J102"/>
    </row>
    <row r="103" spans="2:10" s="60" customFormat="1" x14ac:dyDescent="0.3">
      <c r="B103" s="6">
        <v>43715</v>
      </c>
      <c r="C103" s="73" t="str">
        <f>IF(Data!C103&gt;0,"R","NR")</f>
        <v>R</v>
      </c>
      <c r="D103" s="73" t="str">
        <f>IF(Data!D103&gt;0,"R","NR")</f>
        <v>NR</v>
      </c>
      <c r="E103" s="73" t="str">
        <f t="shared" si="1"/>
        <v>MISS</v>
      </c>
      <c r="G103"/>
      <c r="H103"/>
      <c r="I103"/>
      <c r="J103"/>
    </row>
    <row r="104" spans="2:10" s="60" customFormat="1" x14ac:dyDescent="0.3">
      <c r="B104" s="6">
        <v>43716</v>
      </c>
      <c r="C104" s="73" t="str">
        <f>IF(Data!C104&gt;0,"R","NR")</f>
        <v>NR</v>
      </c>
      <c r="D104" s="73" t="str">
        <f>IF(Data!D104&gt;0,"R","NR")</f>
        <v>R</v>
      </c>
      <c r="E104" s="73" t="str">
        <f t="shared" si="1"/>
        <v>FALSE ALARM</v>
      </c>
      <c r="G104"/>
      <c r="H104"/>
      <c r="I104"/>
      <c r="J104"/>
    </row>
    <row r="105" spans="2:10" s="60" customFormat="1" x14ac:dyDescent="0.3">
      <c r="B105" s="6">
        <v>43717</v>
      </c>
      <c r="C105" s="73" t="str">
        <f>IF(Data!C105&gt;0,"R","NR")</f>
        <v>NR</v>
      </c>
      <c r="D105" s="73" t="str">
        <f>IF(Data!D105&gt;0,"R","NR")</f>
        <v>NR</v>
      </c>
      <c r="E105" s="73" t="str">
        <f t="shared" si="1"/>
        <v>NEGATIVE</v>
      </c>
      <c r="G105"/>
      <c r="H105"/>
      <c r="I105"/>
      <c r="J105"/>
    </row>
    <row r="106" spans="2:10" s="60" customFormat="1" x14ac:dyDescent="0.3">
      <c r="B106" s="6">
        <v>43718</v>
      </c>
      <c r="C106" s="73" t="str">
        <f>IF(Data!C106&gt;0,"R","NR")</f>
        <v>R</v>
      </c>
      <c r="D106" s="73" t="str">
        <f>IF(Data!D106&gt;0,"R","NR")</f>
        <v>R</v>
      </c>
      <c r="E106" s="73" t="str">
        <f t="shared" si="1"/>
        <v>HIT</v>
      </c>
      <c r="G106"/>
      <c r="H106"/>
      <c r="I106"/>
      <c r="J106"/>
    </row>
    <row r="107" spans="2:10" s="60" customFormat="1" x14ac:dyDescent="0.3">
      <c r="B107" s="6">
        <v>43719</v>
      </c>
      <c r="C107" s="73" t="str">
        <f>IF(Data!C107&gt;0,"R","NR")</f>
        <v>R</v>
      </c>
      <c r="D107" s="73" t="str">
        <f>IF(Data!D107&gt;0,"R","NR")</f>
        <v>R</v>
      </c>
      <c r="E107" s="73" t="str">
        <f t="shared" si="1"/>
        <v>HIT</v>
      </c>
      <c r="G107"/>
      <c r="H107"/>
      <c r="I107"/>
      <c r="J107"/>
    </row>
    <row r="108" spans="2:10" s="60" customFormat="1" x14ac:dyDescent="0.3">
      <c r="B108" s="6">
        <v>43720</v>
      </c>
      <c r="C108" s="73" t="str">
        <f>IF(Data!C108&gt;0,"R","NR")</f>
        <v>R</v>
      </c>
      <c r="D108" s="73" t="str">
        <f>IF(Data!D108&gt;0,"R","NR")</f>
        <v>R</v>
      </c>
      <c r="E108" s="73" t="str">
        <f t="shared" si="1"/>
        <v>HIT</v>
      </c>
      <c r="G108"/>
      <c r="H108"/>
      <c r="I108"/>
      <c r="J108"/>
    </row>
    <row r="109" spans="2:10" s="60" customFormat="1" x14ac:dyDescent="0.3">
      <c r="B109" s="6">
        <v>43721</v>
      </c>
      <c r="C109" s="73" t="str">
        <f>IF(Data!C109&gt;0,"R","NR")</f>
        <v>NR</v>
      </c>
      <c r="D109" s="73" t="str">
        <f>IF(Data!D109&gt;0,"R","NR")</f>
        <v>NR</v>
      </c>
      <c r="E109" s="73" t="str">
        <f t="shared" si="1"/>
        <v>NEGATIVE</v>
      </c>
      <c r="G109"/>
      <c r="H109"/>
      <c r="I109"/>
      <c r="J109"/>
    </row>
    <row r="110" spans="2:10" s="60" customFormat="1" x14ac:dyDescent="0.3">
      <c r="B110" s="6">
        <v>43722</v>
      </c>
      <c r="C110" s="73" t="str">
        <f>IF(Data!C110&gt;0,"R","NR")</f>
        <v>R</v>
      </c>
      <c r="D110" s="73" t="str">
        <f>IF(Data!D110&gt;0,"R","NR")</f>
        <v>R</v>
      </c>
      <c r="E110" s="73" t="str">
        <f t="shared" si="1"/>
        <v>HIT</v>
      </c>
      <c r="G110"/>
      <c r="H110"/>
      <c r="I110"/>
      <c r="J110"/>
    </row>
    <row r="111" spans="2:10" s="60" customFormat="1" x14ac:dyDescent="0.3">
      <c r="B111" s="6">
        <v>43723</v>
      </c>
      <c r="C111" s="73" t="str">
        <f>IF(Data!C111&gt;0,"R","NR")</f>
        <v>R</v>
      </c>
      <c r="D111" s="73" t="str">
        <f>IF(Data!D111&gt;0,"R","NR")</f>
        <v>R</v>
      </c>
      <c r="E111" s="73" t="str">
        <f t="shared" si="1"/>
        <v>HIT</v>
      </c>
      <c r="G111"/>
      <c r="H111"/>
      <c r="I111"/>
      <c r="J111"/>
    </row>
    <row r="112" spans="2:10" s="60" customFormat="1" x14ac:dyDescent="0.3">
      <c r="B112" s="6">
        <v>43724</v>
      </c>
      <c r="C112" s="73" t="str">
        <f>IF(Data!C112&gt;0,"R","NR")</f>
        <v>R</v>
      </c>
      <c r="D112" s="73" t="str">
        <f>IF(Data!D112&gt;0,"R","NR")</f>
        <v>NR</v>
      </c>
      <c r="E112" s="73" t="str">
        <f t="shared" si="1"/>
        <v>MISS</v>
      </c>
      <c r="G112"/>
      <c r="H112"/>
      <c r="I112"/>
      <c r="J112"/>
    </row>
    <row r="113" spans="2:10" s="60" customFormat="1" x14ac:dyDescent="0.3">
      <c r="B113" s="6">
        <v>43725</v>
      </c>
      <c r="C113" s="73" t="str">
        <f>IF(Data!C113&gt;0,"R","NR")</f>
        <v>R</v>
      </c>
      <c r="D113" s="73" t="str">
        <f>IF(Data!D113&gt;0,"R","NR")</f>
        <v>R</v>
      </c>
      <c r="E113" s="73" t="str">
        <f t="shared" si="1"/>
        <v>HIT</v>
      </c>
      <c r="G113"/>
      <c r="H113"/>
      <c r="I113"/>
      <c r="J113"/>
    </row>
    <row r="114" spans="2:10" s="60" customFormat="1" x14ac:dyDescent="0.3">
      <c r="B114" s="6">
        <v>43726</v>
      </c>
      <c r="C114" s="73" t="str">
        <f>IF(Data!C114&gt;0,"R","NR")</f>
        <v>R</v>
      </c>
      <c r="D114" s="73" t="str">
        <f>IF(Data!D114&gt;0,"R","NR")</f>
        <v>R</v>
      </c>
      <c r="E114" s="73" t="str">
        <f t="shared" si="1"/>
        <v>HIT</v>
      </c>
      <c r="G114"/>
      <c r="H114"/>
      <c r="I114"/>
      <c r="J114"/>
    </row>
    <row r="115" spans="2:10" s="60" customFormat="1" x14ac:dyDescent="0.3">
      <c r="B115" s="6">
        <v>43727</v>
      </c>
      <c r="C115" s="73" t="str">
        <f>IF(Data!C115&gt;0,"R","NR")</f>
        <v>R</v>
      </c>
      <c r="D115" s="73" t="str">
        <f>IF(Data!D115&gt;0,"R","NR")</f>
        <v>R</v>
      </c>
      <c r="E115" s="73" t="str">
        <f t="shared" si="1"/>
        <v>HIT</v>
      </c>
      <c r="G115"/>
      <c r="H115"/>
      <c r="I115"/>
      <c r="J115"/>
    </row>
    <row r="116" spans="2:10" s="60" customFormat="1" x14ac:dyDescent="0.3">
      <c r="B116" s="6">
        <v>43728</v>
      </c>
      <c r="C116" s="73" t="str">
        <f>IF(Data!C116&gt;0,"R","NR")</f>
        <v>NR</v>
      </c>
      <c r="D116" s="73" t="str">
        <f>IF(Data!D116&gt;0,"R","NR")</f>
        <v>R</v>
      </c>
      <c r="E116" s="73" t="str">
        <f t="shared" si="1"/>
        <v>FALSE ALARM</v>
      </c>
      <c r="G116"/>
      <c r="H116"/>
      <c r="I116"/>
      <c r="J116"/>
    </row>
    <row r="117" spans="2:10" s="60" customFormat="1" x14ac:dyDescent="0.3">
      <c r="B117" s="6">
        <v>43729</v>
      </c>
      <c r="C117" s="73" t="str">
        <f>IF(Data!C117&gt;0,"R","NR")</f>
        <v>NR</v>
      </c>
      <c r="D117" s="73" t="str">
        <f>IF(Data!D117&gt;0,"R","NR")</f>
        <v>NR</v>
      </c>
      <c r="E117" s="73" t="str">
        <f t="shared" si="1"/>
        <v>NEGATIVE</v>
      </c>
      <c r="G117"/>
      <c r="H117"/>
      <c r="I117"/>
      <c r="J117"/>
    </row>
    <row r="118" spans="2:10" s="60" customFormat="1" x14ac:dyDescent="0.3">
      <c r="B118" s="6">
        <v>43730</v>
      </c>
      <c r="C118" s="73" t="str">
        <f>IF(Data!C118&gt;0,"R","NR")</f>
        <v>R</v>
      </c>
      <c r="D118" s="73" t="str">
        <f>IF(Data!D118&gt;0,"R","NR")</f>
        <v>R</v>
      </c>
      <c r="E118" s="73" t="str">
        <f t="shared" si="1"/>
        <v>HIT</v>
      </c>
      <c r="G118"/>
      <c r="H118"/>
      <c r="I118"/>
      <c r="J118"/>
    </row>
    <row r="119" spans="2:10" s="60" customFormat="1" x14ac:dyDescent="0.3">
      <c r="B119" s="6">
        <v>43731</v>
      </c>
      <c r="C119" s="73" t="str">
        <f>IF(Data!C119&gt;0,"R","NR")</f>
        <v>R</v>
      </c>
      <c r="D119" s="73" t="str">
        <f>IF(Data!D119&gt;0,"R","NR")</f>
        <v>NR</v>
      </c>
      <c r="E119" s="73" t="str">
        <f t="shared" si="1"/>
        <v>MISS</v>
      </c>
      <c r="G119"/>
      <c r="H119"/>
      <c r="I119"/>
      <c r="J119"/>
    </row>
    <row r="120" spans="2:10" s="60" customFormat="1" x14ac:dyDescent="0.3">
      <c r="B120" s="6">
        <v>43732</v>
      </c>
      <c r="C120" s="73" t="str">
        <f>IF(Data!C120&gt;0,"R","NR")</f>
        <v>R</v>
      </c>
      <c r="D120" s="73" t="str">
        <f>IF(Data!D120&gt;0,"R","NR")</f>
        <v>R</v>
      </c>
      <c r="E120" s="73" t="str">
        <f t="shared" si="1"/>
        <v>HIT</v>
      </c>
      <c r="G120"/>
      <c r="H120"/>
      <c r="I120"/>
      <c r="J120"/>
    </row>
    <row r="121" spans="2:10" s="60" customFormat="1" x14ac:dyDescent="0.3">
      <c r="B121" s="6">
        <v>43733</v>
      </c>
      <c r="C121" s="73" t="str">
        <f>IF(Data!C121&gt;0,"R","NR")</f>
        <v>R</v>
      </c>
      <c r="D121" s="73" t="str">
        <f>IF(Data!D121&gt;0,"R","NR")</f>
        <v>R</v>
      </c>
      <c r="E121" s="73" t="str">
        <f t="shared" si="1"/>
        <v>HIT</v>
      </c>
      <c r="G121"/>
      <c r="H121"/>
      <c r="I121"/>
      <c r="J121"/>
    </row>
    <row r="122" spans="2:10" s="60" customFormat="1" x14ac:dyDescent="0.3">
      <c r="B122" s="6">
        <v>43734</v>
      </c>
      <c r="C122" s="73" t="str">
        <f>IF(Data!C122&gt;0,"R","NR")</f>
        <v>R</v>
      </c>
      <c r="D122" s="73" t="str">
        <f>IF(Data!D122&gt;0,"R","NR")</f>
        <v>NR</v>
      </c>
      <c r="E122" s="73" t="str">
        <f t="shared" si="1"/>
        <v>MISS</v>
      </c>
      <c r="G122"/>
      <c r="H122"/>
      <c r="I122"/>
      <c r="J122"/>
    </row>
    <row r="123" spans="2:10" s="60" customFormat="1" x14ac:dyDescent="0.3">
      <c r="B123" s="6">
        <v>43735</v>
      </c>
      <c r="C123" s="73" t="str">
        <f>IF(Data!C123&gt;0,"R","NR")</f>
        <v>R</v>
      </c>
      <c r="D123" s="73" t="str">
        <f>IF(Data!D123&gt;0,"R","NR")</f>
        <v>R</v>
      </c>
      <c r="E123" s="73" t="str">
        <f t="shared" si="1"/>
        <v>HIT</v>
      </c>
      <c r="G123"/>
      <c r="H123"/>
      <c r="I123"/>
      <c r="J123"/>
    </row>
    <row r="124" spans="2:10" s="60" customFormat="1" x14ac:dyDescent="0.3">
      <c r="B124" s="6">
        <v>43736</v>
      </c>
      <c r="C124" s="73" t="str">
        <f>IF(Data!C124&gt;0,"R","NR")</f>
        <v>NR</v>
      </c>
      <c r="D124" s="73" t="str">
        <f>IF(Data!D124&gt;0,"R","NR")</f>
        <v>R</v>
      </c>
      <c r="E124" s="73" t="str">
        <f t="shared" si="1"/>
        <v>FALSE ALARM</v>
      </c>
      <c r="G124"/>
      <c r="H124"/>
      <c r="I124"/>
      <c r="J124"/>
    </row>
    <row r="125" spans="2:10" s="60" customFormat="1" x14ac:dyDescent="0.3">
      <c r="B125" s="6">
        <v>43737</v>
      </c>
      <c r="C125" s="73" t="str">
        <f>IF(Data!C125&gt;0,"R","NR")</f>
        <v>NR</v>
      </c>
      <c r="D125" s="73" t="str">
        <f>IF(Data!D125&gt;0,"R","NR")</f>
        <v>R</v>
      </c>
      <c r="E125" s="73" t="str">
        <f t="shared" si="1"/>
        <v>FALSE ALARM</v>
      </c>
      <c r="G125"/>
      <c r="H125"/>
      <c r="I125"/>
      <c r="J125"/>
    </row>
    <row r="126" spans="2:10" s="60" customFormat="1" x14ac:dyDescent="0.3">
      <c r="B126" s="6">
        <v>43738</v>
      </c>
      <c r="C126" s="73" t="str">
        <f>IF(Data!C126&gt;0,"R","NR")</f>
        <v>R</v>
      </c>
      <c r="D126" s="73" t="str">
        <f>IF(Data!D126&gt;0,"R","NR")</f>
        <v>R</v>
      </c>
      <c r="E126" s="73" t="str">
        <f t="shared" si="1"/>
        <v>HIT</v>
      </c>
      <c r="G126"/>
      <c r="H126"/>
      <c r="I126"/>
      <c r="J126"/>
    </row>
    <row r="127" spans="2:10" s="60" customFormat="1" x14ac:dyDescent="0.3">
      <c r="B127" s="6">
        <v>43739</v>
      </c>
      <c r="C127" s="73" t="str">
        <f>IF(Data!C127&gt;0,"R","NR")</f>
        <v>NR</v>
      </c>
      <c r="D127" s="73" t="str">
        <f>IF(Data!D127&gt;0,"R","NR")</f>
        <v>R</v>
      </c>
      <c r="E127" s="73" t="str">
        <f t="shared" si="1"/>
        <v>FALSE ALARM</v>
      </c>
      <c r="G127"/>
      <c r="H127"/>
      <c r="I127"/>
      <c r="J127"/>
    </row>
    <row r="128" spans="2:10" s="60" customFormat="1" x14ac:dyDescent="0.3">
      <c r="B128" s="6">
        <v>43740</v>
      </c>
      <c r="C128" s="73" t="str">
        <f>IF(Data!C128&gt;0,"R","NR")</f>
        <v>NR</v>
      </c>
      <c r="D128" s="73" t="str">
        <f>IF(Data!D128&gt;0,"R","NR")</f>
        <v>R</v>
      </c>
      <c r="E128" s="73" t="str">
        <f t="shared" si="1"/>
        <v>FALSE ALARM</v>
      </c>
      <c r="G128"/>
      <c r="H128"/>
      <c r="I128"/>
      <c r="J128"/>
    </row>
    <row r="129" spans="2:10" s="60" customFormat="1" x14ac:dyDescent="0.3">
      <c r="B129" s="6">
        <v>43741</v>
      </c>
      <c r="C129" s="73" t="str">
        <f>IF(Data!C129&gt;0,"R","NR")</f>
        <v>NR</v>
      </c>
      <c r="D129" s="73" t="str">
        <f>IF(Data!D129&gt;0,"R","NR")</f>
        <v>R</v>
      </c>
      <c r="E129" s="73" t="str">
        <f t="shared" si="1"/>
        <v>FALSE ALARM</v>
      </c>
      <c r="G129"/>
      <c r="H129"/>
      <c r="I129"/>
      <c r="J129"/>
    </row>
    <row r="130" spans="2:10" s="60" customFormat="1" x14ac:dyDescent="0.3">
      <c r="B130" s="6">
        <v>43742</v>
      </c>
      <c r="C130" s="73" t="str">
        <f>IF(Data!C130&gt;0,"R","NR")</f>
        <v>R</v>
      </c>
      <c r="D130" s="73" t="str">
        <f>IF(Data!D130&gt;0,"R","NR")</f>
        <v>R</v>
      </c>
      <c r="E130" s="73" t="str">
        <f t="shared" si="1"/>
        <v>HIT</v>
      </c>
      <c r="G130"/>
      <c r="H130"/>
      <c r="I130"/>
      <c r="J130"/>
    </row>
    <row r="131" spans="2:10" s="60" customFormat="1" x14ac:dyDescent="0.3">
      <c r="B131" s="6">
        <v>43743</v>
      </c>
      <c r="C131" s="73" t="str">
        <f>IF(Data!C131&gt;0,"R","NR")</f>
        <v>R</v>
      </c>
      <c r="D131" s="73" t="str">
        <f>IF(Data!D131&gt;0,"R","NR")</f>
        <v>R</v>
      </c>
      <c r="E131" s="73" t="str">
        <f t="shared" si="1"/>
        <v>HIT</v>
      </c>
      <c r="G131"/>
      <c r="H131"/>
      <c r="I131"/>
      <c r="J131"/>
    </row>
    <row r="132" spans="2:10" s="60" customFormat="1" x14ac:dyDescent="0.3">
      <c r="B132" s="6">
        <v>43744</v>
      </c>
      <c r="C132" s="73" t="str">
        <f>IF(Data!C132&gt;0,"R","NR")</f>
        <v>R</v>
      </c>
      <c r="D132" s="73" t="str">
        <f>IF(Data!D132&gt;0,"R","NR")</f>
        <v>R</v>
      </c>
      <c r="E132" s="73" t="str">
        <f t="shared" si="1"/>
        <v>HIT</v>
      </c>
      <c r="G132"/>
      <c r="H132"/>
      <c r="I132"/>
      <c r="J132"/>
    </row>
    <row r="133" spans="2:10" s="60" customFormat="1" x14ac:dyDescent="0.3">
      <c r="B133" s="6">
        <v>43745</v>
      </c>
      <c r="C133" s="73" t="str">
        <f>IF(Data!C133&gt;0,"R","NR")</f>
        <v>R</v>
      </c>
      <c r="D133" s="73" t="str">
        <f>IF(Data!D133&gt;0,"R","NR")</f>
        <v>NR</v>
      </c>
      <c r="E133" s="73" t="str">
        <f t="shared" ref="E133:E196" si="2">IF(AND(C133=D133,C133="R"),"HIT",IF(AND(C133&lt;&gt;D133,C133="NR"),"FALSE ALARM",IF(AND(C133&lt;&gt;D133,C133="R"),"MISS","NEGATIVE")))</f>
        <v>MISS</v>
      </c>
      <c r="G133"/>
      <c r="H133"/>
      <c r="I133"/>
      <c r="J133"/>
    </row>
    <row r="134" spans="2:10" s="60" customFormat="1" x14ac:dyDescent="0.3">
      <c r="B134" s="6">
        <v>43746</v>
      </c>
      <c r="C134" s="73" t="str">
        <f>IF(Data!C134&gt;0,"R","NR")</f>
        <v>NR</v>
      </c>
      <c r="D134" s="73" t="str">
        <f>IF(Data!D134&gt;0,"R","NR")</f>
        <v>R</v>
      </c>
      <c r="E134" s="73" t="str">
        <f t="shared" si="2"/>
        <v>FALSE ALARM</v>
      </c>
      <c r="G134"/>
      <c r="H134"/>
      <c r="I134"/>
      <c r="J134"/>
    </row>
    <row r="135" spans="2:10" s="60" customFormat="1" x14ac:dyDescent="0.3">
      <c r="B135" s="6">
        <v>43747</v>
      </c>
      <c r="C135" s="73" t="str">
        <f>IF(Data!C135&gt;0,"R","NR")</f>
        <v>NR</v>
      </c>
      <c r="D135" s="73" t="str">
        <f>IF(Data!D135&gt;0,"R","NR")</f>
        <v>R</v>
      </c>
      <c r="E135" s="73" t="str">
        <f t="shared" si="2"/>
        <v>FALSE ALARM</v>
      </c>
      <c r="G135"/>
      <c r="H135"/>
      <c r="I135"/>
      <c r="J135"/>
    </row>
    <row r="136" spans="2:10" s="60" customFormat="1" x14ac:dyDescent="0.3">
      <c r="B136" s="6">
        <v>43748</v>
      </c>
      <c r="C136" s="73" t="str">
        <f>IF(Data!C136&gt;0,"R","NR")</f>
        <v>R</v>
      </c>
      <c r="D136" s="73" t="str">
        <f>IF(Data!D136&gt;0,"R","NR")</f>
        <v>R</v>
      </c>
      <c r="E136" s="73" t="str">
        <f t="shared" si="2"/>
        <v>HIT</v>
      </c>
      <c r="G136"/>
      <c r="H136"/>
      <c r="I136"/>
      <c r="J136"/>
    </row>
    <row r="137" spans="2:10" s="60" customFormat="1" x14ac:dyDescent="0.3">
      <c r="B137" s="6">
        <v>43749</v>
      </c>
      <c r="C137" s="73" t="str">
        <f>IF(Data!C137&gt;0,"R","NR")</f>
        <v>R</v>
      </c>
      <c r="D137" s="73" t="str">
        <f>IF(Data!D137&gt;0,"R","NR")</f>
        <v>R</v>
      </c>
      <c r="E137" s="73" t="str">
        <f t="shared" si="2"/>
        <v>HIT</v>
      </c>
      <c r="G137"/>
      <c r="H137"/>
      <c r="I137"/>
      <c r="J137"/>
    </row>
    <row r="138" spans="2:10" s="60" customFormat="1" x14ac:dyDescent="0.3">
      <c r="B138" s="6">
        <v>43750</v>
      </c>
      <c r="C138" s="73" t="str">
        <f>IF(Data!C138&gt;0,"R","NR")</f>
        <v>NR</v>
      </c>
      <c r="D138" s="73" t="str">
        <f>IF(Data!D138&gt;0,"R","NR")</f>
        <v>R</v>
      </c>
      <c r="E138" s="73" t="str">
        <f t="shared" si="2"/>
        <v>FALSE ALARM</v>
      </c>
      <c r="G138"/>
      <c r="H138"/>
      <c r="I138"/>
      <c r="J138"/>
    </row>
    <row r="139" spans="2:10" s="60" customFormat="1" x14ac:dyDescent="0.3">
      <c r="B139" s="6">
        <v>43751</v>
      </c>
      <c r="C139" s="73" t="str">
        <f>IF(Data!C139&gt;0,"R","NR")</f>
        <v>NR</v>
      </c>
      <c r="D139" s="73" t="str">
        <f>IF(Data!D139&gt;0,"R","NR")</f>
        <v>R</v>
      </c>
      <c r="E139" s="73" t="str">
        <f t="shared" si="2"/>
        <v>FALSE ALARM</v>
      </c>
      <c r="G139"/>
      <c r="H139"/>
      <c r="I139"/>
      <c r="J139"/>
    </row>
    <row r="140" spans="2:10" s="60" customFormat="1" x14ac:dyDescent="0.3">
      <c r="B140" s="6">
        <v>43752</v>
      </c>
      <c r="C140" s="73" t="str">
        <f>IF(Data!C140&gt;0,"R","NR")</f>
        <v>NR</v>
      </c>
      <c r="D140" s="73" t="str">
        <f>IF(Data!D140&gt;0,"R","NR")</f>
        <v>R</v>
      </c>
      <c r="E140" s="73" t="str">
        <f t="shared" si="2"/>
        <v>FALSE ALARM</v>
      </c>
      <c r="G140"/>
      <c r="H140"/>
      <c r="I140"/>
      <c r="J140"/>
    </row>
    <row r="141" spans="2:10" s="60" customFormat="1" x14ac:dyDescent="0.3">
      <c r="B141" s="6">
        <v>43753</v>
      </c>
      <c r="C141" s="73" t="str">
        <f>IF(Data!C141&gt;0,"R","NR")</f>
        <v>NR</v>
      </c>
      <c r="D141" s="73" t="str">
        <f>IF(Data!D141&gt;0,"R","NR")</f>
        <v>NR</v>
      </c>
      <c r="E141" s="73" t="str">
        <f t="shared" si="2"/>
        <v>NEGATIVE</v>
      </c>
      <c r="G141"/>
      <c r="H141"/>
      <c r="I141"/>
      <c r="J141"/>
    </row>
    <row r="142" spans="2:10" s="60" customFormat="1" x14ac:dyDescent="0.3">
      <c r="B142" s="6">
        <v>43754</v>
      </c>
      <c r="C142" s="73" t="str">
        <f>IF(Data!C142&gt;0,"R","NR")</f>
        <v>NR</v>
      </c>
      <c r="D142" s="73" t="str">
        <f>IF(Data!D142&gt;0,"R","NR")</f>
        <v>NR</v>
      </c>
      <c r="E142" s="73" t="str">
        <f t="shared" si="2"/>
        <v>NEGATIVE</v>
      </c>
      <c r="G142"/>
      <c r="H142"/>
      <c r="I142"/>
      <c r="J142"/>
    </row>
    <row r="143" spans="2:10" s="60" customFormat="1" x14ac:dyDescent="0.3">
      <c r="B143" s="6">
        <v>43755</v>
      </c>
      <c r="C143" s="73" t="str">
        <f>IF(Data!C143&gt;0,"R","NR")</f>
        <v>NR</v>
      </c>
      <c r="D143" s="73" t="str">
        <f>IF(Data!D143&gt;0,"R","NR")</f>
        <v>NR</v>
      </c>
      <c r="E143" s="73" t="str">
        <f t="shared" si="2"/>
        <v>NEGATIVE</v>
      </c>
      <c r="G143"/>
      <c r="H143"/>
      <c r="I143"/>
      <c r="J143"/>
    </row>
    <row r="144" spans="2:10" s="60" customFormat="1" x14ac:dyDescent="0.3">
      <c r="B144" s="6">
        <v>43756</v>
      </c>
      <c r="C144" s="73" t="str">
        <f>IF(Data!C144&gt;0,"R","NR")</f>
        <v>NR</v>
      </c>
      <c r="D144" s="73" t="str">
        <f>IF(Data!D144&gt;0,"R","NR")</f>
        <v>NR</v>
      </c>
      <c r="E144" s="73" t="str">
        <f t="shared" si="2"/>
        <v>NEGATIVE</v>
      </c>
      <c r="G144"/>
      <c r="H144"/>
      <c r="I144"/>
      <c r="J144"/>
    </row>
    <row r="145" spans="2:10" s="60" customFormat="1" x14ac:dyDescent="0.3">
      <c r="B145" s="6">
        <v>43757</v>
      </c>
      <c r="C145" s="73" t="str">
        <f>IF(Data!C145&gt;0,"R","NR")</f>
        <v>NR</v>
      </c>
      <c r="D145" s="73" t="str">
        <f>IF(Data!D145&gt;0,"R","NR")</f>
        <v>NR</v>
      </c>
      <c r="E145" s="73" t="str">
        <f t="shared" si="2"/>
        <v>NEGATIVE</v>
      </c>
      <c r="G145"/>
      <c r="H145"/>
      <c r="I145"/>
      <c r="J145"/>
    </row>
    <row r="146" spans="2:10" s="60" customFormat="1" x14ac:dyDescent="0.3">
      <c r="B146" s="6">
        <v>43758</v>
      </c>
      <c r="C146" s="73" t="str">
        <f>IF(Data!C146&gt;0,"R","NR")</f>
        <v>R</v>
      </c>
      <c r="D146" s="73" t="str">
        <f>IF(Data!D146&gt;0,"R","NR")</f>
        <v>R</v>
      </c>
      <c r="E146" s="73" t="str">
        <f t="shared" si="2"/>
        <v>HIT</v>
      </c>
      <c r="G146"/>
      <c r="H146"/>
      <c r="I146"/>
      <c r="J146"/>
    </row>
    <row r="147" spans="2:10" s="60" customFormat="1" x14ac:dyDescent="0.3">
      <c r="B147" s="6">
        <v>43759</v>
      </c>
      <c r="C147" s="73" t="str">
        <f>IF(Data!C147&gt;0,"R","NR")</f>
        <v>R</v>
      </c>
      <c r="D147" s="73" t="str">
        <f>IF(Data!D147&gt;0,"R","NR")</f>
        <v>R</v>
      </c>
      <c r="E147" s="73" t="str">
        <f t="shared" si="2"/>
        <v>HIT</v>
      </c>
      <c r="G147"/>
      <c r="H147"/>
      <c r="I147"/>
      <c r="J147"/>
    </row>
    <row r="148" spans="2:10" s="60" customFormat="1" x14ac:dyDescent="0.3">
      <c r="B148" s="6">
        <v>43760</v>
      </c>
      <c r="C148" s="73" t="str">
        <f>IF(Data!C148&gt;0,"R","NR")</f>
        <v>NR</v>
      </c>
      <c r="D148" s="73" t="str">
        <f>IF(Data!D148&gt;0,"R","NR")</f>
        <v>R</v>
      </c>
      <c r="E148" s="73" t="str">
        <f t="shared" si="2"/>
        <v>FALSE ALARM</v>
      </c>
      <c r="G148"/>
      <c r="H148"/>
      <c r="I148"/>
      <c r="J148"/>
    </row>
    <row r="149" spans="2:10" s="60" customFormat="1" x14ac:dyDescent="0.3">
      <c r="B149" s="6">
        <v>43761</v>
      </c>
      <c r="C149" s="73" t="str">
        <f>IF(Data!C149&gt;0,"R","NR")</f>
        <v>NR</v>
      </c>
      <c r="D149" s="73" t="str">
        <f>IF(Data!D149&gt;0,"R","NR")</f>
        <v>NR</v>
      </c>
      <c r="E149" s="73" t="str">
        <f t="shared" si="2"/>
        <v>NEGATIVE</v>
      </c>
      <c r="G149"/>
      <c r="H149"/>
      <c r="I149"/>
      <c r="J149"/>
    </row>
    <row r="150" spans="2:10" s="60" customFormat="1" x14ac:dyDescent="0.3">
      <c r="B150" s="6">
        <v>43762</v>
      </c>
      <c r="C150" s="73" t="str">
        <f>IF(Data!C150&gt;0,"R","NR")</f>
        <v>R</v>
      </c>
      <c r="D150" s="73" t="str">
        <f>IF(Data!D150&gt;0,"R","NR")</f>
        <v>R</v>
      </c>
      <c r="E150" s="73" t="str">
        <f t="shared" si="2"/>
        <v>HIT</v>
      </c>
      <c r="G150"/>
      <c r="H150"/>
      <c r="I150"/>
      <c r="J150"/>
    </row>
    <row r="151" spans="2:10" s="60" customFormat="1" x14ac:dyDescent="0.3">
      <c r="B151" s="6">
        <v>43763</v>
      </c>
      <c r="C151" s="73" t="str">
        <f>IF(Data!C151&gt;0,"R","NR")</f>
        <v>NR</v>
      </c>
      <c r="D151" s="73" t="str">
        <f>IF(Data!D151&gt;0,"R","NR")</f>
        <v>R</v>
      </c>
      <c r="E151" s="73" t="str">
        <f t="shared" si="2"/>
        <v>FALSE ALARM</v>
      </c>
      <c r="G151"/>
      <c r="H151"/>
      <c r="I151"/>
      <c r="J151"/>
    </row>
    <row r="152" spans="2:10" s="60" customFormat="1" x14ac:dyDescent="0.3">
      <c r="B152" s="6">
        <v>43764</v>
      </c>
      <c r="C152" s="73" t="str">
        <f>IF(Data!C152&gt;0,"R","NR")</f>
        <v>NR</v>
      </c>
      <c r="D152" s="73" t="str">
        <f>IF(Data!D152&gt;0,"R","NR")</f>
        <v>NR</v>
      </c>
      <c r="E152" s="73" t="str">
        <f t="shared" si="2"/>
        <v>NEGATIVE</v>
      </c>
      <c r="G152"/>
      <c r="H152"/>
      <c r="I152"/>
      <c r="J152"/>
    </row>
    <row r="153" spans="2:10" s="60" customFormat="1" x14ac:dyDescent="0.3">
      <c r="B153" s="6">
        <v>43765</v>
      </c>
      <c r="C153" s="73" t="str">
        <f>IF(Data!C153&gt;0,"R","NR")</f>
        <v>R</v>
      </c>
      <c r="D153" s="73" t="str">
        <f>IF(Data!D153&gt;0,"R","NR")</f>
        <v>R</v>
      </c>
      <c r="E153" s="73" t="str">
        <f t="shared" si="2"/>
        <v>HIT</v>
      </c>
      <c r="G153"/>
      <c r="H153"/>
      <c r="I153"/>
      <c r="J153"/>
    </row>
    <row r="154" spans="2:10" s="60" customFormat="1" x14ac:dyDescent="0.3">
      <c r="B154" s="6">
        <v>43766</v>
      </c>
      <c r="C154" s="73" t="str">
        <f>IF(Data!C154&gt;0,"R","NR")</f>
        <v>NR</v>
      </c>
      <c r="D154" s="73" t="str">
        <f>IF(Data!D154&gt;0,"R","NR")</f>
        <v>R</v>
      </c>
      <c r="E154" s="73" t="str">
        <f t="shared" si="2"/>
        <v>FALSE ALARM</v>
      </c>
      <c r="G154"/>
      <c r="H154"/>
      <c r="I154"/>
      <c r="J154"/>
    </row>
    <row r="155" spans="2:10" s="60" customFormat="1" x14ac:dyDescent="0.3">
      <c r="B155" s="6">
        <v>43767</v>
      </c>
      <c r="C155" s="73" t="str">
        <f>IF(Data!C155&gt;0,"R","NR")</f>
        <v>R</v>
      </c>
      <c r="D155" s="73" t="str">
        <f>IF(Data!D155&gt;0,"R","NR")</f>
        <v>R</v>
      </c>
      <c r="E155" s="73" t="str">
        <f t="shared" si="2"/>
        <v>HIT</v>
      </c>
      <c r="G155"/>
      <c r="H155"/>
      <c r="I155"/>
      <c r="J155"/>
    </row>
    <row r="156" spans="2:10" s="60" customFormat="1" x14ac:dyDescent="0.3">
      <c r="B156" s="6">
        <v>43768</v>
      </c>
      <c r="C156" s="73" t="str">
        <f>IF(Data!C156&gt;0,"R","NR")</f>
        <v>R</v>
      </c>
      <c r="D156" s="73" t="str">
        <f>IF(Data!D156&gt;0,"R","NR")</f>
        <v>R</v>
      </c>
      <c r="E156" s="73" t="str">
        <f t="shared" si="2"/>
        <v>HIT</v>
      </c>
      <c r="G156"/>
      <c r="H156"/>
      <c r="I156"/>
      <c r="J156"/>
    </row>
    <row r="157" spans="2:10" s="60" customFormat="1" x14ac:dyDescent="0.3">
      <c r="B157" s="6">
        <v>43769</v>
      </c>
      <c r="C157" s="73" t="str">
        <f>IF(Data!C157&gt;0,"R","NR")</f>
        <v>NR</v>
      </c>
      <c r="D157" s="73" t="str">
        <f>IF(Data!D157&gt;0,"R","NR")</f>
        <v>R</v>
      </c>
      <c r="E157" s="73" t="str">
        <f t="shared" si="2"/>
        <v>FALSE ALARM</v>
      </c>
      <c r="G157"/>
      <c r="H157"/>
      <c r="I157"/>
      <c r="J157"/>
    </row>
    <row r="158" spans="2:10" s="60" customFormat="1" x14ac:dyDescent="0.3">
      <c r="B158" s="6">
        <v>43770</v>
      </c>
      <c r="C158" s="73" t="str">
        <f>IF(Data!C158&gt;0,"R","NR")</f>
        <v>NR</v>
      </c>
      <c r="D158" s="73" t="str">
        <f>IF(Data!D158&gt;0,"R","NR")</f>
        <v>NR</v>
      </c>
      <c r="E158" s="73" t="str">
        <f t="shared" si="2"/>
        <v>NEGATIVE</v>
      </c>
      <c r="G158"/>
      <c r="H158"/>
      <c r="I158"/>
      <c r="J158"/>
    </row>
    <row r="159" spans="2:10" s="60" customFormat="1" x14ac:dyDescent="0.3">
      <c r="B159" s="6">
        <v>43771</v>
      </c>
      <c r="C159" s="73" t="str">
        <f>IF(Data!C159&gt;0,"R","NR")</f>
        <v>NR</v>
      </c>
      <c r="D159" s="73" t="str">
        <f>IF(Data!D159&gt;0,"R","NR")</f>
        <v>NR</v>
      </c>
      <c r="E159" s="73" t="str">
        <f t="shared" si="2"/>
        <v>NEGATIVE</v>
      </c>
      <c r="G159"/>
      <c r="H159"/>
      <c r="I159"/>
      <c r="J159"/>
    </row>
    <row r="160" spans="2:10" s="60" customFormat="1" x14ac:dyDescent="0.3">
      <c r="B160" s="6">
        <v>43772</v>
      </c>
      <c r="C160" s="73" t="str">
        <f>IF(Data!C160&gt;0,"R","NR")</f>
        <v>NR</v>
      </c>
      <c r="D160" s="73" t="str">
        <f>IF(Data!D160&gt;0,"R","NR")</f>
        <v>NR</v>
      </c>
      <c r="E160" s="73" t="str">
        <f t="shared" si="2"/>
        <v>NEGATIVE</v>
      </c>
      <c r="G160"/>
      <c r="H160"/>
      <c r="I160"/>
      <c r="J160"/>
    </row>
    <row r="161" spans="2:10" s="60" customFormat="1" x14ac:dyDescent="0.3">
      <c r="B161" s="6">
        <v>43773</v>
      </c>
      <c r="C161" s="73" t="str">
        <f>IF(Data!C161&gt;0,"R","NR")</f>
        <v>NR</v>
      </c>
      <c r="D161" s="73" t="str">
        <f>IF(Data!D161&gt;0,"R","NR")</f>
        <v>NR</v>
      </c>
      <c r="E161" s="73" t="str">
        <f t="shared" si="2"/>
        <v>NEGATIVE</v>
      </c>
      <c r="G161"/>
      <c r="H161"/>
      <c r="I161"/>
      <c r="J161"/>
    </row>
    <row r="162" spans="2:10" s="60" customFormat="1" x14ac:dyDescent="0.3">
      <c r="B162" s="6">
        <v>43774</v>
      </c>
      <c r="C162" s="73" t="str">
        <f>IF(Data!C162&gt;0,"R","NR")</f>
        <v>NR</v>
      </c>
      <c r="D162" s="73" t="str">
        <f>IF(Data!D162&gt;0,"R","NR")</f>
        <v>NR</v>
      </c>
      <c r="E162" s="73" t="str">
        <f t="shared" si="2"/>
        <v>NEGATIVE</v>
      </c>
      <c r="G162"/>
      <c r="H162"/>
      <c r="I162"/>
      <c r="J162"/>
    </row>
    <row r="163" spans="2:10" s="60" customFormat="1" x14ac:dyDescent="0.3">
      <c r="B163" s="6">
        <v>43775</v>
      </c>
      <c r="C163" s="73" t="str">
        <f>IF(Data!C163&gt;0,"R","NR")</f>
        <v>NR</v>
      </c>
      <c r="D163" s="73" t="str">
        <f>IF(Data!D163&gt;0,"R","NR")</f>
        <v>NR</v>
      </c>
      <c r="E163" s="73" t="str">
        <f t="shared" si="2"/>
        <v>NEGATIVE</v>
      </c>
      <c r="G163"/>
      <c r="H163"/>
      <c r="I163"/>
      <c r="J163"/>
    </row>
    <row r="164" spans="2:10" s="60" customFormat="1" x14ac:dyDescent="0.3">
      <c r="B164" s="6">
        <v>43776</v>
      </c>
      <c r="C164" s="73" t="str">
        <f>IF(Data!C164&gt;0,"R","NR")</f>
        <v>NR</v>
      </c>
      <c r="D164" s="73" t="str">
        <f>IF(Data!D164&gt;0,"R","NR")</f>
        <v>NR</v>
      </c>
      <c r="E164" s="73" t="str">
        <f t="shared" si="2"/>
        <v>NEGATIVE</v>
      </c>
      <c r="G164"/>
      <c r="H164"/>
      <c r="I164"/>
      <c r="J164"/>
    </row>
    <row r="165" spans="2:10" s="60" customFormat="1" x14ac:dyDescent="0.3">
      <c r="B165" s="6">
        <v>43777</v>
      </c>
      <c r="C165" s="73" t="str">
        <f>IF(Data!C165&gt;0,"R","NR")</f>
        <v>NR</v>
      </c>
      <c r="D165" s="73" t="str">
        <f>IF(Data!D165&gt;0,"R","NR")</f>
        <v>NR</v>
      </c>
      <c r="E165" s="73" t="str">
        <f t="shared" si="2"/>
        <v>NEGATIVE</v>
      </c>
      <c r="G165"/>
      <c r="H165"/>
      <c r="I165"/>
      <c r="J165"/>
    </row>
    <row r="166" spans="2:10" s="60" customFormat="1" x14ac:dyDescent="0.3">
      <c r="B166" s="6">
        <v>43778</v>
      </c>
      <c r="C166" s="73" t="str">
        <f>IF(Data!C166&gt;0,"R","NR")</f>
        <v>NR</v>
      </c>
      <c r="D166" s="73" t="str">
        <f>IF(Data!D166&gt;0,"R","NR")</f>
        <v>NR</v>
      </c>
      <c r="E166" s="73" t="str">
        <f t="shared" si="2"/>
        <v>NEGATIVE</v>
      </c>
      <c r="G166"/>
      <c r="H166"/>
      <c r="I166"/>
      <c r="J166"/>
    </row>
    <row r="167" spans="2:10" s="60" customFormat="1" x14ac:dyDescent="0.3">
      <c r="B167" s="6">
        <v>43779</v>
      </c>
      <c r="C167" s="73" t="str">
        <f>IF(Data!C167&gt;0,"R","NR")</f>
        <v>NR</v>
      </c>
      <c r="D167" s="73" t="str">
        <f>IF(Data!D167&gt;0,"R","NR")</f>
        <v>NR</v>
      </c>
      <c r="E167" s="73" t="str">
        <f t="shared" si="2"/>
        <v>NEGATIVE</v>
      </c>
      <c r="G167"/>
      <c r="H167"/>
      <c r="I167"/>
      <c r="J167"/>
    </row>
    <row r="168" spans="2:10" s="60" customFormat="1" x14ac:dyDescent="0.3">
      <c r="B168" s="6">
        <v>43780</v>
      </c>
      <c r="C168" s="73" t="str">
        <f>IF(Data!C168&gt;0,"R","NR")</f>
        <v>NR</v>
      </c>
      <c r="D168" s="73" t="str">
        <f>IF(Data!D168&gt;0,"R","NR")</f>
        <v>NR</v>
      </c>
      <c r="E168" s="73" t="str">
        <f t="shared" si="2"/>
        <v>NEGATIVE</v>
      </c>
      <c r="G168"/>
      <c r="H168"/>
      <c r="I168"/>
      <c r="J168"/>
    </row>
    <row r="169" spans="2:10" s="60" customFormat="1" x14ac:dyDescent="0.3">
      <c r="B169" s="6">
        <v>43781</v>
      </c>
      <c r="C169" s="73" t="str">
        <f>IF(Data!C169&gt;0,"R","NR")</f>
        <v>NR</v>
      </c>
      <c r="D169" s="73" t="str">
        <f>IF(Data!D169&gt;0,"R","NR")</f>
        <v>NR</v>
      </c>
      <c r="E169" s="73" t="str">
        <f t="shared" si="2"/>
        <v>NEGATIVE</v>
      </c>
      <c r="G169"/>
      <c r="H169"/>
      <c r="I169"/>
      <c r="J169"/>
    </row>
    <row r="170" spans="2:10" s="60" customFormat="1" x14ac:dyDescent="0.3">
      <c r="B170" s="6">
        <v>43782</v>
      </c>
      <c r="C170" s="73" t="str">
        <f>IF(Data!C170&gt;0,"R","NR")</f>
        <v>NR</v>
      </c>
      <c r="D170" s="73" t="str">
        <f>IF(Data!D170&gt;0,"R","NR")</f>
        <v>NR</v>
      </c>
      <c r="E170" s="73" t="str">
        <f t="shared" si="2"/>
        <v>NEGATIVE</v>
      </c>
      <c r="G170"/>
      <c r="H170"/>
      <c r="I170"/>
      <c r="J170"/>
    </row>
    <row r="171" spans="2:10" s="60" customFormat="1" x14ac:dyDescent="0.3">
      <c r="B171" s="6">
        <v>43783</v>
      </c>
      <c r="C171" s="73" t="str">
        <f>IF(Data!C171&gt;0,"R","NR")</f>
        <v>NR</v>
      </c>
      <c r="D171" s="73" t="str">
        <f>IF(Data!D171&gt;0,"R","NR")</f>
        <v>NR</v>
      </c>
      <c r="E171" s="73" t="str">
        <f t="shared" si="2"/>
        <v>NEGATIVE</v>
      </c>
      <c r="G171"/>
      <c r="H171"/>
      <c r="I171"/>
      <c r="J171"/>
    </row>
    <row r="172" spans="2:10" s="60" customFormat="1" x14ac:dyDescent="0.3">
      <c r="B172" s="6">
        <v>43784</v>
      </c>
      <c r="C172" s="73" t="str">
        <f>IF(Data!C172&gt;0,"R","NR")</f>
        <v>NR</v>
      </c>
      <c r="D172" s="73" t="str">
        <f>IF(Data!D172&gt;0,"R","NR")</f>
        <v>NR</v>
      </c>
      <c r="E172" s="73" t="str">
        <f t="shared" si="2"/>
        <v>NEGATIVE</v>
      </c>
      <c r="G172"/>
      <c r="H172"/>
      <c r="I172"/>
      <c r="J172"/>
    </row>
    <row r="173" spans="2:10" s="60" customFormat="1" x14ac:dyDescent="0.3">
      <c r="B173" s="6">
        <v>43785</v>
      </c>
      <c r="C173" s="73" t="str">
        <f>IF(Data!C173&gt;0,"R","NR")</f>
        <v>NR</v>
      </c>
      <c r="D173" s="73" t="str">
        <f>IF(Data!D173&gt;0,"R","NR")</f>
        <v>NR</v>
      </c>
      <c r="E173" s="73" t="str">
        <f t="shared" si="2"/>
        <v>NEGATIVE</v>
      </c>
      <c r="G173"/>
      <c r="H173"/>
      <c r="I173"/>
      <c r="J173"/>
    </row>
    <row r="174" spans="2:10" s="60" customFormat="1" x14ac:dyDescent="0.3">
      <c r="B174" s="6">
        <v>43786</v>
      </c>
      <c r="C174" s="73" t="str">
        <f>IF(Data!C174&gt;0,"R","NR")</f>
        <v>NR</v>
      </c>
      <c r="D174" s="73" t="str">
        <f>IF(Data!D174&gt;0,"R","NR")</f>
        <v>NR</v>
      </c>
      <c r="E174" s="73" t="str">
        <f t="shared" si="2"/>
        <v>NEGATIVE</v>
      </c>
      <c r="G174"/>
      <c r="H174"/>
      <c r="I174"/>
      <c r="J174"/>
    </row>
    <row r="175" spans="2:10" s="60" customFormat="1" x14ac:dyDescent="0.3">
      <c r="B175" s="6">
        <v>43787</v>
      </c>
      <c r="C175" s="73" t="str">
        <f>IF(Data!C175&gt;0,"R","NR")</f>
        <v>NR</v>
      </c>
      <c r="D175" s="73" t="str">
        <f>IF(Data!D175&gt;0,"R","NR")</f>
        <v>NR</v>
      </c>
      <c r="E175" s="73" t="str">
        <f t="shared" si="2"/>
        <v>NEGATIVE</v>
      </c>
      <c r="G175"/>
      <c r="H175"/>
      <c r="I175"/>
      <c r="J175"/>
    </row>
    <row r="176" spans="2:10" s="60" customFormat="1" x14ac:dyDescent="0.3">
      <c r="B176" s="6">
        <v>43788</v>
      </c>
      <c r="C176" s="73" t="str">
        <f>IF(Data!C176&gt;0,"R","NR")</f>
        <v>NR</v>
      </c>
      <c r="D176" s="73" t="str">
        <f>IF(Data!D176&gt;0,"R","NR")</f>
        <v>NR</v>
      </c>
      <c r="E176" s="73" t="str">
        <f t="shared" si="2"/>
        <v>NEGATIVE</v>
      </c>
      <c r="G176"/>
      <c r="H176"/>
      <c r="I176"/>
      <c r="J176"/>
    </row>
    <row r="177" spans="2:10" s="60" customFormat="1" x14ac:dyDescent="0.3">
      <c r="B177" s="6">
        <v>43789</v>
      </c>
      <c r="C177" s="73" t="str">
        <f>IF(Data!C177&gt;0,"R","NR")</f>
        <v>NR</v>
      </c>
      <c r="D177" s="73" t="str">
        <f>IF(Data!D177&gt;0,"R","NR")</f>
        <v>NR</v>
      </c>
      <c r="E177" s="73" t="str">
        <f t="shared" si="2"/>
        <v>NEGATIVE</v>
      </c>
      <c r="G177"/>
      <c r="H177"/>
      <c r="I177"/>
      <c r="J177"/>
    </row>
    <row r="178" spans="2:10" s="60" customFormat="1" x14ac:dyDescent="0.3">
      <c r="B178" s="6">
        <v>43790</v>
      </c>
      <c r="C178" s="73" t="str">
        <f>IF(Data!C178&gt;0,"R","NR")</f>
        <v>NR</v>
      </c>
      <c r="D178" s="73" t="str">
        <f>IF(Data!D178&gt;0,"R","NR")</f>
        <v>NR</v>
      </c>
      <c r="E178" s="73" t="str">
        <f t="shared" si="2"/>
        <v>NEGATIVE</v>
      </c>
      <c r="G178"/>
      <c r="H178"/>
      <c r="I178"/>
      <c r="J178"/>
    </row>
    <row r="179" spans="2:10" s="60" customFormat="1" x14ac:dyDescent="0.3">
      <c r="B179" s="6">
        <v>43791</v>
      </c>
      <c r="C179" s="73" t="str">
        <f>IF(Data!C179&gt;0,"R","NR")</f>
        <v>NR</v>
      </c>
      <c r="D179" s="73" t="str">
        <f>IF(Data!D179&gt;0,"R","NR")</f>
        <v>NR</v>
      </c>
      <c r="E179" s="73" t="str">
        <f t="shared" si="2"/>
        <v>NEGATIVE</v>
      </c>
      <c r="G179"/>
      <c r="H179"/>
      <c r="I179"/>
      <c r="J179"/>
    </row>
    <row r="180" spans="2:10" s="60" customFormat="1" x14ac:dyDescent="0.3">
      <c r="B180" s="6">
        <v>43792</v>
      </c>
      <c r="C180" s="73" t="str">
        <f>IF(Data!C180&gt;0,"R","NR")</f>
        <v>NR</v>
      </c>
      <c r="D180" s="73" t="str">
        <f>IF(Data!D180&gt;0,"R","NR")</f>
        <v>NR</v>
      </c>
      <c r="E180" s="73" t="str">
        <f t="shared" si="2"/>
        <v>NEGATIVE</v>
      </c>
      <c r="G180"/>
      <c r="H180"/>
      <c r="I180"/>
      <c r="J180"/>
    </row>
    <row r="181" spans="2:10" s="60" customFormat="1" x14ac:dyDescent="0.3">
      <c r="B181" s="6">
        <v>43793</v>
      </c>
      <c r="C181" s="73" t="str">
        <f>IF(Data!C181&gt;0,"R","NR")</f>
        <v>NR</v>
      </c>
      <c r="D181" s="73" t="str">
        <f>IF(Data!D181&gt;0,"R","NR")</f>
        <v>NR</v>
      </c>
      <c r="E181" s="73" t="str">
        <f t="shared" si="2"/>
        <v>NEGATIVE</v>
      </c>
      <c r="G181"/>
      <c r="H181"/>
      <c r="I181"/>
      <c r="J181"/>
    </row>
    <row r="182" spans="2:10" s="60" customFormat="1" x14ac:dyDescent="0.3">
      <c r="B182" s="6">
        <v>43794</v>
      </c>
      <c r="C182" s="73" t="str">
        <f>IF(Data!C182&gt;0,"R","NR")</f>
        <v>NR</v>
      </c>
      <c r="D182" s="73" t="str">
        <f>IF(Data!D182&gt;0,"R","NR")</f>
        <v>NR</v>
      </c>
      <c r="E182" s="73" t="str">
        <f t="shared" si="2"/>
        <v>NEGATIVE</v>
      </c>
      <c r="G182"/>
      <c r="H182"/>
      <c r="I182"/>
      <c r="J182"/>
    </row>
    <row r="183" spans="2:10" s="60" customFormat="1" x14ac:dyDescent="0.3">
      <c r="B183" s="6">
        <v>43795</v>
      </c>
      <c r="C183" s="73" t="str">
        <f>IF(Data!C183&gt;0,"R","NR")</f>
        <v>NR</v>
      </c>
      <c r="D183" s="73" t="str">
        <f>IF(Data!D183&gt;0,"R","NR")</f>
        <v>NR</v>
      </c>
      <c r="E183" s="73" t="str">
        <f t="shared" si="2"/>
        <v>NEGATIVE</v>
      </c>
      <c r="G183"/>
      <c r="H183"/>
      <c r="I183"/>
      <c r="J183"/>
    </row>
    <row r="184" spans="2:10" s="60" customFormat="1" x14ac:dyDescent="0.3">
      <c r="B184" s="6">
        <v>43796</v>
      </c>
      <c r="C184" s="73" t="str">
        <f>IF(Data!C184&gt;0,"R","NR")</f>
        <v>NR</v>
      </c>
      <c r="D184" s="73" t="str">
        <f>IF(Data!D184&gt;0,"R","NR")</f>
        <v>NR</v>
      </c>
      <c r="E184" s="73" t="str">
        <f t="shared" si="2"/>
        <v>NEGATIVE</v>
      </c>
      <c r="G184"/>
      <c r="H184"/>
      <c r="I184"/>
      <c r="J184"/>
    </row>
    <row r="185" spans="2:10" s="60" customFormat="1" x14ac:dyDescent="0.3">
      <c r="B185" s="6">
        <v>43797</v>
      </c>
      <c r="C185" s="73" t="str">
        <f>IF(Data!C185&gt;0,"R","NR")</f>
        <v>NR</v>
      </c>
      <c r="D185" s="73" t="str">
        <f>IF(Data!D185&gt;0,"R","NR")</f>
        <v>NR</v>
      </c>
      <c r="E185" s="73" t="str">
        <f t="shared" si="2"/>
        <v>NEGATIVE</v>
      </c>
      <c r="G185"/>
      <c r="H185"/>
      <c r="I185"/>
      <c r="J185"/>
    </row>
    <row r="186" spans="2:10" s="60" customFormat="1" x14ac:dyDescent="0.3">
      <c r="B186" s="6">
        <v>43798</v>
      </c>
      <c r="C186" s="73" t="str">
        <f>IF(Data!C186&gt;0,"R","NR")</f>
        <v>NR</v>
      </c>
      <c r="D186" s="73" t="str">
        <f>IF(Data!D186&gt;0,"R","NR")</f>
        <v>NR</v>
      </c>
      <c r="E186" s="73" t="str">
        <f t="shared" si="2"/>
        <v>NEGATIVE</v>
      </c>
      <c r="G186"/>
      <c r="H186"/>
      <c r="I186"/>
      <c r="J186"/>
    </row>
    <row r="187" spans="2:10" s="60" customFormat="1" x14ac:dyDescent="0.3">
      <c r="B187" s="6">
        <v>43799</v>
      </c>
      <c r="C187" s="73" t="str">
        <f>IF(Data!C187&gt;0,"R","NR")</f>
        <v>NR</v>
      </c>
      <c r="D187" s="73" t="str">
        <f>IF(Data!D187&gt;0,"R","NR")</f>
        <v>NR</v>
      </c>
      <c r="E187" s="73" t="str">
        <f t="shared" si="2"/>
        <v>NEGATIVE</v>
      </c>
      <c r="G187"/>
      <c r="H187"/>
      <c r="I187"/>
      <c r="J187"/>
    </row>
    <row r="188" spans="2:10" s="60" customFormat="1" x14ac:dyDescent="0.3">
      <c r="B188" s="6">
        <v>43800</v>
      </c>
      <c r="C188" s="73" t="str">
        <f>IF(Data!C188&gt;0,"R","NR")</f>
        <v>NR</v>
      </c>
      <c r="D188" s="73" t="str">
        <f>IF(Data!D188&gt;0,"R","NR")</f>
        <v>R</v>
      </c>
      <c r="E188" s="73" t="str">
        <f t="shared" si="2"/>
        <v>FALSE ALARM</v>
      </c>
      <c r="G188"/>
      <c r="H188"/>
      <c r="I188"/>
      <c r="J188"/>
    </row>
    <row r="189" spans="2:10" s="60" customFormat="1" x14ac:dyDescent="0.3">
      <c r="B189" s="6">
        <v>43801</v>
      </c>
      <c r="C189" s="73" t="str">
        <f>IF(Data!C189&gt;0,"R","NR")</f>
        <v>R</v>
      </c>
      <c r="D189" s="73" t="str">
        <f>IF(Data!D189&gt;0,"R","NR")</f>
        <v>NR</v>
      </c>
      <c r="E189" s="73" t="str">
        <f t="shared" si="2"/>
        <v>MISS</v>
      </c>
      <c r="G189"/>
      <c r="H189"/>
      <c r="I189"/>
      <c r="J189"/>
    </row>
    <row r="190" spans="2:10" s="60" customFormat="1" x14ac:dyDescent="0.3">
      <c r="B190" s="6">
        <v>43802</v>
      </c>
      <c r="C190" s="73" t="str">
        <f>IF(Data!C190&gt;0,"R","NR")</f>
        <v>R</v>
      </c>
      <c r="D190" s="73" t="str">
        <f>IF(Data!D190&gt;0,"R","NR")</f>
        <v>NR</v>
      </c>
      <c r="E190" s="73" t="str">
        <f t="shared" si="2"/>
        <v>MISS</v>
      </c>
      <c r="G190"/>
      <c r="H190"/>
      <c r="I190"/>
      <c r="J190"/>
    </row>
    <row r="191" spans="2:10" s="60" customFormat="1" x14ac:dyDescent="0.3">
      <c r="B191" s="6">
        <v>43803</v>
      </c>
      <c r="C191" s="73" t="str">
        <f>IF(Data!C191&gt;0,"R","NR")</f>
        <v>NR</v>
      </c>
      <c r="D191" s="73" t="str">
        <f>IF(Data!D191&gt;0,"R","NR")</f>
        <v>R</v>
      </c>
      <c r="E191" s="73" t="str">
        <f t="shared" si="2"/>
        <v>FALSE ALARM</v>
      </c>
      <c r="G191"/>
      <c r="H191"/>
      <c r="I191"/>
      <c r="J191"/>
    </row>
    <row r="192" spans="2:10" s="60" customFormat="1" x14ac:dyDescent="0.3">
      <c r="B192" s="6">
        <v>43804</v>
      </c>
      <c r="C192" s="73" t="str">
        <f>IF(Data!C192&gt;0,"R","NR")</f>
        <v>NR</v>
      </c>
      <c r="D192" s="73" t="str">
        <f>IF(Data!D192&gt;0,"R","NR")</f>
        <v>NR</v>
      </c>
      <c r="E192" s="73" t="str">
        <f t="shared" si="2"/>
        <v>NEGATIVE</v>
      </c>
      <c r="G192"/>
      <c r="H192"/>
      <c r="I192"/>
      <c r="J192"/>
    </row>
    <row r="193" spans="2:10" s="60" customFormat="1" x14ac:dyDescent="0.3">
      <c r="B193" s="6">
        <v>43805</v>
      </c>
      <c r="C193" s="73" t="str">
        <f>IF(Data!C193&gt;0,"R","NR")</f>
        <v>NR</v>
      </c>
      <c r="D193" s="73" t="str">
        <f>IF(Data!D193&gt;0,"R","NR")</f>
        <v>NR</v>
      </c>
      <c r="E193" s="73" t="str">
        <f t="shared" si="2"/>
        <v>NEGATIVE</v>
      </c>
      <c r="G193"/>
      <c r="H193"/>
      <c r="I193"/>
      <c r="J193"/>
    </row>
    <row r="194" spans="2:10" s="60" customFormat="1" x14ac:dyDescent="0.3">
      <c r="B194" s="6">
        <v>43806</v>
      </c>
      <c r="C194" s="73" t="str">
        <f>IF(Data!C194&gt;0,"R","NR")</f>
        <v>NR</v>
      </c>
      <c r="D194" s="73" t="str">
        <f>IF(Data!D194&gt;0,"R","NR")</f>
        <v>NR</v>
      </c>
      <c r="E194" s="73" t="str">
        <f t="shared" si="2"/>
        <v>NEGATIVE</v>
      </c>
      <c r="G194"/>
      <c r="H194"/>
      <c r="I194"/>
      <c r="J194"/>
    </row>
    <row r="195" spans="2:10" s="60" customFormat="1" x14ac:dyDescent="0.3">
      <c r="B195" s="6">
        <v>43807</v>
      </c>
      <c r="C195" s="73" t="str">
        <f>IF(Data!C195&gt;0,"R","NR")</f>
        <v>NR</v>
      </c>
      <c r="D195" s="73" t="str">
        <f>IF(Data!D195&gt;0,"R","NR")</f>
        <v>R</v>
      </c>
      <c r="E195" s="73" t="str">
        <f t="shared" si="2"/>
        <v>FALSE ALARM</v>
      </c>
      <c r="G195"/>
      <c r="H195"/>
      <c r="I195"/>
      <c r="J195"/>
    </row>
    <row r="196" spans="2:10" s="60" customFormat="1" x14ac:dyDescent="0.3">
      <c r="B196" s="6">
        <v>43808</v>
      </c>
      <c r="C196" s="73" t="str">
        <f>IF(Data!C196&gt;0,"R","NR")</f>
        <v>NR</v>
      </c>
      <c r="D196" s="73" t="str">
        <f>IF(Data!D196&gt;0,"R","NR")</f>
        <v>NR</v>
      </c>
      <c r="E196" s="73" t="str">
        <f t="shared" si="2"/>
        <v>NEGATIVE</v>
      </c>
      <c r="G196"/>
      <c r="H196"/>
      <c r="I196"/>
      <c r="J196"/>
    </row>
    <row r="197" spans="2:10" s="60" customFormat="1" x14ac:dyDescent="0.3">
      <c r="B197" s="6">
        <v>43809</v>
      </c>
      <c r="C197" s="73" t="str">
        <f>IF(Data!C197&gt;0,"R","NR")</f>
        <v>NR</v>
      </c>
      <c r="D197" s="73" t="str">
        <f>IF(Data!D197&gt;0,"R","NR")</f>
        <v>NR</v>
      </c>
      <c r="E197" s="73" t="str">
        <f t="shared" ref="E197:E215" si="3">IF(AND(C197=D197,C197="R"),"HIT",IF(AND(C197&lt;&gt;D197,C197="NR"),"FALSE ALARM",IF(AND(C197&lt;&gt;D197,C197="R"),"MISS","NEGATIVE")))</f>
        <v>NEGATIVE</v>
      </c>
      <c r="G197"/>
      <c r="H197"/>
      <c r="I197"/>
      <c r="J197"/>
    </row>
    <row r="198" spans="2:10" s="60" customFormat="1" x14ac:dyDescent="0.3">
      <c r="B198" s="6">
        <v>43810</v>
      </c>
      <c r="C198" s="73" t="str">
        <f>IF(Data!C198&gt;0,"R","NR")</f>
        <v>NR</v>
      </c>
      <c r="D198" s="73" t="str">
        <f>IF(Data!D198&gt;0,"R","NR")</f>
        <v>NR</v>
      </c>
      <c r="E198" s="73" t="str">
        <f t="shared" si="3"/>
        <v>NEGATIVE</v>
      </c>
      <c r="G198"/>
      <c r="H198"/>
      <c r="I198"/>
      <c r="J198"/>
    </row>
    <row r="199" spans="2:10" s="60" customFormat="1" x14ac:dyDescent="0.3">
      <c r="B199" s="6">
        <v>43811</v>
      </c>
      <c r="C199" s="73" t="str">
        <f>IF(Data!C199&gt;0,"R","NR")</f>
        <v>NR</v>
      </c>
      <c r="D199" s="73" t="str">
        <f>IF(Data!D199&gt;0,"R","NR")</f>
        <v>NR</v>
      </c>
      <c r="E199" s="73" t="str">
        <f t="shared" si="3"/>
        <v>NEGATIVE</v>
      </c>
      <c r="G199"/>
      <c r="H199"/>
      <c r="I199"/>
      <c r="J199"/>
    </row>
    <row r="200" spans="2:10" s="60" customFormat="1" x14ac:dyDescent="0.3">
      <c r="B200" s="6">
        <v>43812</v>
      </c>
      <c r="C200" s="73" t="str">
        <f>IF(Data!C200&gt;0,"R","NR")</f>
        <v>NR</v>
      </c>
      <c r="D200" s="73" t="str">
        <f>IF(Data!D200&gt;0,"R","NR")</f>
        <v>R</v>
      </c>
      <c r="E200" s="73" t="str">
        <f t="shared" si="3"/>
        <v>FALSE ALARM</v>
      </c>
      <c r="G200"/>
      <c r="H200"/>
      <c r="I200"/>
      <c r="J200"/>
    </row>
    <row r="201" spans="2:10" s="60" customFormat="1" x14ac:dyDescent="0.3">
      <c r="B201" s="6">
        <v>43813</v>
      </c>
      <c r="C201" s="73" t="str">
        <f>IF(Data!C201&gt;0,"R","NR")</f>
        <v>NR</v>
      </c>
      <c r="D201" s="73" t="str">
        <f>IF(Data!D201&gt;0,"R","NR")</f>
        <v>NR</v>
      </c>
      <c r="E201" s="73" t="str">
        <f t="shared" si="3"/>
        <v>NEGATIVE</v>
      </c>
      <c r="G201"/>
      <c r="H201"/>
      <c r="I201"/>
      <c r="J201"/>
    </row>
    <row r="202" spans="2:10" s="60" customFormat="1" x14ac:dyDescent="0.3">
      <c r="B202" s="6">
        <v>43814</v>
      </c>
      <c r="C202" s="73" t="str">
        <f>IF(Data!C202&gt;0,"R","NR")</f>
        <v>NR</v>
      </c>
      <c r="D202" s="73" t="str">
        <f>IF(Data!D202&gt;0,"R","NR")</f>
        <v>NR</v>
      </c>
      <c r="E202" s="73" t="str">
        <f t="shared" si="3"/>
        <v>NEGATIVE</v>
      </c>
      <c r="G202"/>
      <c r="H202"/>
      <c r="I202"/>
      <c r="J202"/>
    </row>
    <row r="203" spans="2:10" s="60" customFormat="1" x14ac:dyDescent="0.3">
      <c r="B203" s="6">
        <v>43815</v>
      </c>
      <c r="C203" s="73" t="str">
        <f>IF(Data!C203&gt;0,"R","NR")</f>
        <v>NR</v>
      </c>
      <c r="D203" s="73" t="str">
        <f>IF(Data!D203&gt;0,"R","NR")</f>
        <v>NR</v>
      </c>
      <c r="E203" s="73" t="str">
        <f t="shared" si="3"/>
        <v>NEGATIVE</v>
      </c>
      <c r="G203"/>
      <c r="H203"/>
      <c r="I203"/>
      <c r="J203"/>
    </row>
    <row r="204" spans="2:10" s="60" customFormat="1" x14ac:dyDescent="0.3">
      <c r="B204" s="6">
        <v>43816</v>
      </c>
      <c r="C204" s="73" t="str">
        <f>IF(Data!C204&gt;0,"R","NR")</f>
        <v>NR</v>
      </c>
      <c r="D204" s="73" t="str">
        <f>IF(Data!D204&gt;0,"R","NR")</f>
        <v>NR</v>
      </c>
      <c r="E204" s="73" t="str">
        <f t="shared" si="3"/>
        <v>NEGATIVE</v>
      </c>
      <c r="G204"/>
      <c r="H204"/>
      <c r="I204"/>
      <c r="J204"/>
    </row>
    <row r="205" spans="2:10" s="60" customFormat="1" x14ac:dyDescent="0.3">
      <c r="B205" s="6">
        <v>43817</v>
      </c>
      <c r="C205" s="73" t="str">
        <f>IF(Data!C205&gt;0,"R","NR")</f>
        <v>NR</v>
      </c>
      <c r="D205" s="73" t="str">
        <f>IF(Data!D205&gt;0,"R","NR")</f>
        <v>R</v>
      </c>
      <c r="E205" s="73" t="str">
        <f t="shared" si="3"/>
        <v>FALSE ALARM</v>
      </c>
      <c r="G205"/>
      <c r="H205"/>
      <c r="I205"/>
      <c r="J205"/>
    </row>
    <row r="206" spans="2:10" s="60" customFormat="1" x14ac:dyDescent="0.3">
      <c r="B206" s="6">
        <v>43818</v>
      </c>
      <c r="C206" s="73" t="str">
        <f>IF(Data!C206&gt;0,"R","NR")</f>
        <v>NR</v>
      </c>
      <c r="D206" s="73" t="str">
        <f>IF(Data!D206&gt;0,"R","NR")</f>
        <v>NR</v>
      </c>
      <c r="E206" s="73" t="str">
        <f t="shared" si="3"/>
        <v>NEGATIVE</v>
      </c>
      <c r="G206"/>
      <c r="H206"/>
      <c r="I206"/>
      <c r="J206"/>
    </row>
    <row r="207" spans="2:10" s="60" customFormat="1" x14ac:dyDescent="0.3">
      <c r="B207" s="6">
        <v>43819</v>
      </c>
      <c r="C207" s="73" t="str">
        <f>IF(Data!C207&gt;0,"R","NR")</f>
        <v>NR</v>
      </c>
      <c r="D207" s="73" t="str">
        <f>IF(Data!D207&gt;0,"R","NR")</f>
        <v>NR</v>
      </c>
      <c r="E207" s="73" t="str">
        <f t="shared" si="3"/>
        <v>NEGATIVE</v>
      </c>
      <c r="G207"/>
      <c r="H207"/>
      <c r="I207"/>
      <c r="J207"/>
    </row>
    <row r="208" spans="2:10" s="60" customFormat="1" x14ac:dyDescent="0.3">
      <c r="B208" s="6">
        <v>43820</v>
      </c>
      <c r="C208" s="73" t="str">
        <f>IF(Data!C208&gt;0,"R","NR")</f>
        <v>NR</v>
      </c>
      <c r="D208" s="73" t="str">
        <f>IF(Data!D208&gt;0,"R","NR")</f>
        <v>NR</v>
      </c>
      <c r="E208" s="73" t="str">
        <f t="shared" si="3"/>
        <v>NEGATIVE</v>
      </c>
      <c r="G208"/>
      <c r="H208"/>
      <c r="I208"/>
      <c r="J208"/>
    </row>
    <row r="209" spans="2:10" s="60" customFormat="1" x14ac:dyDescent="0.3">
      <c r="B209" s="6">
        <v>43821</v>
      </c>
      <c r="C209" s="73" t="str">
        <f>IF(Data!C209&gt;0,"R","NR")</f>
        <v>NR</v>
      </c>
      <c r="D209" s="73" t="str">
        <f>IF(Data!D209&gt;0,"R","NR")</f>
        <v>NR</v>
      </c>
      <c r="E209" s="73" t="str">
        <f t="shared" si="3"/>
        <v>NEGATIVE</v>
      </c>
      <c r="G209"/>
      <c r="H209"/>
      <c r="I209"/>
      <c r="J209"/>
    </row>
    <row r="210" spans="2:10" s="60" customFormat="1" x14ac:dyDescent="0.3">
      <c r="B210" s="6">
        <v>43822</v>
      </c>
      <c r="C210" s="73" t="str">
        <f>IF(Data!C210&gt;0,"R","NR")</f>
        <v>NR</v>
      </c>
      <c r="D210" s="73" t="str">
        <f>IF(Data!D210&gt;0,"R","NR")</f>
        <v>R</v>
      </c>
      <c r="E210" s="73" t="str">
        <f t="shared" si="3"/>
        <v>FALSE ALARM</v>
      </c>
      <c r="G210"/>
      <c r="H210"/>
      <c r="I210"/>
      <c r="J210"/>
    </row>
    <row r="211" spans="2:10" s="60" customFormat="1" x14ac:dyDescent="0.3">
      <c r="B211" s="6">
        <v>43823</v>
      </c>
      <c r="C211" s="73" t="str">
        <f>IF(Data!C211&gt;0,"R","NR")</f>
        <v>NR</v>
      </c>
      <c r="D211" s="73" t="str">
        <f>IF(Data!D211&gt;0,"R","NR")</f>
        <v>NR</v>
      </c>
      <c r="E211" s="73" t="str">
        <f t="shared" si="3"/>
        <v>NEGATIVE</v>
      </c>
      <c r="G211"/>
      <c r="H211"/>
      <c r="I211"/>
      <c r="J211"/>
    </row>
    <row r="212" spans="2:10" s="60" customFormat="1" x14ac:dyDescent="0.3">
      <c r="B212" s="6">
        <v>43824</v>
      </c>
      <c r="C212" s="73" t="str">
        <f>IF(Data!C212&gt;0,"R","NR")</f>
        <v>NR</v>
      </c>
      <c r="D212" s="73" t="str">
        <f>IF(Data!D212&gt;0,"R","NR")</f>
        <v>NR</v>
      </c>
      <c r="E212" s="73" t="str">
        <f t="shared" si="3"/>
        <v>NEGATIVE</v>
      </c>
      <c r="G212"/>
      <c r="H212"/>
      <c r="I212"/>
      <c r="J212"/>
    </row>
    <row r="213" spans="2:10" s="60" customFormat="1" x14ac:dyDescent="0.3">
      <c r="B213" s="6">
        <v>43825</v>
      </c>
      <c r="C213" s="73" t="str">
        <f>IF(Data!C213&gt;0,"R","NR")</f>
        <v>NR</v>
      </c>
      <c r="D213" s="73" t="str">
        <f>IF(Data!D213&gt;0,"R","NR")</f>
        <v>R</v>
      </c>
      <c r="E213" s="73" t="str">
        <f t="shared" si="3"/>
        <v>FALSE ALARM</v>
      </c>
      <c r="G213"/>
      <c r="H213"/>
      <c r="I213"/>
      <c r="J213"/>
    </row>
    <row r="214" spans="2:10" s="60" customFormat="1" x14ac:dyDescent="0.3">
      <c r="B214" s="6">
        <v>43826</v>
      </c>
      <c r="C214" s="73" t="str">
        <f>IF(Data!C214&gt;0,"R","NR")</f>
        <v>NR</v>
      </c>
      <c r="D214" s="73" t="str">
        <f>IF(Data!D214&gt;0,"R","NR")</f>
        <v>NR</v>
      </c>
      <c r="E214" s="73" t="str">
        <f t="shared" si="3"/>
        <v>NEGATIVE</v>
      </c>
      <c r="G214"/>
      <c r="H214"/>
      <c r="I214"/>
      <c r="J214"/>
    </row>
    <row r="215" spans="2:10" s="60" customFormat="1" x14ac:dyDescent="0.3">
      <c r="B215" s="6">
        <v>43827</v>
      </c>
      <c r="C215" s="73" t="str">
        <f>IF(Data!C215&gt;0,"R","NR")</f>
        <v>NR</v>
      </c>
      <c r="D215" s="73" t="str">
        <f>IF(Data!D215&gt;0,"R","NR")</f>
        <v>R</v>
      </c>
      <c r="E215" s="73" t="str">
        <f t="shared" si="3"/>
        <v>FALSE ALARM</v>
      </c>
      <c r="G215"/>
      <c r="H215"/>
      <c r="I215"/>
      <c r="J215"/>
    </row>
    <row r="216" spans="2:10" s="60" customFormat="1" x14ac:dyDescent="0.3">
      <c r="B216" s="6">
        <v>43828</v>
      </c>
      <c r="C216" s="73" t="str">
        <f>IF(Data!C216&gt;0,"R","NR")</f>
        <v>NR</v>
      </c>
      <c r="D216" s="73" t="str">
        <f>IF(Data!D216&gt;0,"R","NR")</f>
        <v>R</v>
      </c>
      <c r="E216" s="73" t="str">
        <f t="shared" ref="E216:E218" si="4">IF(AND(C216=D216,C216="R"),"HIT",IF(AND(C216&lt;&gt;D216,C216="NR"),"FALSE ALARM",IF(AND(C216&lt;&gt;D216,C216="R"),"MISS","NEGATIVE")))</f>
        <v>FALSE ALARM</v>
      </c>
      <c r="G216"/>
      <c r="H216"/>
      <c r="I216"/>
      <c r="J216"/>
    </row>
    <row r="217" spans="2:10" s="60" customFormat="1" x14ac:dyDescent="0.3">
      <c r="B217" s="6">
        <v>43829</v>
      </c>
      <c r="C217" s="73" t="str">
        <f>IF(Data!C217&gt;0,"R","NR")</f>
        <v>NR</v>
      </c>
      <c r="D217" s="73" t="str">
        <f>IF(Data!D217&gt;0,"R","NR")</f>
        <v>NR</v>
      </c>
      <c r="E217" s="73" t="str">
        <f t="shared" si="4"/>
        <v>NEGATIVE</v>
      </c>
      <c r="G217"/>
      <c r="H217"/>
      <c r="I217"/>
      <c r="J217"/>
    </row>
    <row r="218" spans="2:10" s="60" customFormat="1" x14ac:dyDescent="0.3">
      <c r="B218" s="6">
        <v>43830</v>
      </c>
      <c r="C218" s="73" t="str">
        <f>IF(Data!C218&gt;0,"R","NR")</f>
        <v>NR</v>
      </c>
      <c r="D218" s="73" t="str">
        <f>IF(Data!D218&gt;0,"R","NR")</f>
        <v>R</v>
      </c>
      <c r="E218" s="73" t="str">
        <f t="shared" si="4"/>
        <v>FALSE ALARM</v>
      </c>
      <c r="G218"/>
      <c r="H218"/>
      <c r="I218"/>
      <c r="J218"/>
    </row>
    <row r="219" spans="2:10" x14ac:dyDescent="0.3">
      <c r="B219" s="6">
        <v>43831</v>
      </c>
      <c r="C219" s="4" t="str">
        <f>IF(Data!C219&gt;0,"R","NR")</f>
        <v>NR</v>
      </c>
      <c r="D219" s="4" t="str">
        <f>IF(Data!D219&gt;0,"R","NR")</f>
        <v>NR</v>
      </c>
      <c r="E219" s="27" t="str">
        <f>IF(AND(C219=D219,C219="R"),"HIT",IF(AND(C219&lt;&gt;D219,C219="NR"),"FALSE ALARM",IF(AND(C219&lt;&gt;D219,C219="R"),"MISS","NEGATIVE")))</f>
        <v>NEGATIVE</v>
      </c>
    </row>
    <row r="220" spans="2:10" ht="15" customHeight="1" x14ac:dyDescent="0.3">
      <c r="B220" s="6">
        <v>43832</v>
      </c>
      <c r="C220" s="43" t="str">
        <f>IF(Data!C220&gt;0,"R","NR")</f>
        <v>NR</v>
      </c>
      <c r="D220" s="43" t="str">
        <f>IF(Data!D220&gt;0,"R","NR")</f>
        <v>R</v>
      </c>
      <c r="E220" s="27" t="str">
        <f t="shared" ref="E220:E283" si="5">IF(AND(C220=D220,C220="R"),"HIT",IF(AND(C220&lt;&gt;D220,C220="NR"),"FALSE ALARM",IF(AND(C220&lt;&gt;D220,C220="R"),"MISS","NEGATIVE")))</f>
        <v>FALSE ALARM</v>
      </c>
    </row>
    <row r="221" spans="2:10" x14ac:dyDescent="0.3">
      <c r="B221" s="6">
        <v>43833</v>
      </c>
      <c r="C221" s="43" t="str">
        <f>IF(Data!C221&gt;0,"R","NR")</f>
        <v>R</v>
      </c>
      <c r="D221" s="43" t="str">
        <f>IF(Data!D221&gt;0,"R","NR")</f>
        <v>R</v>
      </c>
      <c r="E221" s="4" t="str">
        <f t="shared" si="5"/>
        <v>HIT</v>
      </c>
    </row>
    <row r="222" spans="2:10" x14ac:dyDescent="0.3">
      <c r="B222" s="6">
        <v>43834</v>
      </c>
      <c r="C222" s="43" t="str">
        <f>IF(Data!C222&gt;0,"R","NR")</f>
        <v>NR</v>
      </c>
      <c r="D222" s="43" t="str">
        <f>IF(Data!D222&gt;0,"R","NR")</f>
        <v>R</v>
      </c>
      <c r="E222" s="4" t="str">
        <f t="shared" si="5"/>
        <v>FALSE ALARM</v>
      </c>
    </row>
    <row r="223" spans="2:10" x14ac:dyDescent="0.3">
      <c r="B223" s="6">
        <v>43835</v>
      </c>
      <c r="C223" s="43" t="str">
        <f>IF(Data!C223&gt;0,"R","NR")</f>
        <v>NR</v>
      </c>
      <c r="D223" s="43" t="str">
        <f>IF(Data!D223&gt;0,"R","NR")</f>
        <v>R</v>
      </c>
      <c r="E223" s="4" t="str">
        <f t="shared" si="5"/>
        <v>FALSE ALARM</v>
      </c>
    </row>
    <row r="224" spans="2:10" x14ac:dyDescent="0.3">
      <c r="B224" s="6">
        <v>43836</v>
      </c>
      <c r="C224" s="43" t="str">
        <f>IF(Data!C224&gt;0,"R","NR")</f>
        <v>NR</v>
      </c>
      <c r="D224" s="43" t="str">
        <f>IF(Data!D224&gt;0,"R","NR")</f>
        <v>NR</v>
      </c>
      <c r="E224" s="4" t="str">
        <f t="shared" si="5"/>
        <v>NEGATIVE</v>
      </c>
    </row>
    <row r="225" spans="2:5" x14ac:dyDescent="0.3">
      <c r="B225" s="6">
        <v>43837</v>
      </c>
      <c r="C225" s="43" t="str">
        <f>IF(Data!C225&gt;0,"R","NR")</f>
        <v>NR</v>
      </c>
      <c r="D225" s="43" t="str">
        <f>IF(Data!D225&gt;0,"R","NR")</f>
        <v>R</v>
      </c>
      <c r="E225" s="4" t="str">
        <f t="shared" si="5"/>
        <v>FALSE ALARM</v>
      </c>
    </row>
    <row r="226" spans="2:5" x14ac:dyDescent="0.3">
      <c r="B226" s="6">
        <v>43838</v>
      </c>
      <c r="C226" s="43" t="str">
        <f>IF(Data!C226&gt;0,"R","NR")</f>
        <v>NR</v>
      </c>
      <c r="D226" s="43" t="str">
        <f>IF(Data!D226&gt;0,"R","NR")</f>
        <v>NR</v>
      </c>
      <c r="E226" s="4" t="str">
        <f t="shared" si="5"/>
        <v>NEGATIVE</v>
      </c>
    </row>
    <row r="227" spans="2:5" x14ac:dyDescent="0.3">
      <c r="B227" s="6">
        <v>43839</v>
      </c>
      <c r="C227" s="43" t="str">
        <f>IF(Data!C227&gt;0,"R","NR")</f>
        <v>NR</v>
      </c>
      <c r="D227" s="43" t="str">
        <f>IF(Data!D227&gt;0,"R","NR")</f>
        <v>NR</v>
      </c>
      <c r="E227" s="4" t="str">
        <f t="shared" si="5"/>
        <v>NEGATIVE</v>
      </c>
    </row>
    <row r="228" spans="2:5" x14ac:dyDescent="0.3">
      <c r="B228" s="6">
        <v>43840</v>
      </c>
      <c r="C228" s="43" t="str">
        <f>IF(Data!C228&gt;0,"R","NR")</f>
        <v>NR</v>
      </c>
      <c r="D228" s="43" t="str">
        <f>IF(Data!D228&gt;0,"R","NR")</f>
        <v>R</v>
      </c>
      <c r="E228" s="4" t="str">
        <f t="shared" si="5"/>
        <v>FALSE ALARM</v>
      </c>
    </row>
    <row r="229" spans="2:5" x14ac:dyDescent="0.3">
      <c r="B229" s="6">
        <v>43841</v>
      </c>
      <c r="C229" s="43" t="str">
        <f>IF(Data!C229&gt;0,"R","NR")</f>
        <v>NR</v>
      </c>
      <c r="D229" s="43" t="str">
        <f>IF(Data!D229&gt;0,"R","NR")</f>
        <v>NR</v>
      </c>
      <c r="E229" s="4" t="str">
        <f t="shared" si="5"/>
        <v>NEGATIVE</v>
      </c>
    </row>
    <row r="230" spans="2:5" x14ac:dyDescent="0.3">
      <c r="B230" s="6">
        <v>43842</v>
      </c>
      <c r="C230" s="43" t="str">
        <f>IF(Data!C230&gt;0,"R","NR")</f>
        <v>NR</v>
      </c>
      <c r="D230" s="43" t="str">
        <f>IF(Data!D230&gt;0,"R","NR")</f>
        <v>NR</v>
      </c>
      <c r="E230" s="4" t="str">
        <f t="shared" si="5"/>
        <v>NEGATIVE</v>
      </c>
    </row>
    <row r="231" spans="2:5" x14ac:dyDescent="0.3">
      <c r="B231" s="6">
        <v>43843</v>
      </c>
      <c r="C231" s="43" t="str">
        <f>IF(Data!C231&gt;0,"R","NR")</f>
        <v>NR</v>
      </c>
      <c r="D231" s="43" t="str">
        <f>IF(Data!D231&gt;0,"R","NR")</f>
        <v>NR</v>
      </c>
      <c r="E231" s="4" t="str">
        <f t="shared" si="5"/>
        <v>NEGATIVE</v>
      </c>
    </row>
    <row r="232" spans="2:5" x14ac:dyDescent="0.3">
      <c r="B232" s="6">
        <v>43844</v>
      </c>
      <c r="C232" s="43" t="str">
        <f>IF(Data!C232&gt;0,"R","NR")</f>
        <v>NR</v>
      </c>
      <c r="D232" s="43" t="str">
        <f>IF(Data!D232&gt;0,"R","NR")</f>
        <v>NR</v>
      </c>
      <c r="E232" s="4" t="str">
        <f t="shared" si="5"/>
        <v>NEGATIVE</v>
      </c>
    </row>
    <row r="233" spans="2:5" x14ac:dyDescent="0.3">
      <c r="B233" s="6">
        <v>43845</v>
      </c>
      <c r="C233" s="43" t="str">
        <f>IF(Data!C233&gt;0,"R","NR")</f>
        <v>NR</v>
      </c>
      <c r="D233" s="43" t="str">
        <f>IF(Data!D233&gt;0,"R","NR")</f>
        <v>NR</v>
      </c>
      <c r="E233" s="4" t="str">
        <f t="shared" si="5"/>
        <v>NEGATIVE</v>
      </c>
    </row>
    <row r="234" spans="2:5" x14ac:dyDescent="0.3">
      <c r="B234" s="6">
        <v>43846</v>
      </c>
      <c r="C234" s="43" t="str">
        <f>IF(Data!C234&gt;0,"R","NR")</f>
        <v>NR</v>
      </c>
      <c r="D234" s="43" t="str">
        <f>IF(Data!D234&gt;0,"R","NR")</f>
        <v>NR</v>
      </c>
      <c r="E234" s="4" t="str">
        <f t="shared" si="5"/>
        <v>NEGATIVE</v>
      </c>
    </row>
    <row r="235" spans="2:5" x14ac:dyDescent="0.3">
      <c r="B235" s="6">
        <v>43847</v>
      </c>
      <c r="C235" s="43" t="str">
        <f>IF(Data!C235&gt;0,"R","NR")</f>
        <v>NR</v>
      </c>
      <c r="D235" s="43" t="str">
        <f>IF(Data!D235&gt;0,"R","NR")</f>
        <v>NR</v>
      </c>
      <c r="E235" s="4" t="str">
        <f t="shared" si="5"/>
        <v>NEGATIVE</v>
      </c>
    </row>
    <row r="236" spans="2:5" x14ac:dyDescent="0.3">
      <c r="B236" s="6">
        <v>43848</v>
      </c>
      <c r="C236" s="43" t="str">
        <f>IF(Data!C236&gt;0,"R","NR")</f>
        <v>NR</v>
      </c>
      <c r="D236" s="43" t="str">
        <f>IF(Data!D236&gt;0,"R","NR")</f>
        <v>NR</v>
      </c>
      <c r="E236" s="4" t="str">
        <f t="shared" si="5"/>
        <v>NEGATIVE</v>
      </c>
    </row>
    <row r="237" spans="2:5" x14ac:dyDescent="0.3">
      <c r="B237" s="6">
        <v>43849</v>
      </c>
      <c r="C237" s="43" t="str">
        <f>IF(Data!C237&gt;0,"R","NR")</f>
        <v>NR</v>
      </c>
      <c r="D237" s="43" t="str">
        <f>IF(Data!D237&gt;0,"R","NR")</f>
        <v>NR</v>
      </c>
      <c r="E237" s="4" t="str">
        <f>IF(AND(C237=D237,C237="R"),"HIT",IF(AND(C237&lt;&gt;D237,C237="NR"),"FALSE ALARM",IF(AND(C237&lt;&gt;D237,C237="R"),"MISS","NEGATIVE")))</f>
        <v>NEGATIVE</v>
      </c>
    </row>
    <row r="238" spans="2:5" x14ac:dyDescent="0.3">
      <c r="B238" s="6">
        <v>43850</v>
      </c>
      <c r="C238" s="43" t="str">
        <f>IF(Data!C238&gt;0,"R","NR")</f>
        <v>NR</v>
      </c>
      <c r="D238" s="43" t="str">
        <f>IF(Data!D238&gt;0,"R","NR")</f>
        <v>NR</v>
      </c>
      <c r="E238" s="4" t="str">
        <f t="shared" si="5"/>
        <v>NEGATIVE</v>
      </c>
    </row>
    <row r="239" spans="2:5" x14ac:dyDescent="0.3">
      <c r="B239" s="6">
        <v>43851</v>
      </c>
      <c r="C239" s="43" t="str">
        <f>IF(Data!C239&gt;0,"R","NR")</f>
        <v>NR</v>
      </c>
      <c r="D239" s="43" t="str">
        <f>IF(Data!D239&gt;0,"R","NR")</f>
        <v>NR</v>
      </c>
      <c r="E239" s="4" t="str">
        <f t="shared" si="5"/>
        <v>NEGATIVE</v>
      </c>
    </row>
    <row r="240" spans="2:5" x14ac:dyDescent="0.3">
      <c r="B240" s="6">
        <v>43852</v>
      </c>
      <c r="C240" s="43" t="str">
        <f>IF(Data!C240&gt;0,"R","NR")</f>
        <v>NR</v>
      </c>
      <c r="D240" s="43" t="str">
        <f>IF(Data!D240&gt;0,"R","NR")</f>
        <v>NR</v>
      </c>
      <c r="E240" s="4" t="str">
        <f t="shared" si="5"/>
        <v>NEGATIVE</v>
      </c>
    </row>
    <row r="241" spans="2:5" x14ac:dyDescent="0.3">
      <c r="B241" s="6">
        <v>43853</v>
      </c>
      <c r="C241" s="43" t="str">
        <f>IF(Data!C241&gt;0,"R","NR")</f>
        <v>NR</v>
      </c>
      <c r="D241" s="43" t="str">
        <f>IF(Data!D241&gt;0,"R","NR")</f>
        <v>NR</v>
      </c>
      <c r="E241" s="4" t="str">
        <f t="shared" si="5"/>
        <v>NEGATIVE</v>
      </c>
    </row>
    <row r="242" spans="2:5" x14ac:dyDescent="0.3">
      <c r="B242" s="6">
        <v>43854</v>
      </c>
      <c r="C242" s="43" t="str">
        <f>IF(Data!C242&gt;0,"R","NR")</f>
        <v>NR</v>
      </c>
      <c r="D242" s="43" t="str">
        <f>IF(Data!D242&gt;0,"R","NR")</f>
        <v>NR</v>
      </c>
      <c r="E242" s="4" t="str">
        <f t="shared" si="5"/>
        <v>NEGATIVE</v>
      </c>
    </row>
    <row r="243" spans="2:5" x14ac:dyDescent="0.3">
      <c r="B243" s="6">
        <v>43855</v>
      </c>
      <c r="C243" s="43" t="str">
        <f>IF(Data!C243&gt;0,"R","NR")</f>
        <v>NR</v>
      </c>
      <c r="D243" s="43" t="str">
        <f>IF(Data!D243&gt;0,"R","NR")</f>
        <v>NR</v>
      </c>
      <c r="E243" s="4" t="str">
        <f t="shared" si="5"/>
        <v>NEGATIVE</v>
      </c>
    </row>
    <row r="244" spans="2:5" x14ac:dyDescent="0.3">
      <c r="B244" s="6">
        <v>43856</v>
      </c>
      <c r="C244" s="43" t="str">
        <f>IF(Data!C244&gt;0,"R","NR")</f>
        <v>NR</v>
      </c>
      <c r="D244" s="43" t="str">
        <f>IF(Data!D244&gt;0,"R","NR")</f>
        <v>NR</v>
      </c>
      <c r="E244" s="4" t="str">
        <f t="shared" si="5"/>
        <v>NEGATIVE</v>
      </c>
    </row>
    <row r="245" spans="2:5" x14ac:dyDescent="0.3">
      <c r="B245" s="6">
        <v>43857</v>
      </c>
      <c r="C245" s="43" t="str">
        <f>IF(Data!C245&gt;0,"R","NR")</f>
        <v>NR</v>
      </c>
      <c r="D245" s="43" t="str">
        <f>IF(Data!D245&gt;0,"R","NR")</f>
        <v>NR</v>
      </c>
      <c r="E245" s="4" t="str">
        <f t="shared" si="5"/>
        <v>NEGATIVE</v>
      </c>
    </row>
    <row r="246" spans="2:5" x14ac:dyDescent="0.3">
      <c r="B246" s="6">
        <v>43858</v>
      </c>
      <c r="C246" s="43" t="str">
        <f>IF(Data!C246&gt;0,"R","NR")</f>
        <v>NR</v>
      </c>
      <c r="D246" s="43" t="str">
        <f>IF(Data!D246&gt;0,"R","NR")</f>
        <v>NR</v>
      </c>
      <c r="E246" s="4" t="str">
        <f t="shared" si="5"/>
        <v>NEGATIVE</v>
      </c>
    </row>
    <row r="247" spans="2:5" x14ac:dyDescent="0.3">
      <c r="B247" s="6">
        <v>43859</v>
      </c>
      <c r="C247" s="43" t="str">
        <f>IF(Data!C247&gt;0,"R","NR")</f>
        <v>NR</v>
      </c>
      <c r="D247" s="43" t="str">
        <f>IF(Data!D247&gt;0,"R","NR")</f>
        <v>NR</v>
      </c>
      <c r="E247" s="4" t="str">
        <f t="shared" si="5"/>
        <v>NEGATIVE</v>
      </c>
    </row>
    <row r="248" spans="2:5" x14ac:dyDescent="0.3">
      <c r="B248" s="6">
        <v>43860</v>
      </c>
      <c r="C248" s="43" t="str">
        <f>IF(Data!C248&gt;0,"R","NR")</f>
        <v>NR</v>
      </c>
      <c r="D248" s="43" t="str">
        <f>IF(Data!D248&gt;0,"R","NR")</f>
        <v>NR</v>
      </c>
      <c r="E248" s="4" t="str">
        <f t="shared" si="5"/>
        <v>NEGATIVE</v>
      </c>
    </row>
    <row r="249" spans="2:5" x14ac:dyDescent="0.3">
      <c r="B249" s="6">
        <v>43861</v>
      </c>
      <c r="C249" s="43" t="str">
        <f>IF(Data!C249&gt;0,"R","NR")</f>
        <v>NR</v>
      </c>
      <c r="D249" s="43" t="str">
        <f>IF(Data!D249&gt;0,"R","NR")</f>
        <v>NR</v>
      </c>
      <c r="E249" s="4" t="str">
        <f t="shared" si="5"/>
        <v>NEGATIVE</v>
      </c>
    </row>
    <row r="250" spans="2:5" x14ac:dyDescent="0.3">
      <c r="B250" s="6">
        <v>43862</v>
      </c>
      <c r="C250" s="43" t="str">
        <f>IF(Data!C250&gt;0,"R","NR")</f>
        <v>NR</v>
      </c>
      <c r="D250" s="43" t="str">
        <f>IF(Data!D250&gt;0,"R","NR")</f>
        <v>NR</v>
      </c>
      <c r="E250" s="4" t="str">
        <f t="shared" si="5"/>
        <v>NEGATIVE</v>
      </c>
    </row>
    <row r="251" spans="2:5" x14ac:dyDescent="0.3">
      <c r="B251" s="6">
        <v>43863</v>
      </c>
      <c r="C251" s="43" t="str">
        <f>IF(Data!C251&gt;0,"R","NR")</f>
        <v>NR</v>
      </c>
      <c r="D251" s="43" t="str">
        <f>IF(Data!D251&gt;0,"R","NR")</f>
        <v>NR</v>
      </c>
      <c r="E251" s="4" t="str">
        <f t="shared" si="5"/>
        <v>NEGATIVE</v>
      </c>
    </row>
    <row r="252" spans="2:5" x14ac:dyDescent="0.3">
      <c r="B252" s="6">
        <v>43864</v>
      </c>
      <c r="C252" s="43" t="str">
        <f>IF(Data!C252&gt;0,"R","NR")</f>
        <v>NR</v>
      </c>
      <c r="D252" s="43" t="str">
        <f>IF(Data!D252&gt;0,"R","NR")</f>
        <v>NR</v>
      </c>
      <c r="E252" s="4" t="str">
        <f t="shared" si="5"/>
        <v>NEGATIVE</v>
      </c>
    </row>
    <row r="253" spans="2:5" x14ac:dyDescent="0.3">
      <c r="B253" s="6">
        <v>43865</v>
      </c>
      <c r="C253" s="43" t="str">
        <f>IF(Data!C253&gt;0,"R","NR")</f>
        <v>NR</v>
      </c>
      <c r="D253" s="43" t="str">
        <f>IF(Data!D253&gt;0,"R","NR")</f>
        <v>NR</v>
      </c>
      <c r="E253" s="4" t="str">
        <f t="shared" si="5"/>
        <v>NEGATIVE</v>
      </c>
    </row>
    <row r="254" spans="2:5" x14ac:dyDescent="0.3">
      <c r="B254" s="6">
        <v>43866</v>
      </c>
      <c r="C254" s="43" t="str">
        <f>IF(Data!C254&gt;0,"R","NR")</f>
        <v>NR</v>
      </c>
      <c r="D254" s="43" t="str">
        <f>IF(Data!D254&gt;0,"R","NR")</f>
        <v>NR</v>
      </c>
      <c r="E254" s="4" t="str">
        <f t="shared" si="5"/>
        <v>NEGATIVE</v>
      </c>
    </row>
    <row r="255" spans="2:5" x14ac:dyDescent="0.3">
      <c r="B255" s="6">
        <v>43867</v>
      </c>
      <c r="C255" s="43" t="str">
        <f>IF(Data!C255&gt;0,"R","NR")</f>
        <v>NR</v>
      </c>
      <c r="D255" s="43" t="str">
        <f>IF(Data!D255&gt;0,"R","NR")</f>
        <v>NR</v>
      </c>
      <c r="E255" s="4" t="str">
        <f t="shared" si="5"/>
        <v>NEGATIVE</v>
      </c>
    </row>
    <row r="256" spans="2:5" x14ac:dyDescent="0.3">
      <c r="B256" s="6">
        <v>43868</v>
      </c>
      <c r="C256" s="43" t="str">
        <f>IF(Data!C256&gt;0,"R","NR")</f>
        <v>NR</v>
      </c>
      <c r="D256" s="43" t="str">
        <f>IF(Data!D256&gt;0,"R","NR")</f>
        <v>NR</v>
      </c>
      <c r="E256" s="4" t="str">
        <f t="shared" si="5"/>
        <v>NEGATIVE</v>
      </c>
    </row>
    <row r="257" spans="2:5" x14ac:dyDescent="0.3">
      <c r="B257" s="6">
        <v>43869</v>
      </c>
      <c r="C257" s="43" t="str">
        <f>IF(Data!C257&gt;0,"R","NR")</f>
        <v>NR</v>
      </c>
      <c r="D257" s="43" t="str">
        <f>IF(Data!D257&gt;0,"R","NR")</f>
        <v>NR</v>
      </c>
      <c r="E257" s="4" t="str">
        <f t="shared" si="5"/>
        <v>NEGATIVE</v>
      </c>
    </row>
    <row r="258" spans="2:5" x14ac:dyDescent="0.3">
      <c r="B258" s="6">
        <v>43870</v>
      </c>
      <c r="C258" s="43" t="str">
        <f>IF(Data!C258&gt;0,"R","NR")</f>
        <v>NR</v>
      </c>
      <c r="D258" s="43" t="str">
        <f>IF(Data!D258&gt;0,"R","NR")</f>
        <v>R</v>
      </c>
      <c r="E258" s="4" t="str">
        <f t="shared" si="5"/>
        <v>FALSE ALARM</v>
      </c>
    </row>
    <row r="259" spans="2:5" x14ac:dyDescent="0.3">
      <c r="B259" s="6">
        <v>43871</v>
      </c>
      <c r="C259" s="43" t="str">
        <f>IF(Data!C259&gt;0,"R","NR")</f>
        <v>NR</v>
      </c>
      <c r="D259" s="43" t="str">
        <f>IF(Data!D259&gt;0,"R","NR")</f>
        <v>R</v>
      </c>
      <c r="E259" s="4" t="str">
        <f t="shared" si="5"/>
        <v>FALSE ALARM</v>
      </c>
    </row>
    <row r="260" spans="2:5" x14ac:dyDescent="0.3">
      <c r="B260" s="6">
        <v>43872</v>
      </c>
      <c r="C260" s="43" t="str">
        <f>IF(Data!C260&gt;0,"R","NR")</f>
        <v>NR</v>
      </c>
      <c r="D260" s="43" t="str">
        <f>IF(Data!D260&gt;0,"R","NR")</f>
        <v>NR</v>
      </c>
      <c r="E260" s="4" t="str">
        <f t="shared" si="5"/>
        <v>NEGATIVE</v>
      </c>
    </row>
    <row r="261" spans="2:5" x14ac:dyDescent="0.3">
      <c r="B261" s="6">
        <v>43873</v>
      </c>
      <c r="C261" s="43" t="str">
        <f>IF(Data!C261&gt;0,"R","NR")</f>
        <v>NR</v>
      </c>
      <c r="D261" s="43" t="str">
        <f>IF(Data!D261&gt;0,"R","NR")</f>
        <v>NR</v>
      </c>
      <c r="E261" s="4" t="str">
        <f t="shared" si="5"/>
        <v>NEGATIVE</v>
      </c>
    </row>
    <row r="262" spans="2:5" x14ac:dyDescent="0.3">
      <c r="B262" s="6">
        <v>43874</v>
      </c>
      <c r="C262" s="43" t="str">
        <f>IF(Data!C262&gt;0,"R","NR")</f>
        <v>NR</v>
      </c>
      <c r="D262" s="43" t="str">
        <f>IF(Data!D262&gt;0,"R","NR")</f>
        <v>R</v>
      </c>
      <c r="E262" s="4" t="str">
        <f t="shared" si="5"/>
        <v>FALSE ALARM</v>
      </c>
    </row>
    <row r="263" spans="2:5" x14ac:dyDescent="0.3">
      <c r="B263" s="6">
        <v>43875</v>
      </c>
      <c r="C263" s="43" t="str">
        <f>IF(Data!C263&gt;0,"R","NR")</f>
        <v>NR</v>
      </c>
      <c r="D263" s="43" t="str">
        <f>IF(Data!D263&gt;0,"R","NR")</f>
        <v>NR</v>
      </c>
      <c r="E263" s="4" t="str">
        <f t="shared" si="5"/>
        <v>NEGATIVE</v>
      </c>
    </row>
    <row r="264" spans="2:5" x14ac:dyDescent="0.3">
      <c r="B264" s="6">
        <v>43876</v>
      </c>
      <c r="C264" s="43" t="str">
        <f>IF(Data!C264&gt;0,"R","NR")</f>
        <v>NR</v>
      </c>
      <c r="D264" s="43" t="str">
        <f>IF(Data!D264&gt;0,"R","NR")</f>
        <v>NR</v>
      </c>
      <c r="E264" s="4" t="str">
        <f t="shared" si="5"/>
        <v>NEGATIVE</v>
      </c>
    </row>
    <row r="265" spans="2:5" x14ac:dyDescent="0.3">
      <c r="B265" s="6">
        <v>43877</v>
      </c>
      <c r="C265" s="43" t="str">
        <f>IF(Data!C265&gt;0,"R","NR")</f>
        <v>NR</v>
      </c>
      <c r="D265" s="43" t="str">
        <f>IF(Data!D265&gt;0,"R","NR")</f>
        <v>NR</v>
      </c>
      <c r="E265" s="4" t="str">
        <f t="shared" si="5"/>
        <v>NEGATIVE</v>
      </c>
    </row>
    <row r="266" spans="2:5" x14ac:dyDescent="0.3">
      <c r="B266" s="6">
        <v>43878</v>
      </c>
      <c r="C266" s="43" t="str">
        <f>IF(Data!C266&gt;0,"R","NR")</f>
        <v>NR</v>
      </c>
      <c r="D266" s="43" t="str">
        <f>IF(Data!D266&gt;0,"R","NR")</f>
        <v>NR</v>
      </c>
      <c r="E266" s="4" t="str">
        <f t="shared" si="5"/>
        <v>NEGATIVE</v>
      </c>
    </row>
    <row r="267" spans="2:5" x14ac:dyDescent="0.3">
      <c r="B267" s="6">
        <v>43879</v>
      </c>
      <c r="C267" s="43" t="str">
        <f>IF(Data!C267&gt;0,"R","NR")</f>
        <v>NR</v>
      </c>
      <c r="D267" s="43" t="str">
        <f>IF(Data!D267&gt;0,"R","NR")</f>
        <v>NR</v>
      </c>
      <c r="E267" s="4" t="str">
        <f t="shared" si="5"/>
        <v>NEGATIVE</v>
      </c>
    </row>
    <row r="268" spans="2:5" x14ac:dyDescent="0.3">
      <c r="B268" s="6">
        <v>43880</v>
      </c>
      <c r="C268" s="43" t="str">
        <f>IF(Data!C268&gt;0,"R","NR")</f>
        <v>NR</v>
      </c>
      <c r="D268" s="43" t="str">
        <f>IF(Data!D268&gt;0,"R","NR")</f>
        <v>NR</v>
      </c>
      <c r="E268" s="4" t="str">
        <f t="shared" si="5"/>
        <v>NEGATIVE</v>
      </c>
    </row>
    <row r="269" spans="2:5" x14ac:dyDescent="0.3">
      <c r="B269" s="6">
        <v>43881</v>
      </c>
      <c r="C269" s="43" t="str">
        <f>IF(Data!C269&gt;0,"R","NR")</f>
        <v>NR</v>
      </c>
      <c r="D269" s="43" t="str">
        <f>IF(Data!D269&gt;0,"R","NR")</f>
        <v>NR</v>
      </c>
      <c r="E269" s="4" t="str">
        <f t="shared" si="5"/>
        <v>NEGATIVE</v>
      </c>
    </row>
    <row r="270" spans="2:5" x14ac:dyDescent="0.3">
      <c r="B270" s="6">
        <v>43882</v>
      </c>
      <c r="C270" s="43" t="str">
        <f>IF(Data!C270&gt;0,"R","NR")</f>
        <v>NR</v>
      </c>
      <c r="D270" s="43" t="str">
        <f>IF(Data!D270&gt;0,"R","NR")</f>
        <v>NR</v>
      </c>
      <c r="E270" s="4" t="str">
        <f t="shared" si="5"/>
        <v>NEGATIVE</v>
      </c>
    </row>
    <row r="271" spans="2:5" x14ac:dyDescent="0.3">
      <c r="B271" s="6">
        <v>43883</v>
      </c>
      <c r="C271" s="43" t="str">
        <f>IF(Data!C271&gt;0,"R","NR")</f>
        <v>NR</v>
      </c>
      <c r="D271" s="43" t="str">
        <f>IF(Data!D271&gt;0,"R","NR")</f>
        <v>NR</v>
      </c>
      <c r="E271" s="4" t="str">
        <f t="shared" si="5"/>
        <v>NEGATIVE</v>
      </c>
    </row>
    <row r="272" spans="2:5" x14ac:dyDescent="0.3">
      <c r="B272" s="6">
        <v>43884</v>
      </c>
      <c r="C272" s="43" t="str">
        <f>IF(Data!C272&gt;0,"R","NR")</f>
        <v>NR</v>
      </c>
      <c r="D272" s="43" t="str">
        <f>IF(Data!D272&gt;0,"R","NR")</f>
        <v>NR</v>
      </c>
      <c r="E272" s="4" t="str">
        <f t="shared" si="5"/>
        <v>NEGATIVE</v>
      </c>
    </row>
    <row r="273" spans="2:5" x14ac:dyDescent="0.3">
      <c r="B273" s="6">
        <v>43885</v>
      </c>
      <c r="C273" s="43" t="str">
        <f>IF(Data!C273&gt;0,"R","NR")</f>
        <v>NR</v>
      </c>
      <c r="D273" s="43" t="str">
        <f>IF(Data!D273&gt;0,"R","NR")</f>
        <v>NR</v>
      </c>
      <c r="E273" s="4" t="str">
        <f t="shared" si="5"/>
        <v>NEGATIVE</v>
      </c>
    </row>
    <row r="274" spans="2:5" x14ac:dyDescent="0.3">
      <c r="B274" s="6">
        <v>43886</v>
      </c>
      <c r="C274" s="43" t="str">
        <f>IF(Data!C274&gt;0,"R","NR")</f>
        <v>NR</v>
      </c>
      <c r="D274" s="43" t="str">
        <f>IF(Data!D274&gt;0,"R","NR")</f>
        <v>NR</v>
      </c>
      <c r="E274" s="4" t="str">
        <f t="shared" si="5"/>
        <v>NEGATIVE</v>
      </c>
    </row>
    <row r="275" spans="2:5" x14ac:dyDescent="0.3">
      <c r="B275" s="6">
        <v>43887</v>
      </c>
      <c r="C275" s="43" t="str">
        <f>IF(Data!C275&gt;0,"R","NR")</f>
        <v>NR</v>
      </c>
      <c r="D275" s="43" t="str">
        <f>IF(Data!D275&gt;0,"R","NR")</f>
        <v>NR</v>
      </c>
      <c r="E275" s="4" t="str">
        <f t="shared" si="5"/>
        <v>NEGATIVE</v>
      </c>
    </row>
    <row r="276" spans="2:5" x14ac:dyDescent="0.3">
      <c r="B276" s="6">
        <v>43888</v>
      </c>
      <c r="C276" s="43" t="str">
        <f>IF(Data!C276&gt;0,"R","NR")</f>
        <v>NR</v>
      </c>
      <c r="D276" s="43" t="str">
        <f>IF(Data!D276&gt;0,"R","NR")</f>
        <v>NR</v>
      </c>
      <c r="E276" s="4" t="str">
        <f t="shared" si="5"/>
        <v>NEGATIVE</v>
      </c>
    </row>
    <row r="277" spans="2:5" x14ac:dyDescent="0.3">
      <c r="B277" s="6">
        <v>43889</v>
      </c>
      <c r="C277" s="43" t="str">
        <f>IF(Data!C277&gt;0,"R","NR")</f>
        <v>NR</v>
      </c>
      <c r="D277" s="43" t="str">
        <f>IF(Data!D277&gt;0,"R","NR")</f>
        <v>NR</v>
      </c>
      <c r="E277" s="4" t="str">
        <f t="shared" si="5"/>
        <v>NEGATIVE</v>
      </c>
    </row>
    <row r="278" spans="2:5" x14ac:dyDescent="0.3">
      <c r="B278" s="6">
        <v>43890</v>
      </c>
      <c r="C278" s="43" t="str">
        <f>IF(Data!C278&gt;0,"R","NR")</f>
        <v>NR</v>
      </c>
      <c r="D278" s="43" t="str">
        <f>IF(Data!D278&gt;0,"R","NR")</f>
        <v>NR</v>
      </c>
      <c r="E278" s="4" t="str">
        <f t="shared" si="5"/>
        <v>NEGATIVE</v>
      </c>
    </row>
    <row r="279" spans="2:5" x14ac:dyDescent="0.3">
      <c r="B279" s="6">
        <v>43891</v>
      </c>
      <c r="C279" s="43" t="str">
        <f>IF(Data!C279&gt;0,"R","NR")</f>
        <v>NR</v>
      </c>
      <c r="D279" s="43" t="str">
        <f>IF(Data!D279&gt;0,"R","NR")</f>
        <v>NR</v>
      </c>
      <c r="E279" s="4" t="str">
        <f t="shared" si="5"/>
        <v>NEGATIVE</v>
      </c>
    </row>
    <row r="280" spans="2:5" x14ac:dyDescent="0.3">
      <c r="B280" s="6">
        <v>43892</v>
      </c>
      <c r="C280" s="43" t="str">
        <f>IF(Data!C280&gt;0,"R","NR")</f>
        <v>NR</v>
      </c>
      <c r="D280" s="43" t="str">
        <f>IF(Data!D280&gt;0,"R","NR")</f>
        <v>R</v>
      </c>
      <c r="E280" s="4" t="str">
        <f t="shared" si="5"/>
        <v>FALSE ALARM</v>
      </c>
    </row>
    <row r="281" spans="2:5" x14ac:dyDescent="0.3">
      <c r="B281" s="6">
        <v>43893</v>
      </c>
      <c r="C281" s="43" t="str">
        <f>IF(Data!C281&gt;0,"R","NR")</f>
        <v>NR</v>
      </c>
      <c r="D281" s="43" t="str">
        <f>IF(Data!D281&gt;0,"R","NR")</f>
        <v>NR</v>
      </c>
      <c r="E281" s="4" t="str">
        <f t="shared" si="5"/>
        <v>NEGATIVE</v>
      </c>
    </row>
    <row r="282" spans="2:5" x14ac:dyDescent="0.3">
      <c r="B282" s="6">
        <v>43894</v>
      </c>
      <c r="C282" s="43" t="str">
        <f>IF(Data!C282&gt;0,"R","NR")</f>
        <v>NR</v>
      </c>
      <c r="D282" s="43" t="str">
        <f>IF(Data!D282&gt;0,"R","NR")</f>
        <v>NR</v>
      </c>
      <c r="E282" s="4" t="str">
        <f t="shared" si="5"/>
        <v>NEGATIVE</v>
      </c>
    </row>
    <row r="283" spans="2:5" x14ac:dyDescent="0.3">
      <c r="B283" s="6">
        <v>43895</v>
      </c>
      <c r="C283" s="43" t="str">
        <f>IF(Data!C283&gt;0,"R","NR")</f>
        <v>NR</v>
      </c>
      <c r="D283" s="43" t="str">
        <f>IF(Data!D283&gt;0,"R","NR")</f>
        <v>NR</v>
      </c>
      <c r="E283" s="4" t="str">
        <f t="shared" si="5"/>
        <v>NEGATIVE</v>
      </c>
    </row>
    <row r="284" spans="2:5" x14ac:dyDescent="0.3">
      <c r="B284" s="6">
        <v>43896</v>
      </c>
      <c r="C284" s="43" t="str">
        <f>IF(Data!C284&gt;0,"R","NR")</f>
        <v>NR</v>
      </c>
      <c r="D284" s="43" t="str">
        <f>IF(Data!D284&gt;0,"R","NR")</f>
        <v>NR</v>
      </c>
      <c r="E284" s="4" t="str">
        <f t="shared" ref="E284:E347" si="6">IF(AND(C284=D284,C284="R"),"HIT",IF(AND(C284&lt;&gt;D284,C284="NR"),"FALSE ALARM",IF(AND(C284&lt;&gt;D284,C284="R"),"MISS","NEGATIVE")))</f>
        <v>NEGATIVE</v>
      </c>
    </row>
    <row r="285" spans="2:5" x14ac:dyDescent="0.3">
      <c r="B285" s="6">
        <v>43897</v>
      </c>
      <c r="C285" s="43" t="str">
        <f>IF(Data!C285&gt;0,"R","NR")</f>
        <v>NR</v>
      </c>
      <c r="D285" s="43" t="str">
        <f>IF(Data!D285&gt;0,"R","NR")</f>
        <v>NR</v>
      </c>
      <c r="E285" s="4" t="str">
        <f t="shared" si="6"/>
        <v>NEGATIVE</v>
      </c>
    </row>
    <row r="286" spans="2:5" x14ac:dyDescent="0.3">
      <c r="B286" s="6">
        <v>43898</v>
      </c>
      <c r="C286" s="43" t="str">
        <f>IF(Data!C286&gt;0,"R","NR")</f>
        <v>NR</v>
      </c>
      <c r="D286" s="43" t="str">
        <f>IF(Data!D286&gt;0,"R","NR")</f>
        <v>NR</v>
      </c>
      <c r="E286" s="4" t="str">
        <f t="shared" si="6"/>
        <v>NEGATIVE</v>
      </c>
    </row>
    <row r="287" spans="2:5" x14ac:dyDescent="0.3">
      <c r="B287" s="6">
        <v>43899</v>
      </c>
      <c r="C287" s="43" t="str">
        <f>IF(Data!C287&gt;0,"R","NR")</f>
        <v>NR</v>
      </c>
      <c r="D287" s="43" t="str">
        <f>IF(Data!D287&gt;0,"R","NR")</f>
        <v>R</v>
      </c>
      <c r="E287" s="4" t="str">
        <f t="shared" si="6"/>
        <v>FALSE ALARM</v>
      </c>
    </row>
    <row r="288" spans="2:5" x14ac:dyDescent="0.3">
      <c r="B288" s="6">
        <v>43900</v>
      </c>
      <c r="C288" s="43" t="str">
        <f>IF(Data!C288&gt;0,"R","NR")</f>
        <v>NR</v>
      </c>
      <c r="D288" s="43" t="str">
        <f>IF(Data!D288&gt;0,"R","NR")</f>
        <v>NR</v>
      </c>
      <c r="E288" s="4" t="str">
        <f t="shared" si="6"/>
        <v>NEGATIVE</v>
      </c>
    </row>
    <row r="289" spans="2:5" x14ac:dyDescent="0.3">
      <c r="B289" s="6">
        <v>43901</v>
      </c>
      <c r="C289" s="43" t="str">
        <f>IF(Data!C289&gt;0,"R","NR")</f>
        <v>NR</v>
      </c>
      <c r="D289" s="43" t="str">
        <f>IF(Data!D289&gt;0,"R","NR")</f>
        <v>R</v>
      </c>
      <c r="E289" s="4" t="str">
        <f t="shared" si="6"/>
        <v>FALSE ALARM</v>
      </c>
    </row>
    <row r="290" spans="2:5" x14ac:dyDescent="0.3">
      <c r="B290" s="6">
        <v>43902</v>
      </c>
      <c r="C290" s="43" t="str">
        <f>IF(Data!C290&gt;0,"R","NR")</f>
        <v>NR</v>
      </c>
      <c r="D290" s="43" t="str">
        <f>IF(Data!D290&gt;0,"R","NR")</f>
        <v>NR</v>
      </c>
      <c r="E290" s="4" t="str">
        <f t="shared" si="6"/>
        <v>NEGATIVE</v>
      </c>
    </row>
    <row r="291" spans="2:5" x14ac:dyDescent="0.3">
      <c r="B291" s="6">
        <v>43903</v>
      </c>
      <c r="C291" s="43" t="str">
        <f>IF(Data!C291&gt;0,"R","NR")</f>
        <v>NR</v>
      </c>
      <c r="D291" s="43" t="str">
        <f>IF(Data!D291&gt;0,"R","NR")</f>
        <v>NR</v>
      </c>
      <c r="E291" s="4" t="str">
        <f t="shared" si="6"/>
        <v>NEGATIVE</v>
      </c>
    </row>
    <row r="292" spans="2:5" x14ac:dyDescent="0.3">
      <c r="B292" s="6">
        <v>43904</v>
      </c>
      <c r="C292" s="43" t="str">
        <f>IF(Data!C292&gt;0,"R","NR")</f>
        <v>NR</v>
      </c>
      <c r="D292" s="43" t="str">
        <f>IF(Data!D292&gt;0,"R","NR")</f>
        <v>NR</v>
      </c>
      <c r="E292" s="4" t="str">
        <f t="shared" si="6"/>
        <v>NEGATIVE</v>
      </c>
    </row>
    <row r="293" spans="2:5" x14ac:dyDescent="0.3">
      <c r="B293" s="6">
        <v>43905</v>
      </c>
      <c r="C293" s="43" t="str">
        <f>IF(Data!C293&gt;0,"R","NR")</f>
        <v>NR</v>
      </c>
      <c r="D293" s="43" t="str">
        <f>IF(Data!D293&gt;0,"R","NR")</f>
        <v>NR</v>
      </c>
      <c r="E293" s="4" t="str">
        <f t="shared" si="6"/>
        <v>NEGATIVE</v>
      </c>
    </row>
    <row r="294" spans="2:5" x14ac:dyDescent="0.3">
      <c r="B294" s="6">
        <v>43906</v>
      </c>
      <c r="C294" s="43" t="str">
        <f>IF(Data!C294&gt;0,"R","NR")</f>
        <v>NR</v>
      </c>
      <c r="D294" s="43" t="str">
        <f>IF(Data!D294&gt;0,"R","NR")</f>
        <v>NR</v>
      </c>
      <c r="E294" s="4" t="str">
        <f t="shared" si="6"/>
        <v>NEGATIVE</v>
      </c>
    </row>
    <row r="295" spans="2:5" x14ac:dyDescent="0.3">
      <c r="B295" s="6">
        <v>43907</v>
      </c>
      <c r="C295" s="43" t="str">
        <f>IF(Data!C295&gt;0,"R","NR")</f>
        <v>NR</v>
      </c>
      <c r="D295" s="43" t="str">
        <f>IF(Data!D295&gt;0,"R","NR")</f>
        <v>NR</v>
      </c>
      <c r="E295" s="4" t="str">
        <f t="shared" si="6"/>
        <v>NEGATIVE</v>
      </c>
    </row>
    <row r="296" spans="2:5" x14ac:dyDescent="0.3">
      <c r="B296" s="6">
        <v>43908</v>
      </c>
      <c r="C296" s="43" t="str">
        <f>IF(Data!C296&gt;0,"R","NR")</f>
        <v>NR</v>
      </c>
      <c r="D296" s="43" t="str">
        <f>IF(Data!D296&gt;0,"R","NR")</f>
        <v>NR</v>
      </c>
      <c r="E296" s="4" t="str">
        <f t="shared" si="6"/>
        <v>NEGATIVE</v>
      </c>
    </row>
    <row r="297" spans="2:5" x14ac:dyDescent="0.3">
      <c r="B297" s="6">
        <v>43909</v>
      </c>
      <c r="C297" s="43" t="str">
        <f>IF(Data!C297&gt;0,"R","NR")</f>
        <v>R</v>
      </c>
      <c r="D297" s="43" t="str">
        <f>IF(Data!D297&gt;0,"R","NR")</f>
        <v>NR</v>
      </c>
      <c r="E297" s="4" t="str">
        <f t="shared" si="6"/>
        <v>MISS</v>
      </c>
    </row>
    <row r="298" spans="2:5" x14ac:dyDescent="0.3">
      <c r="B298" s="6">
        <v>43910</v>
      </c>
      <c r="C298" s="43" t="str">
        <f>IF(Data!C298&gt;0,"R","NR")</f>
        <v>NR</v>
      </c>
      <c r="D298" s="43" t="str">
        <f>IF(Data!D298&gt;0,"R","NR")</f>
        <v>R</v>
      </c>
      <c r="E298" s="4" t="str">
        <f t="shared" si="6"/>
        <v>FALSE ALARM</v>
      </c>
    </row>
    <row r="299" spans="2:5" x14ac:dyDescent="0.3">
      <c r="B299" s="6">
        <v>43911</v>
      </c>
      <c r="C299" s="43" t="str">
        <f>IF(Data!C299&gt;0,"R","NR")</f>
        <v>NR</v>
      </c>
      <c r="D299" s="43" t="str">
        <f>IF(Data!D299&gt;0,"R","NR")</f>
        <v>R</v>
      </c>
      <c r="E299" s="4" t="str">
        <f t="shared" si="6"/>
        <v>FALSE ALARM</v>
      </c>
    </row>
    <row r="300" spans="2:5" x14ac:dyDescent="0.3">
      <c r="B300" s="6">
        <v>43912</v>
      </c>
      <c r="C300" s="43" t="str">
        <f>IF(Data!C300&gt;0,"R","NR")</f>
        <v>NR</v>
      </c>
      <c r="D300" s="43" t="str">
        <f>IF(Data!D300&gt;0,"R","NR")</f>
        <v>NR</v>
      </c>
      <c r="E300" s="4" t="str">
        <f t="shared" si="6"/>
        <v>NEGATIVE</v>
      </c>
    </row>
    <row r="301" spans="2:5" x14ac:dyDescent="0.3">
      <c r="B301" s="6">
        <v>43913</v>
      </c>
      <c r="C301" s="43" t="str">
        <f>IF(Data!C301&gt;0,"R","NR")</f>
        <v>NR</v>
      </c>
      <c r="D301" s="43" t="str">
        <f>IF(Data!D301&gt;0,"R","NR")</f>
        <v>NR</v>
      </c>
      <c r="E301" s="4" t="str">
        <f t="shared" si="6"/>
        <v>NEGATIVE</v>
      </c>
    </row>
    <row r="302" spans="2:5" x14ac:dyDescent="0.3">
      <c r="B302" s="6">
        <v>43914</v>
      </c>
      <c r="C302" s="43" t="str">
        <f>IF(Data!C302&gt;0,"R","NR")</f>
        <v>NR</v>
      </c>
      <c r="D302" s="43" t="str">
        <f>IF(Data!D302&gt;0,"R","NR")</f>
        <v>NR</v>
      </c>
      <c r="E302" s="4" t="str">
        <f t="shared" si="6"/>
        <v>NEGATIVE</v>
      </c>
    </row>
    <row r="303" spans="2:5" x14ac:dyDescent="0.3">
      <c r="B303" s="6">
        <v>43915</v>
      </c>
      <c r="C303" s="43" t="str">
        <f>IF(Data!C303&gt;0,"R","NR")</f>
        <v>NR</v>
      </c>
      <c r="D303" s="43" t="str">
        <f>IF(Data!D303&gt;0,"R","NR")</f>
        <v>NR</v>
      </c>
      <c r="E303" s="4" t="str">
        <f t="shared" si="6"/>
        <v>NEGATIVE</v>
      </c>
    </row>
    <row r="304" spans="2:5" x14ac:dyDescent="0.3">
      <c r="B304" s="6">
        <v>43916</v>
      </c>
      <c r="C304" s="43" t="str">
        <f>IF(Data!C304&gt;0,"R","NR")</f>
        <v>NR</v>
      </c>
      <c r="D304" s="43" t="str">
        <f>IF(Data!D304&gt;0,"R","NR")</f>
        <v>NR</v>
      </c>
      <c r="E304" s="4" t="str">
        <f t="shared" si="6"/>
        <v>NEGATIVE</v>
      </c>
    </row>
    <row r="305" spans="2:5" x14ac:dyDescent="0.3">
      <c r="B305" s="6">
        <v>43917</v>
      </c>
      <c r="C305" s="43" t="str">
        <f>IF(Data!C305&gt;0,"R","NR")</f>
        <v>NR</v>
      </c>
      <c r="D305" s="43" t="str">
        <f>IF(Data!D305&gt;0,"R","NR")</f>
        <v>NR</v>
      </c>
      <c r="E305" s="4" t="str">
        <f t="shared" si="6"/>
        <v>NEGATIVE</v>
      </c>
    </row>
    <row r="306" spans="2:5" x14ac:dyDescent="0.3">
      <c r="B306" s="6">
        <v>43918</v>
      </c>
      <c r="C306" s="43" t="str">
        <f>IF(Data!C306&gt;0,"R","NR")</f>
        <v>NR</v>
      </c>
      <c r="D306" s="43" t="str">
        <f>IF(Data!D306&gt;0,"R","NR")</f>
        <v>NR</v>
      </c>
      <c r="E306" s="4" t="str">
        <f t="shared" si="6"/>
        <v>NEGATIVE</v>
      </c>
    </row>
    <row r="307" spans="2:5" x14ac:dyDescent="0.3">
      <c r="B307" s="6">
        <v>43919</v>
      </c>
      <c r="C307" s="43" t="str">
        <f>IF(Data!C307&gt;0,"R","NR")</f>
        <v>NR</v>
      </c>
      <c r="D307" s="43" t="str">
        <f>IF(Data!D307&gt;0,"R","NR")</f>
        <v>NR</v>
      </c>
      <c r="E307" s="4" t="str">
        <f t="shared" si="6"/>
        <v>NEGATIVE</v>
      </c>
    </row>
    <row r="308" spans="2:5" x14ac:dyDescent="0.3">
      <c r="B308" s="6">
        <v>43920</v>
      </c>
      <c r="C308" s="43" t="str">
        <f>IF(Data!C308&gt;0,"R","NR")</f>
        <v>NR</v>
      </c>
      <c r="D308" s="43" t="str">
        <f>IF(Data!D308&gt;0,"R","NR")</f>
        <v>NR</v>
      </c>
      <c r="E308" s="4" t="str">
        <f t="shared" si="6"/>
        <v>NEGATIVE</v>
      </c>
    </row>
    <row r="309" spans="2:5" x14ac:dyDescent="0.3">
      <c r="B309" s="6">
        <v>43921</v>
      </c>
      <c r="C309" s="43" t="str">
        <f>IF(Data!C309&gt;0,"R","NR")</f>
        <v>NR</v>
      </c>
      <c r="D309" s="43" t="str">
        <f>IF(Data!D309&gt;0,"R","NR")</f>
        <v>NR</v>
      </c>
      <c r="E309" s="4" t="str">
        <f t="shared" si="6"/>
        <v>NEGATIVE</v>
      </c>
    </row>
    <row r="310" spans="2:5" x14ac:dyDescent="0.3">
      <c r="B310" s="6">
        <v>43922</v>
      </c>
      <c r="C310" s="43" t="str">
        <f>IF(Data!C310&gt;0,"R","NR")</f>
        <v>NR</v>
      </c>
      <c r="D310" s="43" t="str">
        <f>IF(Data!D310&gt;0,"R","NR")</f>
        <v>NR</v>
      </c>
      <c r="E310" s="4" t="str">
        <f t="shared" si="6"/>
        <v>NEGATIVE</v>
      </c>
    </row>
    <row r="311" spans="2:5" x14ac:dyDescent="0.3">
      <c r="B311" s="6">
        <v>43923</v>
      </c>
      <c r="C311" s="43" t="str">
        <f>IF(Data!C311&gt;0,"R","NR")</f>
        <v>NR</v>
      </c>
      <c r="D311" s="43" t="str">
        <f>IF(Data!D311&gt;0,"R","NR")</f>
        <v>NR</v>
      </c>
      <c r="E311" s="4" t="str">
        <f t="shared" si="6"/>
        <v>NEGATIVE</v>
      </c>
    </row>
    <row r="312" spans="2:5" x14ac:dyDescent="0.3">
      <c r="B312" s="6">
        <v>43924</v>
      </c>
      <c r="C312" s="43" t="str">
        <f>IF(Data!C312&gt;0,"R","NR")</f>
        <v>NR</v>
      </c>
      <c r="D312" s="43" t="str">
        <f>IF(Data!D312&gt;0,"R","NR")</f>
        <v>NR</v>
      </c>
      <c r="E312" s="4" t="str">
        <f t="shared" si="6"/>
        <v>NEGATIVE</v>
      </c>
    </row>
    <row r="313" spans="2:5" x14ac:dyDescent="0.3">
      <c r="B313" s="6">
        <v>43925</v>
      </c>
      <c r="C313" s="43" t="str">
        <f>IF(Data!C313&gt;0,"R","NR")</f>
        <v>NR</v>
      </c>
      <c r="D313" s="43" t="str">
        <f>IF(Data!D313&gt;0,"R","NR")</f>
        <v>NR</v>
      </c>
      <c r="E313" s="4" t="str">
        <f t="shared" si="6"/>
        <v>NEGATIVE</v>
      </c>
    </row>
    <row r="314" spans="2:5" x14ac:dyDescent="0.3">
      <c r="B314" s="6">
        <v>43926</v>
      </c>
      <c r="C314" s="43" t="str">
        <f>IF(Data!C314&gt;0,"R","NR")</f>
        <v>NR</v>
      </c>
      <c r="D314" s="43" t="str">
        <f>IF(Data!D314&gt;0,"R","NR")</f>
        <v>NR</v>
      </c>
      <c r="E314" s="4" t="str">
        <f t="shared" si="6"/>
        <v>NEGATIVE</v>
      </c>
    </row>
    <row r="315" spans="2:5" x14ac:dyDescent="0.3">
      <c r="B315" s="6">
        <v>43927</v>
      </c>
      <c r="C315" s="43" t="str">
        <f>IF(Data!C315&gt;0,"R","NR")</f>
        <v>R</v>
      </c>
      <c r="D315" s="43" t="str">
        <f>IF(Data!D315&gt;0,"R","NR")</f>
        <v>NR</v>
      </c>
      <c r="E315" s="4" t="str">
        <f t="shared" si="6"/>
        <v>MISS</v>
      </c>
    </row>
    <row r="316" spans="2:5" x14ac:dyDescent="0.3">
      <c r="B316" s="6">
        <v>43928</v>
      </c>
      <c r="C316" s="43" t="str">
        <f>IF(Data!C316&gt;0,"R","NR")</f>
        <v>R</v>
      </c>
      <c r="D316" s="43" t="str">
        <f>IF(Data!D316&gt;0,"R","NR")</f>
        <v>R</v>
      </c>
      <c r="E316" s="4" t="str">
        <f t="shared" si="6"/>
        <v>HIT</v>
      </c>
    </row>
    <row r="317" spans="2:5" x14ac:dyDescent="0.3">
      <c r="B317" s="6">
        <v>43929</v>
      </c>
      <c r="C317" s="43" t="str">
        <f>IF(Data!C317&gt;0,"R","NR")</f>
        <v>R</v>
      </c>
      <c r="D317" s="43" t="str">
        <f>IF(Data!D317&gt;0,"R","NR")</f>
        <v>R</v>
      </c>
      <c r="E317" s="4" t="str">
        <f t="shared" si="6"/>
        <v>HIT</v>
      </c>
    </row>
    <row r="318" spans="2:5" x14ac:dyDescent="0.3">
      <c r="B318" s="6">
        <v>43930</v>
      </c>
      <c r="C318" s="43" t="str">
        <f>IF(Data!C318&gt;0,"R","NR")</f>
        <v>NR</v>
      </c>
      <c r="D318" s="43" t="str">
        <f>IF(Data!D318&gt;0,"R","NR")</f>
        <v>R</v>
      </c>
      <c r="E318" s="4" t="str">
        <f t="shared" si="6"/>
        <v>FALSE ALARM</v>
      </c>
    </row>
    <row r="319" spans="2:5" x14ac:dyDescent="0.3">
      <c r="B319" s="6">
        <v>43931</v>
      </c>
      <c r="C319" s="43" t="str">
        <f>IF(Data!C319&gt;0,"R","NR")</f>
        <v>NR</v>
      </c>
      <c r="D319" s="43" t="str">
        <f>IF(Data!D319&gt;0,"R","NR")</f>
        <v>NR</v>
      </c>
      <c r="E319" s="4" t="str">
        <f t="shared" si="6"/>
        <v>NEGATIVE</v>
      </c>
    </row>
    <row r="320" spans="2:5" x14ac:dyDescent="0.3">
      <c r="B320" s="6">
        <v>43932</v>
      </c>
      <c r="C320" s="43" t="str">
        <f>IF(Data!C320&gt;0,"R","NR")</f>
        <v>NR</v>
      </c>
      <c r="D320" s="43" t="str">
        <f>IF(Data!D320&gt;0,"R","NR")</f>
        <v>NR</v>
      </c>
      <c r="E320" s="4" t="str">
        <f t="shared" si="6"/>
        <v>NEGATIVE</v>
      </c>
    </row>
    <row r="321" spans="2:5" x14ac:dyDescent="0.3">
      <c r="B321" s="6">
        <v>43933</v>
      </c>
      <c r="C321" s="43" t="str">
        <f>IF(Data!C321&gt;0,"R","NR")</f>
        <v>NR</v>
      </c>
      <c r="D321" s="43" t="str">
        <f>IF(Data!D321&gt;0,"R","NR")</f>
        <v>NR</v>
      </c>
      <c r="E321" s="4" t="str">
        <f t="shared" si="6"/>
        <v>NEGATIVE</v>
      </c>
    </row>
    <row r="322" spans="2:5" x14ac:dyDescent="0.3">
      <c r="B322" s="6">
        <v>43934</v>
      </c>
      <c r="C322" s="43" t="str">
        <f>IF(Data!C322&gt;0,"R","NR")</f>
        <v>NR</v>
      </c>
      <c r="D322" s="43" t="str">
        <f>IF(Data!D322&gt;0,"R","NR")</f>
        <v>NR</v>
      </c>
      <c r="E322" s="4" t="str">
        <f t="shared" si="6"/>
        <v>NEGATIVE</v>
      </c>
    </row>
    <row r="323" spans="2:5" x14ac:dyDescent="0.3">
      <c r="B323" s="6">
        <v>43935</v>
      </c>
      <c r="C323" s="43" t="str">
        <f>IF(Data!C323&gt;0,"R","NR")</f>
        <v>NR</v>
      </c>
      <c r="D323" s="43" t="str">
        <f>IF(Data!D323&gt;0,"R","NR")</f>
        <v>NR</v>
      </c>
      <c r="E323" s="4" t="str">
        <f t="shared" si="6"/>
        <v>NEGATIVE</v>
      </c>
    </row>
    <row r="324" spans="2:5" x14ac:dyDescent="0.3">
      <c r="B324" s="6">
        <v>43936</v>
      </c>
      <c r="C324" s="43" t="str">
        <f>IF(Data!C324&gt;0,"R","NR")</f>
        <v>NR</v>
      </c>
      <c r="D324" s="43" t="str">
        <f>IF(Data!D324&gt;0,"R","NR")</f>
        <v>NR</v>
      </c>
      <c r="E324" s="4" t="str">
        <f t="shared" si="6"/>
        <v>NEGATIVE</v>
      </c>
    </row>
    <row r="325" spans="2:5" x14ac:dyDescent="0.3">
      <c r="B325" s="6">
        <v>43937</v>
      </c>
      <c r="C325" s="43" t="str">
        <f>IF(Data!C325&gt;0,"R","NR")</f>
        <v>NR</v>
      </c>
      <c r="D325" s="43" t="str">
        <f>IF(Data!D325&gt;0,"R","NR")</f>
        <v>NR</v>
      </c>
      <c r="E325" s="4" t="str">
        <f t="shared" si="6"/>
        <v>NEGATIVE</v>
      </c>
    </row>
    <row r="326" spans="2:5" x14ac:dyDescent="0.3">
      <c r="B326" s="6">
        <v>43938</v>
      </c>
      <c r="C326" s="43" t="str">
        <f>IF(Data!C326&gt;0,"R","NR")</f>
        <v>R</v>
      </c>
      <c r="D326" s="43" t="str">
        <f>IF(Data!D326&gt;0,"R","NR")</f>
        <v>NR</v>
      </c>
      <c r="E326" s="4" t="str">
        <f t="shared" si="6"/>
        <v>MISS</v>
      </c>
    </row>
    <row r="327" spans="2:5" x14ac:dyDescent="0.3">
      <c r="B327" s="6">
        <v>43939</v>
      </c>
      <c r="C327" s="43" t="str">
        <f>IF(Data!C327&gt;0,"R","NR")</f>
        <v>R</v>
      </c>
      <c r="D327" s="43" t="str">
        <f>IF(Data!D327&gt;0,"R","NR")</f>
        <v>NR</v>
      </c>
      <c r="E327" s="4" t="str">
        <f t="shared" si="6"/>
        <v>MISS</v>
      </c>
    </row>
    <row r="328" spans="2:5" x14ac:dyDescent="0.3">
      <c r="B328" s="6">
        <v>43940</v>
      </c>
      <c r="C328" s="43" t="str">
        <f>IF(Data!C328&gt;0,"R","NR")</f>
        <v>NR</v>
      </c>
      <c r="D328" s="43" t="str">
        <f>IF(Data!D328&gt;0,"R","NR")</f>
        <v>NR</v>
      </c>
      <c r="E328" s="4" t="str">
        <f t="shared" si="6"/>
        <v>NEGATIVE</v>
      </c>
    </row>
    <row r="329" spans="2:5" x14ac:dyDescent="0.3">
      <c r="B329" s="6">
        <v>43941</v>
      </c>
      <c r="C329" s="43" t="str">
        <f>IF(Data!C329&gt;0,"R","NR")</f>
        <v>R</v>
      </c>
      <c r="D329" s="43" t="str">
        <f>IF(Data!D329&gt;0,"R","NR")</f>
        <v>NR</v>
      </c>
      <c r="E329" s="4" t="str">
        <f t="shared" si="6"/>
        <v>MISS</v>
      </c>
    </row>
    <row r="330" spans="2:5" x14ac:dyDescent="0.3">
      <c r="B330" s="6">
        <v>43942</v>
      </c>
      <c r="C330" s="43" t="str">
        <f>IF(Data!C330&gt;0,"R","NR")</f>
        <v>NR</v>
      </c>
      <c r="D330" s="43" t="str">
        <f>IF(Data!D330&gt;0,"R","NR")</f>
        <v>NR</v>
      </c>
      <c r="E330" s="4" t="str">
        <f t="shared" si="6"/>
        <v>NEGATIVE</v>
      </c>
    </row>
    <row r="331" spans="2:5" x14ac:dyDescent="0.3">
      <c r="B331" s="6">
        <v>43943</v>
      </c>
      <c r="C331" s="43" t="str">
        <f>IF(Data!C331&gt;0,"R","NR")</f>
        <v>NR</v>
      </c>
      <c r="D331" s="43" t="str">
        <f>IF(Data!D331&gt;0,"R","NR")</f>
        <v>NR</v>
      </c>
      <c r="E331" s="4" t="str">
        <f t="shared" si="6"/>
        <v>NEGATIVE</v>
      </c>
    </row>
    <row r="332" spans="2:5" x14ac:dyDescent="0.3">
      <c r="B332" s="6">
        <v>43944</v>
      </c>
      <c r="C332" s="43" t="str">
        <f>IF(Data!C332&gt;0,"R","NR")</f>
        <v>NR</v>
      </c>
      <c r="D332" s="43" t="str">
        <f>IF(Data!D332&gt;0,"R","NR")</f>
        <v>NR</v>
      </c>
      <c r="E332" s="4" t="str">
        <f t="shared" si="6"/>
        <v>NEGATIVE</v>
      </c>
    </row>
    <row r="333" spans="2:5" x14ac:dyDescent="0.3">
      <c r="B333" s="6">
        <v>43945</v>
      </c>
      <c r="C333" s="43" t="str">
        <f>IF(Data!C333&gt;0,"R","NR")</f>
        <v>NR</v>
      </c>
      <c r="D333" s="43" t="str">
        <f>IF(Data!D333&gt;0,"R","NR")</f>
        <v>NR</v>
      </c>
      <c r="E333" s="4" t="str">
        <f t="shared" si="6"/>
        <v>NEGATIVE</v>
      </c>
    </row>
    <row r="334" spans="2:5" x14ac:dyDescent="0.3">
      <c r="B334" s="6">
        <v>43946</v>
      </c>
      <c r="C334" s="43" t="str">
        <f>IF(Data!C334&gt;0,"R","NR")</f>
        <v>NR</v>
      </c>
      <c r="D334" s="43" t="str">
        <f>IF(Data!D334&gt;0,"R","NR")</f>
        <v>NR</v>
      </c>
      <c r="E334" s="4" t="str">
        <f t="shared" si="6"/>
        <v>NEGATIVE</v>
      </c>
    </row>
    <row r="335" spans="2:5" x14ac:dyDescent="0.3">
      <c r="B335" s="6">
        <v>43947</v>
      </c>
      <c r="C335" s="43" t="str">
        <f>IF(Data!C335&gt;0,"R","NR")</f>
        <v>NR</v>
      </c>
      <c r="D335" s="43" t="str">
        <f>IF(Data!D335&gt;0,"R","NR")</f>
        <v>NR</v>
      </c>
      <c r="E335" s="4" t="str">
        <f t="shared" si="6"/>
        <v>NEGATIVE</v>
      </c>
    </row>
    <row r="336" spans="2:5" x14ac:dyDescent="0.3">
      <c r="B336" s="6">
        <v>43948</v>
      </c>
      <c r="C336" s="43" t="str">
        <f>IF(Data!C336&gt;0,"R","NR")</f>
        <v>NR</v>
      </c>
      <c r="D336" s="43" t="str">
        <f>IF(Data!D336&gt;0,"R","NR")</f>
        <v>R</v>
      </c>
      <c r="E336" s="4" t="str">
        <f t="shared" si="6"/>
        <v>FALSE ALARM</v>
      </c>
    </row>
    <row r="337" spans="2:5" x14ac:dyDescent="0.3">
      <c r="B337" s="6">
        <v>43949</v>
      </c>
      <c r="C337" s="43" t="str">
        <f>IF(Data!C337&gt;0,"R","NR")</f>
        <v>NR</v>
      </c>
      <c r="D337" s="43" t="str">
        <f>IF(Data!D337&gt;0,"R","NR")</f>
        <v>NR</v>
      </c>
      <c r="E337" s="4" t="str">
        <f t="shared" si="6"/>
        <v>NEGATIVE</v>
      </c>
    </row>
    <row r="338" spans="2:5" x14ac:dyDescent="0.3">
      <c r="B338" s="6">
        <v>43950</v>
      </c>
      <c r="C338" s="43" t="str">
        <f>IF(Data!C338&gt;0,"R","NR")</f>
        <v>NR</v>
      </c>
      <c r="D338" s="43" t="str">
        <f>IF(Data!D338&gt;0,"R","NR")</f>
        <v>NR</v>
      </c>
      <c r="E338" s="4" t="str">
        <f t="shared" si="6"/>
        <v>NEGATIVE</v>
      </c>
    </row>
    <row r="339" spans="2:5" x14ac:dyDescent="0.3">
      <c r="B339" s="6">
        <v>43951</v>
      </c>
      <c r="C339" s="43" t="str">
        <f>IF(Data!C339&gt;0,"R","NR")</f>
        <v>NR</v>
      </c>
      <c r="D339" s="43" t="str">
        <f>IF(Data!D339&gt;0,"R","NR")</f>
        <v>NR</v>
      </c>
      <c r="E339" s="4" t="str">
        <f t="shared" si="6"/>
        <v>NEGATIVE</v>
      </c>
    </row>
    <row r="340" spans="2:5" x14ac:dyDescent="0.3">
      <c r="B340" s="6">
        <v>43952</v>
      </c>
      <c r="C340" s="43" t="str">
        <f>IF(Data!C340&gt;0,"R","NR")</f>
        <v>NR</v>
      </c>
      <c r="D340" s="43" t="str">
        <f>IF(Data!D340&gt;0,"R","NR")</f>
        <v>NR</v>
      </c>
      <c r="E340" s="4" t="str">
        <f t="shared" si="6"/>
        <v>NEGATIVE</v>
      </c>
    </row>
    <row r="341" spans="2:5" x14ac:dyDescent="0.3">
      <c r="B341" s="6">
        <v>43953</v>
      </c>
      <c r="C341" s="43" t="str">
        <f>IF(Data!C341&gt;0,"R","NR")</f>
        <v>NR</v>
      </c>
      <c r="D341" s="43" t="str">
        <f>IF(Data!D341&gt;0,"R","NR")</f>
        <v>NR</v>
      </c>
      <c r="E341" s="4" t="str">
        <f t="shared" si="6"/>
        <v>NEGATIVE</v>
      </c>
    </row>
    <row r="342" spans="2:5" x14ac:dyDescent="0.3">
      <c r="B342" s="6">
        <v>43954</v>
      </c>
      <c r="C342" s="43" t="str">
        <f>IF(Data!C342&gt;0,"R","NR")</f>
        <v>NR</v>
      </c>
      <c r="D342" s="43" t="str">
        <f>IF(Data!D342&gt;0,"R","NR")</f>
        <v>NR</v>
      </c>
      <c r="E342" s="4" t="str">
        <f t="shared" si="6"/>
        <v>NEGATIVE</v>
      </c>
    </row>
    <row r="343" spans="2:5" x14ac:dyDescent="0.3">
      <c r="B343" s="6">
        <v>43955</v>
      </c>
      <c r="C343" s="43" t="str">
        <f>IF(Data!C343&gt;0,"R","NR")</f>
        <v>NR</v>
      </c>
      <c r="D343" s="43" t="str">
        <f>IF(Data!D343&gt;0,"R","NR")</f>
        <v>NR</v>
      </c>
      <c r="E343" s="4" t="str">
        <f t="shared" si="6"/>
        <v>NEGATIVE</v>
      </c>
    </row>
    <row r="344" spans="2:5" x14ac:dyDescent="0.3">
      <c r="B344" s="6">
        <v>43956</v>
      </c>
      <c r="C344" s="43" t="str">
        <f>IF(Data!C344&gt;0,"R","NR")</f>
        <v>NR</v>
      </c>
      <c r="D344" s="43" t="str">
        <f>IF(Data!D344&gt;0,"R","NR")</f>
        <v>NR</v>
      </c>
      <c r="E344" s="4" t="str">
        <f t="shared" si="6"/>
        <v>NEGATIVE</v>
      </c>
    </row>
    <row r="345" spans="2:5" x14ac:dyDescent="0.3">
      <c r="B345" s="6">
        <v>43957</v>
      </c>
      <c r="C345" s="43" t="str">
        <f>IF(Data!C345&gt;0,"R","NR")</f>
        <v>NR</v>
      </c>
      <c r="D345" s="43" t="str">
        <f>IF(Data!D345&gt;0,"R","NR")</f>
        <v>R</v>
      </c>
      <c r="E345" s="4" t="str">
        <f t="shared" si="6"/>
        <v>FALSE ALARM</v>
      </c>
    </row>
    <row r="346" spans="2:5" x14ac:dyDescent="0.3">
      <c r="B346" s="6">
        <v>43958</v>
      </c>
      <c r="C346" s="43" t="str">
        <f>IF(Data!C346&gt;0,"R","NR")</f>
        <v>NR</v>
      </c>
      <c r="D346" s="43" t="str">
        <f>IF(Data!D346&gt;0,"R","NR")</f>
        <v>NR</v>
      </c>
      <c r="E346" s="4" t="str">
        <f t="shared" si="6"/>
        <v>NEGATIVE</v>
      </c>
    </row>
    <row r="347" spans="2:5" x14ac:dyDescent="0.3">
      <c r="B347" s="6">
        <v>43959</v>
      </c>
      <c r="C347" s="43" t="str">
        <f>IF(Data!C347&gt;0,"R","NR")</f>
        <v>NR</v>
      </c>
      <c r="D347" s="43" t="str">
        <f>IF(Data!D347&gt;0,"R","NR")</f>
        <v>R</v>
      </c>
      <c r="E347" s="4" t="str">
        <f t="shared" si="6"/>
        <v>FALSE ALARM</v>
      </c>
    </row>
    <row r="348" spans="2:5" x14ac:dyDescent="0.3">
      <c r="B348" s="6">
        <v>43960</v>
      </c>
      <c r="C348" s="43" t="str">
        <f>IF(Data!C348&gt;0,"R","NR")</f>
        <v>NR</v>
      </c>
      <c r="D348" s="43" t="str">
        <f>IF(Data!D348&gt;0,"R","NR")</f>
        <v>NR</v>
      </c>
      <c r="E348" s="4" t="str">
        <f t="shared" ref="E348:E411" si="7">IF(AND(C348=D348,C348="R"),"HIT",IF(AND(C348&lt;&gt;D348,C348="NR"),"FALSE ALARM",IF(AND(C348&lt;&gt;D348,C348="R"),"MISS","NEGATIVE")))</f>
        <v>NEGATIVE</v>
      </c>
    </row>
    <row r="349" spans="2:5" x14ac:dyDescent="0.3">
      <c r="B349" s="6">
        <v>43961</v>
      </c>
      <c r="C349" s="43" t="str">
        <f>IF(Data!C349&gt;0,"R","NR")</f>
        <v>NR</v>
      </c>
      <c r="D349" s="43" t="str">
        <f>IF(Data!D349&gt;0,"R","NR")</f>
        <v>NR</v>
      </c>
      <c r="E349" s="4" t="str">
        <f t="shared" si="7"/>
        <v>NEGATIVE</v>
      </c>
    </row>
    <row r="350" spans="2:5" x14ac:dyDescent="0.3">
      <c r="B350" s="6">
        <v>43962</v>
      </c>
      <c r="C350" s="43" t="str">
        <f>IF(Data!C350&gt;0,"R","NR")</f>
        <v>NR</v>
      </c>
      <c r="D350" s="43" t="str">
        <f>IF(Data!D350&gt;0,"R","NR")</f>
        <v>R</v>
      </c>
      <c r="E350" s="4" t="str">
        <f t="shared" si="7"/>
        <v>FALSE ALARM</v>
      </c>
    </row>
    <row r="351" spans="2:5" x14ac:dyDescent="0.3">
      <c r="B351" s="6">
        <v>43963</v>
      </c>
      <c r="C351" s="43" t="str">
        <f>IF(Data!C351&gt;0,"R","NR")</f>
        <v>NR</v>
      </c>
      <c r="D351" s="43" t="str">
        <f>IF(Data!D351&gt;0,"R","NR")</f>
        <v>NR</v>
      </c>
      <c r="E351" s="4" t="str">
        <f t="shared" si="7"/>
        <v>NEGATIVE</v>
      </c>
    </row>
    <row r="352" spans="2:5" x14ac:dyDescent="0.3">
      <c r="B352" s="6">
        <v>43964</v>
      </c>
      <c r="C352" s="43" t="str">
        <f>IF(Data!C352&gt;0,"R","NR")</f>
        <v>NR</v>
      </c>
      <c r="D352" s="43" t="str">
        <f>IF(Data!D352&gt;0,"R","NR")</f>
        <v>NR</v>
      </c>
      <c r="E352" s="4" t="str">
        <f t="shared" si="7"/>
        <v>NEGATIVE</v>
      </c>
    </row>
    <row r="353" spans="2:5" x14ac:dyDescent="0.3">
      <c r="B353" s="6">
        <v>43965</v>
      </c>
      <c r="C353" s="43" t="str">
        <f>IF(Data!C353&gt;0,"R","NR")</f>
        <v>NR</v>
      </c>
      <c r="D353" s="43" t="str">
        <f>IF(Data!D353&gt;0,"R","NR")</f>
        <v>NR</v>
      </c>
      <c r="E353" s="4" t="str">
        <f t="shared" si="7"/>
        <v>NEGATIVE</v>
      </c>
    </row>
    <row r="354" spans="2:5" x14ac:dyDescent="0.3">
      <c r="B354" s="6">
        <v>43966</v>
      </c>
      <c r="C354" s="43" t="str">
        <f>IF(Data!C354&gt;0,"R","NR")</f>
        <v>NR</v>
      </c>
      <c r="D354" s="43" t="str">
        <f>IF(Data!D354&gt;0,"R","NR")</f>
        <v>NR</v>
      </c>
      <c r="E354" s="4" t="str">
        <f t="shared" si="7"/>
        <v>NEGATIVE</v>
      </c>
    </row>
    <row r="355" spans="2:5" x14ac:dyDescent="0.3">
      <c r="B355" s="6">
        <v>43967</v>
      </c>
      <c r="C355" s="43" t="str">
        <f>IF(Data!C355&gt;0,"R","NR")</f>
        <v>NR</v>
      </c>
      <c r="D355" s="43" t="str">
        <f>IF(Data!D355&gt;0,"R","NR")</f>
        <v>R</v>
      </c>
      <c r="E355" s="4" t="str">
        <f t="shared" si="7"/>
        <v>FALSE ALARM</v>
      </c>
    </row>
    <row r="356" spans="2:5" x14ac:dyDescent="0.3">
      <c r="B356" s="6">
        <v>43968</v>
      </c>
      <c r="C356" s="43" t="str">
        <f>IF(Data!C356&gt;0,"R","NR")</f>
        <v>NR</v>
      </c>
      <c r="D356" s="43" t="str">
        <f>IF(Data!D356&gt;0,"R","NR")</f>
        <v>NR</v>
      </c>
      <c r="E356" s="4" t="str">
        <f t="shared" si="7"/>
        <v>NEGATIVE</v>
      </c>
    </row>
    <row r="357" spans="2:5" x14ac:dyDescent="0.3">
      <c r="B357" s="6">
        <v>43969</v>
      </c>
      <c r="C357" s="43" t="str">
        <f>IF(Data!C357&gt;0,"R","NR")</f>
        <v>NR</v>
      </c>
      <c r="D357" s="43" t="str">
        <f>IF(Data!D357&gt;0,"R","NR")</f>
        <v>NR</v>
      </c>
      <c r="E357" s="4" t="str">
        <f t="shared" si="7"/>
        <v>NEGATIVE</v>
      </c>
    </row>
    <row r="358" spans="2:5" x14ac:dyDescent="0.3">
      <c r="B358" s="6">
        <v>43970</v>
      </c>
      <c r="C358" s="43" t="str">
        <f>IF(Data!C358&gt;0,"R","NR")</f>
        <v>NR</v>
      </c>
      <c r="D358" s="43" t="str">
        <f>IF(Data!D358&gt;0,"R","NR")</f>
        <v>NR</v>
      </c>
      <c r="E358" s="4" t="str">
        <f t="shared" si="7"/>
        <v>NEGATIVE</v>
      </c>
    </row>
    <row r="359" spans="2:5" x14ac:dyDescent="0.3">
      <c r="B359" s="6">
        <v>43971</v>
      </c>
      <c r="C359" s="43" t="str">
        <f>IF(Data!C359&gt;0,"R","NR")</f>
        <v>NR</v>
      </c>
      <c r="D359" s="43" t="str">
        <f>IF(Data!D359&gt;0,"R","NR")</f>
        <v>NR</v>
      </c>
      <c r="E359" s="4" t="str">
        <f t="shared" si="7"/>
        <v>NEGATIVE</v>
      </c>
    </row>
    <row r="360" spans="2:5" x14ac:dyDescent="0.3">
      <c r="B360" s="6">
        <v>43972</v>
      </c>
      <c r="C360" s="43" t="str">
        <f>IF(Data!C360&gt;0,"R","NR")</f>
        <v>NR</v>
      </c>
      <c r="D360" s="43" t="str">
        <f>IF(Data!D360&gt;0,"R","NR")</f>
        <v>NR</v>
      </c>
      <c r="E360" s="4" t="str">
        <f t="shared" si="7"/>
        <v>NEGATIVE</v>
      </c>
    </row>
    <row r="361" spans="2:5" x14ac:dyDescent="0.3">
      <c r="B361" s="6">
        <v>43973</v>
      </c>
      <c r="C361" s="43" t="str">
        <f>IF(Data!C361&gt;0,"R","NR")</f>
        <v>NR</v>
      </c>
      <c r="D361" s="43" t="str">
        <f>IF(Data!D361&gt;0,"R","NR")</f>
        <v>NR</v>
      </c>
      <c r="E361" s="4" t="str">
        <f t="shared" si="7"/>
        <v>NEGATIVE</v>
      </c>
    </row>
    <row r="362" spans="2:5" x14ac:dyDescent="0.3">
      <c r="B362" s="6">
        <v>43974</v>
      </c>
      <c r="C362" s="43" t="str">
        <f>IF(Data!C362&gt;0,"R","NR")</f>
        <v>NR</v>
      </c>
      <c r="D362" s="43" t="str">
        <f>IF(Data!D362&gt;0,"R","NR")</f>
        <v>NR</v>
      </c>
      <c r="E362" s="4" t="str">
        <f t="shared" si="7"/>
        <v>NEGATIVE</v>
      </c>
    </row>
    <row r="363" spans="2:5" x14ac:dyDescent="0.3">
      <c r="B363" s="6">
        <v>43975</v>
      </c>
      <c r="C363" s="43" t="str">
        <f>IF(Data!C363&gt;0,"R","NR")</f>
        <v>NR</v>
      </c>
      <c r="D363" s="43" t="str">
        <f>IF(Data!D363&gt;0,"R","NR")</f>
        <v>NR</v>
      </c>
      <c r="E363" s="4" t="str">
        <f t="shared" si="7"/>
        <v>NEGATIVE</v>
      </c>
    </row>
    <row r="364" spans="2:5" x14ac:dyDescent="0.3">
      <c r="B364" s="6">
        <v>43976</v>
      </c>
      <c r="C364" s="43" t="str">
        <f>IF(Data!C364&gt;0,"R","NR")</f>
        <v>NR</v>
      </c>
      <c r="D364" s="43" t="str">
        <f>IF(Data!D364&gt;0,"R","NR")</f>
        <v>NR</v>
      </c>
      <c r="E364" s="4" t="str">
        <f t="shared" si="7"/>
        <v>NEGATIVE</v>
      </c>
    </row>
    <row r="365" spans="2:5" x14ac:dyDescent="0.3">
      <c r="B365" s="6">
        <v>43977</v>
      </c>
      <c r="C365" s="43" t="str">
        <f>IF(Data!C365&gt;0,"R","NR")</f>
        <v>NR</v>
      </c>
      <c r="D365" s="43" t="str">
        <f>IF(Data!D365&gt;0,"R","NR")</f>
        <v>NR</v>
      </c>
      <c r="E365" s="4" t="str">
        <f t="shared" si="7"/>
        <v>NEGATIVE</v>
      </c>
    </row>
    <row r="366" spans="2:5" x14ac:dyDescent="0.3">
      <c r="B366" s="6">
        <v>43978</v>
      </c>
      <c r="C366" s="43" t="str">
        <f>IF(Data!C366&gt;0,"R","NR")</f>
        <v>NR</v>
      </c>
      <c r="D366" s="43" t="str">
        <f>IF(Data!D366&gt;0,"R","NR")</f>
        <v>NR</v>
      </c>
      <c r="E366" s="4" t="str">
        <f t="shared" si="7"/>
        <v>NEGATIVE</v>
      </c>
    </row>
    <row r="367" spans="2:5" x14ac:dyDescent="0.3">
      <c r="B367" s="6">
        <v>43979</v>
      </c>
      <c r="C367" s="43" t="str">
        <f>IF(Data!C367&gt;0,"R","NR")</f>
        <v>NR</v>
      </c>
      <c r="D367" s="43" t="str">
        <f>IF(Data!D367&gt;0,"R","NR")</f>
        <v>NR</v>
      </c>
      <c r="E367" s="4" t="str">
        <f t="shared" si="7"/>
        <v>NEGATIVE</v>
      </c>
    </row>
    <row r="368" spans="2:5" x14ac:dyDescent="0.3">
      <c r="B368" s="6">
        <v>43980</v>
      </c>
      <c r="C368" s="43" t="str">
        <f>IF(Data!C368&gt;0,"R","NR")</f>
        <v>NR</v>
      </c>
      <c r="D368" s="43" t="str">
        <f>IF(Data!D368&gt;0,"R","NR")</f>
        <v>NR</v>
      </c>
      <c r="E368" s="4" t="str">
        <f t="shared" si="7"/>
        <v>NEGATIVE</v>
      </c>
    </row>
    <row r="369" spans="2:5" x14ac:dyDescent="0.3">
      <c r="B369" s="6">
        <v>43981</v>
      </c>
      <c r="C369" s="43" t="str">
        <f>IF(Data!C369&gt;0,"R","NR")</f>
        <v>NR</v>
      </c>
      <c r="D369" s="43" t="str">
        <f>IF(Data!D369&gt;0,"R","NR")</f>
        <v>NR</v>
      </c>
      <c r="E369" s="4" t="str">
        <f t="shared" si="7"/>
        <v>NEGATIVE</v>
      </c>
    </row>
    <row r="370" spans="2:5" x14ac:dyDescent="0.3">
      <c r="B370" s="6">
        <v>43982</v>
      </c>
      <c r="C370" s="43" t="str">
        <f>IF(Data!C370&gt;0,"R","NR")</f>
        <v>NR</v>
      </c>
      <c r="D370" s="43" t="str">
        <f>IF(Data!D370&gt;0,"R","NR")</f>
        <v>NR</v>
      </c>
      <c r="E370" s="4" t="str">
        <f t="shared" si="7"/>
        <v>NEGATIVE</v>
      </c>
    </row>
    <row r="371" spans="2:5" x14ac:dyDescent="0.3">
      <c r="B371" s="6">
        <v>43983</v>
      </c>
      <c r="C371" s="43" t="str">
        <f>IF(Data!C372&gt;0,"R","NR")</f>
        <v>NR</v>
      </c>
      <c r="D371" s="43" t="str">
        <f>IF(Data!D372&gt;0,"R","NR")</f>
        <v>NR</v>
      </c>
      <c r="E371" s="4" t="str">
        <f t="shared" si="7"/>
        <v>NEGATIVE</v>
      </c>
    </row>
    <row r="372" spans="2:5" x14ac:dyDescent="0.3">
      <c r="B372" s="6">
        <v>43984</v>
      </c>
      <c r="C372" s="43" t="str">
        <f>IF(Data!C373&gt;0,"R","NR")</f>
        <v>NR</v>
      </c>
      <c r="D372" s="43" t="str">
        <f>IF(Data!D373&gt;0,"R","NR")</f>
        <v>NR</v>
      </c>
      <c r="E372" s="4" t="str">
        <f t="shared" si="7"/>
        <v>NEGATIVE</v>
      </c>
    </row>
    <row r="373" spans="2:5" x14ac:dyDescent="0.3">
      <c r="B373" s="6">
        <v>43985</v>
      </c>
      <c r="C373" s="43" t="str">
        <f>IF(Data!C374&gt;0,"R","NR")</f>
        <v>NR</v>
      </c>
      <c r="D373" s="43" t="str">
        <f>IF(Data!D374&gt;0,"R","NR")</f>
        <v>NR</v>
      </c>
      <c r="E373" s="4" t="str">
        <f t="shared" si="7"/>
        <v>NEGATIVE</v>
      </c>
    </row>
    <row r="374" spans="2:5" x14ac:dyDescent="0.3">
      <c r="B374" s="6">
        <v>43986</v>
      </c>
      <c r="C374" s="43" t="str">
        <f>IF(Data!C375&gt;0,"R","NR")</f>
        <v>NR</v>
      </c>
      <c r="D374" s="43" t="str">
        <f>IF(Data!D375&gt;0,"R","NR")</f>
        <v>NR</v>
      </c>
      <c r="E374" s="4" t="str">
        <f t="shared" si="7"/>
        <v>NEGATIVE</v>
      </c>
    </row>
    <row r="375" spans="2:5" x14ac:dyDescent="0.3">
      <c r="B375" s="6">
        <v>43987</v>
      </c>
      <c r="C375" s="43" t="str">
        <f>IF(Data!C376&gt;0,"R","NR")</f>
        <v>NR</v>
      </c>
      <c r="D375" s="43" t="str">
        <f>IF(Data!D376&gt;0,"R","NR")</f>
        <v>NR</v>
      </c>
      <c r="E375" s="4" t="str">
        <f t="shared" si="7"/>
        <v>NEGATIVE</v>
      </c>
    </row>
    <row r="376" spans="2:5" x14ac:dyDescent="0.3">
      <c r="B376" s="6">
        <v>43988</v>
      </c>
      <c r="C376" s="43" t="str">
        <f>IF(Data!C377&gt;0,"R","NR")</f>
        <v>NR</v>
      </c>
      <c r="D376" s="43" t="str">
        <f>IF(Data!D377&gt;0,"R","NR")</f>
        <v>NR</v>
      </c>
      <c r="E376" s="4" t="str">
        <f t="shared" si="7"/>
        <v>NEGATIVE</v>
      </c>
    </row>
    <row r="377" spans="2:5" x14ac:dyDescent="0.3">
      <c r="B377" s="6">
        <v>43989</v>
      </c>
      <c r="C377" s="43" t="str">
        <f>IF(Data!C378&gt;0,"R","NR")</f>
        <v>NR</v>
      </c>
      <c r="D377" s="43" t="str">
        <f>IF(Data!D378&gt;0,"R","NR")</f>
        <v>NR</v>
      </c>
      <c r="E377" s="4" t="str">
        <f t="shared" si="7"/>
        <v>NEGATIVE</v>
      </c>
    </row>
    <row r="378" spans="2:5" x14ac:dyDescent="0.3">
      <c r="B378" s="6">
        <v>43990</v>
      </c>
      <c r="C378" s="43" t="str">
        <f>IF(Data!C379&gt;0,"R","NR")</f>
        <v>NR</v>
      </c>
      <c r="D378" s="43" t="str">
        <f>IF(Data!D379&gt;0,"R","NR")</f>
        <v>NR</v>
      </c>
      <c r="E378" s="4" t="str">
        <f t="shared" si="7"/>
        <v>NEGATIVE</v>
      </c>
    </row>
    <row r="379" spans="2:5" x14ac:dyDescent="0.3">
      <c r="B379" s="6">
        <v>43991</v>
      </c>
      <c r="C379" s="43" t="str">
        <f>IF(Data!C380&gt;0,"R","NR")</f>
        <v>NR</v>
      </c>
      <c r="D379" s="43" t="str">
        <f>IF(Data!D380&gt;0,"R","NR")</f>
        <v>NR</v>
      </c>
      <c r="E379" s="4" t="str">
        <f t="shared" si="7"/>
        <v>NEGATIVE</v>
      </c>
    </row>
    <row r="380" spans="2:5" x14ac:dyDescent="0.3">
      <c r="B380" s="6">
        <v>43992</v>
      </c>
      <c r="C380" s="43" t="str">
        <f>IF(Data!C381&gt;0,"R","NR")</f>
        <v>NR</v>
      </c>
      <c r="D380" s="43" t="str">
        <f>IF(Data!D381&gt;0,"R","NR")</f>
        <v>NR</v>
      </c>
      <c r="E380" s="4" t="str">
        <f t="shared" si="7"/>
        <v>NEGATIVE</v>
      </c>
    </row>
    <row r="381" spans="2:5" x14ac:dyDescent="0.3">
      <c r="B381" s="6">
        <v>43993</v>
      </c>
      <c r="C381" s="43" t="str">
        <f>IF(Data!C382&gt;0,"R","NR")</f>
        <v>NR</v>
      </c>
      <c r="D381" s="43" t="str">
        <f>IF(Data!D382&gt;0,"R","NR")</f>
        <v>NR</v>
      </c>
      <c r="E381" s="4" t="str">
        <f t="shared" si="7"/>
        <v>NEGATIVE</v>
      </c>
    </row>
    <row r="382" spans="2:5" x14ac:dyDescent="0.3">
      <c r="B382" s="6">
        <v>43994</v>
      </c>
      <c r="C382" s="43" t="str">
        <f>IF(Data!C383&gt;0,"R","NR")</f>
        <v>NR</v>
      </c>
      <c r="D382" s="43" t="str">
        <f>IF(Data!D383&gt;0,"R","NR")</f>
        <v>NR</v>
      </c>
      <c r="E382" s="4" t="str">
        <f t="shared" si="7"/>
        <v>NEGATIVE</v>
      </c>
    </row>
    <row r="383" spans="2:5" x14ac:dyDescent="0.3">
      <c r="B383" s="6">
        <v>43995</v>
      </c>
      <c r="C383" s="43" t="str">
        <f>IF(Data!C384&gt;0,"R","NR")</f>
        <v>NR</v>
      </c>
      <c r="D383" s="43" t="str">
        <f>IF(Data!D384&gt;0,"R","NR")</f>
        <v>NR</v>
      </c>
      <c r="E383" s="4" t="str">
        <f t="shared" si="7"/>
        <v>NEGATIVE</v>
      </c>
    </row>
    <row r="384" spans="2:5" x14ac:dyDescent="0.3">
      <c r="B384" s="6">
        <v>43996</v>
      </c>
      <c r="C384" s="43" t="str">
        <f>IF(Data!C385&gt;0,"R","NR")</f>
        <v>NR</v>
      </c>
      <c r="D384" s="43" t="str">
        <f>IF(Data!D385&gt;0,"R","NR")</f>
        <v>NR</v>
      </c>
      <c r="E384" s="4" t="str">
        <f t="shared" si="7"/>
        <v>NEGATIVE</v>
      </c>
    </row>
    <row r="385" spans="2:5" x14ac:dyDescent="0.3">
      <c r="B385" s="6">
        <v>43997</v>
      </c>
      <c r="C385" s="43" t="str">
        <f>IF(Data!C386&gt;0,"R","NR")</f>
        <v>NR</v>
      </c>
      <c r="D385" s="43" t="str">
        <f>IF(Data!D386&gt;0,"R","NR")</f>
        <v>NR</v>
      </c>
      <c r="E385" s="4" t="str">
        <f t="shared" si="7"/>
        <v>NEGATIVE</v>
      </c>
    </row>
    <row r="386" spans="2:5" x14ac:dyDescent="0.3">
      <c r="B386" s="6">
        <v>43998</v>
      </c>
      <c r="C386" s="43" t="str">
        <f>IF(Data!C387&gt;0,"R","NR")</f>
        <v>NR</v>
      </c>
      <c r="D386" s="43" t="str">
        <f>IF(Data!D387&gt;0,"R","NR")</f>
        <v>NR</v>
      </c>
      <c r="E386" s="4" t="str">
        <f t="shared" si="7"/>
        <v>NEGATIVE</v>
      </c>
    </row>
    <row r="387" spans="2:5" x14ac:dyDescent="0.3">
      <c r="B387" s="6">
        <v>43999</v>
      </c>
      <c r="C387" s="43" t="str">
        <f>IF(Data!C388&gt;0,"R","NR")</f>
        <v>NR</v>
      </c>
      <c r="D387" s="43" t="str">
        <f>IF(Data!D388&gt;0,"R","NR")</f>
        <v>NR</v>
      </c>
      <c r="E387" s="4" t="str">
        <f t="shared" si="7"/>
        <v>NEGATIVE</v>
      </c>
    </row>
    <row r="388" spans="2:5" x14ac:dyDescent="0.3">
      <c r="B388" s="6">
        <v>44000</v>
      </c>
      <c r="C388" s="43" t="str">
        <f>IF(Data!C389&gt;0,"R","NR")</f>
        <v>NR</v>
      </c>
      <c r="D388" s="43" t="str">
        <f>IF(Data!D389&gt;0,"R","NR")</f>
        <v>NR</v>
      </c>
      <c r="E388" s="4" t="str">
        <f t="shared" si="7"/>
        <v>NEGATIVE</v>
      </c>
    </row>
    <row r="389" spans="2:5" x14ac:dyDescent="0.3">
      <c r="B389" s="6">
        <v>44001</v>
      </c>
      <c r="C389" s="43" t="str">
        <f>IF(Data!C390&gt;0,"R","NR")</f>
        <v>NR</v>
      </c>
      <c r="D389" s="43" t="str">
        <f>IF(Data!D390&gt;0,"R","NR")</f>
        <v>NR</v>
      </c>
      <c r="E389" s="4" t="str">
        <f t="shared" si="7"/>
        <v>NEGATIVE</v>
      </c>
    </row>
    <row r="390" spans="2:5" x14ac:dyDescent="0.3">
      <c r="B390" s="6">
        <v>44002</v>
      </c>
      <c r="C390" s="43" t="str">
        <f>IF(Data!C391&gt;0,"R","NR")</f>
        <v>NR</v>
      </c>
      <c r="D390" s="43" t="str">
        <f>IF(Data!D391&gt;0,"R","NR")</f>
        <v>NR</v>
      </c>
      <c r="E390" s="4" t="str">
        <f t="shared" si="7"/>
        <v>NEGATIVE</v>
      </c>
    </row>
    <row r="391" spans="2:5" x14ac:dyDescent="0.3">
      <c r="B391" s="6">
        <v>44003</v>
      </c>
      <c r="C391" s="43" t="str">
        <f>IF(Data!C392&gt;0,"R","NR")</f>
        <v>NR</v>
      </c>
      <c r="D391" s="43" t="str">
        <f>IF(Data!D392&gt;0,"R","NR")</f>
        <v>NR</v>
      </c>
      <c r="E391" s="4" t="str">
        <f t="shared" si="7"/>
        <v>NEGATIVE</v>
      </c>
    </row>
    <row r="392" spans="2:5" x14ac:dyDescent="0.3">
      <c r="B392" s="6">
        <v>44004</v>
      </c>
      <c r="C392" s="43" t="str">
        <f>IF(Data!C393&gt;0,"R","NR")</f>
        <v>NR</v>
      </c>
      <c r="D392" s="43" t="str">
        <f>IF(Data!D393&gt;0,"R","NR")</f>
        <v>NR</v>
      </c>
      <c r="E392" s="4" t="str">
        <f t="shared" si="7"/>
        <v>NEGATIVE</v>
      </c>
    </row>
    <row r="393" spans="2:5" x14ac:dyDescent="0.3">
      <c r="B393" s="6">
        <v>44005</v>
      </c>
      <c r="C393" s="43" t="str">
        <f>IF(Data!C394&gt;0,"R","NR")</f>
        <v>NR</v>
      </c>
      <c r="D393" s="43" t="str">
        <f>IF(Data!D394&gt;0,"R","NR")</f>
        <v>NR</v>
      </c>
      <c r="E393" s="4" t="str">
        <f t="shared" si="7"/>
        <v>NEGATIVE</v>
      </c>
    </row>
    <row r="394" spans="2:5" x14ac:dyDescent="0.3">
      <c r="B394" s="6">
        <v>44006</v>
      </c>
      <c r="C394" s="43" t="str">
        <f>IF(Data!C395&gt;0,"R","NR")</f>
        <v>NR</v>
      </c>
      <c r="D394" s="43" t="str">
        <f>IF(Data!D395&gt;0,"R","NR")</f>
        <v>NR</v>
      </c>
      <c r="E394" s="4" t="str">
        <f t="shared" si="7"/>
        <v>NEGATIVE</v>
      </c>
    </row>
    <row r="395" spans="2:5" x14ac:dyDescent="0.3">
      <c r="B395" s="6">
        <v>44007</v>
      </c>
      <c r="C395" s="43" t="str">
        <f>IF(Data!C396&gt;0,"R","NR")</f>
        <v>NR</v>
      </c>
      <c r="D395" s="43" t="str">
        <f>IF(Data!D396&gt;0,"R","NR")</f>
        <v>NR</v>
      </c>
      <c r="E395" s="4" t="str">
        <f t="shared" si="7"/>
        <v>NEGATIVE</v>
      </c>
    </row>
    <row r="396" spans="2:5" x14ac:dyDescent="0.3">
      <c r="B396" s="6">
        <v>44008</v>
      </c>
      <c r="C396" s="43" t="str">
        <f>IF(Data!C397&gt;0,"R","NR")</f>
        <v>NR</v>
      </c>
      <c r="D396" s="43" t="str">
        <f>IF(Data!D397&gt;0,"R","NR")</f>
        <v>NR</v>
      </c>
      <c r="E396" s="4" t="str">
        <f t="shared" si="7"/>
        <v>NEGATIVE</v>
      </c>
    </row>
    <row r="397" spans="2:5" x14ac:dyDescent="0.3">
      <c r="B397" s="6">
        <v>44009</v>
      </c>
      <c r="C397" s="43" t="str">
        <f>IF(Data!C398&gt;0,"R","NR")</f>
        <v>NR</v>
      </c>
      <c r="D397" s="43" t="str">
        <f>IF(Data!D398&gt;0,"R","NR")</f>
        <v>NR</v>
      </c>
      <c r="E397" s="4" t="str">
        <f t="shared" si="7"/>
        <v>NEGATIVE</v>
      </c>
    </row>
    <row r="398" spans="2:5" x14ac:dyDescent="0.3">
      <c r="B398" s="6">
        <v>44010</v>
      </c>
      <c r="C398" s="43" t="str">
        <f>IF(Data!C399&gt;0,"R","NR")</f>
        <v>NR</v>
      </c>
      <c r="D398" s="43" t="str">
        <f>IF(Data!D399&gt;0,"R","NR")</f>
        <v>NR</v>
      </c>
      <c r="E398" s="4" t="str">
        <f t="shared" si="7"/>
        <v>NEGATIVE</v>
      </c>
    </row>
    <row r="399" spans="2:5" x14ac:dyDescent="0.3">
      <c r="B399" s="6">
        <v>44011</v>
      </c>
      <c r="C399" s="43" t="str">
        <f>IF(Data!C400&gt;0,"R","NR")</f>
        <v>NR</v>
      </c>
      <c r="D399" s="43" t="str">
        <f>IF(Data!D400&gt;0,"R","NR")</f>
        <v>NR</v>
      </c>
      <c r="E399" s="4" t="str">
        <f t="shared" si="7"/>
        <v>NEGATIVE</v>
      </c>
    </row>
    <row r="400" spans="2:5" x14ac:dyDescent="0.3">
      <c r="B400" s="6">
        <v>44012</v>
      </c>
      <c r="C400" s="43" t="str">
        <f>IF(Data!C401&gt;0,"R","NR")</f>
        <v>NR</v>
      </c>
      <c r="D400" s="43" t="str">
        <f>IF(Data!D401&gt;0,"R","NR")</f>
        <v>NR</v>
      </c>
      <c r="E400" s="4" t="str">
        <f t="shared" si="7"/>
        <v>NEGATIVE</v>
      </c>
    </row>
    <row r="401" spans="2:5" x14ac:dyDescent="0.3">
      <c r="B401" s="6">
        <v>44013</v>
      </c>
      <c r="C401" s="43" t="str">
        <f>IF(Data!C402&gt;0,"R","NR")</f>
        <v>NR</v>
      </c>
      <c r="D401" s="43" t="str">
        <f>IF(Data!D402&gt;0,"R","NR")</f>
        <v>NR</v>
      </c>
      <c r="E401" s="4" t="str">
        <f t="shared" si="7"/>
        <v>NEGATIVE</v>
      </c>
    </row>
    <row r="402" spans="2:5" x14ac:dyDescent="0.3">
      <c r="B402" s="6">
        <v>44014</v>
      </c>
      <c r="C402" s="43" t="str">
        <f>IF(Data!C403&gt;0,"R","NR")</f>
        <v>NR</v>
      </c>
      <c r="D402" s="43" t="str">
        <f>IF(Data!D403&gt;0,"R","NR")</f>
        <v>NR</v>
      </c>
      <c r="E402" s="4" t="str">
        <f t="shared" si="7"/>
        <v>NEGATIVE</v>
      </c>
    </row>
    <row r="403" spans="2:5" x14ac:dyDescent="0.3">
      <c r="B403" s="6">
        <v>44015</v>
      </c>
      <c r="C403" s="43" t="str">
        <f>IF(Data!C404&gt;0,"R","NR")</f>
        <v>NR</v>
      </c>
      <c r="D403" s="43" t="str">
        <f>IF(Data!D404&gt;0,"R","NR")</f>
        <v>NR</v>
      </c>
      <c r="E403" s="4" t="str">
        <f t="shared" si="7"/>
        <v>NEGATIVE</v>
      </c>
    </row>
    <row r="404" spans="2:5" x14ac:dyDescent="0.3">
      <c r="B404" s="6">
        <v>44016</v>
      </c>
      <c r="C404" s="43" t="str">
        <f>IF(Data!C405&gt;0,"R","NR")</f>
        <v>NR</v>
      </c>
      <c r="D404" s="43" t="str">
        <f>IF(Data!D405&gt;0,"R","NR")</f>
        <v>NR</v>
      </c>
      <c r="E404" s="4" t="str">
        <f t="shared" si="7"/>
        <v>NEGATIVE</v>
      </c>
    </row>
    <row r="405" spans="2:5" x14ac:dyDescent="0.3">
      <c r="B405" s="6">
        <v>44017</v>
      </c>
      <c r="C405" s="43" t="str">
        <f>IF(Data!C406&gt;0,"R","NR")</f>
        <v>NR</v>
      </c>
      <c r="D405" s="43" t="str">
        <f>IF(Data!D406&gt;0,"R","NR")</f>
        <v>NR</v>
      </c>
      <c r="E405" s="4" t="str">
        <f t="shared" si="7"/>
        <v>NEGATIVE</v>
      </c>
    </row>
    <row r="406" spans="2:5" x14ac:dyDescent="0.3">
      <c r="B406" s="6">
        <v>44018</v>
      </c>
      <c r="C406" s="43" t="str">
        <f>IF(Data!C407&gt;0,"R","NR")</f>
        <v>NR</v>
      </c>
      <c r="D406" s="43" t="str">
        <f>IF(Data!D407&gt;0,"R","NR")</f>
        <v>NR</v>
      </c>
      <c r="E406" s="4" t="str">
        <f t="shared" si="7"/>
        <v>NEGATIVE</v>
      </c>
    </row>
    <row r="407" spans="2:5" x14ac:dyDescent="0.3">
      <c r="B407" s="6">
        <v>44019</v>
      </c>
      <c r="C407" s="43" t="str">
        <f>IF(Data!C408&gt;0,"R","NR")</f>
        <v>NR</v>
      </c>
      <c r="D407" s="43" t="str">
        <f>IF(Data!D408&gt;0,"R","NR")</f>
        <v>NR</v>
      </c>
      <c r="E407" s="4" t="str">
        <f t="shared" si="7"/>
        <v>NEGATIVE</v>
      </c>
    </row>
    <row r="408" spans="2:5" x14ac:dyDescent="0.3">
      <c r="B408" s="6">
        <v>44020</v>
      </c>
      <c r="C408" s="43" t="str">
        <f>IF(Data!C409&gt;0,"R","NR")</f>
        <v>NR</v>
      </c>
      <c r="D408" s="43" t="str">
        <f>IF(Data!D409&gt;0,"R","NR")</f>
        <v>NR</v>
      </c>
      <c r="E408" s="4" t="str">
        <f t="shared" si="7"/>
        <v>NEGATIVE</v>
      </c>
    </row>
    <row r="409" spans="2:5" x14ac:dyDescent="0.3">
      <c r="B409" s="6">
        <v>44021</v>
      </c>
      <c r="C409" s="43" t="str">
        <f>IF(Data!C410&gt;0,"R","NR")</f>
        <v>NR</v>
      </c>
      <c r="D409" s="43" t="str">
        <f>IF(Data!D410&gt;0,"R","NR")</f>
        <v>NR</v>
      </c>
      <c r="E409" s="4" t="str">
        <f t="shared" si="7"/>
        <v>NEGATIVE</v>
      </c>
    </row>
    <row r="410" spans="2:5" x14ac:dyDescent="0.3">
      <c r="B410" s="6">
        <v>44022</v>
      </c>
      <c r="C410" s="43" t="str">
        <f>IF(Data!C411&gt;0,"R","NR")</f>
        <v>NR</v>
      </c>
      <c r="D410" s="43" t="str">
        <f>IF(Data!D411&gt;0,"R","NR")</f>
        <v>NR</v>
      </c>
      <c r="E410" s="4" t="str">
        <f t="shared" si="7"/>
        <v>NEGATIVE</v>
      </c>
    </row>
    <row r="411" spans="2:5" x14ac:dyDescent="0.3">
      <c r="B411" s="6">
        <v>44023</v>
      </c>
      <c r="C411" s="43" t="str">
        <f>IF(Data!C412&gt;0,"R","NR")</f>
        <v>NR</v>
      </c>
      <c r="D411" s="43" t="str">
        <f>IF(Data!D412&gt;0,"R","NR")</f>
        <v>NR</v>
      </c>
      <c r="E411" s="4" t="str">
        <f t="shared" si="7"/>
        <v>NEGATIVE</v>
      </c>
    </row>
    <row r="412" spans="2:5" x14ac:dyDescent="0.3">
      <c r="B412" s="6">
        <v>44024</v>
      </c>
      <c r="C412" s="43" t="str">
        <f>IF(Data!C413&gt;0,"R","NR")</f>
        <v>NR</v>
      </c>
      <c r="D412" s="43" t="str">
        <f>IF(Data!D413&gt;0,"R","NR")</f>
        <v>NR</v>
      </c>
      <c r="E412" s="4" t="str">
        <f t="shared" ref="E412:E475" si="8">IF(AND(C412=D412,C412="R"),"HIT",IF(AND(C412&lt;&gt;D412,C412="NR"),"FALSE ALARM",IF(AND(C412&lt;&gt;D412,C412="R"),"MISS","NEGATIVE")))</f>
        <v>NEGATIVE</v>
      </c>
    </row>
    <row r="413" spans="2:5" x14ac:dyDescent="0.3">
      <c r="B413" s="6">
        <v>44025</v>
      </c>
      <c r="C413" s="43" t="str">
        <f>IF(Data!C414&gt;0,"R","NR")</f>
        <v>NR</v>
      </c>
      <c r="D413" s="43" t="str">
        <f>IF(Data!D414&gt;0,"R","NR")</f>
        <v>NR</v>
      </c>
      <c r="E413" s="4" t="str">
        <f t="shared" si="8"/>
        <v>NEGATIVE</v>
      </c>
    </row>
    <row r="414" spans="2:5" x14ac:dyDescent="0.3">
      <c r="B414" s="6">
        <v>44026</v>
      </c>
      <c r="C414" s="43" t="str">
        <f>IF(Data!C415&gt;0,"R","NR")</f>
        <v>NR</v>
      </c>
      <c r="D414" s="43" t="str">
        <f>IF(Data!D415&gt;0,"R","NR")</f>
        <v>NR</v>
      </c>
      <c r="E414" s="4" t="str">
        <f t="shared" si="8"/>
        <v>NEGATIVE</v>
      </c>
    </row>
    <row r="415" spans="2:5" x14ac:dyDescent="0.3">
      <c r="B415" s="6">
        <v>44027</v>
      </c>
      <c r="C415" s="43" t="str">
        <f>IF(Data!C416&gt;0,"R","NR")</f>
        <v>NR</v>
      </c>
      <c r="D415" s="43" t="str">
        <f>IF(Data!D416&gt;0,"R","NR")</f>
        <v>NR</v>
      </c>
      <c r="E415" s="4" t="str">
        <f t="shared" si="8"/>
        <v>NEGATIVE</v>
      </c>
    </row>
    <row r="416" spans="2:5" x14ac:dyDescent="0.3">
      <c r="B416" s="6">
        <v>44028</v>
      </c>
      <c r="C416" s="43" t="str">
        <f>IF(Data!C417&gt;0,"R","NR")</f>
        <v>NR</v>
      </c>
      <c r="D416" s="43" t="str">
        <f>IF(Data!D417&gt;0,"R","NR")</f>
        <v>NR</v>
      </c>
      <c r="E416" s="4" t="str">
        <f t="shared" si="8"/>
        <v>NEGATIVE</v>
      </c>
    </row>
    <row r="417" spans="2:5" x14ac:dyDescent="0.3">
      <c r="B417" s="6">
        <v>44029</v>
      </c>
      <c r="C417" s="43" t="str">
        <f>IF(Data!C418&gt;0,"R","NR")</f>
        <v>NR</v>
      </c>
      <c r="D417" s="43" t="str">
        <f>IF(Data!D418&gt;0,"R","NR")</f>
        <v>NR</v>
      </c>
      <c r="E417" s="4" t="str">
        <f t="shared" si="8"/>
        <v>NEGATIVE</v>
      </c>
    </row>
    <row r="418" spans="2:5" x14ac:dyDescent="0.3">
      <c r="B418" s="6">
        <v>44030</v>
      </c>
      <c r="C418" s="43" t="str">
        <f>IF(Data!C419&gt;0,"R","NR")</f>
        <v>NR</v>
      </c>
      <c r="D418" s="43" t="str">
        <f>IF(Data!D419&gt;0,"R","NR")</f>
        <v>NR</v>
      </c>
      <c r="E418" s="4" t="str">
        <f t="shared" si="8"/>
        <v>NEGATIVE</v>
      </c>
    </row>
    <row r="419" spans="2:5" x14ac:dyDescent="0.3">
      <c r="B419" s="6">
        <v>44031</v>
      </c>
      <c r="C419" s="43" t="str">
        <f>IF(Data!C420&gt;0,"R","NR")</f>
        <v>NR</v>
      </c>
      <c r="D419" s="43" t="str">
        <f>IF(Data!D420&gt;0,"R","NR")</f>
        <v>NR</v>
      </c>
      <c r="E419" s="4" t="str">
        <f t="shared" si="8"/>
        <v>NEGATIVE</v>
      </c>
    </row>
    <row r="420" spans="2:5" x14ac:dyDescent="0.3">
      <c r="B420" s="6">
        <v>44032</v>
      </c>
      <c r="C420" s="43" t="str">
        <f>IF(Data!C421&gt;0,"R","NR")</f>
        <v>NR</v>
      </c>
      <c r="D420" s="43" t="str">
        <f>IF(Data!D421&gt;0,"R","NR")</f>
        <v>NR</v>
      </c>
      <c r="E420" s="4" t="str">
        <f t="shared" si="8"/>
        <v>NEGATIVE</v>
      </c>
    </row>
    <row r="421" spans="2:5" x14ac:dyDescent="0.3">
      <c r="B421" s="6">
        <v>44033</v>
      </c>
      <c r="C421" s="43" t="str">
        <f>IF(Data!C422&gt;0,"R","NR")</f>
        <v>NR</v>
      </c>
      <c r="D421" s="43" t="str">
        <f>IF(Data!D422&gt;0,"R","NR")</f>
        <v>NR</v>
      </c>
      <c r="E421" s="4" t="str">
        <f t="shared" si="8"/>
        <v>NEGATIVE</v>
      </c>
    </row>
    <row r="422" spans="2:5" x14ac:dyDescent="0.3">
      <c r="B422" s="6">
        <v>44034</v>
      </c>
      <c r="C422" s="43" t="str">
        <f>IF(Data!C423&gt;0,"R","NR")</f>
        <v>NR</v>
      </c>
      <c r="D422" s="43" t="str">
        <f>IF(Data!D423&gt;0,"R","NR")</f>
        <v>NR</v>
      </c>
      <c r="E422" s="4" t="str">
        <f t="shared" si="8"/>
        <v>NEGATIVE</v>
      </c>
    </row>
    <row r="423" spans="2:5" x14ac:dyDescent="0.3">
      <c r="B423" s="6">
        <v>44035</v>
      </c>
      <c r="C423" s="43" t="str">
        <f>IF(Data!C424&gt;0,"R","NR")</f>
        <v>NR</v>
      </c>
      <c r="D423" s="43" t="str">
        <f>IF(Data!D424&gt;0,"R","NR")</f>
        <v>NR</v>
      </c>
      <c r="E423" s="4" t="str">
        <f t="shared" si="8"/>
        <v>NEGATIVE</v>
      </c>
    </row>
    <row r="424" spans="2:5" x14ac:dyDescent="0.3">
      <c r="B424" s="6">
        <v>44036</v>
      </c>
      <c r="C424" s="43" t="str">
        <f>IF(Data!C425&gt;0,"R","NR")</f>
        <v>NR</v>
      </c>
      <c r="D424" s="43" t="str">
        <f>IF(Data!D425&gt;0,"R","NR")</f>
        <v>NR</v>
      </c>
      <c r="E424" s="4" t="str">
        <f t="shared" si="8"/>
        <v>NEGATIVE</v>
      </c>
    </row>
    <row r="425" spans="2:5" x14ac:dyDescent="0.3">
      <c r="B425" s="6">
        <v>44037</v>
      </c>
      <c r="C425" s="43" t="str">
        <f>IF(Data!C426&gt;0,"R","NR")</f>
        <v>NR</v>
      </c>
      <c r="D425" s="43" t="str">
        <f>IF(Data!D426&gt;0,"R","NR")</f>
        <v>NR</v>
      </c>
      <c r="E425" s="4" t="str">
        <f t="shared" si="8"/>
        <v>NEGATIVE</v>
      </c>
    </row>
    <row r="426" spans="2:5" x14ac:dyDescent="0.3">
      <c r="B426" s="6">
        <v>44038</v>
      </c>
      <c r="C426" s="43" t="str">
        <f>IF(Data!C427&gt;0,"R","NR")</f>
        <v>NR</v>
      </c>
      <c r="D426" s="43" t="str">
        <f>IF(Data!D427&gt;0,"R","NR")</f>
        <v>NR</v>
      </c>
      <c r="E426" s="4" t="str">
        <f t="shared" si="8"/>
        <v>NEGATIVE</v>
      </c>
    </row>
    <row r="427" spans="2:5" x14ac:dyDescent="0.3">
      <c r="B427" s="6">
        <v>44039</v>
      </c>
      <c r="C427" s="43" t="str">
        <f>IF(Data!C428&gt;0,"R","NR")</f>
        <v>NR</v>
      </c>
      <c r="D427" s="43" t="str">
        <f>IF(Data!D428&gt;0,"R","NR")</f>
        <v>NR</v>
      </c>
      <c r="E427" s="4" t="str">
        <f t="shared" si="8"/>
        <v>NEGATIVE</v>
      </c>
    </row>
    <row r="428" spans="2:5" x14ac:dyDescent="0.3">
      <c r="B428" s="6">
        <v>44040</v>
      </c>
      <c r="C428" s="43" t="str">
        <f>IF(Data!C429&gt;0,"R","NR")</f>
        <v>NR</v>
      </c>
      <c r="D428" s="43" t="str">
        <f>IF(Data!D429&gt;0,"R","NR")</f>
        <v>NR</v>
      </c>
      <c r="E428" s="4" t="str">
        <f t="shared" si="8"/>
        <v>NEGATIVE</v>
      </c>
    </row>
    <row r="429" spans="2:5" x14ac:dyDescent="0.3">
      <c r="B429" s="6">
        <v>44041</v>
      </c>
      <c r="C429" s="43" t="str">
        <f>IF(Data!C430&gt;0,"R","NR")</f>
        <v>NR</v>
      </c>
      <c r="D429" s="43" t="str">
        <f>IF(Data!D430&gt;0,"R","NR")</f>
        <v>NR</v>
      </c>
      <c r="E429" s="4" t="str">
        <f t="shared" si="8"/>
        <v>NEGATIVE</v>
      </c>
    </row>
    <row r="430" spans="2:5" x14ac:dyDescent="0.3">
      <c r="B430" s="6">
        <v>44042</v>
      </c>
      <c r="C430" s="43" t="str">
        <f>IF(Data!C431&gt;0,"R","NR")</f>
        <v>NR</v>
      </c>
      <c r="D430" s="43" t="str">
        <f>IF(Data!D431&gt;0,"R","NR")</f>
        <v>NR</v>
      </c>
      <c r="E430" s="4" t="str">
        <f t="shared" si="8"/>
        <v>NEGATIVE</v>
      </c>
    </row>
    <row r="431" spans="2:5" x14ac:dyDescent="0.3">
      <c r="B431" s="6">
        <v>44043</v>
      </c>
      <c r="C431" s="43" t="str">
        <f>IF(Data!C432&gt;0,"R","NR")</f>
        <v>NR</v>
      </c>
      <c r="D431" s="43" t="str">
        <f>IF(Data!D432&gt;0,"R","NR")</f>
        <v>NR</v>
      </c>
      <c r="E431" s="4" t="str">
        <f t="shared" si="8"/>
        <v>NEGATIVE</v>
      </c>
    </row>
    <row r="432" spans="2:5" x14ac:dyDescent="0.3">
      <c r="B432" s="6">
        <v>44044</v>
      </c>
      <c r="C432" s="43" t="str">
        <f>IF(Data!C433&gt;0,"R","NR")</f>
        <v>NR</v>
      </c>
      <c r="D432" s="43" t="str">
        <f>IF(Data!D433&gt;0,"R","NR")</f>
        <v>NR</v>
      </c>
      <c r="E432" s="4" t="str">
        <f t="shared" si="8"/>
        <v>NEGATIVE</v>
      </c>
    </row>
    <row r="433" spans="2:5" x14ac:dyDescent="0.3">
      <c r="B433" s="6">
        <v>44045</v>
      </c>
      <c r="C433" s="43" t="str">
        <f>IF(Data!C434&gt;0,"R","NR")</f>
        <v>NR</v>
      </c>
      <c r="D433" s="43" t="str">
        <f>IF(Data!D434&gt;0,"R","NR")</f>
        <v>NR</v>
      </c>
      <c r="E433" s="4" t="str">
        <f t="shared" si="8"/>
        <v>NEGATIVE</v>
      </c>
    </row>
    <row r="434" spans="2:5" x14ac:dyDescent="0.3">
      <c r="B434" s="6">
        <v>44046</v>
      </c>
      <c r="C434" s="43" t="str">
        <f>IF(Data!C435&gt;0,"R","NR")</f>
        <v>NR</v>
      </c>
      <c r="D434" s="43" t="str">
        <f>IF(Data!D435&gt;0,"R","NR")</f>
        <v>NR</v>
      </c>
      <c r="E434" s="4" t="str">
        <f t="shared" si="8"/>
        <v>NEGATIVE</v>
      </c>
    </row>
    <row r="435" spans="2:5" x14ac:dyDescent="0.3">
      <c r="B435" s="6">
        <v>44047</v>
      </c>
      <c r="C435" s="43" t="str">
        <f>IF(Data!C436&gt;0,"R","NR")</f>
        <v>NR</v>
      </c>
      <c r="D435" s="43" t="str">
        <f>IF(Data!D436&gt;0,"R","NR")</f>
        <v>NR</v>
      </c>
      <c r="E435" s="4" t="str">
        <f t="shared" si="8"/>
        <v>NEGATIVE</v>
      </c>
    </row>
    <row r="436" spans="2:5" x14ac:dyDescent="0.3">
      <c r="B436" s="6">
        <v>44048</v>
      </c>
      <c r="C436" s="43" t="str">
        <f>IF(Data!C437&gt;0,"R","NR")</f>
        <v>NR</v>
      </c>
      <c r="D436" s="43" t="str">
        <f>IF(Data!D437&gt;0,"R","NR")</f>
        <v>NR</v>
      </c>
      <c r="E436" s="4" t="str">
        <f t="shared" si="8"/>
        <v>NEGATIVE</v>
      </c>
    </row>
    <row r="437" spans="2:5" x14ac:dyDescent="0.3">
      <c r="B437" s="6">
        <v>44049</v>
      </c>
      <c r="C437" s="43" t="str">
        <f>IF(Data!C438&gt;0,"R","NR")</f>
        <v>NR</v>
      </c>
      <c r="D437" s="43" t="str">
        <f>IF(Data!D438&gt;0,"R","NR")</f>
        <v>NR</v>
      </c>
      <c r="E437" s="4" t="str">
        <f t="shared" si="8"/>
        <v>NEGATIVE</v>
      </c>
    </row>
    <row r="438" spans="2:5" x14ac:dyDescent="0.3">
      <c r="B438" s="6">
        <v>44050</v>
      </c>
      <c r="C438" s="43" t="str">
        <f>IF(Data!C439&gt;0,"R","NR")</f>
        <v>NR</v>
      </c>
      <c r="D438" s="43" t="str">
        <f>IF(Data!D439&gt;0,"R","NR")</f>
        <v>NR</v>
      </c>
      <c r="E438" s="4" t="str">
        <f t="shared" si="8"/>
        <v>NEGATIVE</v>
      </c>
    </row>
    <row r="439" spans="2:5" x14ac:dyDescent="0.3">
      <c r="B439" s="6">
        <v>44051</v>
      </c>
      <c r="C439" s="43" t="str">
        <f>IF(Data!C440&gt;0,"R","NR")</f>
        <v>NR</v>
      </c>
      <c r="D439" s="43" t="str">
        <f>IF(Data!D440&gt;0,"R","NR")</f>
        <v>NR</v>
      </c>
      <c r="E439" s="4" t="str">
        <f t="shared" si="8"/>
        <v>NEGATIVE</v>
      </c>
    </row>
    <row r="440" spans="2:5" x14ac:dyDescent="0.3">
      <c r="B440" s="6">
        <v>44052</v>
      </c>
      <c r="C440" s="43" t="str">
        <f>IF(Data!C441&gt;0,"R","NR")</f>
        <v>NR</v>
      </c>
      <c r="D440" s="43" t="str">
        <f>IF(Data!D441&gt;0,"R","NR")</f>
        <v>NR</v>
      </c>
      <c r="E440" s="4" t="str">
        <f t="shared" si="8"/>
        <v>NEGATIVE</v>
      </c>
    </row>
    <row r="441" spans="2:5" x14ac:dyDescent="0.3">
      <c r="B441" s="6">
        <v>44053</v>
      </c>
      <c r="C441" s="43" t="str">
        <f>IF(Data!C442&gt;0,"R","NR")</f>
        <v>NR</v>
      </c>
      <c r="D441" s="43" t="str">
        <f>IF(Data!D442&gt;0,"R","NR")</f>
        <v>NR</v>
      </c>
      <c r="E441" s="4" t="str">
        <f t="shared" si="8"/>
        <v>NEGATIVE</v>
      </c>
    </row>
    <row r="442" spans="2:5" x14ac:dyDescent="0.3">
      <c r="B442" s="6">
        <v>44054</v>
      </c>
      <c r="C442" s="43" t="str">
        <f>IF(Data!C443&gt;0,"R","NR")</f>
        <v>NR</v>
      </c>
      <c r="D442" s="43" t="str">
        <f>IF(Data!D443&gt;0,"R","NR")</f>
        <v>NR</v>
      </c>
      <c r="E442" s="4" t="str">
        <f t="shared" si="8"/>
        <v>NEGATIVE</v>
      </c>
    </row>
    <row r="443" spans="2:5" x14ac:dyDescent="0.3">
      <c r="B443" s="6">
        <v>44055</v>
      </c>
      <c r="C443" s="43" t="str">
        <f>IF(Data!C444&gt;0,"R","NR")</f>
        <v>NR</v>
      </c>
      <c r="D443" s="43" t="str">
        <f>IF(Data!D444&gt;0,"R","NR")</f>
        <v>NR</v>
      </c>
      <c r="E443" s="4" t="str">
        <f t="shared" si="8"/>
        <v>NEGATIVE</v>
      </c>
    </row>
    <row r="444" spans="2:5" x14ac:dyDescent="0.3">
      <c r="B444" s="6">
        <v>44056</v>
      </c>
      <c r="C444" s="43" t="str">
        <f>IF(Data!C445&gt;0,"R","NR")</f>
        <v>NR</v>
      </c>
      <c r="D444" s="43" t="str">
        <f>IF(Data!D445&gt;0,"R","NR")</f>
        <v>NR</v>
      </c>
      <c r="E444" s="4" t="str">
        <f t="shared" si="8"/>
        <v>NEGATIVE</v>
      </c>
    </row>
    <row r="445" spans="2:5" x14ac:dyDescent="0.3">
      <c r="B445" s="6">
        <v>44057</v>
      </c>
      <c r="C445" s="43" t="str">
        <f>IF(Data!C446&gt;0,"R","NR")</f>
        <v>NR</v>
      </c>
      <c r="D445" s="43" t="str">
        <f>IF(Data!D446&gt;0,"R","NR")</f>
        <v>NR</v>
      </c>
      <c r="E445" s="4" t="str">
        <f t="shared" si="8"/>
        <v>NEGATIVE</v>
      </c>
    </row>
    <row r="446" spans="2:5" x14ac:dyDescent="0.3">
      <c r="B446" s="6">
        <v>44058</v>
      </c>
      <c r="C446" s="43" t="str">
        <f>IF(Data!C447&gt;0,"R","NR")</f>
        <v>NR</v>
      </c>
      <c r="D446" s="43" t="str">
        <f>IF(Data!D447&gt;0,"R","NR")</f>
        <v>NR</v>
      </c>
      <c r="E446" s="4" t="str">
        <f t="shared" si="8"/>
        <v>NEGATIVE</v>
      </c>
    </row>
    <row r="447" spans="2:5" x14ac:dyDescent="0.3">
      <c r="B447" s="6">
        <v>44059</v>
      </c>
      <c r="C447" s="43" t="str">
        <f>IF(Data!C448&gt;0,"R","NR")</f>
        <v>NR</v>
      </c>
      <c r="D447" s="43" t="str">
        <f>IF(Data!D448&gt;0,"R","NR")</f>
        <v>NR</v>
      </c>
      <c r="E447" s="4" t="str">
        <f t="shared" si="8"/>
        <v>NEGATIVE</v>
      </c>
    </row>
    <row r="448" spans="2:5" x14ac:dyDescent="0.3">
      <c r="B448" s="6">
        <v>44060</v>
      </c>
      <c r="C448" s="43" t="str">
        <f>IF(Data!C449&gt;0,"R","NR")</f>
        <v>NR</v>
      </c>
      <c r="D448" s="43" t="str">
        <f>IF(Data!D449&gt;0,"R","NR")</f>
        <v>NR</v>
      </c>
      <c r="E448" s="4" t="str">
        <f t="shared" si="8"/>
        <v>NEGATIVE</v>
      </c>
    </row>
    <row r="449" spans="2:5" x14ac:dyDescent="0.3">
      <c r="B449" s="6">
        <v>44061</v>
      </c>
      <c r="C449" s="43" t="str">
        <f>IF(Data!C450&gt;0,"R","NR")</f>
        <v>NR</v>
      </c>
      <c r="D449" s="43" t="str">
        <f>IF(Data!D450&gt;0,"R","NR")</f>
        <v>NR</v>
      </c>
      <c r="E449" s="4" t="str">
        <f t="shared" si="8"/>
        <v>NEGATIVE</v>
      </c>
    </row>
    <row r="450" spans="2:5" x14ac:dyDescent="0.3">
      <c r="B450" s="6">
        <v>44062</v>
      </c>
      <c r="C450" s="43" t="str">
        <f>IF(Data!C451&gt;0,"R","NR")</f>
        <v>NR</v>
      </c>
      <c r="D450" s="43" t="str">
        <f>IF(Data!D451&gt;0,"R","NR")</f>
        <v>NR</v>
      </c>
      <c r="E450" s="4" t="str">
        <f t="shared" si="8"/>
        <v>NEGATIVE</v>
      </c>
    </row>
    <row r="451" spans="2:5" x14ac:dyDescent="0.3">
      <c r="B451" s="6">
        <v>44063</v>
      </c>
      <c r="C451" s="43" t="str">
        <f>IF(Data!C452&gt;0,"R","NR")</f>
        <v>NR</v>
      </c>
      <c r="D451" s="43" t="str">
        <f>IF(Data!D452&gt;0,"R","NR")</f>
        <v>NR</v>
      </c>
      <c r="E451" s="4" t="str">
        <f t="shared" si="8"/>
        <v>NEGATIVE</v>
      </c>
    </row>
    <row r="452" spans="2:5" x14ac:dyDescent="0.3">
      <c r="B452" s="6">
        <v>44064</v>
      </c>
      <c r="C452" s="43" t="str">
        <f>IF(Data!C453&gt;0,"R","NR")</f>
        <v>NR</v>
      </c>
      <c r="D452" s="43" t="str">
        <f>IF(Data!D453&gt;0,"R","NR")</f>
        <v>NR</v>
      </c>
      <c r="E452" s="4" t="str">
        <f t="shared" si="8"/>
        <v>NEGATIVE</v>
      </c>
    </row>
    <row r="453" spans="2:5" x14ac:dyDescent="0.3">
      <c r="B453" s="6">
        <v>44065</v>
      </c>
      <c r="C453" s="43" t="str">
        <f>IF(Data!C454&gt;0,"R","NR")</f>
        <v>NR</v>
      </c>
      <c r="D453" s="43" t="str">
        <f>IF(Data!D454&gt;0,"R","NR")</f>
        <v>NR</v>
      </c>
      <c r="E453" s="4" t="str">
        <f t="shared" si="8"/>
        <v>NEGATIVE</v>
      </c>
    </row>
    <row r="454" spans="2:5" x14ac:dyDescent="0.3">
      <c r="B454" s="6">
        <v>44066</v>
      </c>
      <c r="C454" s="43" t="str">
        <f>IF(Data!C455&gt;0,"R","NR")</f>
        <v>NR</v>
      </c>
      <c r="D454" s="43" t="str">
        <f>IF(Data!D455&gt;0,"R","NR")</f>
        <v>NR</v>
      </c>
      <c r="E454" s="4" t="str">
        <f t="shared" si="8"/>
        <v>NEGATIVE</v>
      </c>
    </row>
    <row r="455" spans="2:5" x14ac:dyDescent="0.3">
      <c r="B455" s="6">
        <v>44067</v>
      </c>
      <c r="C455" s="43" t="str">
        <f>IF(Data!C456&gt;0,"R","NR")</f>
        <v>NR</v>
      </c>
      <c r="D455" s="43" t="str">
        <f>IF(Data!D456&gt;0,"R","NR")</f>
        <v>NR</v>
      </c>
      <c r="E455" s="4" t="str">
        <f t="shared" si="8"/>
        <v>NEGATIVE</v>
      </c>
    </row>
    <row r="456" spans="2:5" x14ac:dyDescent="0.3">
      <c r="B456" s="6">
        <v>44068</v>
      </c>
      <c r="C456" s="43" t="str">
        <f>IF(Data!C457&gt;0,"R","NR")</f>
        <v>NR</v>
      </c>
      <c r="D456" s="43" t="str">
        <f>IF(Data!D457&gt;0,"R","NR")</f>
        <v>NR</v>
      </c>
      <c r="E456" s="4" t="str">
        <f t="shared" si="8"/>
        <v>NEGATIVE</v>
      </c>
    </row>
    <row r="457" spans="2:5" x14ac:dyDescent="0.3">
      <c r="B457" s="6">
        <v>44069</v>
      </c>
      <c r="C457" s="43" t="str">
        <f>IF(Data!C458&gt;0,"R","NR")</f>
        <v>NR</v>
      </c>
      <c r="D457" s="43" t="str">
        <f>IF(Data!D458&gt;0,"R","NR")</f>
        <v>NR</v>
      </c>
      <c r="E457" s="4" t="str">
        <f t="shared" si="8"/>
        <v>NEGATIVE</v>
      </c>
    </row>
    <row r="458" spans="2:5" x14ac:dyDescent="0.3">
      <c r="B458" s="6">
        <v>44070</v>
      </c>
      <c r="C458" s="43" t="str">
        <f>IF(Data!C459&gt;0,"R","NR")</f>
        <v>NR</v>
      </c>
      <c r="D458" s="43" t="str">
        <f>IF(Data!D459&gt;0,"R","NR")</f>
        <v>NR</v>
      </c>
      <c r="E458" s="4" t="str">
        <f t="shared" si="8"/>
        <v>NEGATIVE</v>
      </c>
    </row>
    <row r="459" spans="2:5" x14ac:dyDescent="0.3">
      <c r="B459" s="6">
        <v>44071</v>
      </c>
      <c r="C459" s="43" t="str">
        <f>IF(Data!C460&gt;0,"R","NR")</f>
        <v>NR</v>
      </c>
      <c r="D459" s="43" t="str">
        <f>IF(Data!D460&gt;0,"R","NR")</f>
        <v>NR</v>
      </c>
      <c r="E459" s="4" t="str">
        <f t="shared" si="8"/>
        <v>NEGATIVE</v>
      </c>
    </row>
    <row r="460" spans="2:5" x14ac:dyDescent="0.3">
      <c r="B460" s="6">
        <v>44072</v>
      </c>
      <c r="C460" s="43" t="str">
        <f>IF(Data!C461&gt;0,"R","NR")</f>
        <v>NR</v>
      </c>
      <c r="D460" s="43" t="str">
        <f>IF(Data!D461&gt;0,"R","NR")</f>
        <v>NR</v>
      </c>
      <c r="E460" s="4" t="str">
        <f t="shared" si="8"/>
        <v>NEGATIVE</v>
      </c>
    </row>
    <row r="461" spans="2:5" x14ac:dyDescent="0.3">
      <c r="B461" s="6">
        <v>44073</v>
      </c>
      <c r="C461" s="43" t="str">
        <f>IF(Data!C462&gt;0,"R","NR")</f>
        <v>NR</v>
      </c>
      <c r="D461" s="43" t="str">
        <f>IF(Data!D462&gt;0,"R","NR")</f>
        <v>NR</v>
      </c>
      <c r="E461" s="4" t="str">
        <f t="shared" si="8"/>
        <v>NEGATIVE</v>
      </c>
    </row>
    <row r="462" spans="2:5" x14ac:dyDescent="0.3">
      <c r="B462" s="6">
        <v>44074</v>
      </c>
      <c r="C462" s="43" t="str">
        <f>IF(Data!C463&gt;0,"R","NR")</f>
        <v>NR</v>
      </c>
      <c r="D462" s="43" t="str">
        <f>IF(Data!D463&gt;0,"R","NR")</f>
        <v>NR</v>
      </c>
      <c r="E462" s="4" t="str">
        <f t="shared" si="8"/>
        <v>NEGATIVE</v>
      </c>
    </row>
    <row r="463" spans="2:5" x14ac:dyDescent="0.3">
      <c r="B463" s="6">
        <v>44075</v>
      </c>
      <c r="C463" s="43" t="str">
        <f>IF(Data!C464&gt;0,"R","NR")</f>
        <v>NR</v>
      </c>
      <c r="D463" s="43" t="str">
        <f>IF(Data!D464&gt;0,"R","NR")</f>
        <v>NR</v>
      </c>
      <c r="E463" s="4" t="str">
        <f t="shared" si="8"/>
        <v>NEGATIVE</v>
      </c>
    </row>
    <row r="464" spans="2:5" x14ac:dyDescent="0.3">
      <c r="B464" s="6">
        <v>44076</v>
      </c>
      <c r="C464" s="43" t="str">
        <f>IF(Data!C465&gt;0,"R","NR")</f>
        <v>NR</v>
      </c>
      <c r="D464" s="43" t="str">
        <f>IF(Data!D465&gt;0,"R","NR")</f>
        <v>NR</v>
      </c>
      <c r="E464" s="4" t="str">
        <f t="shared" si="8"/>
        <v>NEGATIVE</v>
      </c>
    </row>
    <row r="465" spans="2:5" x14ac:dyDescent="0.3">
      <c r="B465" s="6">
        <v>44077</v>
      </c>
      <c r="C465" s="43" t="str">
        <f>IF(Data!C466&gt;0,"R","NR")</f>
        <v>NR</v>
      </c>
      <c r="D465" s="43" t="str">
        <f>IF(Data!D466&gt;0,"R","NR")</f>
        <v>NR</v>
      </c>
      <c r="E465" s="4" t="str">
        <f t="shared" si="8"/>
        <v>NEGATIVE</v>
      </c>
    </row>
    <row r="466" spans="2:5" x14ac:dyDescent="0.3">
      <c r="B466" s="6">
        <v>44078</v>
      </c>
      <c r="C466" s="43" t="str">
        <f>IF(Data!C467&gt;0,"R","NR")</f>
        <v>NR</v>
      </c>
      <c r="D466" s="43" t="str">
        <f>IF(Data!D467&gt;0,"R","NR")</f>
        <v>NR</v>
      </c>
      <c r="E466" s="4" t="str">
        <f t="shared" si="8"/>
        <v>NEGATIVE</v>
      </c>
    </row>
    <row r="467" spans="2:5" x14ac:dyDescent="0.3">
      <c r="B467" s="6">
        <v>44079</v>
      </c>
      <c r="C467" s="43" t="str">
        <f>IF(Data!C468&gt;0,"R","NR")</f>
        <v>NR</v>
      </c>
      <c r="D467" s="43" t="str">
        <f>IF(Data!D468&gt;0,"R","NR")</f>
        <v>NR</v>
      </c>
      <c r="E467" s="4" t="str">
        <f t="shared" si="8"/>
        <v>NEGATIVE</v>
      </c>
    </row>
    <row r="468" spans="2:5" x14ac:dyDescent="0.3">
      <c r="B468" s="6">
        <v>44080</v>
      </c>
      <c r="C468" s="43" t="str">
        <f>IF(Data!C469&gt;0,"R","NR")</f>
        <v>NR</v>
      </c>
      <c r="D468" s="43" t="str">
        <f>IF(Data!D469&gt;0,"R","NR")</f>
        <v>NR</v>
      </c>
      <c r="E468" s="4" t="str">
        <f t="shared" si="8"/>
        <v>NEGATIVE</v>
      </c>
    </row>
    <row r="469" spans="2:5" x14ac:dyDescent="0.3">
      <c r="B469" s="6">
        <v>44081</v>
      </c>
      <c r="C469" s="43" t="str">
        <f>IF(Data!C470&gt;0,"R","NR")</f>
        <v>NR</v>
      </c>
      <c r="D469" s="43" t="str">
        <f>IF(Data!D470&gt;0,"R","NR")</f>
        <v>NR</v>
      </c>
      <c r="E469" s="4" t="str">
        <f t="shared" si="8"/>
        <v>NEGATIVE</v>
      </c>
    </row>
    <row r="470" spans="2:5" x14ac:dyDescent="0.3">
      <c r="B470" s="6">
        <v>44082</v>
      </c>
      <c r="C470" s="43" t="str">
        <f>IF(Data!C471&gt;0,"R","NR")</f>
        <v>NR</v>
      </c>
      <c r="D470" s="43" t="str">
        <f>IF(Data!D471&gt;0,"R","NR")</f>
        <v>NR</v>
      </c>
      <c r="E470" s="4" t="str">
        <f t="shared" si="8"/>
        <v>NEGATIVE</v>
      </c>
    </row>
    <row r="471" spans="2:5" x14ac:dyDescent="0.3">
      <c r="B471" s="6">
        <v>44083</v>
      </c>
      <c r="C471" s="43" t="str">
        <f>IF(Data!C472&gt;0,"R","NR")</f>
        <v>NR</v>
      </c>
      <c r="D471" s="43" t="str">
        <f>IF(Data!D472&gt;0,"R","NR")</f>
        <v>NR</v>
      </c>
      <c r="E471" s="4" t="str">
        <f t="shared" si="8"/>
        <v>NEGATIVE</v>
      </c>
    </row>
    <row r="472" spans="2:5" x14ac:dyDescent="0.3">
      <c r="B472" s="6">
        <v>44084</v>
      </c>
      <c r="C472" s="43" t="str">
        <f>IF(Data!C473&gt;0,"R","NR")</f>
        <v>NR</v>
      </c>
      <c r="D472" s="43" t="str">
        <f>IF(Data!D473&gt;0,"R","NR")</f>
        <v>NR</v>
      </c>
      <c r="E472" s="4" t="str">
        <f t="shared" si="8"/>
        <v>NEGATIVE</v>
      </c>
    </row>
    <row r="473" spans="2:5" x14ac:dyDescent="0.3">
      <c r="B473" s="6">
        <v>44085</v>
      </c>
      <c r="C473" s="43" t="str">
        <f>IF(Data!C474&gt;0,"R","NR")</f>
        <v>NR</v>
      </c>
      <c r="D473" s="43" t="str">
        <f>IF(Data!D474&gt;0,"R","NR")</f>
        <v>NR</v>
      </c>
      <c r="E473" s="4" t="str">
        <f t="shared" si="8"/>
        <v>NEGATIVE</v>
      </c>
    </row>
    <row r="474" spans="2:5" x14ac:dyDescent="0.3">
      <c r="B474" s="6">
        <v>44086</v>
      </c>
      <c r="C474" s="43" t="str">
        <f>IF(Data!C475&gt;0,"R","NR")</f>
        <v>NR</v>
      </c>
      <c r="D474" s="43" t="str">
        <f>IF(Data!D475&gt;0,"R","NR")</f>
        <v>NR</v>
      </c>
      <c r="E474" s="4" t="str">
        <f t="shared" si="8"/>
        <v>NEGATIVE</v>
      </c>
    </row>
    <row r="475" spans="2:5" x14ac:dyDescent="0.3">
      <c r="B475" s="6">
        <v>44087</v>
      </c>
      <c r="C475" s="43" t="str">
        <f>IF(Data!C476&gt;0,"R","NR")</f>
        <v>NR</v>
      </c>
      <c r="D475" s="43" t="str">
        <f>IF(Data!D476&gt;0,"R","NR")</f>
        <v>NR</v>
      </c>
      <c r="E475" s="4" t="str">
        <f t="shared" si="8"/>
        <v>NEGATIVE</v>
      </c>
    </row>
    <row r="476" spans="2:5" x14ac:dyDescent="0.3">
      <c r="B476" s="6">
        <v>44088</v>
      </c>
      <c r="C476" s="43" t="str">
        <f>IF(Data!C477&gt;0,"R","NR")</f>
        <v>NR</v>
      </c>
      <c r="D476" s="43" t="str">
        <f>IF(Data!D477&gt;0,"R","NR")</f>
        <v>NR</v>
      </c>
      <c r="E476" s="4" t="str">
        <f t="shared" ref="E476:E519" si="9">IF(AND(C476=D476,C476="R"),"HIT",IF(AND(C476&lt;&gt;D476,C476="NR"),"FALSE ALARM",IF(AND(C476&lt;&gt;D476,C476="R"),"MISS","NEGATIVE")))</f>
        <v>NEGATIVE</v>
      </c>
    </row>
    <row r="477" spans="2:5" x14ac:dyDescent="0.3">
      <c r="B477" s="6">
        <v>44089</v>
      </c>
      <c r="C477" s="43" t="str">
        <f>IF(Data!C478&gt;0,"R","NR")</f>
        <v>NR</v>
      </c>
      <c r="D477" s="43" t="str">
        <f>IF(Data!D478&gt;0,"R","NR")</f>
        <v>NR</v>
      </c>
      <c r="E477" s="4" t="str">
        <f t="shared" si="9"/>
        <v>NEGATIVE</v>
      </c>
    </row>
    <row r="478" spans="2:5" x14ac:dyDescent="0.3">
      <c r="B478" s="6">
        <v>44090</v>
      </c>
      <c r="C478" s="43" t="str">
        <f>IF(Data!C479&gt;0,"R","NR")</f>
        <v>NR</v>
      </c>
      <c r="D478" s="43" t="str">
        <f>IF(Data!D479&gt;0,"R","NR")</f>
        <v>NR</v>
      </c>
      <c r="E478" s="4" t="str">
        <f t="shared" si="9"/>
        <v>NEGATIVE</v>
      </c>
    </row>
    <row r="479" spans="2:5" x14ac:dyDescent="0.3">
      <c r="B479" s="6">
        <v>44091</v>
      </c>
      <c r="C479" s="43" t="str">
        <f>IF(Data!C480&gt;0,"R","NR")</f>
        <v>NR</v>
      </c>
      <c r="D479" s="43" t="str">
        <f>IF(Data!D480&gt;0,"R","NR")</f>
        <v>NR</v>
      </c>
      <c r="E479" s="4" t="str">
        <f t="shared" si="9"/>
        <v>NEGATIVE</v>
      </c>
    </row>
    <row r="480" spans="2:5" x14ac:dyDescent="0.3">
      <c r="B480" s="6">
        <v>44092</v>
      </c>
      <c r="C480" s="43" t="str">
        <f>IF(Data!C481&gt;0,"R","NR")</f>
        <v>NR</v>
      </c>
      <c r="D480" s="43" t="str">
        <f>IF(Data!D481&gt;0,"R","NR")</f>
        <v>NR</v>
      </c>
      <c r="E480" s="4" t="str">
        <f t="shared" si="9"/>
        <v>NEGATIVE</v>
      </c>
    </row>
    <row r="481" spans="2:5" x14ac:dyDescent="0.3">
      <c r="B481" s="6">
        <v>44093</v>
      </c>
      <c r="C481" s="43" t="str">
        <f>IF(Data!C482&gt;0,"R","NR")</f>
        <v>NR</v>
      </c>
      <c r="D481" s="43" t="str">
        <f>IF(Data!D482&gt;0,"R","NR")</f>
        <v>NR</v>
      </c>
      <c r="E481" s="4" t="str">
        <f t="shared" si="9"/>
        <v>NEGATIVE</v>
      </c>
    </row>
    <row r="482" spans="2:5" x14ac:dyDescent="0.3">
      <c r="B482" s="6">
        <v>44094</v>
      </c>
      <c r="C482" s="43" t="str">
        <f>IF(Data!C483&gt;0,"R","NR")</f>
        <v>NR</v>
      </c>
      <c r="D482" s="43" t="str">
        <f>IF(Data!D483&gt;0,"R","NR")</f>
        <v>NR</v>
      </c>
      <c r="E482" s="4" t="str">
        <f t="shared" si="9"/>
        <v>NEGATIVE</v>
      </c>
    </row>
    <row r="483" spans="2:5" x14ac:dyDescent="0.3">
      <c r="B483" s="6">
        <v>44095</v>
      </c>
      <c r="C483" s="43" t="str">
        <f>IF(Data!C484&gt;0,"R","NR")</f>
        <v>NR</v>
      </c>
      <c r="D483" s="43" t="str">
        <f>IF(Data!D484&gt;0,"R","NR")</f>
        <v>NR</v>
      </c>
      <c r="E483" s="4" t="str">
        <f t="shared" si="9"/>
        <v>NEGATIVE</v>
      </c>
    </row>
    <row r="484" spans="2:5" x14ac:dyDescent="0.3">
      <c r="B484" s="6">
        <v>44096</v>
      </c>
      <c r="C484" s="43" t="str">
        <f>IF(Data!C485&gt;0,"R","NR")</f>
        <v>NR</v>
      </c>
      <c r="D484" s="43" t="str">
        <f>IF(Data!D485&gt;0,"R","NR")</f>
        <v>NR</v>
      </c>
      <c r="E484" s="4" t="str">
        <f t="shared" si="9"/>
        <v>NEGATIVE</v>
      </c>
    </row>
    <row r="485" spans="2:5" x14ac:dyDescent="0.3">
      <c r="B485" s="6">
        <v>44097</v>
      </c>
      <c r="C485" s="43" t="str">
        <f>IF(Data!C486&gt;0,"R","NR")</f>
        <v>NR</v>
      </c>
      <c r="D485" s="43" t="str">
        <f>IF(Data!D486&gt;0,"R","NR")</f>
        <v>NR</v>
      </c>
      <c r="E485" s="4" t="str">
        <f t="shared" si="9"/>
        <v>NEGATIVE</v>
      </c>
    </row>
    <row r="486" spans="2:5" x14ac:dyDescent="0.3">
      <c r="B486" s="6">
        <v>44098</v>
      </c>
      <c r="C486" s="43" t="str">
        <f>IF(Data!C487&gt;0,"R","NR")</f>
        <v>NR</v>
      </c>
      <c r="D486" s="43" t="str">
        <f>IF(Data!D487&gt;0,"R","NR")</f>
        <v>NR</v>
      </c>
      <c r="E486" s="4" t="str">
        <f t="shared" si="9"/>
        <v>NEGATIVE</v>
      </c>
    </row>
    <row r="487" spans="2:5" x14ac:dyDescent="0.3">
      <c r="B487" s="6">
        <v>44099</v>
      </c>
      <c r="C487" s="43" t="str">
        <f>IF(Data!C488&gt;0,"R","NR")</f>
        <v>NR</v>
      </c>
      <c r="D487" s="43" t="str">
        <f>IF(Data!D488&gt;0,"R","NR")</f>
        <v>NR</v>
      </c>
      <c r="E487" s="4" t="str">
        <f t="shared" si="9"/>
        <v>NEGATIVE</v>
      </c>
    </row>
    <row r="488" spans="2:5" x14ac:dyDescent="0.3">
      <c r="B488" s="6">
        <v>44100</v>
      </c>
      <c r="C488" s="43" t="str">
        <f>IF(Data!C489&gt;0,"R","NR")</f>
        <v>NR</v>
      </c>
      <c r="D488" s="43" t="str">
        <f>IF(Data!D489&gt;0,"R","NR")</f>
        <v>NR</v>
      </c>
      <c r="E488" s="4" t="str">
        <f t="shared" si="9"/>
        <v>NEGATIVE</v>
      </c>
    </row>
    <row r="489" spans="2:5" x14ac:dyDescent="0.3">
      <c r="B489" s="6">
        <v>44101</v>
      </c>
      <c r="C489" s="43" t="str">
        <f>IF(Data!C490&gt;0,"R","NR")</f>
        <v>NR</v>
      </c>
      <c r="D489" s="43" t="str">
        <f>IF(Data!D490&gt;0,"R","NR")</f>
        <v>NR</v>
      </c>
      <c r="E489" s="4" t="str">
        <f t="shared" si="9"/>
        <v>NEGATIVE</v>
      </c>
    </row>
    <row r="490" spans="2:5" x14ac:dyDescent="0.3">
      <c r="B490" s="6">
        <v>44102</v>
      </c>
      <c r="C490" s="43" t="str">
        <f>IF(Data!C491&gt;0,"R","NR")</f>
        <v>NR</v>
      </c>
      <c r="D490" s="43" t="str">
        <f>IF(Data!D491&gt;0,"R","NR")</f>
        <v>NR</v>
      </c>
      <c r="E490" s="4" t="str">
        <f t="shared" si="9"/>
        <v>NEGATIVE</v>
      </c>
    </row>
    <row r="491" spans="2:5" x14ac:dyDescent="0.3">
      <c r="B491" s="6">
        <v>44103</v>
      </c>
      <c r="C491" s="43" t="str">
        <f>IF(Data!C492&gt;0,"R","NR")</f>
        <v>NR</v>
      </c>
      <c r="D491" s="43" t="str">
        <f>IF(Data!D492&gt;0,"R","NR")</f>
        <v>NR</v>
      </c>
      <c r="E491" s="4" t="str">
        <f t="shared" si="9"/>
        <v>NEGATIVE</v>
      </c>
    </row>
    <row r="492" spans="2:5" x14ac:dyDescent="0.3">
      <c r="B492" s="6">
        <v>44104</v>
      </c>
      <c r="C492" s="43" t="str">
        <f>IF(Data!C493&gt;0,"R","NR")</f>
        <v>NR</v>
      </c>
      <c r="D492" s="43" t="str">
        <f>IF(Data!D493&gt;0,"R","NR")</f>
        <v>NR</v>
      </c>
      <c r="E492" s="4" t="str">
        <f t="shared" si="9"/>
        <v>NEGATIVE</v>
      </c>
    </row>
    <row r="493" spans="2:5" x14ac:dyDescent="0.3">
      <c r="B493" s="6">
        <v>44105</v>
      </c>
      <c r="C493" s="43" t="str">
        <f>IF(Data!C494&gt;0,"R","NR")</f>
        <v>NR</v>
      </c>
      <c r="D493" s="43" t="str">
        <f>IF(Data!D494&gt;0,"R","NR")</f>
        <v>NR</v>
      </c>
      <c r="E493" s="4" t="str">
        <f t="shared" si="9"/>
        <v>NEGATIVE</v>
      </c>
    </row>
    <row r="494" spans="2:5" x14ac:dyDescent="0.3">
      <c r="B494" s="6">
        <v>44106</v>
      </c>
      <c r="C494" s="43" t="str">
        <f>IF(Data!C495&gt;0,"R","NR")</f>
        <v>NR</v>
      </c>
      <c r="D494" s="43" t="str">
        <f>IF(Data!D495&gt;0,"R","NR")</f>
        <v>NR</v>
      </c>
      <c r="E494" s="4" t="str">
        <f t="shared" si="9"/>
        <v>NEGATIVE</v>
      </c>
    </row>
    <row r="495" spans="2:5" x14ac:dyDescent="0.3">
      <c r="B495" s="6">
        <v>44107</v>
      </c>
      <c r="C495" s="43" t="str">
        <f>IF(Data!C496&gt;0,"R","NR")</f>
        <v>NR</v>
      </c>
      <c r="D495" s="43" t="str">
        <f>IF(Data!D496&gt;0,"R","NR")</f>
        <v>NR</v>
      </c>
      <c r="E495" s="4" t="str">
        <f t="shared" si="9"/>
        <v>NEGATIVE</v>
      </c>
    </row>
    <row r="496" spans="2:5" x14ac:dyDescent="0.3">
      <c r="B496" s="6">
        <v>44108</v>
      </c>
      <c r="C496" s="43" t="str">
        <f>IF(Data!C497&gt;0,"R","NR")</f>
        <v>NR</v>
      </c>
      <c r="D496" s="43" t="str">
        <f>IF(Data!D497&gt;0,"R","NR")</f>
        <v>NR</v>
      </c>
      <c r="E496" s="4" t="str">
        <f t="shared" si="9"/>
        <v>NEGATIVE</v>
      </c>
    </row>
    <row r="497" spans="2:5" x14ac:dyDescent="0.3">
      <c r="B497" s="6">
        <v>44109</v>
      </c>
      <c r="C497" s="43" t="str">
        <f>IF(Data!C498&gt;0,"R","NR")</f>
        <v>NR</v>
      </c>
      <c r="D497" s="43" t="str">
        <f>IF(Data!D498&gt;0,"R","NR")</f>
        <v>NR</v>
      </c>
      <c r="E497" s="4" t="str">
        <f t="shared" si="9"/>
        <v>NEGATIVE</v>
      </c>
    </row>
    <row r="498" spans="2:5" x14ac:dyDescent="0.3">
      <c r="B498" s="6">
        <v>44110</v>
      </c>
      <c r="C498" s="43" t="str">
        <f>IF(Data!C499&gt;0,"R","NR")</f>
        <v>NR</v>
      </c>
      <c r="D498" s="43" t="str">
        <f>IF(Data!D499&gt;0,"R","NR")</f>
        <v>NR</v>
      </c>
      <c r="E498" s="4" t="str">
        <f t="shared" si="9"/>
        <v>NEGATIVE</v>
      </c>
    </row>
    <row r="499" spans="2:5" x14ac:dyDescent="0.3">
      <c r="B499" s="6">
        <v>44111</v>
      </c>
      <c r="C499" s="43" t="str">
        <f>IF(Data!C500&gt;0,"R","NR")</f>
        <v>NR</v>
      </c>
      <c r="D499" s="43" t="str">
        <f>IF(Data!D500&gt;0,"R","NR")</f>
        <v>NR</v>
      </c>
      <c r="E499" s="4" t="str">
        <f t="shared" si="9"/>
        <v>NEGATIVE</v>
      </c>
    </row>
    <row r="500" spans="2:5" x14ac:dyDescent="0.3">
      <c r="B500" s="6">
        <v>44112</v>
      </c>
      <c r="C500" s="43" t="str">
        <f>IF(Data!C501&gt;0,"R","NR")</f>
        <v>NR</v>
      </c>
      <c r="D500" s="43" t="str">
        <f>IF(Data!D501&gt;0,"R","NR")</f>
        <v>NR</v>
      </c>
      <c r="E500" s="4" t="str">
        <f t="shared" si="9"/>
        <v>NEGATIVE</v>
      </c>
    </row>
    <row r="501" spans="2:5" x14ac:dyDescent="0.3">
      <c r="B501" s="6">
        <v>44113</v>
      </c>
      <c r="C501" s="43" t="str">
        <f>IF(Data!C502&gt;0,"R","NR")</f>
        <v>NR</v>
      </c>
      <c r="D501" s="43" t="str">
        <f>IF(Data!D502&gt;0,"R","NR")</f>
        <v>NR</v>
      </c>
      <c r="E501" s="4" t="str">
        <f t="shared" si="9"/>
        <v>NEGATIVE</v>
      </c>
    </row>
    <row r="502" spans="2:5" x14ac:dyDescent="0.3">
      <c r="B502" s="6">
        <v>44114</v>
      </c>
      <c r="C502" s="43" t="str">
        <f>IF(Data!C503&gt;0,"R","NR")</f>
        <v>NR</v>
      </c>
      <c r="D502" s="43" t="str">
        <f>IF(Data!D503&gt;0,"R","NR")</f>
        <v>NR</v>
      </c>
      <c r="E502" s="4" t="str">
        <f t="shared" si="9"/>
        <v>NEGATIVE</v>
      </c>
    </row>
    <row r="503" spans="2:5" x14ac:dyDescent="0.3">
      <c r="B503" s="6">
        <v>44115</v>
      </c>
      <c r="C503" s="43" t="str">
        <f>IF(Data!C504&gt;0,"R","NR")</f>
        <v>NR</v>
      </c>
      <c r="D503" s="43" t="str">
        <f>IF(Data!D504&gt;0,"R","NR")</f>
        <v>NR</v>
      </c>
      <c r="E503" s="4" t="str">
        <f t="shared" si="9"/>
        <v>NEGATIVE</v>
      </c>
    </row>
    <row r="504" spans="2:5" x14ac:dyDescent="0.3">
      <c r="B504" s="6">
        <v>44116</v>
      </c>
      <c r="C504" s="43" t="str">
        <f>IF(Data!C505&gt;0,"R","NR")</f>
        <v>NR</v>
      </c>
      <c r="D504" s="43" t="str">
        <f>IF(Data!D505&gt;0,"R","NR")</f>
        <v>NR</v>
      </c>
      <c r="E504" s="4" t="str">
        <f t="shared" si="9"/>
        <v>NEGATIVE</v>
      </c>
    </row>
    <row r="505" spans="2:5" x14ac:dyDescent="0.3">
      <c r="B505" s="6">
        <v>44117</v>
      </c>
      <c r="C505" s="43" t="str">
        <f>IF(Data!C506&gt;0,"R","NR")</f>
        <v>NR</v>
      </c>
      <c r="D505" s="43" t="str">
        <f>IF(Data!D506&gt;0,"R","NR")</f>
        <v>NR</v>
      </c>
      <c r="E505" s="4" t="str">
        <f t="shared" si="9"/>
        <v>NEGATIVE</v>
      </c>
    </row>
    <row r="506" spans="2:5" x14ac:dyDescent="0.3">
      <c r="B506" s="6">
        <v>44118</v>
      </c>
      <c r="C506" s="43" t="str">
        <f>IF(Data!C507&gt;0,"R","NR")</f>
        <v>NR</v>
      </c>
      <c r="D506" s="43" t="str">
        <f>IF(Data!D507&gt;0,"R","NR")</f>
        <v>NR</v>
      </c>
      <c r="E506" s="4" t="str">
        <f t="shared" si="9"/>
        <v>NEGATIVE</v>
      </c>
    </row>
    <row r="507" spans="2:5" x14ac:dyDescent="0.3">
      <c r="B507" s="6">
        <v>44119</v>
      </c>
      <c r="C507" s="43" t="str">
        <f>IF(Data!C508&gt;0,"R","NR")</f>
        <v>NR</v>
      </c>
      <c r="D507" s="43" t="str">
        <f>IF(Data!D508&gt;0,"R","NR")</f>
        <v>NR</v>
      </c>
      <c r="E507" s="4" t="str">
        <f t="shared" si="9"/>
        <v>NEGATIVE</v>
      </c>
    </row>
    <row r="508" spans="2:5" x14ac:dyDescent="0.3">
      <c r="B508" s="6">
        <v>44120</v>
      </c>
      <c r="C508" s="43" t="str">
        <f>IF(Data!C509&gt;0,"R","NR")</f>
        <v>NR</v>
      </c>
      <c r="D508" s="43" t="str">
        <f>IF(Data!D509&gt;0,"R","NR")</f>
        <v>NR</v>
      </c>
      <c r="E508" s="4" t="str">
        <f t="shared" si="9"/>
        <v>NEGATIVE</v>
      </c>
    </row>
    <row r="509" spans="2:5" x14ac:dyDescent="0.3">
      <c r="B509" s="6">
        <v>44121</v>
      </c>
      <c r="C509" s="43" t="str">
        <f>IF(Data!C510&gt;0,"R","NR")</f>
        <v>NR</v>
      </c>
      <c r="D509" s="43" t="str">
        <f>IF(Data!D510&gt;0,"R","NR")</f>
        <v>NR</v>
      </c>
      <c r="E509" s="4" t="str">
        <f t="shared" si="9"/>
        <v>NEGATIVE</v>
      </c>
    </row>
    <row r="510" spans="2:5" x14ac:dyDescent="0.3">
      <c r="B510" s="6">
        <v>44122</v>
      </c>
      <c r="C510" s="43" t="str">
        <f>IF(Data!C511&gt;0,"R","NR")</f>
        <v>NR</v>
      </c>
      <c r="D510" s="43" t="str">
        <f>IF(Data!D511&gt;0,"R","NR")</f>
        <v>NR</v>
      </c>
      <c r="E510" s="4" t="str">
        <f t="shared" si="9"/>
        <v>NEGATIVE</v>
      </c>
    </row>
    <row r="511" spans="2:5" x14ac:dyDescent="0.3">
      <c r="B511" s="6">
        <v>44123</v>
      </c>
      <c r="C511" s="43" t="str">
        <f>IF(Data!C512&gt;0,"R","NR")</f>
        <v>NR</v>
      </c>
      <c r="D511" s="43" t="str">
        <f>IF(Data!D512&gt;0,"R","NR")</f>
        <v>NR</v>
      </c>
      <c r="E511" s="4" t="str">
        <f t="shared" si="9"/>
        <v>NEGATIVE</v>
      </c>
    </row>
    <row r="512" spans="2:5" x14ac:dyDescent="0.3">
      <c r="B512" s="6">
        <v>44124</v>
      </c>
      <c r="C512" s="43" t="str">
        <f>IF(Data!C513&gt;0,"R","NR")</f>
        <v>NR</v>
      </c>
      <c r="D512" s="43" t="str">
        <f>IF(Data!D513&gt;0,"R","NR")</f>
        <v>NR</v>
      </c>
      <c r="E512" s="4" t="str">
        <f t="shared" si="9"/>
        <v>NEGATIVE</v>
      </c>
    </row>
    <row r="513" spans="2:5" x14ac:dyDescent="0.3">
      <c r="B513" s="6">
        <v>44125</v>
      </c>
      <c r="C513" s="43" t="str">
        <f>IF(Data!C514&gt;0,"R","NR")</f>
        <v>NR</v>
      </c>
      <c r="D513" s="43" t="str">
        <f>IF(Data!D514&gt;0,"R","NR")</f>
        <v>NR</v>
      </c>
      <c r="E513" s="4" t="str">
        <f t="shared" si="9"/>
        <v>NEGATIVE</v>
      </c>
    </row>
    <row r="514" spans="2:5" x14ac:dyDescent="0.3">
      <c r="B514" s="6">
        <v>44126</v>
      </c>
      <c r="C514" s="43" t="str">
        <f>IF(Data!C515&gt;0,"R","NR")</f>
        <v>NR</v>
      </c>
      <c r="D514" s="43" t="str">
        <f>IF(Data!D515&gt;0,"R","NR")</f>
        <v>NR</v>
      </c>
      <c r="E514" s="4" t="str">
        <f t="shared" si="9"/>
        <v>NEGATIVE</v>
      </c>
    </row>
    <row r="515" spans="2:5" x14ac:dyDescent="0.3">
      <c r="B515" s="6">
        <v>44127</v>
      </c>
      <c r="C515" s="43" t="str">
        <f>IF(Data!C516&gt;0,"R","NR")</f>
        <v>NR</v>
      </c>
      <c r="D515" s="43" t="str">
        <f>IF(Data!D516&gt;0,"R","NR")</f>
        <v>NR</v>
      </c>
      <c r="E515" s="4" t="str">
        <f t="shared" si="9"/>
        <v>NEGATIVE</v>
      </c>
    </row>
    <row r="516" spans="2:5" x14ac:dyDescent="0.3">
      <c r="B516" s="6">
        <v>44128</v>
      </c>
      <c r="C516" s="43" t="str">
        <f>IF(Data!C517&gt;0,"R","NR")</f>
        <v>NR</v>
      </c>
      <c r="D516" s="43" t="str">
        <f>IF(Data!D517&gt;0,"R","NR")</f>
        <v>NR</v>
      </c>
      <c r="E516" s="4" t="str">
        <f t="shared" si="9"/>
        <v>NEGATIVE</v>
      </c>
    </row>
    <row r="517" spans="2:5" x14ac:dyDescent="0.3">
      <c r="B517" s="6">
        <v>44129</v>
      </c>
      <c r="C517" s="43" t="str">
        <f>IF(Data!C518&gt;0,"R","NR")</f>
        <v>NR</v>
      </c>
      <c r="D517" s="43" t="str">
        <f>IF(Data!D518&gt;0,"R","NR")</f>
        <v>NR</v>
      </c>
      <c r="E517" s="4" t="str">
        <f t="shared" si="9"/>
        <v>NEGATIVE</v>
      </c>
    </row>
    <row r="518" spans="2:5" x14ac:dyDescent="0.3">
      <c r="B518" s="6">
        <v>44130</v>
      </c>
      <c r="C518" s="43" t="str">
        <f>IF(Data!C519&gt;0,"R","NR")</f>
        <v>NR</v>
      </c>
      <c r="D518" s="43" t="str">
        <f>IF(Data!D519&gt;0,"R","NR")</f>
        <v>NR</v>
      </c>
      <c r="E518" s="4" t="str">
        <f t="shared" si="9"/>
        <v>NEGATIVE</v>
      </c>
    </row>
    <row r="519" spans="2:5" x14ac:dyDescent="0.3">
      <c r="B519" s="6">
        <v>44131</v>
      </c>
      <c r="C519" s="43" t="str">
        <f>IF(Data!C520&gt;0,"R","NR")</f>
        <v>NR</v>
      </c>
      <c r="D519" s="43" t="str">
        <f>IF(Data!D520&gt;0,"R","NR")</f>
        <v>NR</v>
      </c>
      <c r="E519" s="43" t="str">
        <f t="shared" si="9"/>
        <v>NEGATIVE</v>
      </c>
    </row>
    <row r="520" spans="2:5" x14ac:dyDescent="0.3">
      <c r="B520" s="46"/>
      <c r="C520" s="39"/>
      <c r="D520" s="39"/>
      <c r="E520" s="39"/>
    </row>
    <row r="521" spans="2:5" x14ac:dyDescent="0.3">
      <c r="B521" s="46"/>
      <c r="C521" s="39"/>
      <c r="D521" s="39"/>
      <c r="E521" s="39"/>
    </row>
    <row r="522" spans="2:5" x14ac:dyDescent="0.3">
      <c r="B522" s="46"/>
      <c r="C522" s="39"/>
      <c r="D522" s="39"/>
      <c r="E522" s="39"/>
    </row>
    <row r="523" spans="2:5" x14ac:dyDescent="0.3">
      <c r="B523" s="46"/>
      <c r="C523" s="39"/>
      <c r="D523" s="39"/>
      <c r="E523" s="39"/>
    </row>
    <row r="524" spans="2:5" x14ac:dyDescent="0.3">
      <c r="B524" s="46"/>
      <c r="C524" s="39"/>
      <c r="D524" s="39"/>
      <c r="E524" s="39"/>
    </row>
    <row r="525" spans="2:5" x14ac:dyDescent="0.3">
      <c r="B525" s="46"/>
      <c r="C525" s="39"/>
      <c r="D525" s="39"/>
      <c r="E525" s="39"/>
    </row>
    <row r="526" spans="2:5" x14ac:dyDescent="0.3">
      <c r="B526" s="46"/>
      <c r="C526" s="39"/>
      <c r="D526" s="39"/>
      <c r="E526" s="39"/>
    </row>
    <row r="527" spans="2:5" x14ac:dyDescent="0.3">
      <c r="B527" s="46"/>
      <c r="C527" s="39"/>
      <c r="D527" s="39"/>
      <c r="E527" s="39"/>
    </row>
    <row r="528" spans="2:5" x14ac:dyDescent="0.3">
      <c r="B528" s="46"/>
      <c r="C528" s="39"/>
      <c r="D528" s="39"/>
      <c r="E528" s="39"/>
    </row>
    <row r="529" spans="2:5" x14ac:dyDescent="0.3">
      <c r="B529" s="46"/>
      <c r="C529" s="39"/>
      <c r="D529" s="39"/>
      <c r="E529" s="39"/>
    </row>
    <row r="530" spans="2:5" x14ac:dyDescent="0.3">
      <c r="B530" s="46"/>
      <c r="C530" s="39"/>
      <c r="D530" s="39"/>
      <c r="E530" s="39"/>
    </row>
    <row r="531" spans="2:5" x14ac:dyDescent="0.3">
      <c r="B531" s="46"/>
      <c r="C531" s="39"/>
      <c r="D531" s="39"/>
      <c r="E531" s="39"/>
    </row>
    <row r="532" spans="2:5" x14ac:dyDescent="0.3">
      <c r="B532" s="46"/>
      <c r="C532" s="39"/>
      <c r="D532" s="39"/>
      <c r="E532" s="39"/>
    </row>
    <row r="533" spans="2:5" x14ac:dyDescent="0.3">
      <c r="B533" s="46"/>
      <c r="C533" s="39"/>
      <c r="D533" s="39"/>
      <c r="E533" s="39"/>
    </row>
    <row r="534" spans="2:5" x14ac:dyDescent="0.3">
      <c r="B534" s="46"/>
      <c r="C534" s="39"/>
      <c r="D534" s="39"/>
      <c r="E534" s="39"/>
    </row>
    <row r="535" spans="2:5" x14ac:dyDescent="0.3">
      <c r="B535" s="46"/>
      <c r="C535" s="39"/>
      <c r="D535" s="39"/>
      <c r="E535" s="39"/>
    </row>
    <row r="536" spans="2:5" x14ac:dyDescent="0.3">
      <c r="B536" s="46"/>
      <c r="C536" s="39"/>
      <c r="D536" s="39"/>
      <c r="E536" s="39"/>
    </row>
    <row r="537" spans="2:5" x14ac:dyDescent="0.3">
      <c r="B537" s="46"/>
      <c r="C537" s="39"/>
      <c r="D537" s="39"/>
      <c r="E537" s="39"/>
    </row>
    <row r="538" spans="2:5" x14ac:dyDescent="0.3">
      <c r="B538" s="46"/>
      <c r="C538" s="39"/>
      <c r="D538" s="39"/>
      <c r="E538" s="39"/>
    </row>
    <row r="539" spans="2:5" x14ac:dyDescent="0.3">
      <c r="B539" s="46"/>
      <c r="C539" s="39"/>
      <c r="D539" s="39"/>
      <c r="E539" s="39"/>
    </row>
    <row r="540" spans="2:5" x14ac:dyDescent="0.3">
      <c r="B540" s="46"/>
      <c r="C540" s="39"/>
      <c r="D540" s="39"/>
      <c r="E540" s="39"/>
    </row>
    <row r="541" spans="2:5" x14ac:dyDescent="0.3">
      <c r="B541" s="46"/>
      <c r="C541" s="39"/>
      <c r="D541" s="39"/>
      <c r="E541" s="39"/>
    </row>
    <row r="542" spans="2:5" x14ac:dyDescent="0.3">
      <c r="B542" s="46"/>
      <c r="C542" s="39"/>
      <c r="D542" s="39"/>
      <c r="E542" s="39"/>
    </row>
    <row r="543" spans="2:5" x14ac:dyDescent="0.3">
      <c r="B543" s="46"/>
      <c r="C543" s="39"/>
      <c r="D543" s="39"/>
      <c r="E543" s="39"/>
    </row>
    <row r="544" spans="2:5" x14ac:dyDescent="0.3">
      <c r="B544" s="46"/>
      <c r="C544" s="39"/>
      <c r="D544" s="39"/>
      <c r="E544" s="39"/>
    </row>
    <row r="545" spans="2:5" x14ac:dyDescent="0.3">
      <c r="B545" s="46"/>
      <c r="C545" s="39"/>
      <c r="D545" s="39"/>
      <c r="E545" s="39"/>
    </row>
    <row r="546" spans="2:5" x14ac:dyDescent="0.3">
      <c r="B546" s="46"/>
      <c r="C546" s="39"/>
      <c r="D546" s="39"/>
      <c r="E546" s="39"/>
    </row>
    <row r="547" spans="2:5" x14ac:dyDescent="0.3">
      <c r="B547" s="46"/>
      <c r="C547" s="39"/>
      <c r="D547" s="39"/>
      <c r="E547" s="39"/>
    </row>
    <row r="548" spans="2:5" x14ac:dyDescent="0.3">
      <c r="B548" s="46"/>
      <c r="C548" s="39"/>
      <c r="D548" s="39"/>
      <c r="E548" s="39"/>
    </row>
    <row r="549" spans="2:5" x14ac:dyDescent="0.3">
      <c r="B549" s="46"/>
      <c r="C549" s="39"/>
      <c r="D549" s="39"/>
      <c r="E549" s="39"/>
    </row>
    <row r="550" spans="2:5" x14ac:dyDescent="0.3">
      <c r="B550" s="46"/>
      <c r="C550" s="39"/>
      <c r="D550" s="39"/>
      <c r="E550" s="39"/>
    </row>
    <row r="551" spans="2:5" x14ac:dyDescent="0.3">
      <c r="B551" s="46"/>
      <c r="C551" s="39"/>
      <c r="D551" s="39"/>
      <c r="E551" s="39"/>
    </row>
    <row r="552" spans="2:5" x14ac:dyDescent="0.3">
      <c r="B552" s="46"/>
      <c r="C552" s="39"/>
      <c r="D552" s="39"/>
      <c r="E552" s="39"/>
    </row>
    <row r="553" spans="2:5" x14ac:dyDescent="0.3">
      <c r="B553" s="46"/>
      <c r="C553" s="39"/>
      <c r="D553" s="39"/>
      <c r="E553" s="39"/>
    </row>
    <row r="554" spans="2:5" x14ac:dyDescent="0.3">
      <c r="B554" s="46"/>
      <c r="C554" s="39"/>
      <c r="D554" s="39"/>
      <c r="E554" s="39"/>
    </row>
    <row r="555" spans="2:5" x14ac:dyDescent="0.3">
      <c r="B555" s="46"/>
      <c r="C555" s="39"/>
      <c r="D555" s="39"/>
      <c r="E555" s="39"/>
    </row>
    <row r="556" spans="2:5" x14ac:dyDescent="0.3">
      <c r="B556" s="46"/>
      <c r="C556" s="39"/>
      <c r="D556" s="39"/>
      <c r="E556" s="39"/>
    </row>
    <row r="557" spans="2:5" x14ac:dyDescent="0.3">
      <c r="B557" s="46"/>
      <c r="C557" s="39"/>
      <c r="D557" s="39"/>
      <c r="E557" s="39"/>
    </row>
    <row r="558" spans="2:5" x14ac:dyDescent="0.3">
      <c r="B558" s="46"/>
      <c r="C558" s="39"/>
      <c r="D558" s="39"/>
      <c r="E558" s="39"/>
    </row>
    <row r="559" spans="2:5" x14ac:dyDescent="0.3">
      <c r="B559" s="46"/>
      <c r="C559" s="39"/>
      <c r="D559" s="39"/>
      <c r="E559" s="39"/>
    </row>
    <row r="560" spans="2:5" x14ac:dyDescent="0.3">
      <c r="B560" s="46"/>
      <c r="C560" s="39"/>
      <c r="D560" s="39"/>
      <c r="E560" s="39"/>
    </row>
    <row r="561" spans="2:5" x14ac:dyDescent="0.3">
      <c r="B561" s="46"/>
      <c r="C561" s="39"/>
      <c r="D561" s="39"/>
      <c r="E561" s="39"/>
    </row>
    <row r="562" spans="2:5" x14ac:dyDescent="0.3">
      <c r="B562" s="46"/>
      <c r="C562" s="39"/>
      <c r="D562" s="39"/>
      <c r="E562" s="39"/>
    </row>
    <row r="563" spans="2:5" x14ac:dyDescent="0.3">
      <c r="B563" s="46"/>
      <c r="C563" s="39"/>
      <c r="D563" s="39"/>
      <c r="E563" s="39"/>
    </row>
    <row r="564" spans="2:5" x14ac:dyDescent="0.3">
      <c r="B564" s="46"/>
      <c r="C564" s="39"/>
      <c r="D564" s="39"/>
      <c r="E564" s="39"/>
    </row>
    <row r="565" spans="2:5" x14ac:dyDescent="0.3">
      <c r="B565" s="46"/>
      <c r="C565" s="39"/>
      <c r="D565" s="39"/>
      <c r="E565" s="39"/>
    </row>
    <row r="566" spans="2:5" x14ac:dyDescent="0.3">
      <c r="B566" s="46"/>
      <c r="C566" s="39"/>
      <c r="D566" s="39"/>
      <c r="E566" s="39"/>
    </row>
    <row r="567" spans="2:5" x14ac:dyDescent="0.3">
      <c r="B567" s="46"/>
      <c r="C567" s="39"/>
      <c r="D567" s="39"/>
      <c r="E567" s="39"/>
    </row>
    <row r="568" spans="2:5" x14ac:dyDescent="0.3">
      <c r="B568" s="46"/>
      <c r="C568" s="39"/>
      <c r="D568" s="39"/>
      <c r="E568" s="39"/>
    </row>
    <row r="569" spans="2:5" x14ac:dyDescent="0.3">
      <c r="B569" s="46"/>
      <c r="C569" s="39"/>
      <c r="D569" s="39"/>
      <c r="E569" s="39"/>
    </row>
    <row r="570" spans="2:5" x14ac:dyDescent="0.3">
      <c r="B570" s="46"/>
      <c r="C570" s="39"/>
      <c r="D570" s="39"/>
      <c r="E570" s="39"/>
    </row>
    <row r="571" spans="2:5" x14ac:dyDescent="0.3">
      <c r="B571" s="46"/>
      <c r="C571" s="39"/>
      <c r="D571" s="39"/>
      <c r="E571" s="39"/>
    </row>
    <row r="572" spans="2:5" x14ac:dyDescent="0.3">
      <c r="B572" s="46"/>
      <c r="C572" s="39"/>
      <c r="D572" s="39"/>
      <c r="E572" s="39"/>
    </row>
    <row r="573" spans="2:5" x14ac:dyDescent="0.3">
      <c r="B573" s="46"/>
      <c r="C573" s="39"/>
      <c r="D573" s="39"/>
      <c r="E573" s="39"/>
    </row>
    <row r="574" spans="2:5" x14ac:dyDescent="0.3">
      <c r="B574" s="46"/>
      <c r="C574" s="39"/>
      <c r="D574" s="39"/>
      <c r="E574" s="39"/>
    </row>
    <row r="575" spans="2:5" x14ac:dyDescent="0.3">
      <c r="B575" s="46"/>
      <c r="C575" s="39"/>
      <c r="D575" s="39"/>
      <c r="E575" s="39"/>
    </row>
    <row r="576" spans="2:5" x14ac:dyDescent="0.3">
      <c r="B576" s="46"/>
      <c r="C576" s="39"/>
      <c r="D576" s="39"/>
      <c r="E576" s="39"/>
    </row>
    <row r="577" spans="2:5" x14ac:dyDescent="0.3">
      <c r="B577" s="46"/>
      <c r="C577" s="39"/>
      <c r="D577" s="39"/>
      <c r="E577" s="39"/>
    </row>
    <row r="578" spans="2:5" x14ac:dyDescent="0.3">
      <c r="B578" s="46"/>
      <c r="C578" s="39"/>
      <c r="D578" s="39"/>
      <c r="E578" s="39"/>
    </row>
    <row r="579" spans="2:5" x14ac:dyDescent="0.3">
      <c r="B579" s="46"/>
      <c r="C579" s="39"/>
      <c r="D579" s="39"/>
      <c r="E579" s="39"/>
    </row>
    <row r="580" spans="2:5" x14ac:dyDescent="0.3">
      <c r="B580" s="46"/>
      <c r="C580" s="39"/>
      <c r="D580" s="39"/>
      <c r="E580" s="39"/>
    </row>
    <row r="581" spans="2:5" x14ac:dyDescent="0.3">
      <c r="B581" s="46"/>
      <c r="C581" s="39"/>
      <c r="D581" s="39"/>
      <c r="E581" s="39"/>
    </row>
    <row r="582" spans="2:5" x14ac:dyDescent="0.3">
      <c r="B582" s="46"/>
      <c r="C582" s="39"/>
      <c r="D582" s="39"/>
      <c r="E582" s="39"/>
    </row>
    <row r="583" spans="2:5" x14ac:dyDescent="0.3">
      <c r="B583" s="46"/>
      <c r="C583" s="39"/>
      <c r="D583" s="39"/>
      <c r="E583" s="39"/>
    </row>
    <row r="584" spans="2:5" x14ac:dyDescent="0.3">
      <c r="B584" s="46"/>
      <c r="C584" s="39"/>
      <c r="D584" s="39"/>
      <c r="E584" s="39"/>
    </row>
  </sheetData>
  <mergeCells count="19">
    <mergeCell ref="B3:B4"/>
    <mergeCell ref="G11:J11"/>
    <mergeCell ref="G12:H12"/>
    <mergeCell ref="I12:J12"/>
    <mergeCell ref="G13:H13"/>
    <mergeCell ref="I13:J13"/>
    <mergeCell ref="C3:D3"/>
    <mergeCell ref="L14:P14"/>
    <mergeCell ref="L15:P15"/>
    <mergeCell ref="G14:H14"/>
    <mergeCell ref="I14:J14"/>
    <mergeCell ref="G15:H15"/>
    <mergeCell ref="I15:J15"/>
    <mergeCell ref="M5:N5"/>
    <mergeCell ref="M4:N4"/>
    <mergeCell ref="L13:P13"/>
    <mergeCell ref="L11:P11"/>
    <mergeCell ref="L12:P12"/>
    <mergeCell ref="L6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accuracy table</vt:lpstr>
      <vt:lpstr>Data2</vt:lpstr>
      <vt:lpstr>Nominal1day</vt:lpstr>
      <vt:lpstr>Nominal 2 day</vt:lpstr>
      <vt:lpstr>Nominal3day</vt:lpstr>
      <vt:lpstr>Nominal4day</vt:lpstr>
      <vt:lpstr>Nominal5day</vt:lpstr>
      <vt:lpstr>Binary1day</vt:lpstr>
      <vt:lpstr>Binary2day</vt:lpstr>
      <vt:lpstr>Binary3day</vt:lpstr>
      <vt:lpstr>Binary4day</vt:lpstr>
      <vt:lpstr>Binary5day</vt:lpstr>
      <vt:lpstr>Categorical1day</vt:lpstr>
      <vt:lpstr>Categorical2day</vt:lpstr>
      <vt:lpstr>Categorical3day</vt:lpstr>
      <vt:lpstr>Categorical4day</vt:lpstr>
      <vt:lpstr>Categorical5day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</cp:lastModifiedBy>
  <dcterms:created xsi:type="dcterms:W3CDTF">2020-10-06T16:49:35Z</dcterms:created>
  <dcterms:modified xsi:type="dcterms:W3CDTF">2021-10-03T16:00:53Z</dcterms:modified>
</cp:coreProperties>
</file>