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filterPrivacy="1" defaultThemeVersion="124226"/>
  <xr:revisionPtr revIDLastSave="0" documentId="13_ncr:1_{678EA3AE-8AB7-4FCD-AD1E-580E37D5F289}" xr6:coauthVersionLast="47" xr6:coauthVersionMax="47" xr10:uidLastSave="{00000000-0000-0000-0000-000000000000}"/>
  <bookViews>
    <workbookView xWindow="-108" yWindow="-108" windowWidth="23256" windowHeight="12456" activeTab="1" xr2:uid="{00000000-000D-0000-FFFF-FFFF00000000}"/>
  </bookViews>
  <sheets>
    <sheet name="Transportation_Problems" sheetId="1" r:id="rId1"/>
    <sheet name="Assignment_Problems" sheetId="2" r:id="rId2"/>
    <sheet name="Module 5 Assessment" sheetId="3" r:id="rId3"/>
  </sheets>
  <definedNames>
    <definedName name="solver_adj" localSheetId="1" hidden="1">Assignment_Problems!$L$88:$O$91</definedName>
    <definedName name="solver_adj" localSheetId="2" hidden="1">'Module 5 Assessment'!$K$22:$M$23</definedName>
    <definedName name="solver_adj" localSheetId="0" hidden="1">Transportation_Problems!$C$71:$E$73</definedName>
    <definedName name="solver_cvg" localSheetId="1" hidden="1">0.0001</definedName>
    <definedName name="solver_cvg" localSheetId="2" hidden="1">0.0001</definedName>
    <definedName name="solver_cvg" localSheetId="0" hidden="1">0.0001</definedName>
    <definedName name="solver_drv" localSheetId="1" hidden="1">1</definedName>
    <definedName name="solver_drv" localSheetId="2" hidden="1">1</definedName>
    <definedName name="solver_drv" localSheetId="0" hidden="1">1</definedName>
    <definedName name="solver_eng" localSheetId="1" hidden="1">2</definedName>
    <definedName name="solver_eng" localSheetId="2" hidden="1">2</definedName>
    <definedName name="solver_eng" localSheetId="0" hidden="1">2</definedName>
    <definedName name="solver_est" localSheetId="1" hidden="1">1</definedName>
    <definedName name="solver_est" localSheetId="2" hidden="1">1</definedName>
    <definedName name="solver_est" localSheetId="0" hidden="1">1</definedName>
    <definedName name="solver_itr" localSheetId="1" hidden="1">2147483647</definedName>
    <definedName name="solver_itr" localSheetId="2" hidden="1">2147483647</definedName>
    <definedName name="solver_itr" localSheetId="0" hidden="1">2147483647</definedName>
    <definedName name="solver_lhs1" localSheetId="1" hidden="1">Assignment_Problems!$L$92:$O$92</definedName>
    <definedName name="solver_lhs1" localSheetId="2" hidden="1">'Module 5 Assessment'!$K$24:$M$24</definedName>
    <definedName name="solver_lhs1" localSheetId="0" hidden="1">Transportation_Problems!$C$74:$E$74</definedName>
    <definedName name="solver_lhs2" localSheetId="1" hidden="1">Assignment_Problems!$P$88:$P$91</definedName>
    <definedName name="solver_lhs2" localSheetId="2" hidden="1">'Module 5 Assessment'!$N$22:$N$23</definedName>
    <definedName name="solver_lhs2" localSheetId="0" hidden="1">Transportation_Problems!$F$71:$F$73</definedName>
    <definedName name="solver_lhs3" localSheetId="1" hidden="1">Assignment_Problems!$G$58:$G$61</definedName>
    <definedName name="solver_mip" localSheetId="1" hidden="1">2147483647</definedName>
    <definedName name="solver_mip" localSheetId="2" hidden="1">2147483647</definedName>
    <definedName name="solver_mip" localSheetId="0" hidden="1">2147483647</definedName>
    <definedName name="solver_mni" localSheetId="1" hidden="1">30</definedName>
    <definedName name="solver_mni" localSheetId="2" hidden="1">30</definedName>
    <definedName name="solver_mni" localSheetId="0" hidden="1">30</definedName>
    <definedName name="solver_mrt" localSheetId="1" hidden="1">0.075</definedName>
    <definedName name="solver_mrt" localSheetId="2" hidden="1">0.075</definedName>
    <definedName name="solver_mrt" localSheetId="0" hidden="1">0.075</definedName>
    <definedName name="solver_msl" localSheetId="1" hidden="1">2</definedName>
    <definedName name="solver_msl" localSheetId="2" hidden="1">2</definedName>
    <definedName name="solver_msl" localSheetId="0" hidden="1">2</definedName>
    <definedName name="solver_neg" localSheetId="1" hidden="1">1</definedName>
    <definedName name="solver_neg" localSheetId="2" hidden="1">1</definedName>
    <definedName name="solver_neg" localSheetId="0" hidden="1">1</definedName>
    <definedName name="solver_nod" localSheetId="1" hidden="1">2147483647</definedName>
    <definedName name="solver_nod" localSheetId="2" hidden="1">2147483647</definedName>
    <definedName name="solver_nod" localSheetId="0" hidden="1">2147483647</definedName>
    <definedName name="solver_num" localSheetId="1" hidden="1">2</definedName>
    <definedName name="solver_num" localSheetId="2" hidden="1">2</definedName>
    <definedName name="solver_num" localSheetId="0" hidden="1">2</definedName>
    <definedName name="solver_nwt" localSheetId="1" hidden="1">1</definedName>
    <definedName name="solver_nwt" localSheetId="2" hidden="1">1</definedName>
    <definedName name="solver_nwt" localSheetId="0" hidden="1">1</definedName>
    <definedName name="solver_opt" localSheetId="1" hidden="1">Assignment_Problems!$E$95</definedName>
    <definedName name="solver_opt" localSheetId="2" hidden="1">'Module 5 Assessment'!$C$27</definedName>
    <definedName name="solver_opt" localSheetId="0" hidden="1">Transportation_Problems!$J$70</definedName>
    <definedName name="solver_pre" localSheetId="1" hidden="1">0.000001</definedName>
    <definedName name="solver_pre" localSheetId="2" hidden="1">0.000001</definedName>
    <definedName name="solver_pre" localSheetId="0" hidden="1">0.000001</definedName>
    <definedName name="solver_rbv" localSheetId="1" hidden="1">1</definedName>
    <definedName name="solver_rbv" localSheetId="2" hidden="1">1</definedName>
    <definedName name="solver_rbv" localSheetId="0" hidden="1">1</definedName>
    <definedName name="solver_rel1" localSheetId="1" hidden="1">2</definedName>
    <definedName name="solver_rel1" localSheetId="2" hidden="1">2</definedName>
    <definedName name="solver_rel1" localSheetId="0" hidden="1">3</definedName>
    <definedName name="solver_rel2" localSheetId="1" hidden="1">2</definedName>
    <definedName name="solver_rel2" localSheetId="2" hidden="1">1</definedName>
    <definedName name="solver_rel2" localSheetId="0" hidden="1">1</definedName>
    <definedName name="solver_rel3" localSheetId="1" hidden="1">2</definedName>
    <definedName name="solver_rhs1" localSheetId="1" hidden="1">Assignment_Problems!$L$94:$O$94</definedName>
    <definedName name="solver_rhs1" localSheetId="2" hidden="1">'Module 5 Assessment'!$C$24:$E$24</definedName>
    <definedName name="solver_rhs1" localSheetId="0" hidden="1">Transportation_Problems!$C$62:$E$62</definedName>
    <definedName name="solver_rhs2" localSheetId="1" hidden="1">Assignment_Problems!$R$88:$R$91</definedName>
    <definedName name="solver_rhs2" localSheetId="2" hidden="1">'Module 5 Assessment'!$F$22:$F$23</definedName>
    <definedName name="solver_rhs2" localSheetId="0" hidden="1">Transportation_Problems!$F$59:$F$61</definedName>
    <definedName name="solver_rhs3" localSheetId="1" hidden="1">Assignment_Problems!$I$58:$I$61</definedName>
    <definedName name="solver_rlx" localSheetId="1" hidden="1">2</definedName>
    <definedName name="solver_rlx" localSheetId="2" hidden="1">2</definedName>
    <definedName name="solver_rlx" localSheetId="0" hidden="1">2</definedName>
    <definedName name="solver_rsd" localSheetId="1" hidden="1">0</definedName>
    <definedName name="solver_rsd" localSheetId="2" hidden="1">0</definedName>
    <definedName name="solver_rsd" localSheetId="0" hidden="1">0</definedName>
    <definedName name="solver_scl" localSheetId="1" hidden="1">1</definedName>
    <definedName name="solver_scl" localSheetId="2" hidden="1">1</definedName>
    <definedName name="solver_scl" localSheetId="0" hidden="1">1</definedName>
    <definedName name="solver_sho" localSheetId="1" hidden="1">2</definedName>
    <definedName name="solver_sho" localSheetId="2" hidden="1">2</definedName>
    <definedName name="solver_sho" localSheetId="0" hidden="1">2</definedName>
    <definedName name="solver_ssz" localSheetId="1" hidden="1">100</definedName>
    <definedName name="solver_ssz" localSheetId="2" hidden="1">100</definedName>
    <definedName name="solver_ssz" localSheetId="0" hidden="1">100</definedName>
    <definedName name="solver_tim" localSheetId="1" hidden="1">2147483647</definedName>
    <definedName name="solver_tim" localSheetId="2" hidden="1">2147483647</definedName>
    <definedName name="solver_tim" localSheetId="0" hidden="1">2147483647</definedName>
    <definedName name="solver_tol" localSheetId="1" hidden="1">0.01</definedName>
    <definedName name="solver_tol" localSheetId="2" hidden="1">0.01</definedName>
    <definedName name="solver_tol" localSheetId="0" hidden="1">0.01</definedName>
    <definedName name="solver_typ" localSheetId="1" hidden="1">1</definedName>
    <definedName name="solver_typ" localSheetId="2" hidden="1">2</definedName>
    <definedName name="solver_typ" localSheetId="0" hidden="1">2</definedName>
    <definedName name="solver_val" localSheetId="1" hidden="1">0</definedName>
    <definedName name="solver_val" localSheetId="2" hidden="1">0</definedName>
    <definedName name="solver_val" localSheetId="0" hidden="1">0</definedName>
    <definedName name="solver_ver" localSheetId="1" hidden="1">3</definedName>
    <definedName name="solver_ver" localSheetId="2" hidden="1">3</definedName>
    <definedName name="solver_ver" localSheetId="0"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 i="3" l="1"/>
  <c r="D52" i="3"/>
  <c r="E52" i="3"/>
  <c r="C52" i="3"/>
  <c r="F50" i="3"/>
  <c r="F51" i="3"/>
  <c r="F49" i="3"/>
  <c r="G43" i="3"/>
  <c r="C43" i="3"/>
  <c r="L24" i="3"/>
  <c r="M24" i="3"/>
  <c r="K24" i="3"/>
  <c r="N23" i="3"/>
  <c r="N22" i="3"/>
  <c r="C27" i="3" s="1"/>
  <c r="E95" i="2"/>
  <c r="G89" i="2"/>
  <c r="G90" i="2"/>
  <c r="G91" i="2"/>
  <c r="G88" i="2"/>
  <c r="M92" i="2"/>
  <c r="N92" i="2"/>
  <c r="O92" i="2"/>
  <c r="L92" i="2"/>
  <c r="P89" i="2"/>
  <c r="P90" i="2"/>
  <c r="P91" i="2"/>
  <c r="P88" i="2"/>
  <c r="B67" i="2"/>
  <c r="D62" i="2"/>
  <c r="E62" i="2"/>
  <c r="F62" i="2"/>
  <c r="C62" i="2"/>
  <c r="G59" i="2"/>
  <c r="G60" i="2"/>
  <c r="G61" i="2"/>
  <c r="G58" i="2"/>
  <c r="B32" i="2"/>
  <c r="C27" i="2"/>
  <c r="D27" i="2"/>
  <c r="E27" i="2"/>
  <c r="B27" i="2"/>
  <c r="F25" i="2"/>
  <c r="F26" i="2"/>
  <c r="F24" i="2"/>
  <c r="J70" i="1"/>
  <c r="D74" i="1"/>
  <c r="E74" i="1"/>
  <c r="C74" i="1"/>
  <c r="F72" i="1"/>
  <c r="F73" i="1"/>
  <c r="F71" i="1"/>
  <c r="I42" i="1"/>
  <c r="I39" i="1"/>
  <c r="I40" i="1"/>
  <c r="I38" i="1"/>
  <c r="I33" i="1"/>
  <c r="I34" i="1"/>
  <c r="I32" i="1"/>
  <c r="E8" i="1"/>
  <c r="D8" i="1"/>
  <c r="C8" i="1"/>
  <c r="F6" i="1"/>
  <c r="F7" i="1"/>
  <c r="F5" i="1"/>
  <c r="B20" i="1"/>
  <c r="D17" i="1"/>
  <c r="E17" i="1"/>
  <c r="C17" i="1"/>
  <c r="F15" i="1"/>
  <c r="F16" i="1"/>
  <c r="F14" i="1"/>
  <c r="E18" i="1"/>
  <c r="D18" i="1"/>
  <c r="C18" i="1"/>
  <c r="G15" i="1"/>
  <c r="G16" i="1"/>
  <c r="G14" i="1"/>
</calcChain>
</file>

<file path=xl/sharedStrings.xml><?xml version="1.0" encoding="utf-8"?>
<sst xmlns="http://schemas.openxmlformats.org/spreadsheetml/2006/main" count="287" uniqueCount="149">
  <si>
    <t>Transportation Example</t>
  </si>
  <si>
    <t>Factories in Des Moines, Evanston, Ft Lauderdale</t>
  </si>
  <si>
    <t>Stored in : Albany, Boston, Cleveland</t>
  </si>
  <si>
    <t>Shipping Costs:</t>
  </si>
  <si>
    <t>D</t>
  </si>
  <si>
    <t>A</t>
  </si>
  <si>
    <t>B</t>
  </si>
  <si>
    <t>C</t>
  </si>
  <si>
    <t>E</t>
  </si>
  <si>
    <t>F</t>
  </si>
  <si>
    <t>Demands:</t>
  </si>
  <si>
    <t>Outputs</t>
  </si>
  <si>
    <t>Data Table:</t>
  </si>
  <si>
    <t>Des Moine</t>
  </si>
  <si>
    <t>Evanston</t>
  </si>
  <si>
    <t>Ft Lauderdale</t>
  </si>
  <si>
    <t>Albany</t>
  </si>
  <si>
    <t>Boston</t>
  </si>
  <si>
    <t>Cleveland</t>
  </si>
  <si>
    <t>Destinations</t>
  </si>
  <si>
    <t>Sources</t>
  </si>
  <si>
    <t>Shipment Table:</t>
  </si>
  <si>
    <t>Demand:</t>
  </si>
  <si>
    <t>Output:</t>
  </si>
  <si>
    <t>Objective:(min)</t>
  </si>
  <si>
    <t>Total Cost:</t>
  </si>
  <si>
    <t>Output</t>
  </si>
  <si>
    <t>Solution Summary: Ship 100 units from D to A, 200units from E to B…..and so on…</t>
  </si>
  <si>
    <t>Minimum total cost:</t>
  </si>
  <si>
    <t>Objective:</t>
  </si>
  <si>
    <t>Minimize the cost</t>
  </si>
  <si>
    <t>Different Layout/ Different Template for the above Problem:</t>
  </si>
  <si>
    <t>Transpotation Problem: Alternative Template</t>
  </si>
  <si>
    <t>Origin/Factories</t>
  </si>
  <si>
    <t>Des Moines</t>
  </si>
  <si>
    <t>Ft. Lauderdale</t>
  </si>
  <si>
    <t>Destinations/Stores</t>
  </si>
  <si>
    <t>Shipments</t>
  </si>
  <si>
    <t>Supply Constraints</t>
  </si>
  <si>
    <t>Factories:</t>
  </si>
  <si>
    <t>Outflow</t>
  </si>
  <si>
    <t>sign</t>
  </si>
  <si>
    <t>Capacity</t>
  </si>
  <si>
    <t>&lt;=</t>
  </si>
  <si>
    <t>Using sumif() Formula here</t>
  </si>
  <si>
    <t>Demand Constraints:</t>
  </si>
  <si>
    <t>Stores</t>
  </si>
  <si>
    <t>Inflow</t>
  </si>
  <si>
    <t>Demand</t>
  </si>
  <si>
    <t>&gt;=</t>
  </si>
  <si>
    <t>Objective(min ) Cost:</t>
  </si>
  <si>
    <t>Practice Quiz: Construction Projects</t>
  </si>
  <si>
    <t>Project A</t>
  </si>
  <si>
    <t>Project B</t>
  </si>
  <si>
    <t>Project C</t>
  </si>
  <si>
    <t>Plant 1</t>
  </si>
  <si>
    <t>Plant 2</t>
  </si>
  <si>
    <t>Plant 3</t>
  </si>
  <si>
    <t>Requirements</t>
  </si>
  <si>
    <t>Osbourne Concreate Company:</t>
  </si>
  <si>
    <t>Objective(min);</t>
  </si>
  <si>
    <t>Cost:</t>
  </si>
  <si>
    <t>Omaha</t>
  </si>
  <si>
    <t>Miami</t>
  </si>
  <si>
    <t>Dallas</t>
  </si>
  <si>
    <t>New York</t>
  </si>
  <si>
    <t>Jones</t>
  </si>
  <si>
    <t>Smith</t>
  </si>
  <si>
    <t>Wilson</t>
  </si>
  <si>
    <t>Assignment Problem Template</t>
  </si>
  <si>
    <t>Solution:</t>
  </si>
  <si>
    <t>Cost Table(Given):</t>
  </si>
  <si>
    <t>Relocation:</t>
  </si>
  <si>
    <t>Assignment Table:</t>
  </si>
  <si>
    <t>Total</t>
  </si>
  <si>
    <t>Sign</t>
  </si>
  <si>
    <t>=</t>
  </si>
  <si>
    <t>Total:</t>
  </si>
  <si>
    <t>Objective: (min)</t>
  </si>
  <si>
    <t>Relocation Cost:</t>
  </si>
  <si>
    <t>Solution Summary: Send Jones to Miami, Smith to New York, Wilson to Omaha for a total relocation cost of $2400</t>
  </si>
  <si>
    <t>MLB Umpire assignment</t>
  </si>
  <si>
    <t>Problem 2:</t>
  </si>
  <si>
    <t>Kansas City</t>
  </si>
  <si>
    <t>Chicago</t>
  </si>
  <si>
    <t>Detroit</t>
  </si>
  <si>
    <t>Toronto</t>
  </si>
  <si>
    <t>Seattle</t>
  </si>
  <si>
    <t>Arlington</t>
  </si>
  <si>
    <t>Oakland</t>
  </si>
  <si>
    <t>X</t>
  </si>
  <si>
    <t>Baltimore</t>
  </si>
  <si>
    <t>Distance (mi)</t>
  </si>
  <si>
    <t>To:</t>
  </si>
  <si>
    <t>From:</t>
  </si>
  <si>
    <t>Assignments:</t>
  </si>
  <si>
    <t>Totals:</t>
  </si>
  <si>
    <t>Objectiver: (min)</t>
  </si>
  <si>
    <t>we use another constraint to make oakland to toronto = zero</t>
  </si>
  <si>
    <t>Problem 3:</t>
  </si>
  <si>
    <t>College Professors</t>
  </si>
  <si>
    <t>Statistics</t>
  </si>
  <si>
    <t>Management</t>
  </si>
  <si>
    <t>Finance</t>
  </si>
  <si>
    <t>Economics</t>
  </si>
  <si>
    <t>Bain</t>
  </si>
  <si>
    <t>Carey</t>
  </si>
  <si>
    <t>Dio</t>
  </si>
  <si>
    <t>Powell</t>
  </si>
  <si>
    <t>Ratings in Subjects</t>
  </si>
  <si>
    <t>Professors</t>
  </si>
  <si>
    <t>Ratings chart:</t>
  </si>
  <si>
    <t>Assignment Chart:</t>
  </si>
  <si>
    <t>RHS</t>
  </si>
  <si>
    <t>Overall Rating</t>
  </si>
  <si>
    <t>Objective(max):</t>
  </si>
  <si>
    <t>Solution Summary: Assign Prof Bain to Finance, Carey to Statistics, Dio to Economics and Prof Powell to Management subjects for the best overall rating of 330 points</t>
  </si>
  <si>
    <t>Quiz</t>
  </si>
  <si>
    <t>Transportation and Assignment Problems</t>
  </si>
  <si>
    <t>Umbrella Corporation, LLC</t>
  </si>
  <si>
    <t>Factory 1</t>
  </si>
  <si>
    <t>Factory 2</t>
  </si>
  <si>
    <t>Source</t>
  </si>
  <si>
    <t>Store A</t>
  </si>
  <si>
    <t>Store B</t>
  </si>
  <si>
    <t>Store C</t>
  </si>
  <si>
    <t>Max factory o/p</t>
  </si>
  <si>
    <t>Store Demand</t>
  </si>
  <si>
    <t>Manu. Costs</t>
  </si>
  <si>
    <t>Rates Table:</t>
  </si>
  <si>
    <t>Supply Table:</t>
  </si>
  <si>
    <t>Costs:</t>
  </si>
  <si>
    <t>Total supply</t>
  </si>
  <si>
    <t>Total Received</t>
  </si>
  <si>
    <t>Objectives (min):</t>
  </si>
  <si>
    <t>Solution Summary: Send 80, 20, 0 from factory 1 and 0, 40, 70 from factory 2 to Stores 1, B, C respectively</t>
  </si>
  <si>
    <t>Closing Plant</t>
  </si>
  <si>
    <t>No. of Workers to Transfer</t>
  </si>
  <si>
    <t>Open Plant</t>
  </si>
  <si>
    <t>Factory Workers:</t>
  </si>
  <si>
    <t>No. Of Open Positions</t>
  </si>
  <si>
    <t>Open Positions:</t>
  </si>
  <si>
    <t>No of jerseys per worker:</t>
  </si>
  <si>
    <t>Given:</t>
  </si>
  <si>
    <t>To</t>
  </si>
  <si>
    <t>Total Workers taken</t>
  </si>
  <si>
    <t>Total workers</t>
  </si>
  <si>
    <t>Objective(maximize) No of Jerseys:</t>
  </si>
  <si>
    <t>each candidate gets assigned only one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</si>
</sst>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Red]\(&quot;$&quot;#,##0\)"/>
    <numFmt numFmtId="165" formatCode="&quot;$&quot;#,##0.00"/>
    <numFmt numFmtId="166" formatCode="&quot;$&quot;#,##0"/>
  </numFmts>
  <fonts count="18">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b/>
      <sz val="11"/>
      <color rgb="FF3F3F3F"/>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2"/>
      <color rgb="FF1F1F1F"/>
      <name val="Var(--cds-font-family-source-sa"/>
    </font>
    <font>
      <sz val="10"/>
      <color theme="1"/>
      <name val="Calibri"/>
      <family val="2"/>
      <scheme val="minor"/>
    </font>
    <font>
      <b/>
      <sz val="10"/>
      <color rgb="FF1F1F1F"/>
      <name val="Unset"/>
    </font>
    <font>
      <sz val="11"/>
      <color rgb="FF1F1F1F"/>
      <name val="Var(--cds-font-family-source-sa"/>
    </font>
    <font>
      <sz val="10"/>
      <color theme="1"/>
      <name val="Cambria"/>
      <family val="1"/>
      <scheme val="major"/>
    </font>
    <font>
      <b/>
      <sz val="10"/>
      <color rgb="FF1F1F1F"/>
      <name val="Cambria"/>
      <family val="1"/>
      <scheme val="major"/>
    </font>
    <font>
      <sz val="10"/>
      <color rgb="FF1F1F1F"/>
      <name val="Cambria"/>
      <family val="1"/>
      <scheme val="major"/>
    </font>
    <font>
      <sz val="11"/>
      <name val="Calibri"/>
      <family val="2"/>
      <scheme val="minor"/>
    </font>
  </fonts>
  <fills count="11">
    <fill>
      <patternFill patternType="none"/>
    </fill>
    <fill>
      <patternFill patternType="gray125"/>
    </fill>
    <fill>
      <patternFill patternType="solid">
        <fgColor rgb="FFF2F2F2"/>
      </patternFill>
    </fill>
    <fill>
      <patternFill patternType="solid">
        <fgColor rgb="FFA5A5A5"/>
      </patternFill>
    </fill>
    <fill>
      <patternFill patternType="solid">
        <fgColor theme="0"/>
        <bgColor indexed="64"/>
      </patternFill>
    </fill>
    <fill>
      <patternFill patternType="solid">
        <fgColor theme="6"/>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1" tint="0.249977111117893"/>
        <bgColor indexed="64"/>
      </patternFill>
    </fill>
    <fill>
      <patternFill patternType="solid">
        <fgColor rgb="FFFFFFFF"/>
        <bgColor indexed="64"/>
      </patternFill>
    </fill>
    <fill>
      <patternFill patternType="solid">
        <fgColor theme="6" tint="0.39997558519241921"/>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double">
        <color rgb="FF3F3F3F"/>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s>
  <cellStyleXfs count="9">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5" fillId="2" borderId="5" applyNumberFormat="0" applyAlignment="0" applyProtection="0"/>
    <xf numFmtId="0" fontId="6" fillId="2" borderId="4" applyNumberFormat="0" applyAlignment="0" applyProtection="0"/>
    <xf numFmtId="0" fontId="7" fillId="3" borderId="6" applyNumberFormat="0" applyAlignment="0" applyProtection="0"/>
    <xf numFmtId="0" fontId="8" fillId="0" borderId="0" applyNumberFormat="0" applyFill="0" applyBorder="0" applyAlignment="0" applyProtection="0"/>
  </cellStyleXfs>
  <cellXfs count="106">
    <xf numFmtId="0" fontId="0" fillId="0" borderId="0" xfId="0"/>
    <xf numFmtId="0" fontId="0" fillId="0" borderId="7" xfId="0" applyBorder="1"/>
    <xf numFmtId="0" fontId="0" fillId="0" borderId="7" xfId="0" applyBorder="1" applyAlignment="1">
      <alignment horizontal="center"/>
    </xf>
    <xf numFmtId="0" fontId="0" fillId="0" borderId="0" xfId="0" applyAlignment="1">
      <alignment horizontal="center"/>
    </xf>
    <xf numFmtId="0" fontId="0" fillId="4" borderId="0" xfId="0" applyFill="1"/>
    <xf numFmtId="0" fontId="0" fillId="4" borderId="7" xfId="0" applyFill="1" applyBorder="1"/>
    <xf numFmtId="165" fontId="0" fillId="4" borderId="7" xfId="0" applyNumberFormat="1" applyFill="1" applyBorder="1"/>
    <xf numFmtId="165" fontId="0" fillId="4" borderId="0" xfId="0" applyNumberFormat="1" applyFill="1"/>
    <xf numFmtId="0" fontId="9" fillId="0" borderId="0" xfId="0" applyFont="1"/>
    <xf numFmtId="0" fontId="9" fillId="0" borderId="7" xfId="0" applyFont="1" applyBorder="1"/>
    <xf numFmtId="0" fontId="9" fillId="0" borderId="13" xfId="0" applyFont="1" applyBorder="1"/>
    <xf numFmtId="0" fontId="0" fillId="5" borderId="7" xfId="0" applyFill="1" applyBorder="1"/>
    <xf numFmtId="0" fontId="0" fillId="6" borderId="0" xfId="0" applyFill="1"/>
    <xf numFmtId="0" fontId="0" fillId="0" borderId="9" xfId="0" applyBorder="1"/>
    <xf numFmtId="166" fontId="0" fillId="0" borderId="0" xfId="0" applyNumberFormat="1"/>
    <xf numFmtId="166" fontId="0" fillId="0" borderId="7" xfId="0" applyNumberFormat="1" applyBorder="1"/>
    <xf numFmtId="0" fontId="0" fillId="7" borderId="0" xfId="0" applyFill="1"/>
    <xf numFmtId="0" fontId="0" fillId="8" borderId="0" xfId="0" applyFill="1"/>
    <xf numFmtId="0" fontId="0" fillId="0" borderId="7" xfId="0" applyBorder="1" applyAlignment="1">
      <alignment horizontal="center" vertical="center"/>
    </xf>
    <xf numFmtId="0" fontId="0" fillId="0" borderId="10" xfId="0" applyBorder="1"/>
    <xf numFmtId="0" fontId="0" fillId="5" borderId="10" xfId="0" applyFill="1" applyBorder="1"/>
    <xf numFmtId="0" fontId="9" fillId="0" borderId="15" xfId="0" applyFont="1" applyBorder="1"/>
    <xf numFmtId="0" fontId="9" fillId="0" borderId="16" xfId="0" applyFont="1" applyBorder="1"/>
    <xf numFmtId="0" fontId="9" fillId="0" borderId="17" xfId="0" applyFont="1" applyBorder="1"/>
    <xf numFmtId="0" fontId="9" fillId="0" borderId="7" xfId="0" applyFont="1" applyBorder="1" applyAlignment="1">
      <alignment horizontal="center"/>
    </xf>
    <xf numFmtId="0" fontId="9" fillId="0" borderId="18" xfId="0" applyFont="1" applyBorder="1"/>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9" fillId="0" borderId="20" xfId="0" applyFont="1" applyBorder="1" applyAlignment="1">
      <alignment horizontal="center"/>
    </xf>
    <xf numFmtId="0" fontId="0" fillId="9" borderId="0" xfId="0" applyFill="1"/>
    <xf numFmtId="0" fontId="12" fillId="4" borderId="7" xfId="0" applyFont="1" applyFill="1" applyBorder="1" applyAlignment="1">
      <alignment horizontal="left" vertical="center" wrapText="1"/>
    </xf>
    <xf numFmtId="164" fontId="10" fillId="4" borderId="7" xfId="0" applyNumberFormat="1" applyFont="1" applyFill="1" applyBorder="1" applyAlignment="1">
      <alignment horizontal="left" vertical="center" wrapText="1"/>
    </xf>
    <xf numFmtId="0" fontId="10" fillId="4" borderId="7" xfId="0" applyFont="1" applyFill="1" applyBorder="1" applyAlignment="1">
      <alignment horizontal="left" vertical="center" wrapText="1"/>
    </xf>
    <xf numFmtId="0" fontId="12" fillId="4" borderId="7" xfId="0" applyFont="1" applyFill="1" applyBorder="1" applyAlignment="1">
      <alignment horizontal="center" vertical="center" wrapText="1"/>
    </xf>
    <xf numFmtId="0" fontId="11" fillId="4" borderId="0" xfId="0" applyFont="1" applyFill="1" applyAlignment="1">
      <alignment horizontal="center" vertical="center" wrapText="1"/>
    </xf>
    <xf numFmtId="0" fontId="11" fillId="4" borderId="0" xfId="0" applyFont="1" applyFill="1" applyAlignment="1">
      <alignment horizontal="center"/>
    </xf>
    <xf numFmtId="0" fontId="5" fillId="2" borderId="5" xfId="5" applyAlignment="1">
      <alignment horizontal="center" vertical="center" wrapText="1"/>
    </xf>
    <xf numFmtId="164" fontId="10" fillId="5" borderId="7" xfId="0" applyNumberFormat="1" applyFont="1" applyFill="1" applyBorder="1" applyAlignment="1">
      <alignment horizontal="left" vertical="center" wrapText="1"/>
    </xf>
    <xf numFmtId="0" fontId="5" fillId="6" borderId="5" xfId="5" applyFill="1"/>
    <xf numFmtId="164" fontId="13" fillId="9" borderId="0" xfId="0" applyNumberFormat="1" applyFont="1" applyFill="1" applyAlignment="1">
      <alignment horizontal="left" vertical="center" wrapText="1"/>
    </xf>
    <xf numFmtId="0" fontId="14" fillId="0" borderId="7" xfId="0" applyFont="1" applyBorder="1"/>
    <xf numFmtId="0" fontId="15" fillId="9" borderId="7" xfId="0" applyFont="1" applyFill="1" applyBorder="1" applyAlignment="1">
      <alignment horizontal="left" vertical="center" wrapText="1"/>
    </xf>
    <xf numFmtId="0" fontId="15" fillId="9" borderId="7" xfId="0" applyFont="1" applyFill="1" applyBorder="1" applyAlignment="1">
      <alignment vertical="center" wrapText="1"/>
    </xf>
    <xf numFmtId="0" fontId="15" fillId="9" borderId="7" xfId="0" applyFont="1" applyFill="1" applyBorder="1" applyAlignment="1">
      <alignment vertical="center"/>
    </xf>
    <xf numFmtId="164" fontId="16" fillId="9" borderId="7" xfId="0" applyNumberFormat="1" applyFont="1" applyFill="1" applyBorder="1" applyAlignment="1">
      <alignment horizontal="left" vertical="center" wrapText="1"/>
    </xf>
    <xf numFmtId="0" fontId="15" fillId="9" borderId="0" xfId="0" applyFont="1" applyFill="1" applyAlignment="1">
      <alignment horizontal="left" vertical="center" wrapText="1"/>
    </xf>
    <xf numFmtId="0" fontId="16" fillId="10" borderId="7" xfId="0" applyFont="1" applyFill="1" applyBorder="1" applyAlignment="1">
      <alignment horizontal="left" vertical="center" wrapText="1"/>
    </xf>
    <xf numFmtId="0" fontId="0" fillId="0" borderId="0" xfId="0" quotePrefix="1"/>
    <xf numFmtId="166" fontId="0" fillId="6" borderId="0" xfId="0" applyNumberFormat="1" applyFill="1"/>
    <xf numFmtId="0" fontId="9" fillId="0" borderId="9" xfId="0" applyFont="1" applyBorder="1" applyAlignment="1">
      <alignment horizontal="center"/>
    </xf>
    <xf numFmtId="0" fontId="17" fillId="5" borderId="7" xfId="0" applyFont="1" applyFill="1" applyBorder="1" applyAlignment="1">
      <alignment horizontal="center"/>
    </xf>
    <xf numFmtId="0" fontId="0" fillId="10" borderId="7" xfId="0" applyFill="1" applyBorder="1"/>
    <xf numFmtId="166" fontId="0" fillId="0" borderId="7" xfId="0" applyNumberFormat="1" applyBorder="1" applyAlignment="1">
      <alignment horizontal="center"/>
    </xf>
    <xf numFmtId="165" fontId="0" fillId="0" borderId="7" xfId="0" applyNumberFormat="1" applyBorder="1" applyAlignment="1">
      <alignment horizontal="center"/>
    </xf>
    <xf numFmtId="0" fontId="0" fillId="10" borderId="7" xfId="0" applyFill="1" applyBorder="1" applyAlignment="1">
      <alignment horizontal="center"/>
    </xf>
    <xf numFmtId="0" fontId="9" fillId="0" borderId="26" xfId="0" applyFont="1" applyBorder="1" applyAlignment="1">
      <alignment horizontal="center"/>
    </xf>
    <xf numFmtId="0" fontId="9" fillId="0" borderId="25" xfId="0" applyFont="1" applyBorder="1" applyAlignment="1">
      <alignment horizontal="center"/>
    </xf>
    <xf numFmtId="0" fontId="0" fillId="0" borderId="26" xfId="0" applyBorder="1" applyAlignment="1">
      <alignment horizontal="center"/>
    </xf>
    <xf numFmtId="0" fontId="9" fillId="0" borderId="27" xfId="0" applyFont="1"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9" fillId="0" borderId="22" xfId="0" applyFont="1" applyBorder="1"/>
    <xf numFmtId="0" fontId="9" fillId="0" borderId="24" xfId="0" applyFont="1" applyBorder="1" applyAlignment="1">
      <alignment wrapText="1"/>
    </xf>
    <xf numFmtId="0" fontId="0" fillId="0" borderId="25" xfId="0" applyBorder="1"/>
    <xf numFmtId="0" fontId="0" fillId="0" borderId="26" xfId="0" applyBorder="1"/>
    <xf numFmtId="0" fontId="0" fillId="0" borderId="27" xfId="0" applyBorder="1"/>
    <xf numFmtId="0" fontId="0" fillId="0" borderId="29" xfId="0" applyBorder="1"/>
    <xf numFmtId="0" fontId="9" fillId="0" borderId="22" xfId="0" applyFont="1" applyBorder="1" applyAlignment="1">
      <alignment horizontal="center"/>
    </xf>
    <xf numFmtId="0" fontId="9" fillId="0" borderId="24" xfId="0" applyFont="1" applyBorder="1" applyAlignment="1">
      <alignment horizontal="center" wrapText="1"/>
    </xf>
    <xf numFmtId="0" fontId="0" fillId="5" borderId="7" xfId="0" applyFill="1" applyBorder="1" applyAlignment="1">
      <alignment horizontal="center"/>
    </xf>
    <xf numFmtId="0" fontId="0" fillId="0" borderId="25" xfId="0" applyBorder="1" applyAlignment="1">
      <alignment horizontal="center"/>
    </xf>
    <xf numFmtId="0" fontId="0" fillId="0" borderId="28" xfId="0" applyBorder="1"/>
    <xf numFmtId="0" fontId="2" fillId="0" borderId="1" xfId="2" applyAlignment="1">
      <alignment horizontal="center"/>
    </xf>
    <xf numFmtId="0" fontId="9" fillId="0" borderId="0" xfId="0" applyFont="1" applyAlignment="1">
      <alignment horizontal="center"/>
    </xf>
    <xf numFmtId="0" fontId="9" fillId="0" borderId="13" xfId="0" applyFont="1" applyBorder="1" applyAlignment="1">
      <alignment horizontal="right" vertical="center" textRotation="90"/>
    </xf>
    <xf numFmtId="0" fontId="9" fillId="0" borderId="14" xfId="0" applyFont="1" applyBorder="1" applyAlignment="1">
      <alignment horizontal="center"/>
    </xf>
    <xf numFmtId="0" fontId="6" fillId="2" borderId="4" xfId="6" applyAlignment="1">
      <alignment horizontal="center"/>
    </xf>
    <xf numFmtId="0" fontId="0" fillId="4" borderId="11" xfId="0" applyFill="1" applyBorder="1" applyAlignment="1">
      <alignment horizontal="center"/>
    </xf>
    <xf numFmtId="0" fontId="0" fillId="4" borderId="12" xfId="0" applyFill="1" applyBorder="1" applyAlignment="1">
      <alignment horizont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5" fillId="2" borderId="5" xfId="5" applyAlignment="1">
      <alignment horizontal="center"/>
    </xf>
    <xf numFmtId="0" fontId="9" fillId="0" borderId="13" xfId="0" applyFont="1" applyBorder="1" applyAlignment="1">
      <alignment horizontal="right" textRotation="90"/>
    </xf>
    <xf numFmtId="0" fontId="9" fillId="0" borderId="7" xfId="0" applyFont="1" applyBorder="1" applyAlignment="1">
      <alignment horizontal="center"/>
    </xf>
    <xf numFmtId="0" fontId="4" fillId="0" borderId="3" xfId="4" applyAlignment="1">
      <alignment horizontal="center"/>
    </xf>
    <xf numFmtId="0" fontId="7" fillId="3" borderId="21" xfId="7" applyBorder="1" applyAlignment="1">
      <alignment horizontal="center"/>
    </xf>
    <xf numFmtId="0" fontId="7" fillId="3" borderId="0" xfId="7" applyBorder="1" applyAlignment="1">
      <alignment horizontal="center"/>
    </xf>
    <xf numFmtId="0" fontId="3" fillId="0" borderId="2" xfId="3" applyAlignment="1">
      <alignment horizontal="center"/>
    </xf>
    <xf numFmtId="0" fontId="8" fillId="0" borderId="0" xfId="8" applyAlignment="1">
      <alignment horizontal="center"/>
    </xf>
    <xf numFmtId="0" fontId="15" fillId="9" borderId="14" xfId="0" applyFont="1" applyFill="1" applyBorder="1" applyAlignment="1">
      <alignment horizontal="center" vertical="center"/>
    </xf>
    <xf numFmtId="0" fontId="0" fillId="0" borderId="23" xfId="0" applyBorder="1" applyAlignment="1">
      <alignment horizontal="center"/>
    </xf>
    <xf numFmtId="0" fontId="0" fillId="0" borderId="22" xfId="0" applyBorder="1" applyAlignment="1">
      <alignment horizontal="center"/>
    </xf>
    <xf numFmtId="0" fontId="0" fillId="0" borderId="25" xfId="0" applyBorder="1" applyAlignment="1">
      <alignment horizontal="center"/>
    </xf>
    <xf numFmtId="0" fontId="0" fillId="0" borderId="24" xfId="0" applyBorder="1" applyAlignment="1">
      <alignment horizontal="center"/>
    </xf>
    <xf numFmtId="0" fontId="0" fillId="0" borderId="26" xfId="0" applyBorder="1" applyAlignment="1">
      <alignment horizontal="center"/>
    </xf>
    <xf numFmtId="0" fontId="0" fillId="0" borderId="0" xfId="0" applyAlignment="1">
      <alignment horizontal="center"/>
    </xf>
    <xf numFmtId="0" fontId="9" fillId="0" borderId="23" xfId="0" applyFont="1" applyBorder="1" applyAlignment="1">
      <alignment horizontal="center"/>
    </xf>
    <xf numFmtId="0" fontId="9" fillId="0" borderId="24" xfId="0" applyFont="1" applyBorder="1" applyAlignment="1">
      <alignment horizontal="center"/>
    </xf>
    <xf numFmtId="0" fontId="9" fillId="0" borderId="18" xfId="0" applyFont="1" applyBorder="1" applyAlignment="1">
      <alignment horizontal="center" vertical="center"/>
    </xf>
    <xf numFmtId="0" fontId="9" fillId="0" borderId="30"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1" fillId="0" borderId="0" xfId="1" applyAlignment="1">
      <alignment horizontal="center"/>
    </xf>
    <xf numFmtId="0" fontId="9" fillId="0" borderId="0" xfId="0" applyFont="1" applyBorder="1"/>
  </cellXfs>
  <cellStyles count="9">
    <cellStyle name="Calculation" xfId="6" builtinId="22"/>
    <cellStyle name="Check Cell" xfId="7" builtinId="23"/>
    <cellStyle name="Explanatory Text" xfId="8" builtinId="53"/>
    <cellStyle name="Heading 1" xfId="2" builtinId="16"/>
    <cellStyle name="Heading 2" xfId="3" builtinId="17"/>
    <cellStyle name="Heading 3" xfId="4" builtinId="18"/>
    <cellStyle name="Normal" xfId="0" builtinId="0"/>
    <cellStyle name="Output" xfId="5" builtinId="21"/>
    <cellStyle name="Title" xfId="1" builtinId="1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847725</xdr:colOff>
      <xdr:row>48</xdr:row>
      <xdr:rowOff>190499</xdr:rowOff>
    </xdr:from>
    <xdr:ext cx="9353550" cy="1000126"/>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847725" y="9505949"/>
          <a:ext cx="9353550" cy="1000126"/>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i="0">
              <a:solidFill>
                <a:schemeClr val="tx1">
                  <a:lumMod val="75000"/>
                  <a:lumOff val="25000"/>
                </a:schemeClr>
              </a:solidFill>
              <a:effectLst/>
              <a:latin typeface="+mn-lt"/>
              <a:ea typeface="+mn-ea"/>
              <a:cs typeface="+mn-cs"/>
            </a:rPr>
            <a:t>Scenario</a:t>
          </a:r>
        </a:p>
        <a:p>
          <a:r>
            <a:rPr lang="en-US" sz="1100" b="0" i="0">
              <a:solidFill>
                <a:schemeClr val="tx1">
                  <a:lumMod val="75000"/>
                  <a:lumOff val="25000"/>
                </a:schemeClr>
              </a:solidFill>
              <a:effectLst/>
              <a:latin typeface="+mn-lt"/>
              <a:ea typeface="+mn-ea"/>
              <a:cs typeface="+mn-cs"/>
            </a:rPr>
            <a:t>The Osbourne Concrete Company has plants in three locations and is currently working on three major construction projects, each located at a different site. The shipping cost per truckload of concrete, daily plant capacities, and daily project requirements are provided in the table below.</a:t>
          </a:r>
        </a:p>
        <a:p>
          <a:r>
            <a:rPr lang="en-US" sz="1100" b="0" i="0">
              <a:solidFill>
                <a:schemeClr val="tx1">
                  <a:lumMod val="75000"/>
                  <a:lumOff val="25000"/>
                </a:schemeClr>
              </a:solidFill>
              <a:effectLst/>
              <a:latin typeface="+mn-lt"/>
              <a:ea typeface="+mn-ea"/>
              <a:cs typeface="+mn-cs"/>
            </a:rPr>
            <a:t>Determine the least-cost way for Osbourne Concrete to meet their requirements.</a:t>
          </a:r>
        </a:p>
        <a:p>
          <a:r>
            <a:rPr lang="en-US" sz="1100" b="0" i="1">
              <a:solidFill>
                <a:schemeClr val="tx1">
                  <a:lumMod val="75000"/>
                  <a:lumOff val="25000"/>
                </a:schemeClr>
              </a:solidFill>
              <a:effectLst/>
              <a:latin typeface="+mn-lt"/>
              <a:ea typeface="+mn-ea"/>
              <a:cs typeface="+mn-cs"/>
            </a:rPr>
            <a:t>Enter numbers only for the questions below. Entering units may cause an error.</a:t>
          </a:r>
          <a:endParaRPr lang="en-US" sz="1100" b="0" i="0">
            <a:solidFill>
              <a:schemeClr val="tx1">
                <a:lumMod val="75000"/>
                <a:lumOff val="25000"/>
              </a:schemeClr>
            </a:solidFill>
            <a:effectLst/>
            <a:latin typeface="+mn-lt"/>
            <a:ea typeface="+mn-ea"/>
            <a:cs typeface="+mn-cs"/>
          </a:endParaRPr>
        </a:p>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400050</xdr:colOff>
      <xdr:row>2</xdr:row>
      <xdr:rowOff>142875</xdr:rowOff>
    </xdr:from>
    <xdr:ext cx="9191625" cy="953466"/>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00050" y="561975"/>
          <a:ext cx="9191625" cy="953466"/>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a:solidFill>
                <a:schemeClr val="tx1">
                  <a:lumMod val="75000"/>
                  <a:lumOff val="25000"/>
                </a:schemeClr>
              </a:solidFill>
              <a:effectLst/>
              <a:latin typeface="+mn-lt"/>
              <a:ea typeface="+mn-ea"/>
              <a:cs typeface="+mn-cs"/>
            </a:rPr>
            <a:t>Scenario</a:t>
          </a:r>
        </a:p>
        <a:p>
          <a:r>
            <a:rPr lang="en-US" sz="1100" b="0" i="0">
              <a:solidFill>
                <a:schemeClr val="tx1">
                  <a:lumMod val="75000"/>
                  <a:lumOff val="25000"/>
                </a:schemeClr>
              </a:solidFill>
              <a:effectLst/>
              <a:latin typeface="+mn-lt"/>
              <a:ea typeface="+mn-ea"/>
              <a:cs typeface="+mn-cs"/>
            </a:rPr>
            <a:t>A company has three new hires: Jones, Smith, and Wilson. They can be sent to any one of four offices: in Omaha, Dallas, New York, or Miami. Only one candidate can be sent to each office.</a:t>
          </a:r>
        </a:p>
        <a:p>
          <a:r>
            <a:rPr lang="en-US" sz="1100" b="0" i="0">
              <a:solidFill>
                <a:schemeClr val="tx1">
                  <a:lumMod val="75000"/>
                  <a:lumOff val="25000"/>
                </a:schemeClr>
              </a:solidFill>
              <a:effectLst/>
              <a:latin typeface="+mn-lt"/>
              <a:ea typeface="+mn-ea"/>
              <a:cs typeface="+mn-cs"/>
            </a:rPr>
            <a:t>The cost to relocate each candidate to each of the offices is shown in the table below.</a:t>
          </a:r>
        </a:p>
        <a:p>
          <a:endParaRPr lang="en-US" sz="1100"/>
        </a:p>
      </xdr:txBody>
    </xdr:sp>
    <xdr:clientData/>
  </xdr:oneCellAnchor>
  <xdr:oneCellAnchor>
    <xdr:from>
      <xdr:col>0</xdr:col>
      <xdr:colOff>323850</xdr:colOff>
      <xdr:row>38</xdr:row>
      <xdr:rowOff>47625</xdr:rowOff>
    </xdr:from>
    <xdr:ext cx="11020425" cy="1125693"/>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23850" y="7410450"/>
          <a:ext cx="11020425" cy="1125693"/>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a:solidFill>
                <a:schemeClr val="tx1">
                  <a:lumMod val="75000"/>
                  <a:lumOff val="25000"/>
                </a:schemeClr>
              </a:solidFill>
              <a:effectLst/>
              <a:latin typeface="+mn-lt"/>
              <a:ea typeface="+mn-ea"/>
              <a:cs typeface="+mn-cs"/>
            </a:rPr>
            <a:t>Scenario</a:t>
          </a:r>
        </a:p>
        <a:p>
          <a:r>
            <a:rPr lang="en-US" sz="1100" b="0" i="0">
              <a:solidFill>
                <a:schemeClr val="tx1">
                  <a:lumMod val="75000"/>
                  <a:lumOff val="25000"/>
                </a:schemeClr>
              </a:solidFill>
              <a:effectLst/>
              <a:latin typeface="+mn-lt"/>
              <a:ea typeface="+mn-ea"/>
              <a:cs typeface="+mn-cs"/>
            </a:rPr>
            <a:t>Crews of Major League Baseball (MLB) umpires are currently in the cities of Seattle, Arlington, Oakland, and Baltimore. The crews need to get sent to games that are soon beginning in Kansas City, Chicago, Detroit, and Toronto. Estimated travel distances (in miles) between the cities are shown in the table below.</a:t>
          </a:r>
        </a:p>
        <a:p>
          <a:r>
            <a:rPr lang="en-US" sz="1100" b="0" i="0">
              <a:solidFill>
                <a:schemeClr val="tx1">
                  <a:lumMod val="75000"/>
                  <a:lumOff val="25000"/>
                </a:schemeClr>
              </a:solidFill>
              <a:effectLst/>
              <a:latin typeface="+mn-lt"/>
              <a:ea typeface="+mn-ea"/>
              <a:cs typeface="+mn-cs"/>
            </a:rPr>
            <a:t>Due to a union requirement, the MLB is not allowed to send any crew from Oakland to Toronto.</a:t>
          </a:r>
        </a:p>
        <a:p>
          <a:r>
            <a:rPr lang="en-US" sz="1100" b="0" i="0">
              <a:solidFill>
                <a:schemeClr val="tx1">
                  <a:lumMod val="75000"/>
                  <a:lumOff val="25000"/>
                </a:schemeClr>
              </a:solidFill>
              <a:effectLst/>
              <a:latin typeface="+mn-lt"/>
              <a:ea typeface="+mn-ea"/>
              <a:cs typeface="+mn-cs"/>
            </a:rPr>
            <a:t>Assign one umpire crew to each city (only one per city) to minimize the total distance traveled.</a:t>
          </a:r>
        </a:p>
        <a:p>
          <a:endParaRPr lang="en-US" sz="1100"/>
        </a:p>
      </xdr:txBody>
    </xdr:sp>
    <xdr:clientData/>
  </xdr:oneCellAnchor>
  <xdr:oneCellAnchor>
    <xdr:from>
      <xdr:col>0</xdr:col>
      <xdr:colOff>571500</xdr:colOff>
      <xdr:row>76</xdr:row>
      <xdr:rowOff>19050</xdr:rowOff>
    </xdr:from>
    <xdr:ext cx="10391775" cy="1125693"/>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571500" y="14716125"/>
          <a:ext cx="10391775" cy="1125693"/>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a:solidFill>
                <a:schemeClr val="tx1">
                  <a:lumMod val="75000"/>
                  <a:lumOff val="25000"/>
                </a:schemeClr>
              </a:solidFill>
              <a:effectLst/>
              <a:latin typeface="+mn-lt"/>
              <a:ea typeface="+mn-ea"/>
              <a:cs typeface="+mn-cs"/>
            </a:rPr>
            <a:t>Scenario</a:t>
          </a:r>
        </a:p>
        <a:p>
          <a:r>
            <a:rPr lang="en-US" sz="1100" b="0" i="0">
              <a:solidFill>
                <a:schemeClr val="tx1">
                  <a:lumMod val="75000"/>
                  <a:lumOff val="25000"/>
                </a:schemeClr>
              </a:solidFill>
              <a:effectLst/>
              <a:latin typeface="+mn-lt"/>
              <a:ea typeface="+mn-ea"/>
              <a:cs typeface="+mn-cs"/>
            </a:rPr>
            <a:t>Richard Whiteless, chairman of a college’s business department, has decided to apply a new method in assigning professors to courses next semester. As a criterion for judging who should teach each course, Professor Whiteless reviews the past two years’ teaching evaluations (which were filled out by students). Since each of the four professors taught each of the four courses at one time or another during the two-year period, Whiteless is able to record a course rating for each instructor. These ratings are shown in the following table. Find the best assignment of professors to courses to maximize the overall teaching rating.</a:t>
          </a: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371475</xdr:colOff>
      <xdr:row>4</xdr:row>
      <xdr:rowOff>0</xdr:rowOff>
    </xdr:from>
    <xdr:ext cx="11439525" cy="2049022"/>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371475" y="838200"/>
          <a:ext cx="11439525" cy="2049022"/>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1" i="0">
              <a:solidFill>
                <a:schemeClr val="tx1">
                  <a:lumMod val="75000"/>
                  <a:lumOff val="25000"/>
                </a:schemeClr>
              </a:solidFill>
              <a:effectLst/>
              <a:latin typeface="+mn-lt"/>
              <a:ea typeface="+mn-ea"/>
              <a:cs typeface="+mn-cs"/>
            </a:rPr>
            <a:t>Part I</a:t>
          </a:r>
        </a:p>
        <a:p>
          <a:r>
            <a:rPr lang="en-US" sz="1100" b="1" i="0">
              <a:solidFill>
                <a:schemeClr val="tx1">
                  <a:lumMod val="75000"/>
                  <a:lumOff val="25000"/>
                </a:schemeClr>
              </a:solidFill>
              <a:effectLst/>
              <a:latin typeface="+mn-lt"/>
              <a:ea typeface="+mn-ea"/>
              <a:cs typeface="+mn-cs"/>
            </a:rPr>
            <a:t>Scenario</a:t>
          </a:r>
        </a:p>
        <a:p>
          <a:r>
            <a:rPr lang="en-US" sz="1100" b="0" i="0">
              <a:solidFill>
                <a:schemeClr val="tx1">
                  <a:lumMod val="75000"/>
                  <a:lumOff val="25000"/>
                </a:schemeClr>
              </a:solidFill>
              <a:effectLst/>
              <a:latin typeface="+mn-lt"/>
              <a:ea typeface="+mn-ea"/>
              <a:cs typeface="+mn-cs"/>
            </a:rPr>
            <a:t>Maxie and Bianca own Umbrella Corporation, LLC, and they are the top producers of high quality Johns Hopkins Basketball jerseys. Despite prior team records, these jerseys are in hot demand. </a:t>
          </a:r>
        </a:p>
        <a:p>
          <a:r>
            <a:rPr lang="en-US" sz="1100" b="0" i="0">
              <a:solidFill>
                <a:schemeClr val="tx1">
                  <a:lumMod val="75000"/>
                  <a:lumOff val="25000"/>
                </a:schemeClr>
              </a:solidFill>
              <a:effectLst/>
              <a:latin typeface="+mn-lt"/>
              <a:ea typeface="+mn-ea"/>
              <a:cs typeface="+mn-cs"/>
            </a:rPr>
            <a:t>Maxie and Bianca operate two factories, Factory 1 and Factory 2. They have large orders from retail stores in three locations: Store A, Store B, and Store C. The transportation costs from Factory 1 to the three stores are $22, 14, and $30 respectively. The transportation costs from Factory 2 to the three stores are $16, $20, and $24 respectively. Factory 1 can produce at most 100 jerseys in a week. Factory 2 can produce at most 120 jerseys in a week.  Stores A, B and C demand 80, 60, and 70 jerseys each week. </a:t>
          </a:r>
        </a:p>
        <a:p>
          <a:r>
            <a:rPr lang="en-US" sz="1100" b="0" i="0">
              <a:solidFill>
                <a:schemeClr val="tx1">
                  <a:lumMod val="75000"/>
                  <a:lumOff val="25000"/>
                </a:schemeClr>
              </a:solidFill>
              <a:effectLst/>
              <a:latin typeface="+mn-lt"/>
              <a:ea typeface="+mn-ea"/>
              <a:cs typeface="+mn-cs"/>
            </a:rPr>
            <a:t>The manufacturing costs are $6.00 per jersey at Factory 1 and $6.25 per jersey at Factory 2.</a:t>
          </a:r>
        </a:p>
        <a:p>
          <a:r>
            <a:rPr lang="en-US" sz="1100" b="0" i="0">
              <a:solidFill>
                <a:schemeClr val="tx1">
                  <a:lumMod val="75000"/>
                  <a:lumOff val="25000"/>
                </a:schemeClr>
              </a:solidFill>
              <a:effectLst/>
              <a:latin typeface="+mn-lt"/>
              <a:ea typeface="+mn-ea"/>
              <a:cs typeface="+mn-cs"/>
            </a:rPr>
            <a:t>Maxie and Bianca are savvy businesswomen and want to minimize their costs. Find the number of jerseys that should be shipped from each factory to each store such that the total costs from transportation and manufacturing are minimized.</a:t>
          </a:r>
        </a:p>
        <a:p>
          <a:r>
            <a:rPr lang="en-US" sz="1100" b="0" i="1">
              <a:solidFill>
                <a:schemeClr val="tx1">
                  <a:lumMod val="75000"/>
                  <a:lumOff val="25000"/>
                </a:schemeClr>
              </a:solidFill>
              <a:effectLst/>
              <a:latin typeface="+mn-lt"/>
              <a:ea typeface="+mn-ea"/>
              <a:cs typeface="+mn-cs"/>
            </a:rPr>
            <a:t>Enter a number only for each of the questions below (entering units may cause an error).</a:t>
          </a:r>
          <a:endParaRPr lang="en-US" sz="1100" b="0" i="0">
            <a:solidFill>
              <a:schemeClr val="tx1">
                <a:lumMod val="75000"/>
                <a:lumOff val="25000"/>
              </a:schemeClr>
            </a:solidFill>
            <a:effectLst/>
            <a:latin typeface="+mn-lt"/>
            <a:ea typeface="+mn-ea"/>
            <a:cs typeface="+mn-cs"/>
          </a:endParaRPr>
        </a:p>
        <a:p>
          <a:endParaRPr lang="en-US" sz="1100">
            <a:solidFill>
              <a:schemeClr val="tx1">
                <a:lumMod val="75000"/>
                <a:lumOff val="25000"/>
              </a:schemeClr>
            </a:solidFill>
          </a:endParaRPr>
        </a:p>
      </xdr:txBody>
    </xdr:sp>
    <xdr:clientData/>
  </xdr:oneCellAnchor>
  <xdr:oneCellAnchor>
    <xdr:from>
      <xdr:col>1</xdr:col>
      <xdr:colOff>447675</xdr:colOff>
      <xdr:row>30</xdr:row>
      <xdr:rowOff>76200</xdr:rowOff>
    </xdr:from>
    <xdr:ext cx="10144125" cy="847725"/>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228725" y="6038850"/>
          <a:ext cx="10144125" cy="84772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i="0">
              <a:solidFill>
                <a:schemeClr val="tx1">
                  <a:lumMod val="75000"/>
                  <a:lumOff val="25000"/>
                </a:schemeClr>
              </a:solidFill>
              <a:effectLst/>
              <a:latin typeface="+mn-lt"/>
              <a:ea typeface="+mn-ea"/>
              <a:cs typeface="+mn-cs"/>
            </a:rPr>
            <a:t>Part II</a:t>
          </a:r>
        </a:p>
        <a:p>
          <a:r>
            <a:rPr lang="en-US" sz="1100" b="1" i="0">
              <a:solidFill>
                <a:schemeClr val="tx1">
                  <a:lumMod val="75000"/>
                  <a:lumOff val="25000"/>
                </a:schemeClr>
              </a:solidFill>
              <a:effectLst/>
              <a:latin typeface="+mn-lt"/>
              <a:ea typeface="+mn-ea"/>
              <a:cs typeface="+mn-cs"/>
            </a:rPr>
            <a:t>Scenario</a:t>
          </a:r>
        </a:p>
        <a:p>
          <a:r>
            <a:rPr lang="en-US" sz="1100" b="0" i="0">
              <a:solidFill>
                <a:schemeClr val="tx1">
                  <a:lumMod val="75000"/>
                  <a:lumOff val="25000"/>
                </a:schemeClr>
              </a:solidFill>
              <a:effectLst/>
              <a:latin typeface="+mn-lt"/>
              <a:ea typeface="+mn-ea"/>
              <a:cs typeface="+mn-cs"/>
            </a:rPr>
            <a:t>Maxie is leaving the Johns Hopkins Basketball jersey making business and is closing three of her factories. She would like to reassign all 235 of her best workers to Bianca's remaining factories. </a:t>
          </a:r>
        </a:p>
        <a:p>
          <a:endParaRPr lang="en-US" sz="11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4"/>
  <sheetViews>
    <sheetView topLeftCell="A58" workbookViewId="0">
      <selection activeCell="F8" sqref="F8"/>
    </sheetView>
  </sheetViews>
  <sheetFormatPr defaultRowHeight="14.4"/>
  <cols>
    <col min="1" max="1" width="16.109375" customWidth="1"/>
    <col min="2" max="2" width="13.33203125" customWidth="1"/>
  </cols>
  <sheetData>
    <row r="1" spans="1:17" ht="20.399999999999999" thickBot="1">
      <c r="A1" s="72" t="s">
        <v>0</v>
      </c>
      <c r="B1" s="72"/>
      <c r="C1" s="72"/>
      <c r="D1" s="72"/>
      <c r="E1" s="72"/>
      <c r="F1" s="72"/>
      <c r="G1" s="72"/>
      <c r="L1" s="4" t="s">
        <v>1</v>
      </c>
      <c r="M1" s="4"/>
      <c r="N1" s="4"/>
      <c r="O1" s="4"/>
      <c r="P1" s="4"/>
      <c r="Q1" s="4"/>
    </row>
    <row r="2" spans="1:17" ht="15" thickTop="1">
      <c r="A2" t="s">
        <v>12</v>
      </c>
      <c r="L2" s="4" t="s">
        <v>2</v>
      </c>
      <c r="M2" s="4"/>
      <c r="N2" s="4"/>
      <c r="O2" s="4"/>
      <c r="P2" s="4"/>
      <c r="Q2" s="4"/>
    </row>
    <row r="3" spans="1:17">
      <c r="C3" s="73" t="s">
        <v>19</v>
      </c>
      <c r="D3" s="73"/>
      <c r="E3" s="73"/>
      <c r="F3" s="73"/>
      <c r="L3" s="4"/>
      <c r="M3" s="4"/>
      <c r="N3" s="4"/>
      <c r="O3" s="4"/>
      <c r="P3" s="4"/>
      <c r="Q3" s="4"/>
    </row>
    <row r="4" spans="1:17">
      <c r="B4" s="1"/>
      <c r="C4" s="9" t="s">
        <v>16</v>
      </c>
      <c r="D4" s="9" t="s">
        <v>17</v>
      </c>
      <c r="E4" s="9" t="s">
        <v>18</v>
      </c>
      <c r="F4" s="10" t="s">
        <v>26</v>
      </c>
      <c r="L4" s="4" t="s">
        <v>3</v>
      </c>
      <c r="M4" s="4"/>
      <c r="N4" s="4"/>
      <c r="O4" s="4"/>
      <c r="P4" s="4"/>
      <c r="Q4" s="4"/>
    </row>
    <row r="5" spans="1:17">
      <c r="A5" s="74" t="s">
        <v>20</v>
      </c>
      <c r="B5" s="9" t="s">
        <v>13</v>
      </c>
      <c r="C5" s="15">
        <v>5</v>
      </c>
      <c r="D5" s="15">
        <v>4</v>
      </c>
      <c r="E5" s="15">
        <v>3</v>
      </c>
      <c r="F5">
        <f>Q6</f>
        <v>100</v>
      </c>
      <c r="L5" s="79" t="s">
        <v>4</v>
      </c>
      <c r="M5" s="5" t="s">
        <v>5</v>
      </c>
      <c r="N5" s="6">
        <v>5</v>
      </c>
      <c r="O5" s="4"/>
      <c r="P5" s="77" t="s">
        <v>11</v>
      </c>
      <c r="Q5" s="78"/>
    </row>
    <row r="6" spans="1:17">
      <c r="A6" s="74"/>
      <c r="B6" s="9" t="s">
        <v>14</v>
      </c>
      <c r="C6" s="15">
        <v>8</v>
      </c>
      <c r="D6" s="15">
        <v>4</v>
      </c>
      <c r="E6" s="15">
        <v>3</v>
      </c>
      <c r="F6">
        <f>Q7</f>
        <v>300</v>
      </c>
      <c r="L6" s="80"/>
      <c r="M6" s="5" t="s">
        <v>6</v>
      </c>
      <c r="N6" s="6">
        <v>4</v>
      </c>
      <c r="O6" s="4"/>
      <c r="P6" s="5" t="s">
        <v>4</v>
      </c>
      <c r="Q6" s="5">
        <v>100</v>
      </c>
    </row>
    <row r="7" spans="1:17" ht="15" customHeight="1">
      <c r="A7" s="74"/>
      <c r="B7" s="9" t="s">
        <v>15</v>
      </c>
      <c r="C7" s="15">
        <v>9</v>
      </c>
      <c r="D7" s="15">
        <v>7</v>
      </c>
      <c r="E7" s="15">
        <v>5</v>
      </c>
      <c r="F7">
        <f>Q8</f>
        <v>300</v>
      </c>
      <c r="L7" s="81"/>
      <c r="M7" s="5" t="s">
        <v>7</v>
      </c>
      <c r="N7" s="6">
        <v>3</v>
      </c>
      <c r="O7" s="4"/>
      <c r="P7" s="5" t="s">
        <v>8</v>
      </c>
      <c r="Q7" s="5">
        <v>300</v>
      </c>
    </row>
    <row r="8" spans="1:17">
      <c r="B8" s="8" t="s">
        <v>22</v>
      </c>
      <c r="C8" s="13">
        <f>Q13</f>
        <v>300</v>
      </c>
      <c r="D8" s="13">
        <f>Q14</f>
        <v>200</v>
      </c>
      <c r="E8" s="13">
        <f>Q15</f>
        <v>200</v>
      </c>
      <c r="L8" s="4"/>
      <c r="M8" s="4"/>
      <c r="N8" s="7"/>
      <c r="O8" s="4"/>
      <c r="P8" s="5" t="s">
        <v>9</v>
      </c>
      <c r="Q8" s="5">
        <v>300</v>
      </c>
    </row>
    <row r="9" spans="1:17">
      <c r="L9" s="79" t="s">
        <v>8</v>
      </c>
      <c r="M9" s="5" t="s">
        <v>5</v>
      </c>
      <c r="N9" s="6">
        <v>8</v>
      </c>
      <c r="O9" s="4"/>
      <c r="P9" s="4"/>
      <c r="Q9" s="4"/>
    </row>
    <row r="10" spans="1:17">
      <c r="L10" s="80"/>
      <c r="M10" s="5" t="s">
        <v>6</v>
      </c>
      <c r="N10" s="6">
        <v>4</v>
      </c>
      <c r="O10" s="4"/>
      <c r="P10" s="4"/>
      <c r="Q10" s="4"/>
    </row>
    <row r="11" spans="1:17">
      <c r="A11" t="s">
        <v>21</v>
      </c>
      <c r="L11" s="81"/>
      <c r="M11" s="5" t="s">
        <v>7</v>
      </c>
      <c r="N11" s="6">
        <v>3</v>
      </c>
      <c r="O11" s="4"/>
      <c r="P11" s="4"/>
      <c r="Q11" s="4"/>
    </row>
    <row r="12" spans="1:17">
      <c r="C12" s="75" t="s">
        <v>19</v>
      </c>
      <c r="D12" s="75"/>
      <c r="E12" s="75"/>
      <c r="L12" s="4"/>
      <c r="M12" s="4"/>
      <c r="N12" s="7"/>
      <c r="O12" s="4"/>
      <c r="P12" s="77" t="s">
        <v>10</v>
      </c>
      <c r="Q12" s="78"/>
    </row>
    <row r="13" spans="1:17">
      <c r="B13" s="1"/>
      <c r="C13" s="9" t="s">
        <v>16</v>
      </c>
      <c r="D13" s="9" t="s">
        <v>17</v>
      </c>
      <c r="E13" s="9" t="s">
        <v>18</v>
      </c>
      <c r="F13" s="105" t="s">
        <v>23</v>
      </c>
      <c r="L13" s="79" t="s">
        <v>9</v>
      </c>
      <c r="M13" s="5" t="s">
        <v>5</v>
      </c>
      <c r="N13" s="6">
        <v>9</v>
      </c>
      <c r="O13" s="4"/>
      <c r="P13" s="5" t="s">
        <v>5</v>
      </c>
      <c r="Q13" s="5">
        <v>300</v>
      </c>
    </row>
    <row r="14" spans="1:17">
      <c r="A14" s="74" t="s">
        <v>20</v>
      </c>
      <c r="B14" s="9" t="s">
        <v>13</v>
      </c>
      <c r="C14" s="11">
        <v>100</v>
      </c>
      <c r="D14" s="11">
        <v>0</v>
      </c>
      <c r="E14" s="11">
        <v>0</v>
      </c>
      <c r="F14">
        <f>SUM(C14:E14)</f>
        <v>100</v>
      </c>
      <c r="G14" t="str">
        <f ca="1">_xlfn.FORMULATEXT(F14)</f>
        <v>=SUM(C14:E14)</v>
      </c>
      <c r="L14" s="80"/>
      <c r="M14" s="5" t="s">
        <v>6</v>
      </c>
      <c r="N14" s="6">
        <v>7</v>
      </c>
      <c r="O14" s="4"/>
      <c r="P14" s="5" t="s">
        <v>6</v>
      </c>
      <c r="Q14" s="5">
        <v>200</v>
      </c>
    </row>
    <row r="15" spans="1:17">
      <c r="A15" s="74"/>
      <c r="B15" s="9" t="s">
        <v>14</v>
      </c>
      <c r="C15" s="11">
        <v>0</v>
      </c>
      <c r="D15" s="11">
        <v>200</v>
      </c>
      <c r="E15" s="11">
        <v>100</v>
      </c>
      <c r="F15">
        <f t="shared" ref="F15:F16" si="0">SUM(C15:E15)</f>
        <v>300</v>
      </c>
      <c r="G15" t="str">
        <f t="shared" ref="G15:G16" ca="1" si="1">_xlfn.FORMULATEXT(F15)</f>
        <v>=SUM(C15:E15)</v>
      </c>
      <c r="L15" s="81"/>
      <c r="M15" s="5" t="s">
        <v>7</v>
      </c>
      <c r="N15" s="6">
        <v>5</v>
      </c>
      <c r="O15" s="4"/>
      <c r="P15" s="5" t="s">
        <v>7</v>
      </c>
      <c r="Q15" s="5">
        <v>200</v>
      </c>
    </row>
    <row r="16" spans="1:17" ht="15" customHeight="1">
      <c r="A16" s="74"/>
      <c r="B16" s="9" t="s">
        <v>15</v>
      </c>
      <c r="C16" s="11">
        <v>200</v>
      </c>
      <c r="D16" s="11">
        <v>0</v>
      </c>
      <c r="E16" s="11">
        <v>100</v>
      </c>
      <c r="F16">
        <f t="shared" si="0"/>
        <v>300</v>
      </c>
      <c r="G16" t="str">
        <f t="shared" ca="1" si="1"/>
        <v>=SUM(C16:E16)</v>
      </c>
      <c r="L16" t="s">
        <v>29</v>
      </c>
      <c r="M16" s="4" t="s">
        <v>30</v>
      </c>
    </row>
    <row r="17" spans="1:19">
      <c r="B17" s="8" t="s">
        <v>22</v>
      </c>
      <c r="C17">
        <f>SUM(C14:C16)</f>
        <v>300</v>
      </c>
      <c r="D17">
        <f t="shared" ref="D17:E17" si="2">SUM(D14:D16)</f>
        <v>200</v>
      </c>
      <c r="E17">
        <f t="shared" si="2"/>
        <v>200</v>
      </c>
    </row>
    <row r="18" spans="1:19">
      <c r="C18" t="str">
        <f ca="1">_xlfn.FORMULATEXT(C17)</f>
        <v>=SUM(C14:C16)</v>
      </c>
      <c r="D18" t="str">
        <f t="shared" ref="D18:E18" ca="1" si="3">_xlfn.FORMULATEXT(D17)</f>
        <v>=SUM(D14:D16)</v>
      </c>
      <c r="E18" t="str">
        <f t="shared" ca="1" si="3"/>
        <v>=SUM(E14:E16)</v>
      </c>
    </row>
    <row r="19" spans="1:19">
      <c r="A19" t="s">
        <v>24</v>
      </c>
    </row>
    <row r="20" spans="1:19">
      <c r="A20" t="s">
        <v>25</v>
      </c>
      <c r="B20" s="12">
        <f>SUMPRODUCT(C5:E7,C14:E16)</f>
        <v>3900</v>
      </c>
    </row>
    <row r="22" spans="1:19">
      <c r="A22" t="s">
        <v>27</v>
      </c>
    </row>
    <row r="23" spans="1:19">
      <c r="B23" t="s">
        <v>28</v>
      </c>
      <c r="D23" s="14">
        <v>3900</v>
      </c>
    </row>
    <row r="25" spans="1:19">
      <c r="A25" s="17"/>
      <c r="B25" s="17"/>
      <c r="C25" s="17"/>
      <c r="D25" s="17"/>
      <c r="E25" s="17"/>
      <c r="F25" s="17"/>
      <c r="G25" s="17"/>
      <c r="H25" s="17"/>
      <c r="I25" s="17"/>
      <c r="J25" s="17"/>
      <c r="K25" s="17"/>
      <c r="L25" s="17"/>
      <c r="M25" s="17"/>
      <c r="N25" s="17"/>
      <c r="O25" s="17"/>
      <c r="P25" s="17"/>
      <c r="Q25" s="17"/>
      <c r="R25" s="17"/>
      <c r="S25" s="17"/>
    </row>
    <row r="27" spans="1:19">
      <c r="A27" s="76" t="s">
        <v>31</v>
      </c>
      <c r="B27" s="76"/>
      <c r="C27" s="76"/>
      <c r="D27" s="76"/>
      <c r="E27" s="76"/>
      <c r="F27" s="76"/>
      <c r="G27" s="76"/>
      <c r="H27" t="s">
        <v>44</v>
      </c>
    </row>
    <row r="29" spans="1:19">
      <c r="A29" t="s">
        <v>32</v>
      </c>
    </row>
    <row r="30" spans="1:19" ht="15" thickBot="1">
      <c r="H30" t="s">
        <v>38</v>
      </c>
    </row>
    <row r="31" spans="1:19" ht="15" thickBot="1">
      <c r="A31" s="21" t="s">
        <v>33</v>
      </c>
      <c r="B31" s="22" t="s">
        <v>36</v>
      </c>
      <c r="C31" s="22"/>
      <c r="D31" s="23" t="s">
        <v>37</v>
      </c>
      <c r="H31" s="25" t="s">
        <v>39</v>
      </c>
      <c r="I31" s="26" t="s">
        <v>40</v>
      </c>
      <c r="J31" s="26" t="s">
        <v>41</v>
      </c>
      <c r="K31" s="27" t="s">
        <v>42</v>
      </c>
    </row>
    <row r="32" spans="1:19">
      <c r="A32" s="19" t="s">
        <v>34</v>
      </c>
      <c r="B32" s="19" t="s">
        <v>16</v>
      </c>
      <c r="C32" s="19">
        <v>5</v>
      </c>
      <c r="D32" s="20">
        <v>100</v>
      </c>
      <c r="H32" s="1" t="s">
        <v>34</v>
      </c>
      <c r="I32" s="18">
        <f>SUMIF(A32:A40,H32,D32:D40)</f>
        <v>100</v>
      </c>
      <c r="J32" s="18" t="s">
        <v>43</v>
      </c>
      <c r="K32" s="18">
        <v>100</v>
      </c>
    </row>
    <row r="33" spans="1:19">
      <c r="A33" s="1" t="s">
        <v>34</v>
      </c>
      <c r="B33" s="1" t="s">
        <v>17</v>
      </c>
      <c r="C33" s="1">
        <v>4</v>
      </c>
      <c r="D33" s="11">
        <v>0</v>
      </c>
      <c r="H33" s="1" t="s">
        <v>14</v>
      </c>
      <c r="I33" s="18">
        <f>SUMIF(A33:A41,H33,D33:D41)</f>
        <v>300</v>
      </c>
      <c r="J33" s="18" t="s">
        <v>43</v>
      </c>
      <c r="K33" s="18">
        <v>300</v>
      </c>
    </row>
    <row r="34" spans="1:19">
      <c r="A34" s="1" t="s">
        <v>34</v>
      </c>
      <c r="B34" s="1" t="s">
        <v>18</v>
      </c>
      <c r="C34" s="1">
        <v>3</v>
      </c>
      <c r="D34" s="11">
        <v>0</v>
      </c>
      <c r="H34" s="1" t="s">
        <v>35</v>
      </c>
      <c r="I34" s="18">
        <f>SUMIF(A34:A42,H34,D34:D42)</f>
        <v>300</v>
      </c>
      <c r="J34" s="18" t="s">
        <v>43</v>
      </c>
      <c r="K34" s="18">
        <v>300</v>
      </c>
    </row>
    <row r="35" spans="1:19">
      <c r="A35" s="1" t="s">
        <v>14</v>
      </c>
      <c r="B35" s="1" t="s">
        <v>16</v>
      </c>
      <c r="C35" s="1">
        <v>8</v>
      </c>
      <c r="D35" s="11">
        <v>0</v>
      </c>
    </row>
    <row r="36" spans="1:19" ht="15" thickBot="1">
      <c r="A36" s="1" t="s">
        <v>14</v>
      </c>
      <c r="B36" s="1" t="s">
        <v>17</v>
      </c>
      <c r="C36" s="1">
        <v>4</v>
      </c>
      <c r="D36" s="11">
        <v>200</v>
      </c>
      <c r="H36" t="s">
        <v>45</v>
      </c>
    </row>
    <row r="37" spans="1:19">
      <c r="A37" s="1" t="s">
        <v>14</v>
      </c>
      <c r="B37" s="1" t="s">
        <v>18</v>
      </c>
      <c r="C37" s="1">
        <v>3</v>
      </c>
      <c r="D37" s="11">
        <v>100</v>
      </c>
      <c r="H37" s="25" t="s">
        <v>46</v>
      </c>
      <c r="I37" s="26" t="s">
        <v>47</v>
      </c>
      <c r="J37" s="26" t="s">
        <v>41</v>
      </c>
      <c r="K37" s="28" t="s">
        <v>48</v>
      </c>
    </row>
    <row r="38" spans="1:19">
      <c r="A38" s="1" t="s">
        <v>35</v>
      </c>
      <c r="B38" s="1" t="s">
        <v>16</v>
      </c>
      <c r="C38" s="1">
        <v>9</v>
      </c>
      <c r="D38" s="11">
        <v>200</v>
      </c>
      <c r="H38" s="1" t="s">
        <v>16</v>
      </c>
      <c r="I38" s="1">
        <f>SUMIF(B32:B40,H38,D32:D40)</f>
        <v>300</v>
      </c>
      <c r="J38" s="18" t="s">
        <v>49</v>
      </c>
      <c r="K38" s="1">
        <v>300</v>
      </c>
    </row>
    <row r="39" spans="1:19">
      <c r="A39" s="1" t="s">
        <v>35</v>
      </c>
      <c r="B39" s="1" t="s">
        <v>17</v>
      </c>
      <c r="C39" s="1">
        <v>7</v>
      </c>
      <c r="D39" s="11">
        <v>0</v>
      </c>
      <c r="H39" s="1" t="s">
        <v>17</v>
      </c>
      <c r="I39" s="1">
        <f>SUMIF(B33:B41,H39,D33:D41)</f>
        <v>200</v>
      </c>
      <c r="J39" s="18" t="s">
        <v>49</v>
      </c>
      <c r="K39" s="1">
        <v>200</v>
      </c>
    </row>
    <row r="40" spans="1:19">
      <c r="A40" s="1" t="s">
        <v>35</v>
      </c>
      <c r="B40" s="1" t="s">
        <v>18</v>
      </c>
      <c r="C40" s="1">
        <v>5</v>
      </c>
      <c r="D40" s="11">
        <v>100</v>
      </c>
      <c r="H40" s="1" t="s">
        <v>18</v>
      </c>
      <c r="I40" s="1">
        <f>SUMIF(B34:B42,H40,D34:D42)</f>
        <v>200</v>
      </c>
      <c r="J40" s="18" t="s">
        <v>49</v>
      </c>
      <c r="K40" s="1">
        <v>200</v>
      </c>
    </row>
    <row r="42" spans="1:19">
      <c r="H42" t="s">
        <v>50</v>
      </c>
      <c r="I42" s="16">
        <f>SUMPRODUCT(C32:C40,D32:D40)</f>
        <v>3900</v>
      </c>
    </row>
    <row r="46" spans="1:19">
      <c r="A46" s="17"/>
      <c r="B46" s="17"/>
      <c r="C46" s="17"/>
      <c r="D46" s="17"/>
      <c r="E46" s="17"/>
      <c r="F46" s="17"/>
      <c r="G46" s="17"/>
      <c r="H46" s="17"/>
      <c r="I46" s="17"/>
      <c r="J46" s="17"/>
      <c r="K46" s="17"/>
      <c r="L46" s="17"/>
      <c r="M46" s="17"/>
      <c r="N46" s="17"/>
      <c r="O46" s="17"/>
      <c r="P46" s="17"/>
      <c r="Q46" s="17"/>
      <c r="R46" s="17"/>
      <c r="S46" s="17"/>
    </row>
    <row r="48" spans="1:19" ht="20.399999999999999" thickBot="1">
      <c r="A48" s="72" t="s">
        <v>51</v>
      </c>
      <c r="B48" s="72"/>
      <c r="C48" s="72"/>
      <c r="D48" s="72"/>
      <c r="E48" s="72"/>
    </row>
    <row r="49" spans="2:6" ht="15" thickTop="1"/>
    <row r="56" spans="2:6">
      <c r="B56" s="29"/>
      <c r="C56" s="29"/>
      <c r="D56" s="29"/>
      <c r="E56" s="29"/>
      <c r="F56" s="29"/>
    </row>
    <row r="57" spans="2:6" ht="15" customHeight="1">
      <c r="B57" s="34"/>
      <c r="F57" s="35"/>
    </row>
    <row r="58" spans="2:6" ht="18.75" customHeight="1">
      <c r="C58" s="33" t="s">
        <v>52</v>
      </c>
      <c r="D58" s="33" t="s">
        <v>53</v>
      </c>
      <c r="E58" s="33" t="s">
        <v>54</v>
      </c>
      <c r="F58" s="33" t="s">
        <v>42</v>
      </c>
    </row>
    <row r="59" spans="2:6" ht="15">
      <c r="B59" s="30" t="s">
        <v>55</v>
      </c>
      <c r="C59" s="31">
        <v>10</v>
      </c>
      <c r="D59" s="31">
        <v>4</v>
      </c>
      <c r="E59" s="31">
        <v>9</v>
      </c>
      <c r="F59" s="32">
        <v>80</v>
      </c>
    </row>
    <row r="60" spans="2:6" ht="15">
      <c r="B60" s="30" t="s">
        <v>56</v>
      </c>
      <c r="C60" s="31">
        <v>12</v>
      </c>
      <c r="D60" s="31">
        <v>6</v>
      </c>
      <c r="E60" s="31">
        <v>8</v>
      </c>
      <c r="F60" s="32">
        <v>40</v>
      </c>
    </row>
    <row r="61" spans="2:6" ht="15">
      <c r="B61" s="30" t="s">
        <v>57</v>
      </c>
      <c r="C61" s="31">
        <v>8</v>
      </c>
      <c r="D61" s="31">
        <v>9</v>
      </c>
      <c r="E61" s="31">
        <v>5</v>
      </c>
      <c r="F61" s="32">
        <v>30</v>
      </c>
    </row>
    <row r="62" spans="2:6" ht="15">
      <c r="B62" s="30" t="s">
        <v>58</v>
      </c>
      <c r="C62" s="32">
        <v>50</v>
      </c>
      <c r="D62" s="32">
        <v>40</v>
      </c>
      <c r="E62" s="32">
        <v>60</v>
      </c>
      <c r="F62" s="32"/>
    </row>
    <row r="65" spans="1:10" ht="20.399999999999999" thickBot="1">
      <c r="A65" s="72" t="s">
        <v>59</v>
      </c>
      <c r="B65" s="72"/>
      <c r="C65" s="72"/>
      <c r="D65" s="72"/>
      <c r="E65" s="72"/>
      <c r="F65" s="72"/>
      <c r="G65" s="72"/>
    </row>
    <row r="66" spans="1:10" ht="15" thickTop="1"/>
    <row r="69" spans="1:10">
      <c r="I69" t="s">
        <v>60</v>
      </c>
    </row>
    <row r="70" spans="1:10" ht="15" customHeight="1">
      <c r="C70" s="33" t="s">
        <v>52</v>
      </c>
      <c r="D70" s="33" t="s">
        <v>53</v>
      </c>
      <c r="E70" s="33" t="s">
        <v>54</v>
      </c>
      <c r="F70" s="33" t="s">
        <v>42</v>
      </c>
      <c r="I70" s="36" t="s">
        <v>61</v>
      </c>
      <c r="J70" s="38">
        <f>SUMPRODUCT(C71:E73,C59:E61)</f>
        <v>1060</v>
      </c>
    </row>
    <row r="71" spans="1:10" ht="15">
      <c r="B71" s="30" t="s">
        <v>55</v>
      </c>
      <c r="C71" s="37">
        <v>40</v>
      </c>
      <c r="D71" s="37">
        <v>40</v>
      </c>
      <c r="E71" s="37">
        <v>0</v>
      </c>
      <c r="F71" s="31">
        <f>SUM(C71:E71)</f>
        <v>80</v>
      </c>
    </row>
    <row r="72" spans="1:10" ht="15">
      <c r="B72" s="30" t="s">
        <v>56</v>
      </c>
      <c r="C72" s="37">
        <v>0</v>
      </c>
      <c r="D72" s="37">
        <v>0</v>
      </c>
      <c r="E72" s="37">
        <v>40</v>
      </c>
      <c r="F72" s="31">
        <f t="shared" ref="F72:F73" si="4">SUM(C72:E72)</f>
        <v>40</v>
      </c>
    </row>
    <row r="73" spans="1:10" ht="15">
      <c r="B73" s="30" t="s">
        <v>57</v>
      </c>
      <c r="C73" s="37">
        <v>10</v>
      </c>
      <c r="D73" s="37">
        <v>0</v>
      </c>
      <c r="E73" s="37">
        <v>20</v>
      </c>
      <c r="F73" s="31">
        <f t="shared" si="4"/>
        <v>30</v>
      </c>
    </row>
    <row r="74" spans="1:10" ht="15">
      <c r="B74" s="30" t="s">
        <v>58</v>
      </c>
      <c r="C74" s="31">
        <f>SUM(C71:C73)</f>
        <v>50</v>
      </c>
      <c r="D74" s="31">
        <f t="shared" ref="D74:E74" si="5">SUM(D71:D73)</f>
        <v>40</v>
      </c>
      <c r="E74" s="31">
        <f t="shared" si="5"/>
        <v>60</v>
      </c>
      <c r="F74" s="32"/>
    </row>
  </sheetData>
  <mergeCells count="13">
    <mergeCell ref="A1:G1"/>
    <mergeCell ref="P5:Q5"/>
    <mergeCell ref="P12:Q12"/>
    <mergeCell ref="L9:L11"/>
    <mergeCell ref="L5:L7"/>
    <mergeCell ref="L13:L15"/>
    <mergeCell ref="A48:E48"/>
    <mergeCell ref="A65:G65"/>
    <mergeCell ref="C3:F3"/>
    <mergeCell ref="A5:A7"/>
    <mergeCell ref="C12:E12"/>
    <mergeCell ref="A14:A16"/>
    <mergeCell ref="A27:G2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R97"/>
  <sheetViews>
    <sheetView tabSelected="1" topLeftCell="A13" workbookViewId="0">
      <selection activeCell="H23" sqref="H23"/>
    </sheetView>
  </sheetViews>
  <sheetFormatPr defaultRowHeight="14.4"/>
  <cols>
    <col min="1" max="1" width="17.5546875" bestFit="1" customWidth="1"/>
    <col min="2" max="2" width="10.6640625" bestFit="1" customWidth="1"/>
  </cols>
  <sheetData>
    <row r="2" spans="1:9" ht="18" thickBot="1">
      <c r="A2" s="88" t="s">
        <v>69</v>
      </c>
      <c r="B2" s="88"/>
      <c r="C2" s="88"/>
      <c r="D2" s="88"/>
      <c r="E2" s="88"/>
      <c r="F2" s="88"/>
      <c r="G2" s="88"/>
    </row>
    <row r="3" spans="1:9" ht="15" thickTop="1"/>
    <row r="9" spans="1:9" ht="15" customHeight="1">
      <c r="B9" s="40"/>
      <c r="C9" s="41" t="s">
        <v>62</v>
      </c>
      <c r="D9" s="42" t="s">
        <v>63</v>
      </c>
      <c r="E9" s="42" t="s">
        <v>64</v>
      </c>
      <c r="F9" s="43" t="s">
        <v>65</v>
      </c>
    </row>
    <row r="10" spans="1:9">
      <c r="B10" s="41" t="s">
        <v>66</v>
      </c>
      <c r="C10" s="44">
        <v>800</v>
      </c>
      <c r="D10" s="44">
        <v>1100</v>
      </c>
      <c r="E10" s="44">
        <v>1200</v>
      </c>
      <c r="F10" s="44">
        <v>1000</v>
      </c>
    </row>
    <row r="11" spans="1:9">
      <c r="B11" s="41" t="s">
        <v>67</v>
      </c>
      <c r="C11" s="44">
        <v>500</v>
      </c>
      <c r="D11" s="44">
        <v>1600</v>
      </c>
      <c r="E11" s="44">
        <v>1300</v>
      </c>
      <c r="F11" s="44">
        <v>800</v>
      </c>
      <c r="I11" s="39"/>
    </row>
    <row r="12" spans="1:9">
      <c r="B12" s="41" t="s">
        <v>68</v>
      </c>
      <c r="C12" s="44">
        <v>500</v>
      </c>
      <c r="D12" s="44">
        <v>1000</v>
      </c>
      <c r="E12" s="44">
        <v>2300</v>
      </c>
      <c r="F12" s="44">
        <v>1500</v>
      </c>
    </row>
    <row r="14" spans="1:9">
      <c r="A14" s="89" t="s">
        <v>70</v>
      </c>
      <c r="B14" s="89"/>
      <c r="C14" s="89"/>
      <c r="D14" s="89"/>
    </row>
    <row r="16" spans="1:9">
      <c r="A16" t="s">
        <v>71</v>
      </c>
      <c r="B16" s="90" t="s">
        <v>72</v>
      </c>
      <c r="C16" s="90"/>
      <c r="D16" s="90"/>
      <c r="E16" s="90"/>
    </row>
    <row r="17" spans="1:18">
      <c r="A17" s="40"/>
      <c r="B17" s="41" t="s">
        <v>62</v>
      </c>
      <c r="C17" s="42" t="s">
        <v>63</v>
      </c>
      <c r="D17" s="42" t="s">
        <v>64</v>
      </c>
      <c r="E17" s="43" t="s">
        <v>65</v>
      </c>
    </row>
    <row r="18" spans="1:18">
      <c r="A18" s="41" t="s">
        <v>66</v>
      </c>
      <c r="B18" s="44">
        <v>800</v>
      </c>
      <c r="C18" s="44">
        <v>1100</v>
      </c>
      <c r="D18" s="44">
        <v>1200</v>
      </c>
      <c r="E18" s="44">
        <v>1000</v>
      </c>
    </row>
    <row r="19" spans="1:18">
      <c r="A19" s="41" t="s">
        <v>67</v>
      </c>
      <c r="B19" s="44">
        <v>500</v>
      </c>
      <c r="C19" s="44">
        <v>1600</v>
      </c>
      <c r="D19" s="44">
        <v>1300</v>
      </c>
      <c r="E19" s="44">
        <v>800</v>
      </c>
    </row>
    <row r="20" spans="1:18">
      <c r="A20" s="41" t="s">
        <v>68</v>
      </c>
      <c r="B20" s="44">
        <v>500</v>
      </c>
      <c r="C20" s="44">
        <v>1000</v>
      </c>
      <c r="D20" s="44">
        <v>2300</v>
      </c>
      <c r="E20" s="44">
        <v>1500</v>
      </c>
    </row>
    <row r="22" spans="1:18">
      <c r="A22" s="45" t="s">
        <v>73</v>
      </c>
      <c r="B22" s="73" t="s">
        <v>72</v>
      </c>
      <c r="C22" s="73"/>
      <c r="D22" s="73"/>
      <c r="E22" s="73"/>
    </row>
    <row r="23" spans="1:18">
      <c r="A23" s="40"/>
      <c r="B23" s="41" t="s">
        <v>62</v>
      </c>
      <c r="C23" s="42" t="s">
        <v>63</v>
      </c>
      <c r="D23" s="42" t="s">
        <v>64</v>
      </c>
      <c r="E23" s="43" t="s">
        <v>65</v>
      </c>
      <c r="F23" t="s">
        <v>74</v>
      </c>
      <c r="G23" t="s">
        <v>75</v>
      </c>
      <c r="H23" s="47" t="s">
        <v>148</v>
      </c>
    </row>
    <row r="24" spans="1:18">
      <c r="A24" s="41" t="s">
        <v>66</v>
      </c>
      <c r="B24" s="46">
        <v>0</v>
      </c>
      <c r="C24" s="46">
        <v>1</v>
      </c>
      <c r="D24" s="46">
        <v>0</v>
      </c>
      <c r="E24" s="46">
        <v>0</v>
      </c>
      <c r="F24">
        <f>SUM(B24:E24)</f>
        <v>1</v>
      </c>
      <c r="G24" t="s">
        <v>76</v>
      </c>
      <c r="H24">
        <v>1</v>
      </c>
    </row>
    <row r="25" spans="1:18">
      <c r="A25" s="41" t="s">
        <v>67</v>
      </c>
      <c r="B25" s="46">
        <v>0</v>
      </c>
      <c r="C25" s="46">
        <v>0</v>
      </c>
      <c r="D25" s="46">
        <v>0</v>
      </c>
      <c r="E25" s="46">
        <v>1</v>
      </c>
      <c r="F25">
        <f t="shared" ref="F25:F26" si="0">SUM(B25:E25)</f>
        <v>1</v>
      </c>
      <c r="G25" t="s">
        <v>76</v>
      </c>
      <c r="H25">
        <v>1</v>
      </c>
    </row>
    <row r="26" spans="1:18">
      <c r="A26" s="41" t="s">
        <v>68</v>
      </c>
      <c r="B26" s="46">
        <v>1</v>
      </c>
      <c r="C26" s="46">
        <v>0</v>
      </c>
      <c r="D26" s="46">
        <v>0</v>
      </c>
      <c r="E26" s="46">
        <v>0</v>
      </c>
      <c r="F26">
        <f t="shared" si="0"/>
        <v>1</v>
      </c>
      <c r="G26" t="s">
        <v>76</v>
      </c>
      <c r="H26">
        <v>1</v>
      </c>
    </row>
    <row r="27" spans="1:18">
      <c r="A27" s="45" t="s">
        <v>77</v>
      </c>
      <c r="B27">
        <f>SUM(B24:B26)</f>
        <v>1</v>
      </c>
      <c r="C27">
        <f t="shared" ref="C27:E27" si="1">SUM(C24:C26)</f>
        <v>1</v>
      </c>
      <c r="D27">
        <f t="shared" si="1"/>
        <v>0</v>
      </c>
      <c r="E27">
        <f t="shared" si="1"/>
        <v>1</v>
      </c>
    </row>
    <row r="28" spans="1:18">
      <c r="B28" t="s">
        <v>43</v>
      </c>
      <c r="C28" t="s">
        <v>43</v>
      </c>
      <c r="D28" t="s">
        <v>43</v>
      </c>
      <c r="E28" t="s">
        <v>43</v>
      </c>
    </row>
    <row r="29" spans="1:18">
      <c r="B29">
        <v>1</v>
      </c>
      <c r="C29">
        <v>1</v>
      </c>
      <c r="D29">
        <v>1</v>
      </c>
      <c r="E29">
        <v>1</v>
      </c>
    </row>
    <row r="31" spans="1:18">
      <c r="A31" t="s">
        <v>78</v>
      </c>
      <c r="G31" s="86" t="s">
        <v>80</v>
      </c>
      <c r="H31" s="87"/>
      <c r="I31" s="87"/>
      <c r="J31" s="87"/>
      <c r="K31" s="87"/>
      <c r="L31" s="87"/>
      <c r="M31" s="87"/>
      <c r="N31" s="87"/>
      <c r="O31" s="87"/>
      <c r="P31" s="87"/>
      <c r="Q31" s="87"/>
      <c r="R31" s="87"/>
    </row>
    <row r="32" spans="1:18">
      <c r="A32" t="s">
        <v>79</v>
      </c>
      <c r="B32" s="48">
        <f>SUMPRODUCT(B18:E20,B24:E26)</f>
        <v>2400</v>
      </c>
    </row>
    <row r="35" spans="1:18">
      <c r="A35" s="17"/>
      <c r="B35" s="17"/>
      <c r="C35" s="17"/>
      <c r="D35" s="17"/>
      <c r="E35" s="17"/>
      <c r="F35" s="17"/>
      <c r="G35" s="17"/>
      <c r="H35" s="17"/>
      <c r="I35" s="17"/>
      <c r="J35" s="17"/>
      <c r="K35" s="17"/>
      <c r="L35" s="17"/>
      <c r="M35" s="17"/>
      <c r="N35" s="17"/>
      <c r="O35" s="17"/>
      <c r="P35" s="17"/>
      <c r="Q35" s="17"/>
      <c r="R35" s="17"/>
    </row>
    <row r="37" spans="1:18" ht="15" thickBot="1">
      <c r="A37" s="85" t="s">
        <v>82</v>
      </c>
      <c r="B37" s="85"/>
      <c r="C37" s="85"/>
    </row>
    <row r="38" spans="1:18" ht="20.399999999999999" thickBot="1">
      <c r="A38" s="72" t="s">
        <v>81</v>
      </c>
      <c r="B38" s="72"/>
      <c r="C38" s="72"/>
      <c r="D38" s="72"/>
      <c r="E38" s="72"/>
      <c r="F38" s="72"/>
      <c r="G38" s="72"/>
      <c r="H38" s="72"/>
    </row>
    <row r="39" spans="1:18" ht="15" thickTop="1"/>
    <row r="47" spans="1:18">
      <c r="A47" t="s">
        <v>92</v>
      </c>
    </row>
    <row r="48" spans="1:18">
      <c r="C48" s="84" t="s">
        <v>93</v>
      </c>
      <c r="D48" s="84"/>
      <c r="E48" s="84"/>
      <c r="F48" s="84"/>
    </row>
    <row r="49" spans="1:9">
      <c r="B49" s="2"/>
      <c r="C49" s="24" t="s">
        <v>83</v>
      </c>
      <c r="D49" s="24" t="s">
        <v>84</v>
      </c>
      <c r="E49" s="24" t="s">
        <v>85</v>
      </c>
      <c r="F49" s="24" t="s">
        <v>86</v>
      </c>
    </row>
    <row r="50" spans="1:9">
      <c r="A50" s="74" t="s">
        <v>94</v>
      </c>
      <c r="B50" s="24" t="s">
        <v>87</v>
      </c>
      <c r="C50" s="2">
        <v>1500</v>
      </c>
      <c r="D50" s="2">
        <v>1730</v>
      </c>
      <c r="E50" s="2">
        <v>1940</v>
      </c>
      <c r="F50" s="2">
        <v>2070</v>
      </c>
    </row>
    <row r="51" spans="1:9">
      <c r="A51" s="74"/>
      <c r="B51" s="24" t="s">
        <v>88</v>
      </c>
      <c r="C51" s="2">
        <v>460</v>
      </c>
      <c r="D51" s="2">
        <v>810</v>
      </c>
      <c r="E51" s="2">
        <v>1020</v>
      </c>
      <c r="F51" s="2">
        <v>1270</v>
      </c>
    </row>
    <row r="52" spans="1:9">
      <c r="A52" s="74"/>
      <c r="B52" s="24" t="s">
        <v>89</v>
      </c>
      <c r="C52" s="2">
        <v>1500</v>
      </c>
      <c r="D52" s="2">
        <v>1850</v>
      </c>
      <c r="E52" s="2">
        <v>2080</v>
      </c>
      <c r="F52" s="2" t="s">
        <v>90</v>
      </c>
    </row>
    <row r="53" spans="1:9">
      <c r="A53" s="74"/>
      <c r="B53" s="24" t="s">
        <v>91</v>
      </c>
      <c r="C53" s="2">
        <v>960</v>
      </c>
      <c r="D53" s="2">
        <v>610</v>
      </c>
      <c r="E53" s="2">
        <v>400</v>
      </c>
      <c r="F53" s="2">
        <v>330</v>
      </c>
    </row>
    <row r="55" spans="1:9">
      <c r="A55" t="s">
        <v>95</v>
      </c>
    </row>
    <row r="56" spans="1:9">
      <c r="C56" s="84" t="s">
        <v>93</v>
      </c>
      <c r="D56" s="84"/>
      <c r="E56" s="84"/>
      <c r="F56" s="84"/>
    </row>
    <row r="57" spans="1:9">
      <c r="B57" s="2"/>
      <c r="C57" s="24" t="s">
        <v>83</v>
      </c>
      <c r="D57" s="24" t="s">
        <v>84</v>
      </c>
      <c r="E57" s="24" t="s">
        <v>85</v>
      </c>
      <c r="F57" s="24" t="s">
        <v>86</v>
      </c>
      <c r="G57" s="49" t="s">
        <v>74</v>
      </c>
      <c r="H57" s="49" t="s">
        <v>41</v>
      </c>
    </row>
    <row r="58" spans="1:9">
      <c r="A58" s="74" t="s">
        <v>94</v>
      </c>
      <c r="B58" s="24" t="s">
        <v>87</v>
      </c>
      <c r="C58" s="50">
        <v>0</v>
      </c>
      <c r="D58" s="50">
        <v>0</v>
      </c>
      <c r="E58" s="50">
        <v>1</v>
      </c>
      <c r="F58" s="50">
        <v>0</v>
      </c>
      <c r="G58">
        <f>SUM(C58:F58)</f>
        <v>1</v>
      </c>
      <c r="H58" s="3" t="s">
        <v>76</v>
      </c>
      <c r="I58" s="3">
        <v>1</v>
      </c>
    </row>
    <row r="59" spans="1:9">
      <c r="A59" s="74"/>
      <c r="B59" s="24" t="s">
        <v>88</v>
      </c>
      <c r="C59" s="50">
        <v>0</v>
      </c>
      <c r="D59" s="50">
        <v>1</v>
      </c>
      <c r="E59" s="50">
        <v>0</v>
      </c>
      <c r="F59" s="50">
        <v>0</v>
      </c>
      <c r="G59">
        <f t="shared" ref="G59:G61" si="2">SUM(C59:F59)</f>
        <v>1</v>
      </c>
      <c r="H59" s="3" t="s">
        <v>76</v>
      </c>
      <c r="I59" s="3">
        <v>1</v>
      </c>
    </row>
    <row r="60" spans="1:9">
      <c r="A60" s="74"/>
      <c r="B60" s="24" t="s">
        <v>89</v>
      </c>
      <c r="C60" s="50">
        <v>1</v>
      </c>
      <c r="D60" s="50">
        <v>0</v>
      </c>
      <c r="E60" s="50">
        <v>0</v>
      </c>
      <c r="F60" s="50">
        <v>0</v>
      </c>
      <c r="G60">
        <f t="shared" si="2"/>
        <v>1</v>
      </c>
      <c r="H60" s="3" t="s">
        <v>76</v>
      </c>
      <c r="I60" s="3">
        <v>1</v>
      </c>
    </row>
    <row r="61" spans="1:9">
      <c r="A61" s="74"/>
      <c r="B61" s="24" t="s">
        <v>91</v>
      </c>
      <c r="C61" s="50">
        <v>0</v>
      </c>
      <c r="D61" s="50">
        <v>0</v>
      </c>
      <c r="E61" s="50">
        <v>0</v>
      </c>
      <c r="F61" s="50">
        <v>1</v>
      </c>
      <c r="G61">
        <f t="shared" si="2"/>
        <v>1</v>
      </c>
      <c r="H61" s="3" t="s">
        <v>76</v>
      </c>
      <c r="I61" s="3">
        <v>1</v>
      </c>
    </row>
    <row r="62" spans="1:9">
      <c r="B62" s="49" t="s">
        <v>96</v>
      </c>
      <c r="C62" s="3">
        <f>SUM(C58:C61)</f>
        <v>1</v>
      </c>
      <c r="D62" s="3">
        <f t="shared" ref="D62:F62" si="3">SUM(D58:D61)</f>
        <v>1</v>
      </c>
      <c r="E62" s="3">
        <f t="shared" si="3"/>
        <v>1</v>
      </c>
      <c r="F62" s="3">
        <f t="shared" si="3"/>
        <v>1</v>
      </c>
    </row>
    <row r="63" spans="1:9">
      <c r="C63" s="3" t="s">
        <v>76</v>
      </c>
      <c r="D63" s="3" t="s">
        <v>76</v>
      </c>
      <c r="E63" s="3" t="s">
        <v>76</v>
      </c>
      <c r="F63" s="3" t="s">
        <v>76</v>
      </c>
    </row>
    <row r="64" spans="1:9">
      <c r="C64" s="3">
        <v>1</v>
      </c>
      <c r="D64" s="3">
        <v>1</v>
      </c>
      <c r="E64" s="3">
        <v>1</v>
      </c>
      <c r="F64" s="3">
        <v>1</v>
      </c>
    </row>
    <row r="66" spans="1:18">
      <c r="A66" t="s">
        <v>97</v>
      </c>
    </row>
    <row r="67" spans="1:18">
      <c r="A67" t="s">
        <v>92</v>
      </c>
      <c r="B67" s="12">
        <f>SUMPRODUCT(C58:F61,C50:F53)</f>
        <v>4580</v>
      </c>
    </row>
    <row r="69" spans="1:18">
      <c r="A69" t="s">
        <v>98</v>
      </c>
    </row>
    <row r="71" spans="1:18">
      <c r="A71" s="17"/>
      <c r="B71" s="17"/>
      <c r="C71" s="17"/>
      <c r="D71" s="17"/>
      <c r="E71" s="17"/>
      <c r="F71" s="17"/>
      <c r="G71" s="17"/>
      <c r="H71" s="17"/>
      <c r="I71" s="17"/>
      <c r="J71" s="17"/>
      <c r="K71" s="17"/>
      <c r="L71" s="17"/>
      <c r="M71" s="17"/>
      <c r="N71" s="17"/>
      <c r="O71" s="17"/>
      <c r="P71" s="17"/>
      <c r="Q71" s="17"/>
      <c r="R71" s="17"/>
    </row>
    <row r="73" spans="1:18" ht="15" thickBot="1">
      <c r="A73" s="85" t="s">
        <v>99</v>
      </c>
      <c r="B73" s="85"/>
      <c r="C73" s="85"/>
    </row>
    <row r="75" spans="1:18" ht="20.399999999999999" thickBot="1">
      <c r="A75" s="72" t="s">
        <v>100</v>
      </c>
      <c r="B75" s="72"/>
      <c r="C75" s="72"/>
      <c r="D75" s="72"/>
      <c r="E75" s="72"/>
      <c r="F75" s="72"/>
      <c r="G75" s="72"/>
    </row>
    <row r="76" spans="1:18" ht="15" thickTop="1"/>
    <row r="85" spans="1:18">
      <c r="A85" t="s">
        <v>111</v>
      </c>
      <c r="H85" t="s">
        <v>112</v>
      </c>
    </row>
    <row r="86" spans="1:18">
      <c r="C86" s="75" t="s">
        <v>109</v>
      </c>
      <c r="D86" s="75"/>
      <c r="E86" s="75"/>
      <c r="F86" s="75"/>
    </row>
    <row r="87" spans="1:18">
      <c r="C87" s="9" t="s">
        <v>101</v>
      </c>
      <c r="D87" s="9" t="s">
        <v>102</v>
      </c>
      <c r="E87" s="9" t="s">
        <v>103</v>
      </c>
      <c r="F87" s="9" t="s">
        <v>104</v>
      </c>
      <c r="G87" s="10" t="s">
        <v>114</v>
      </c>
      <c r="L87" s="9" t="s">
        <v>101</v>
      </c>
      <c r="M87" s="9" t="s">
        <v>102</v>
      </c>
      <c r="N87" s="9" t="s">
        <v>103</v>
      </c>
      <c r="O87" s="9" t="s">
        <v>104</v>
      </c>
      <c r="P87" s="10" t="s">
        <v>74</v>
      </c>
      <c r="Q87" s="10" t="s">
        <v>41</v>
      </c>
      <c r="R87" s="10" t="s">
        <v>113</v>
      </c>
    </row>
    <row r="88" spans="1:18">
      <c r="A88" s="83" t="s">
        <v>110</v>
      </c>
      <c r="B88" s="9" t="s">
        <v>105</v>
      </c>
      <c r="C88" s="1">
        <v>80</v>
      </c>
      <c r="D88" s="1">
        <v>85</v>
      </c>
      <c r="E88" s="1">
        <v>95</v>
      </c>
      <c r="F88" s="1">
        <v>40</v>
      </c>
      <c r="G88">
        <f>SUM(C88:F88)</f>
        <v>300</v>
      </c>
      <c r="J88" s="83" t="s">
        <v>110</v>
      </c>
      <c r="K88" s="9" t="s">
        <v>105</v>
      </c>
      <c r="L88" s="51">
        <v>0</v>
      </c>
      <c r="M88" s="51">
        <v>0</v>
      </c>
      <c r="N88" s="51">
        <v>1</v>
      </c>
      <c r="O88" s="51">
        <v>0</v>
      </c>
      <c r="P88">
        <f>SUM(L88:O88)</f>
        <v>1</v>
      </c>
      <c r="Q88" t="s">
        <v>76</v>
      </c>
      <c r="R88">
        <v>1</v>
      </c>
    </row>
    <row r="89" spans="1:18">
      <c r="A89" s="83"/>
      <c r="B89" s="9" t="s">
        <v>106</v>
      </c>
      <c r="C89" s="1">
        <v>85</v>
      </c>
      <c r="D89" s="1">
        <v>30</v>
      </c>
      <c r="E89" s="1">
        <v>75</v>
      </c>
      <c r="F89" s="1">
        <v>65</v>
      </c>
      <c r="G89">
        <f t="shared" ref="G89:G91" si="4">SUM(C89:F89)</f>
        <v>255</v>
      </c>
      <c r="J89" s="83"/>
      <c r="K89" s="9" t="s">
        <v>106</v>
      </c>
      <c r="L89" s="51">
        <v>1</v>
      </c>
      <c r="M89" s="51">
        <v>0</v>
      </c>
      <c r="N89" s="51">
        <v>0</v>
      </c>
      <c r="O89" s="51">
        <v>0</v>
      </c>
      <c r="P89">
        <f t="shared" ref="P89:P91" si="5">SUM(L89:O89)</f>
        <v>1</v>
      </c>
      <c r="Q89" t="s">
        <v>76</v>
      </c>
      <c r="R89">
        <v>1</v>
      </c>
    </row>
    <row r="90" spans="1:18">
      <c r="A90" s="83"/>
      <c r="B90" s="9" t="s">
        <v>107</v>
      </c>
      <c r="C90" s="1">
        <v>90</v>
      </c>
      <c r="D90" s="1">
        <v>55</v>
      </c>
      <c r="E90" s="1">
        <v>80</v>
      </c>
      <c r="F90" s="1">
        <v>70</v>
      </c>
      <c r="G90">
        <f t="shared" si="4"/>
        <v>295</v>
      </c>
      <c r="J90" s="83"/>
      <c r="K90" s="9" t="s">
        <v>107</v>
      </c>
      <c r="L90" s="51">
        <v>0</v>
      </c>
      <c r="M90" s="51">
        <v>0</v>
      </c>
      <c r="N90" s="51">
        <v>0</v>
      </c>
      <c r="O90" s="51">
        <v>1</v>
      </c>
      <c r="P90">
        <f t="shared" si="5"/>
        <v>1</v>
      </c>
      <c r="Q90" t="s">
        <v>76</v>
      </c>
      <c r="R90">
        <v>1</v>
      </c>
    </row>
    <row r="91" spans="1:18">
      <c r="A91" s="83"/>
      <c r="B91" s="9" t="s">
        <v>108</v>
      </c>
      <c r="C91" s="1">
        <v>55</v>
      </c>
      <c r="D91" s="1">
        <v>80</v>
      </c>
      <c r="E91" s="1">
        <v>65</v>
      </c>
      <c r="F91" s="1">
        <v>50</v>
      </c>
      <c r="G91">
        <f t="shared" si="4"/>
        <v>250</v>
      </c>
      <c r="J91" s="83"/>
      <c r="K91" s="9" t="s">
        <v>108</v>
      </c>
      <c r="L91" s="51">
        <v>0</v>
      </c>
      <c r="M91" s="51">
        <v>1</v>
      </c>
      <c r="N91" s="51">
        <v>0</v>
      </c>
      <c r="O91" s="51">
        <v>0</v>
      </c>
      <c r="P91">
        <f t="shared" si="5"/>
        <v>1</v>
      </c>
      <c r="Q91" t="s">
        <v>76</v>
      </c>
      <c r="R91">
        <v>1</v>
      </c>
    </row>
    <row r="92" spans="1:18">
      <c r="K92" s="10" t="s">
        <v>74</v>
      </c>
      <c r="L92">
        <f>SUM(L88:L91)</f>
        <v>1</v>
      </c>
      <c r="M92">
        <f t="shared" ref="M92:O92" si="6">SUM(M88:M91)</f>
        <v>1</v>
      </c>
      <c r="N92">
        <f t="shared" si="6"/>
        <v>1</v>
      </c>
      <c r="O92">
        <f t="shared" si="6"/>
        <v>1</v>
      </c>
    </row>
    <row r="93" spans="1:18">
      <c r="L93" t="s">
        <v>76</v>
      </c>
      <c r="M93" t="s">
        <v>76</v>
      </c>
      <c r="N93" t="s">
        <v>76</v>
      </c>
      <c r="O93" t="s">
        <v>76</v>
      </c>
    </row>
    <row r="94" spans="1:18">
      <c r="L94">
        <v>1</v>
      </c>
      <c r="M94">
        <v>1</v>
      </c>
      <c r="N94">
        <v>1</v>
      </c>
      <c r="O94">
        <v>1</v>
      </c>
    </row>
    <row r="95" spans="1:18">
      <c r="C95" t="s">
        <v>115</v>
      </c>
      <c r="E95" s="12">
        <f>SUMPRODUCT(L88:O91,C88:F91)</f>
        <v>330</v>
      </c>
    </row>
    <row r="97" spans="2:17">
      <c r="B97" s="82" t="s">
        <v>116</v>
      </c>
      <c r="C97" s="82"/>
      <c r="D97" s="82"/>
      <c r="E97" s="82"/>
      <c r="F97" s="82"/>
      <c r="G97" s="82"/>
      <c r="H97" s="82"/>
      <c r="I97" s="82"/>
      <c r="J97" s="82"/>
      <c r="K97" s="82"/>
      <c r="L97" s="82"/>
      <c r="M97" s="82"/>
      <c r="N97" s="82"/>
      <c r="O97" s="82"/>
      <c r="P97" s="82"/>
      <c r="Q97" s="82"/>
    </row>
  </sheetData>
  <mergeCells count="17">
    <mergeCell ref="B22:E22"/>
    <mergeCell ref="G31:R31"/>
    <mergeCell ref="A37:C37"/>
    <mergeCell ref="A38:H38"/>
    <mergeCell ref="A2:G2"/>
    <mergeCell ref="A14:D14"/>
    <mergeCell ref="B16:E16"/>
    <mergeCell ref="B97:Q97"/>
    <mergeCell ref="C86:F86"/>
    <mergeCell ref="A88:A91"/>
    <mergeCell ref="J88:J91"/>
    <mergeCell ref="C48:F48"/>
    <mergeCell ref="A50:A53"/>
    <mergeCell ref="C56:F56"/>
    <mergeCell ref="A58:A61"/>
    <mergeCell ref="A73:C73"/>
    <mergeCell ref="A75:G7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2"/>
  <sheetViews>
    <sheetView topLeftCell="A38" workbookViewId="0">
      <selection activeCell="J56" sqref="J56"/>
    </sheetView>
  </sheetViews>
  <sheetFormatPr defaultRowHeight="14.4"/>
  <cols>
    <col min="1" max="1" width="11.6640625" bestFit="1" customWidth="1"/>
    <col min="2" max="2" width="13.6640625" bestFit="1" customWidth="1"/>
    <col min="3" max="3" width="17.109375" customWidth="1"/>
    <col min="5" max="5" width="8.109375" customWidth="1"/>
    <col min="6" max="6" width="11.5546875" customWidth="1"/>
    <col min="7" max="7" width="14.109375" customWidth="1"/>
    <col min="8" max="8" width="5.6640625" customWidth="1"/>
    <col min="10" max="10" width="13.6640625" bestFit="1" customWidth="1"/>
    <col min="14" max="14" width="11.6640625" bestFit="1" customWidth="1"/>
  </cols>
  <sheetData>
    <row r="1" spans="1:11" ht="22.8">
      <c r="A1" s="104" t="s">
        <v>117</v>
      </c>
      <c r="B1" s="104"/>
      <c r="C1" s="104"/>
      <c r="D1" s="104"/>
      <c r="E1" s="104"/>
    </row>
    <row r="3" spans="1:11" ht="20.399999999999999" thickBot="1">
      <c r="A3" s="72" t="s">
        <v>118</v>
      </c>
      <c r="B3" s="72"/>
      <c r="C3" s="72"/>
      <c r="D3" s="72"/>
      <c r="E3" s="72"/>
      <c r="F3" s="72"/>
      <c r="G3" s="72"/>
      <c r="H3" s="72"/>
      <c r="I3" s="72"/>
      <c r="J3" s="72"/>
      <c r="K3" s="72"/>
    </row>
    <row r="4" spans="1:11" ht="15" thickTop="1"/>
    <row r="17" spans="1:14" ht="20.399999999999999" thickBot="1">
      <c r="A17" s="72" t="s">
        <v>119</v>
      </c>
      <c r="B17" s="72"/>
      <c r="C17" s="72"/>
      <c r="D17" s="72"/>
      <c r="E17" s="72"/>
      <c r="F17" s="72"/>
      <c r="G17" s="72"/>
      <c r="H17" s="72"/>
      <c r="I17" s="72"/>
      <c r="J17" s="72"/>
      <c r="K17" s="72"/>
    </row>
    <row r="18" spans="1:14" ht="15" thickTop="1"/>
    <row r="20" spans="1:14">
      <c r="A20" s="8" t="s">
        <v>129</v>
      </c>
      <c r="I20" s="8" t="s">
        <v>130</v>
      </c>
    </row>
    <row r="21" spans="1:14">
      <c r="C21" s="9" t="s">
        <v>123</v>
      </c>
      <c r="D21" s="9" t="s">
        <v>124</v>
      </c>
      <c r="E21" s="9" t="s">
        <v>125</v>
      </c>
      <c r="F21" s="9" t="s">
        <v>126</v>
      </c>
      <c r="G21" s="9" t="s">
        <v>128</v>
      </c>
      <c r="K21" s="9" t="s">
        <v>123</v>
      </c>
      <c r="L21" s="9" t="s">
        <v>124</v>
      </c>
      <c r="M21" s="9" t="s">
        <v>125</v>
      </c>
      <c r="N21" s="9" t="s">
        <v>132</v>
      </c>
    </row>
    <row r="22" spans="1:14">
      <c r="A22" s="101" t="s">
        <v>122</v>
      </c>
      <c r="B22" s="9" t="s">
        <v>120</v>
      </c>
      <c r="C22" s="52">
        <v>22</v>
      </c>
      <c r="D22" s="52">
        <v>14</v>
      </c>
      <c r="E22" s="52">
        <v>30</v>
      </c>
      <c r="F22" s="2">
        <v>100</v>
      </c>
      <c r="G22" s="53">
        <v>6</v>
      </c>
      <c r="J22" s="9" t="s">
        <v>120</v>
      </c>
      <c r="K22" s="54">
        <v>30</v>
      </c>
      <c r="L22" s="54">
        <v>60</v>
      </c>
      <c r="M22" s="54">
        <v>0</v>
      </c>
      <c r="N22" s="2">
        <f>SUM(K22:M22)</f>
        <v>90</v>
      </c>
    </row>
    <row r="23" spans="1:14">
      <c r="A23" s="102"/>
      <c r="B23" s="9" t="s">
        <v>121</v>
      </c>
      <c r="C23" s="52">
        <v>16</v>
      </c>
      <c r="D23" s="52">
        <v>20</v>
      </c>
      <c r="E23" s="52">
        <v>24</v>
      </c>
      <c r="F23" s="18">
        <v>120</v>
      </c>
      <c r="G23" s="53">
        <v>6.25</v>
      </c>
      <c r="J23" s="9" t="s">
        <v>121</v>
      </c>
      <c r="K23" s="54">
        <v>50</v>
      </c>
      <c r="L23" s="54">
        <v>0</v>
      </c>
      <c r="M23" s="54">
        <v>70</v>
      </c>
      <c r="N23" s="2">
        <f>SUM(K23:M23)</f>
        <v>120</v>
      </c>
    </row>
    <row r="24" spans="1:14">
      <c r="A24" s="103"/>
      <c r="B24" s="9" t="s">
        <v>127</v>
      </c>
      <c r="C24" s="2">
        <v>80</v>
      </c>
      <c r="D24" s="2">
        <v>60</v>
      </c>
      <c r="E24" s="2">
        <v>70</v>
      </c>
      <c r="J24" s="9" t="s">
        <v>133</v>
      </c>
      <c r="K24" s="2">
        <f>SUM(K22:K23)</f>
        <v>80</v>
      </c>
      <c r="L24" s="2">
        <f t="shared" ref="L24:M24" si="0">SUM(L22:L23)</f>
        <v>60</v>
      </c>
      <c r="M24" s="2">
        <f t="shared" si="0"/>
        <v>70</v>
      </c>
    </row>
    <row r="26" spans="1:14">
      <c r="B26" s="8" t="s">
        <v>134</v>
      </c>
    </row>
    <row r="27" spans="1:14">
      <c r="B27" s="8" t="s">
        <v>131</v>
      </c>
      <c r="C27" s="48">
        <f>SUMPRODUCT(K22:M23,C22:E23)+N22*G22+N23*G23</f>
        <v>5270</v>
      </c>
    </row>
    <row r="29" spans="1:14">
      <c r="B29" s="82" t="s">
        <v>135</v>
      </c>
      <c r="C29" s="82"/>
      <c r="D29" s="82"/>
      <c r="E29" s="82"/>
      <c r="F29" s="82"/>
      <c r="G29" s="82"/>
      <c r="H29" s="82"/>
      <c r="I29" s="82"/>
      <c r="J29" s="82"/>
      <c r="K29" s="82"/>
    </row>
    <row r="36" spans="1:13">
      <c r="A36" s="96" t="s">
        <v>143</v>
      </c>
      <c r="B36" s="96"/>
      <c r="C36" s="96"/>
    </row>
    <row r="38" spans="1:13" ht="15" thickBot="1">
      <c r="B38" s="73" t="s">
        <v>139</v>
      </c>
      <c r="C38" s="73"/>
      <c r="F38" s="73" t="s">
        <v>141</v>
      </c>
      <c r="G38" s="73"/>
      <c r="J38" s="73" t="s">
        <v>142</v>
      </c>
      <c r="K38" s="73"/>
      <c r="L38" s="73"/>
      <c r="M38" s="73"/>
    </row>
    <row r="39" spans="1:13" ht="28.8">
      <c r="B39" s="67" t="s">
        <v>136</v>
      </c>
      <c r="C39" s="68" t="s">
        <v>137</v>
      </c>
      <c r="F39" s="61" t="s">
        <v>138</v>
      </c>
      <c r="G39" s="62" t="s">
        <v>140</v>
      </c>
      <c r="J39" s="99" t="s">
        <v>94</v>
      </c>
      <c r="K39" s="97" t="s">
        <v>93</v>
      </c>
      <c r="L39" s="97"/>
      <c r="M39" s="98"/>
    </row>
    <row r="40" spans="1:13">
      <c r="B40" s="56">
        <v>1</v>
      </c>
      <c r="C40" s="57">
        <v>60</v>
      </c>
      <c r="F40" s="63" t="s">
        <v>5</v>
      </c>
      <c r="G40" s="64">
        <v>45</v>
      </c>
      <c r="J40" s="100"/>
      <c r="K40" s="24" t="s">
        <v>5</v>
      </c>
      <c r="L40" s="24" t="s">
        <v>6</v>
      </c>
      <c r="M40" s="55" t="s">
        <v>7</v>
      </c>
    </row>
    <row r="41" spans="1:13">
      <c r="B41" s="56">
        <v>2</v>
      </c>
      <c r="C41" s="57">
        <v>105</v>
      </c>
      <c r="F41" s="63" t="s">
        <v>6</v>
      </c>
      <c r="G41" s="64">
        <v>90</v>
      </c>
      <c r="J41" s="56">
        <v>1</v>
      </c>
      <c r="K41" s="2">
        <v>5</v>
      </c>
      <c r="L41" s="2">
        <v>8</v>
      </c>
      <c r="M41" s="57">
        <v>6</v>
      </c>
    </row>
    <row r="42" spans="1:13">
      <c r="B42" s="56">
        <v>3</v>
      </c>
      <c r="C42" s="57">
        <v>70</v>
      </c>
      <c r="F42" s="63" t="s">
        <v>7</v>
      </c>
      <c r="G42" s="64">
        <v>35</v>
      </c>
      <c r="J42" s="56">
        <v>2</v>
      </c>
      <c r="K42" s="2">
        <v>10</v>
      </c>
      <c r="L42" s="2">
        <v>9</v>
      </c>
      <c r="M42" s="57">
        <v>12</v>
      </c>
    </row>
    <row r="43" spans="1:13" ht="15" thickBot="1">
      <c r="B43" s="58" t="s">
        <v>74</v>
      </c>
      <c r="C43" s="60">
        <f>SUM(C40:C42)</f>
        <v>235</v>
      </c>
      <c r="F43" s="65" t="s">
        <v>74</v>
      </c>
      <c r="G43" s="66">
        <f>SUM(G40:G42)</f>
        <v>170</v>
      </c>
      <c r="J43" s="58">
        <v>3</v>
      </c>
      <c r="K43" s="59">
        <v>7</v>
      </c>
      <c r="L43" s="59">
        <v>6</v>
      </c>
      <c r="M43" s="60">
        <v>10</v>
      </c>
    </row>
    <row r="46" spans="1:13" ht="15" thickBot="1"/>
    <row r="47" spans="1:13">
      <c r="B47" s="92" t="s">
        <v>94</v>
      </c>
      <c r="C47" s="91" t="s">
        <v>144</v>
      </c>
      <c r="D47" s="91"/>
      <c r="E47" s="91"/>
      <c r="F47" s="94" t="s">
        <v>145</v>
      </c>
    </row>
    <row r="48" spans="1:13">
      <c r="B48" s="93"/>
      <c r="C48" s="2" t="s">
        <v>5</v>
      </c>
      <c r="D48" s="2" t="s">
        <v>6</v>
      </c>
      <c r="E48" s="2" t="s">
        <v>7</v>
      </c>
      <c r="F48" s="95"/>
    </row>
    <row r="49" spans="2:12">
      <c r="B49" s="70">
        <v>1</v>
      </c>
      <c r="C49" s="69">
        <v>0</v>
      </c>
      <c r="D49" s="69">
        <v>60</v>
      </c>
      <c r="E49" s="69">
        <v>0</v>
      </c>
      <c r="F49" s="57">
        <f>SUM(C49:E49)</f>
        <v>60</v>
      </c>
      <c r="I49" s="96" t="s">
        <v>147</v>
      </c>
      <c r="J49" s="96"/>
      <c r="K49" s="96"/>
      <c r="L49" s="96"/>
    </row>
    <row r="50" spans="2:12">
      <c r="B50" s="70">
        <v>2</v>
      </c>
      <c r="C50" s="69">
        <v>45</v>
      </c>
      <c r="D50" s="69">
        <v>30</v>
      </c>
      <c r="E50" s="69">
        <v>30</v>
      </c>
      <c r="F50" s="57">
        <f t="shared" ref="F50:F51" si="1">SUM(C50:E50)</f>
        <v>105</v>
      </c>
      <c r="I50" s="16">
        <f>SUMPRODUCT(C49:E51,K41:M43)</f>
        <v>1610</v>
      </c>
    </row>
    <row r="51" spans="2:12">
      <c r="B51" s="70">
        <v>3</v>
      </c>
      <c r="C51" s="69">
        <v>0</v>
      </c>
      <c r="D51" s="69">
        <v>0</v>
      </c>
      <c r="E51" s="69">
        <v>5</v>
      </c>
      <c r="F51" s="57">
        <f t="shared" si="1"/>
        <v>5</v>
      </c>
    </row>
    <row r="52" spans="2:12" ht="15" thickBot="1">
      <c r="B52" s="65" t="s">
        <v>146</v>
      </c>
      <c r="C52" s="71">
        <f>SUM(C49:C51)</f>
        <v>45</v>
      </c>
      <c r="D52" s="71">
        <f t="shared" ref="D52:E52" si="2">SUM(D49:D51)</f>
        <v>90</v>
      </c>
      <c r="E52" s="71">
        <f t="shared" si="2"/>
        <v>35</v>
      </c>
      <c r="F52" s="66"/>
    </row>
  </sheetData>
  <mergeCells count="15">
    <mergeCell ref="A1:E1"/>
    <mergeCell ref="A36:C36"/>
    <mergeCell ref="J39:J40"/>
    <mergeCell ref="A3:K3"/>
    <mergeCell ref="A17:K17"/>
    <mergeCell ref="A22:A24"/>
    <mergeCell ref="B29:K29"/>
    <mergeCell ref="C47:E47"/>
    <mergeCell ref="B47:B48"/>
    <mergeCell ref="F47:F48"/>
    <mergeCell ref="I49:L49"/>
    <mergeCell ref="F38:G38"/>
    <mergeCell ref="B38:C38"/>
    <mergeCell ref="J38:M38"/>
    <mergeCell ref="K39:M39"/>
  </mergeCells>
  <pageMargins left="0.7" right="0.7" top="0.75" bottom="0.75" header="0.3" footer="0.3"/>
  <pageSetup orientation="portrait" r:id="rId1"/>
  <ignoredErrors>
    <ignoredError sqref="F49:F51"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Transportation_Problems</vt:lpstr>
      <vt:lpstr>Assignment_Problems</vt:lpstr>
      <vt:lpstr>Module 5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2024-01-27T19:14:24Z</dcterms:modified>
</cp:coreProperties>
</file>