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bh\OneDrive\Desktop\projects\"/>
    </mc:Choice>
  </mc:AlternateContent>
  <xr:revisionPtr revIDLastSave="0" documentId="13_ncr:1_{EE2AA961-82AE-4C9E-BA76-B0BB9823B4F1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course 1 week 1" sheetId="1" r:id="rId1"/>
    <sheet name="Sheet1" sheetId="2" r:id="rId2"/>
    <sheet name="Sheet4" sheetId="5" r:id="rId3"/>
    <sheet name="Sheet2" sheetId="3" r:id="rId4"/>
    <sheet name="Sheet3" sheetId="6" r:id="rId5"/>
    <sheet name="Sheet5" sheetId="7" r:id="rId6"/>
    <sheet name="Sheet7" sheetId="9" r:id="rId7"/>
    <sheet name="Sheet8" sheetId="11" r:id="rId8"/>
    <sheet name="Sheet9" sheetId="12" r:id="rId9"/>
    <sheet name="Sheet11" sheetId="14" r:id="rId10"/>
  </sheets>
  <definedNames>
    <definedName name="_xlchart.v1.0" hidden="1">Sheet8!$M$4:$M$2006</definedName>
    <definedName name="_xlchart.v1.1" hidden="1">Sheet8!$N$2:$N$3</definedName>
    <definedName name="_xlchart.v1.2" hidden="1">Sheet8!$N$4:$N$2006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4" l="1"/>
  <c r="I13" i="14" s="1"/>
  <c r="G15" i="14"/>
  <c r="I15" i="14" s="1"/>
  <c r="G16" i="14"/>
  <c r="I16" i="14" s="1"/>
  <c r="G17" i="14"/>
  <c r="I17" i="14" s="1"/>
  <c r="G18" i="14"/>
  <c r="I18" i="14" s="1"/>
  <c r="G19" i="14"/>
  <c r="I19" i="14" s="1"/>
  <c r="G20" i="14"/>
  <c r="I20" i="14" s="1"/>
  <c r="G21" i="14"/>
  <c r="I21" i="14" s="1"/>
  <c r="G22" i="14"/>
  <c r="I22" i="14" s="1"/>
  <c r="G23" i="14"/>
  <c r="I23" i="14" s="1"/>
  <c r="G24" i="14"/>
  <c r="I24" i="14" s="1"/>
  <c r="G25" i="14"/>
  <c r="I25" i="14" s="1"/>
  <c r="G26" i="14"/>
  <c r="I26" i="14" s="1"/>
  <c r="G27" i="14"/>
  <c r="I27" i="14" s="1"/>
  <c r="G28" i="14"/>
  <c r="I28" i="14" s="1"/>
  <c r="G29" i="14"/>
  <c r="I29" i="14" s="1"/>
  <c r="G14" i="14"/>
  <c r="I14" i="14" s="1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13" i="14"/>
  <c r="K8" i="14"/>
  <c r="G8" i="14"/>
  <c r="D16" i="14"/>
  <c r="D14" i="14"/>
  <c r="D13" i="14"/>
  <c r="C16" i="14"/>
  <c r="C14" i="14"/>
  <c r="C13" i="14"/>
  <c r="C8" i="14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30" i="14" l="1"/>
  <c r="G30" i="14"/>
  <c r="D15" i="14"/>
  <c r="C15" i="14"/>
  <c r="E8" i="9"/>
  <c r="E6" i="9"/>
  <c r="E7" i="9"/>
  <c r="E9" i="9"/>
  <c r="E5" i="9"/>
  <c r="D8" i="9"/>
  <c r="D6" i="9"/>
  <c r="D7" i="9"/>
  <c r="F7" i="9" s="1"/>
  <c r="D9" i="9"/>
  <c r="D5" i="9"/>
  <c r="E12" i="6"/>
  <c r="E10" i="6"/>
  <c r="E8" i="6"/>
  <c r="E13" i="6"/>
  <c r="E11" i="6"/>
  <c r="E5" i="6"/>
  <c r="E6" i="6"/>
  <c r="E16" i="6"/>
  <c r="E15" i="6"/>
  <c r="E9" i="6"/>
  <c r="E14" i="6"/>
  <c r="E17" i="6"/>
  <c r="E7" i="6"/>
  <c r="D12" i="6"/>
  <c r="D10" i="6"/>
  <c r="D8" i="6"/>
  <c r="D13" i="6"/>
  <c r="D11" i="6"/>
  <c r="D5" i="6"/>
  <c r="D6" i="6"/>
  <c r="D16" i="6"/>
  <c r="D15" i="6"/>
  <c r="D9" i="6"/>
  <c r="D14" i="6"/>
  <c r="D17" i="6"/>
  <c r="D7" i="6"/>
  <c r="D15" i="3"/>
  <c r="D14" i="3"/>
  <c r="C15" i="3"/>
  <c r="C14" i="3"/>
  <c r="D11" i="3"/>
  <c r="C10" i="3"/>
  <c r="D9" i="3"/>
  <c r="D10" i="3"/>
  <c r="C9" i="3"/>
  <c r="D8" i="3"/>
  <c r="C8" i="3"/>
  <c r="D7" i="3"/>
  <c r="C7" i="3"/>
  <c r="C11" i="3" l="1"/>
  <c r="F8" i="9"/>
  <c r="F9" i="9"/>
  <c r="F5" i="9"/>
  <c r="F6" i="9"/>
</calcChain>
</file>

<file path=xl/sharedStrings.xml><?xml version="1.0" encoding="utf-8"?>
<sst xmlns="http://schemas.openxmlformats.org/spreadsheetml/2006/main" count="24524" uniqueCount="333">
  <si>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</si>
  <si>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</si>
  <si>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</si>
  <si>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</si>
  <si>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</si>
  <si>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</si>
  <si>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</si>
  <si>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</si>
  <si>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</si>
  <si>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</si>
  <si>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</si>
  <si>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</si>
  <si>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</si>
  <si>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</si>
  <si>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</si>
  <si>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</si>
  <si>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</si>
  <si>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</si>
  <si>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</si>
  <si>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</si>
  <si>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Critical</t>
  </si>
  <si>
    <t>Delivery Truck</t>
  </si>
  <si>
    <t>Corporate</t>
  </si>
  <si>
    <t>Chairs &amp; Chairmats</t>
  </si>
  <si>
    <t>Jumbo Drum</t>
  </si>
  <si>
    <t>Regular Air</t>
  </si>
  <si>
    <t>Northwest Territories</t>
  </si>
  <si>
    <t>Office Supplies</t>
  </si>
  <si>
    <t>Paper</t>
  </si>
  <si>
    <t>Home Office</t>
  </si>
  <si>
    <t>Technology</t>
  </si>
  <si>
    <t>Computer Peripherals</t>
  </si>
  <si>
    <t>Small Pack</t>
  </si>
  <si>
    <t>11/14/2011</t>
  </si>
  <si>
    <t>8/20/2011</t>
  </si>
  <si>
    <t>High</t>
  </si>
  <si>
    <t>Quebec</t>
  </si>
  <si>
    <t>Scissors, Rulers and Trimmers</t>
  </si>
  <si>
    <t>Wrap Bag</t>
  </si>
  <si>
    <t>8/22/2011</t>
  </si>
  <si>
    <t>Manitoba</t>
  </si>
  <si>
    <t>Pens &amp; Art Supplies</t>
  </si>
  <si>
    <t>3/17/2011</t>
  </si>
  <si>
    <t>Nova Scotia</t>
  </si>
  <si>
    <t>Small Business</t>
  </si>
  <si>
    <t>3/19/2011</t>
  </si>
  <si>
    <t>Office Machines</t>
  </si>
  <si>
    <t>Medium Box</t>
  </si>
  <si>
    <t>6/25/2011</t>
  </si>
  <si>
    <t>Yukon</t>
  </si>
  <si>
    <t>Telephones and Communication</t>
  </si>
  <si>
    <t>6/27/2011</t>
  </si>
  <si>
    <t>9/14/2011</t>
  </si>
  <si>
    <t>Not Specified</t>
  </si>
  <si>
    <t>9/15/2011</t>
  </si>
  <si>
    <t>3/18/2011</t>
  </si>
  <si>
    <t>Ontario</t>
  </si>
  <si>
    <t>Tables</t>
  </si>
  <si>
    <t>3/22/2011</t>
  </si>
  <si>
    <t>Alberta</t>
  </si>
  <si>
    <t>Medium</t>
  </si>
  <si>
    <t>10/20/2011</t>
  </si>
  <si>
    <t>Jumbo Box</t>
  </si>
  <si>
    <t>5/27/2011</t>
  </si>
  <si>
    <t>Storage &amp; Organization</t>
  </si>
  <si>
    <t>5/29/2011</t>
  </si>
  <si>
    <t>8/23/2011</t>
  </si>
  <si>
    <t>3/24/2011</t>
  </si>
  <si>
    <t>3/25/2011</t>
  </si>
  <si>
    <t>12/31/2011</t>
  </si>
  <si>
    <t>Nunavut</t>
  </si>
  <si>
    <t>4/20/2011</t>
  </si>
  <si>
    <t>New Brunswick</t>
  </si>
  <si>
    <t>4/21/2011</t>
  </si>
  <si>
    <t>4/19/2011</t>
  </si>
  <si>
    <t>4/16/2011</t>
  </si>
  <si>
    <t>Appliances</t>
  </si>
  <si>
    <t>4/18/2011</t>
  </si>
  <si>
    <t>8/31/2011</t>
  </si>
  <si>
    <t>Binders and Binder Accessories</t>
  </si>
  <si>
    <t>11/13/2011</t>
  </si>
  <si>
    <t>12/29/2011</t>
  </si>
  <si>
    <t>12/30/2011</t>
  </si>
  <si>
    <t>4/29/2011</t>
  </si>
  <si>
    <t>7/20/2011</t>
  </si>
  <si>
    <t>Labels</t>
  </si>
  <si>
    <t>7/22/2011</t>
  </si>
  <si>
    <t>12/18/2011</t>
  </si>
  <si>
    <t>12/19/2011</t>
  </si>
  <si>
    <t>10/16/2011</t>
  </si>
  <si>
    <t>5/14/2011</t>
  </si>
  <si>
    <t>5/15/2011</t>
  </si>
  <si>
    <t>7/23/2011</t>
  </si>
  <si>
    <t>Large Box</t>
  </si>
  <si>
    <t>7/28/2011</t>
  </si>
  <si>
    <t>12/16/2011</t>
  </si>
  <si>
    <t>12/17/2011</t>
  </si>
  <si>
    <t>11/19/2011</t>
  </si>
  <si>
    <t>11/24/2011</t>
  </si>
  <si>
    <t>5/20/2011</t>
  </si>
  <si>
    <t>5/22/2011</t>
  </si>
  <si>
    <t>7/31/2011</t>
  </si>
  <si>
    <t>Rubber Bands</t>
  </si>
  <si>
    <t>11/22/2011</t>
  </si>
  <si>
    <t>12/25/2011</t>
  </si>
  <si>
    <t>12/27/2011</t>
  </si>
  <si>
    <t>3/21/2011</t>
  </si>
  <si>
    <t>3/26/2011</t>
  </si>
  <si>
    <t>Saskachewan</t>
  </si>
  <si>
    <t>5/19/2011</t>
  </si>
  <si>
    <t>5/21/2011</t>
  </si>
  <si>
    <t>5/28/2011</t>
  </si>
  <si>
    <t>8/21/2011</t>
  </si>
  <si>
    <t>5/24/2011</t>
  </si>
  <si>
    <t>5/31/2011</t>
  </si>
  <si>
    <t>10/22/2011</t>
  </si>
  <si>
    <t>10/23/2011</t>
  </si>
  <si>
    <t>6/14/2011</t>
  </si>
  <si>
    <t>8/18/2011</t>
  </si>
  <si>
    <t>8/19/2011</t>
  </si>
  <si>
    <t>7/15/2011</t>
  </si>
  <si>
    <t>7/16/2011</t>
  </si>
  <si>
    <t>8/13/2011</t>
  </si>
  <si>
    <t>4/25/2011</t>
  </si>
  <si>
    <t>4/26/2011</t>
  </si>
  <si>
    <t>7/17/2011</t>
  </si>
  <si>
    <t>Prince Edward Island</t>
  </si>
  <si>
    <t>1/16/2011</t>
  </si>
  <si>
    <t>4/28/2011</t>
  </si>
  <si>
    <t>1/15/2011</t>
  </si>
  <si>
    <t>7/14/2011</t>
  </si>
  <si>
    <t>2/26/2011</t>
  </si>
  <si>
    <t>8/17/2011</t>
  </si>
  <si>
    <t>12/20/2011</t>
  </si>
  <si>
    <t>12/21/2011</t>
  </si>
  <si>
    <t>10/19/2011</t>
  </si>
  <si>
    <t>10/21/2011</t>
  </si>
  <si>
    <t>9/13/2011</t>
  </si>
  <si>
    <t>1/13/2011</t>
  </si>
  <si>
    <t>7/29/2011</t>
  </si>
  <si>
    <t>7/25/2011</t>
  </si>
  <si>
    <t>7/26/2011</t>
  </si>
  <si>
    <t>7/13/2011</t>
  </si>
  <si>
    <t>9/24/2011</t>
  </si>
  <si>
    <t>9/28/2011</t>
  </si>
  <si>
    <t>6/29/2011</t>
  </si>
  <si>
    <t>4/22/2011</t>
  </si>
  <si>
    <t>7/27/2011</t>
  </si>
  <si>
    <t>12/22/2011</t>
  </si>
  <si>
    <t>8/25/2011</t>
  </si>
  <si>
    <t>Bookcases</t>
  </si>
  <si>
    <t>8/26/2011</t>
  </si>
  <si>
    <t>6/16/2011</t>
  </si>
  <si>
    <t>6/17/2011</t>
  </si>
  <si>
    <t>9/19/2011</t>
  </si>
  <si>
    <t>1/24/2011</t>
  </si>
  <si>
    <t>1/25/2011</t>
  </si>
  <si>
    <t>3/14/2011</t>
  </si>
  <si>
    <t>2/28/2011</t>
  </si>
  <si>
    <t>6/22/2011</t>
  </si>
  <si>
    <t>10/18/2011</t>
  </si>
  <si>
    <t>3/15/2011</t>
  </si>
  <si>
    <t>3/16/2011</t>
  </si>
  <si>
    <t>11/21/2011</t>
  </si>
  <si>
    <t>2/15/2011</t>
  </si>
  <si>
    <t>2/17/2011</t>
  </si>
  <si>
    <t>11/23/2011</t>
  </si>
  <si>
    <t>7/18/2011</t>
  </si>
  <si>
    <t>Envelopes</t>
  </si>
  <si>
    <t>3/13/2011</t>
  </si>
  <si>
    <t>4/15/2011</t>
  </si>
  <si>
    <t>10/28/2011</t>
  </si>
  <si>
    <t>10/30/2011</t>
  </si>
  <si>
    <t>4/17/2011</t>
  </si>
  <si>
    <t>4/24/2011</t>
  </si>
  <si>
    <t>9/17/2011</t>
  </si>
  <si>
    <t>2/14/2011</t>
  </si>
  <si>
    <t>2/16/2011</t>
  </si>
  <si>
    <t>4/30/2011</t>
  </si>
  <si>
    <t>5/25/2011</t>
  </si>
  <si>
    <t>5/26/2011</t>
  </si>
  <si>
    <t>2/13/2011</t>
  </si>
  <si>
    <t>4/14/2011</t>
  </si>
  <si>
    <t>3/28/2011</t>
  </si>
  <si>
    <t>9/22/2011</t>
  </si>
  <si>
    <t>1/22/2011</t>
  </si>
  <si>
    <t>1/23/2011</t>
  </si>
  <si>
    <t>7/21/2011</t>
  </si>
  <si>
    <t>11/16/2011</t>
  </si>
  <si>
    <t>11/18/2011</t>
  </si>
  <si>
    <t>8/14/2011</t>
  </si>
  <si>
    <t>3/23/2011</t>
  </si>
  <si>
    <t>10/31/2011</t>
  </si>
  <si>
    <t>8/16/2011</t>
  </si>
  <si>
    <t>9/16/2011</t>
  </si>
  <si>
    <t>10/26/2011</t>
  </si>
  <si>
    <t>10/27/2011</t>
  </si>
  <si>
    <t>10/15/2011</t>
  </si>
  <si>
    <t>10/17/2011</t>
  </si>
  <si>
    <t>5/13/2011</t>
  </si>
  <si>
    <t>11/20/2011</t>
  </si>
  <si>
    <t>6/23/2011</t>
  </si>
  <si>
    <t>10/14/2011</t>
  </si>
  <si>
    <t>11/15/2011</t>
  </si>
  <si>
    <t>11/17/2011</t>
  </si>
  <si>
    <t>7/24/2011</t>
  </si>
  <si>
    <t>11/26/2011</t>
  </si>
  <si>
    <t>2/25/2011</t>
  </si>
  <si>
    <t>9/23/2011</t>
  </si>
  <si>
    <t>6/19/2011</t>
  </si>
  <si>
    <t>7/19/2011</t>
  </si>
  <si>
    <t>5/30/2011</t>
  </si>
  <si>
    <t>2/27/2011</t>
  </si>
  <si>
    <t>12/23/2011</t>
  </si>
  <si>
    <t>Copiers and Fax</t>
  </si>
  <si>
    <t>6/20/2011</t>
  </si>
  <si>
    <t>3/27/2011</t>
  </si>
  <si>
    <t>11/28/2011</t>
  </si>
  <si>
    <t>8/30/2011</t>
  </si>
  <si>
    <t>12/15/2011</t>
  </si>
  <si>
    <t>1/27/2011</t>
  </si>
  <si>
    <t>1/29/2011</t>
  </si>
  <si>
    <t>12/14/2011</t>
  </si>
  <si>
    <t>4/13/2011</t>
  </si>
  <si>
    <t>1/19/2011</t>
  </si>
  <si>
    <t>8/27/2011</t>
  </si>
  <si>
    <t>10/13/2011</t>
  </si>
  <si>
    <t>9/21/2011</t>
  </si>
  <si>
    <t>6/30/2011</t>
  </si>
  <si>
    <t>1/31/2011</t>
  </si>
  <si>
    <t>9/30/2011</t>
  </si>
  <si>
    <t>2/22/2011</t>
  </si>
  <si>
    <t>3/31/2011</t>
  </si>
  <si>
    <t>1/28/2011</t>
  </si>
  <si>
    <t>10/25/2011</t>
  </si>
  <si>
    <t>5/17/2011</t>
  </si>
  <si>
    <t>9/26/2011</t>
  </si>
  <si>
    <t>9/27/2011</t>
  </si>
  <si>
    <t>5/23/2011</t>
  </si>
  <si>
    <t>3/29/2011</t>
  </si>
  <si>
    <t>2/20/2011</t>
  </si>
  <si>
    <t>2/21/2011</t>
  </si>
  <si>
    <t>2/19/2011</t>
  </si>
  <si>
    <t>6/28/2011</t>
  </si>
  <si>
    <t>6/15/2011</t>
  </si>
  <si>
    <t>9/25/2011</t>
  </si>
  <si>
    <t>1/26/2011</t>
  </si>
  <si>
    <t>8/28/2011</t>
  </si>
  <si>
    <t>12/26/2011</t>
  </si>
  <si>
    <t>10/29/2011</t>
  </si>
  <si>
    <t>12/24/2011</t>
  </si>
  <si>
    <t>3/20/2011</t>
  </si>
  <si>
    <t>11/30/2011</t>
  </si>
  <si>
    <t>11/27/2011</t>
  </si>
  <si>
    <t>6/18/2011</t>
  </si>
  <si>
    <t>4/27/2011</t>
  </si>
  <si>
    <t>8/15/2011</t>
  </si>
  <si>
    <t>1/20/2011</t>
  </si>
  <si>
    <t>1/18/2011</t>
  </si>
  <si>
    <t>1/17/2011</t>
  </si>
  <si>
    <t>5/18/2011</t>
  </si>
  <si>
    <t>6/21/2011</t>
  </si>
  <si>
    <t>2/23/2011</t>
  </si>
  <si>
    <t>8/24/2011</t>
  </si>
  <si>
    <t>9/29/2011</t>
  </si>
  <si>
    <t>Newfoundland</t>
  </si>
  <si>
    <t>2/24/2011</t>
  </si>
  <si>
    <t>5/16/2011</t>
  </si>
  <si>
    <t>11/25/2011</t>
  </si>
  <si>
    <t>6/24/2011</t>
  </si>
  <si>
    <t>10/24/2011</t>
  </si>
  <si>
    <t>9/20/2011</t>
  </si>
  <si>
    <t>1/21/2011</t>
  </si>
  <si>
    <t>6/13/2011</t>
  </si>
  <si>
    <t>2/18/2011</t>
  </si>
  <si>
    <t>7/30/2011</t>
  </si>
  <si>
    <t>1/30/2011</t>
  </si>
  <si>
    <t>9/18/2011</t>
  </si>
  <si>
    <t>12/28/2011</t>
  </si>
  <si>
    <t>11/29/2011</t>
  </si>
  <si>
    <t>12/13/2011</t>
  </si>
  <si>
    <t>8/29/2011</t>
  </si>
  <si>
    <t>6/26/2011</t>
  </si>
  <si>
    <t>4/23/2011</t>
  </si>
  <si>
    <t>1/14/2011</t>
  </si>
  <si>
    <t>3/30/2011</t>
  </si>
  <si>
    <t>Quick statistics</t>
  </si>
  <si>
    <t>Exploratory Data Analysis (EDA) with CF</t>
  </si>
  <si>
    <t>Top 5 products by $ per unit</t>
  </si>
  <si>
    <t>Are there any anomalies in the data?</t>
  </si>
  <si>
    <t>Question to be solved</t>
  </si>
  <si>
    <t>Sales by States (with formulas)</t>
  </si>
  <si>
    <t>Dynamic State-level Sales Report</t>
  </si>
  <si>
    <t>Quick Statistics</t>
  </si>
  <si>
    <t>Best Product Category by States</t>
  </si>
  <si>
    <t>Order Units</t>
  </si>
  <si>
    <t xml:space="preserve">Average </t>
  </si>
  <si>
    <t>Median</t>
  </si>
  <si>
    <t>Min</t>
  </si>
  <si>
    <t>Max</t>
  </si>
  <si>
    <t>Range</t>
  </si>
  <si>
    <t>inter quartile</t>
  </si>
  <si>
    <t>1st quartile</t>
  </si>
  <si>
    <t>3rd quartile</t>
  </si>
  <si>
    <t>EDA with Conditional Formatting</t>
  </si>
  <si>
    <t>Sales by States (with pivots)</t>
  </si>
  <si>
    <t>Sales by States ( with Formula)</t>
  </si>
  <si>
    <t>States</t>
  </si>
  <si>
    <t>Units</t>
  </si>
  <si>
    <t>Sales by States ( with Pivots )</t>
  </si>
  <si>
    <t>Row Labels</t>
  </si>
  <si>
    <t>Sum of Sales</t>
  </si>
  <si>
    <t>Sum of Order Quantity</t>
  </si>
  <si>
    <t>Products</t>
  </si>
  <si>
    <t>Per units</t>
  </si>
  <si>
    <t>Top 5 Product by $ per unit</t>
  </si>
  <si>
    <t xml:space="preserve">Best Product Category by states </t>
  </si>
  <si>
    <t xml:space="preserve"> Cost Of Goods </t>
  </si>
  <si>
    <t>Total Cost</t>
  </si>
  <si>
    <t>Pick a State</t>
  </si>
  <si>
    <t>No. of Order</t>
  </si>
  <si>
    <t>Quick Summary</t>
  </si>
  <si>
    <t>Amount</t>
  </si>
  <si>
    <t>Average</t>
  </si>
  <si>
    <t>Quantity</t>
  </si>
  <si>
    <t>Pick a Category</t>
  </si>
  <si>
    <t>Pick a Segment</t>
  </si>
  <si>
    <t xml:space="preserve"> Total Sales</t>
  </si>
  <si>
    <t>Total  Cost</t>
  </si>
  <si>
    <t xml:space="preserve"> Total Profit</t>
  </si>
  <si>
    <t xml:space="preserve">Total </t>
  </si>
  <si>
    <t>Product Summary</t>
  </si>
  <si>
    <t>Sales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</si>
</sst>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#,##0_ ;\-#,##0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3" borderId="0" xfId="0" applyFill="1" applyBorder="1"/>
    <xf numFmtId="0" fontId="18" fillId="33" borderId="0" xfId="0" applyFont="1" applyFill="1" applyBorder="1"/>
    <xf numFmtId="0" fontId="19" fillId="33" borderId="0" xfId="0" applyFont="1" applyFill="1" applyBorder="1"/>
    <xf numFmtId="0" fontId="0" fillId="0" borderId="10" xfId="0" applyBorder="1"/>
    <xf numFmtId="0" fontId="20" fillId="33" borderId="0" xfId="0" applyFont="1" applyFill="1" applyBorder="1"/>
    <xf numFmtId="164" fontId="0" fillId="0" borderId="0" xfId="0" applyNumberFormat="1"/>
    <xf numFmtId="0" fontId="0" fillId="35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4" fontId="0" fillId="33" borderId="0" xfId="0" applyNumberFormat="1" applyFill="1" applyBorder="1"/>
    <xf numFmtId="164" fontId="13" fillId="34" borderId="11" xfId="0" applyNumberFormat="1" applyFont="1" applyFill="1" applyBorder="1" applyAlignment="1">
      <alignment horizontal="center" vertical="center"/>
    </xf>
    <xf numFmtId="164" fontId="0" fillId="35" borderId="11" xfId="0" applyNumberFormat="1" applyFont="1" applyFill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64" fontId="0" fillId="33" borderId="0" xfId="0" applyNumberFormat="1" applyFill="1" applyBorder="1" applyAlignment="1">
      <alignment vertical="center"/>
    </xf>
    <xf numFmtId="164" fontId="0" fillId="0" borderId="0" xfId="0" applyNumberFormat="1" applyAlignment="1">
      <alignment vertical="center"/>
    </xf>
    <xf numFmtId="164" fontId="13" fillId="34" borderId="11" xfId="0" applyNumberFormat="1" applyFont="1" applyFill="1" applyBorder="1" applyAlignment="1">
      <alignment vertical="center"/>
    </xf>
    <xf numFmtId="164" fontId="0" fillId="35" borderId="11" xfId="0" applyNumberFormat="1" applyFont="1" applyFill="1" applyBorder="1" applyAlignment="1">
      <alignment vertical="center"/>
    </xf>
    <xf numFmtId="164" fontId="0" fillId="0" borderId="11" xfId="0" applyNumberFormat="1" applyFont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/>
    <xf numFmtId="0" fontId="23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4" fillId="0" borderId="0" xfId="0" applyFont="1"/>
    <xf numFmtId="0" fontId="0" fillId="35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16" fillId="0" borderId="0" xfId="0" applyFont="1"/>
    <xf numFmtId="0" fontId="25" fillId="33" borderId="0" xfId="0" applyFont="1" applyFill="1"/>
    <xf numFmtId="0" fontId="0" fillId="36" borderId="0" xfId="0" applyFill="1"/>
    <xf numFmtId="164" fontId="0" fillId="37" borderId="0" xfId="0" applyNumberFormat="1" applyFill="1"/>
    <xf numFmtId="0" fontId="0" fillId="37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_ ;_-[$$-409]* \-#,##0\ ;_-[$$-409]* &quot;-&quot;??_ ;_-@_ "/>
    </dxf>
    <dxf>
      <numFmt numFmtId="165" formatCode="_-[$$-409]* #,##0.00_ ;_-[$$-409]* \-#,##0.00\ ;_-[$$-409]* &quot;-&quot;??_ ;_-@_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IN"/>
        </a:p>
      </cx:txPr>
    </cx:title>
    <cx:plotArea>
      <cx:plotAreaRegion>
        <cx:series layoutId="boxWhisker" uniqueId="{57725E17-3B21-44C5-B451-0EEBFB63C3CA}">
          <cx:tx>
            <cx:txData>
              <cx:f>_xlchart.v1.1</cx:f>
              <cx:v/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4</xdr:row>
      <xdr:rowOff>0</xdr:rowOff>
    </xdr:from>
    <xdr:to>
      <xdr:col>6</xdr:col>
      <xdr:colOff>167640</xdr:colOff>
      <xdr:row>23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9C18F05-B594-EC1D-89B3-36BD0432A3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" y="1104900"/>
              <a:ext cx="4732020" cy="3627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vey Rajwal" refreshedDate="44771.567234259259" createdVersion="8" refreshedVersion="8" minRefreshableVersion="3" recordCount="2002" xr:uid="{CABB2567-F782-438D-8614-C971BACF91AE}">
  <cacheSource type="worksheet">
    <worksheetSource name="Canada_data"/>
  </cacheSource>
  <cacheFields count="15">
    <cacheField name="Order ID" numFmtId="0">
      <sharedItems containsSemiMixedTypes="0" containsString="0" containsNumber="1" containsInteger="1" minValue="32" maxValue="59973"/>
    </cacheField>
    <cacheField name="Order Date" numFmtId="14">
      <sharedItems containsDate="1" containsMixedTypes="1" minDate="2011-01-01T00:00:00" maxDate="2011-12-13T00:00:00"/>
    </cacheField>
    <cacheField name="Order Priority" numFmtId="0">
      <sharedItems/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2.2400000000000002" maxValue="29345.27"/>
    </cacheField>
    <cacheField name="Ship Mode" numFmtId="0">
      <sharedItems/>
    </cacheField>
    <cacheField name="Shipping Cost" numFmtId="0">
      <sharedItems containsSemiMixedTypes="0" containsString="0" containsNumber="1" minValue="0.49" maxValue="143.71"/>
    </cacheField>
    <cacheField name=" Cost Of Goods " numFmtId="0">
      <sharedItems containsSemiMixedTypes="0" containsString="0" containsNumber="1" minValue="1.5680000000000001" maxValue="20541.688999999998"/>
    </cacheField>
    <cacheField name="Total Cost" numFmtId="0">
      <sharedItems containsSemiMixedTypes="0" containsString="0" containsNumber="1" minValue="2.2679999999999998" maxValue="20586.238999999998"/>
    </cacheField>
    <cacheField name="Province" numFmtId="0">
      <sharedItems count="13">
        <s v="British Columbia"/>
        <s v="Northwest Territories"/>
        <s v="Quebec"/>
        <s v="Manitoba"/>
        <s v="Nova Scotia"/>
        <s v="Yukon"/>
        <s v="Ontario"/>
        <s v="Alberta"/>
        <s v="Nunavut"/>
        <s v="New Brunswick"/>
        <s v="Saskachewan"/>
        <s v="Prince Edward Island"/>
        <s v="Newfoundland"/>
      </sharedItems>
    </cacheField>
    <cacheField name="Customer Segment" numFmtId="0">
      <sharedItems/>
    </cacheField>
    <cacheField name="Product Category" numFmtId="0">
      <sharedItems/>
    </cacheField>
    <cacheField name="Product Sub-Category" numFmtId="0">
      <sharedItems count="17">
        <s v="Office Furnishings"/>
        <s v="Chairs &amp; Chairmats"/>
        <s v="Paper"/>
        <s v="Computer Peripherals"/>
        <s v="Scissors, Rulers and Trimmers"/>
        <s v="Pens &amp; Art Supplies"/>
        <s v="Office Machines"/>
        <s v="Telephones and Communication"/>
        <s v="Tables"/>
        <s v="Storage &amp; Organization"/>
        <s v="Appliances"/>
        <s v="Binders and Binder Accessories"/>
        <s v="Labels"/>
        <s v="Rubber Bands"/>
        <s v="Bookcases"/>
        <s v="Envelopes"/>
        <s v="Copiers and Fax"/>
      </sharedItems>
    </cacheField>
    <cacheField name="Product Container" numFmtId="0">
      <sharedItems/>
    </cacheField>
    <cacheField name="Ship Date" numFmtId="0">
      <sharedItems containsDate="1" containsMixedTypes="1" minDate="2011-01-02T00:00:00" maxDate="2012-03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2">
  <r>
    <n v="928"/>
    <d v="2011-01-03T00:00:00"/>
    <s v="Low"/>
    <n v="26"/>
    <n v="390.2"/>
    <s v="Express Air"/>
    <n v="7.4"/>
    <n v="273.14"/>
    <n v="280.53999999999996"/>
    <x v="0"/>
    <s v="Consumer"/>
    <s v="Furniture"/>
    <x v="0"/>
    <s v="Small Box"/>
    <d v="2011-03-03T00:00:00"/>
  </r>
  <r>
    <n v="10144"/>
    <d v="2011-02-01T00:00:00"/>
    <s v="Critical"/>
    <n v="1"/>
    <n v="192.49"/>
    <s v="Delivery Truck"/>
    <n v="30"/>
    <n v="134.74299999999999"/>
    <n v="164.74299999999999"/>
    <x v="0"/>
    <s v="Corporate"/>
    <s v="Furniture"/>
    <x v="1"/>
    <s v="Jumbo Drum"/>
    <d v="2011-04-01T00:00:00"/>
  </r>
  <r>
    <n v="18144"/>
    <d v="2011-07-06T00:00:00"/>
    <s v="Critical"/>
    <n v="48"/>
    <n v="207.08"/>
    <s v="Regular Air"/>
    <n v="5.17"/>
    <n v="144.95599999999999"/>
    <n v="150.12599999999998"/>
    <x v="1"/>
    <s v="Corporate"/>
    <s v="Office Supplies"/>
    <x v="2"/>
    <s v="Small Box"/>
    <d v="2011-09-06T00:00:00"/>
  </r>
  <r>
    <n v="10369"/>
    <d v="2011-09-11T00:00:00"/>
    <s v="Low"/>
    <n v="23"/>
    <n v="683.68"/>
    <s v="Regular Air"/>
    <n v="8.99"/>
    <n v="478.57599999999991"/>
    <n v="487.56599999999992"/>
    <x v="0"/>
    <s v="Home Office"/>
    <s v="Technology"/>
    <x v="3"/>
    <s v="Small Pack"/>
    <s v="11/14/2011"/>
  </r>
  <r>
    <n v="51008"/>
    <s v="8/20/2011"/>
    <s v="High"/>
    <n v="20"/>
    <n v="269.66000000000003"/>
    <s v="Regular Air"/>
    <n v="4.59"/>
    <n v="188.762"/>
    <n v="193.352"/>
    <x v="2"/>
    <s v="Consumer"/>
    <s v="Office Supplies"/>
    <x v="4"/>
    <s v="Wrap Bag"/>
    <s v="8/22/2011"/>
  </r>
  <r>
    <n v="54882"/>
    <d v="2011-06-02T00:00:00"/>
    <s v="Critical"/>
    <n v="2"/>
    <n v="86.92"/>
    <s v="Regular Air"/>
    <n v="13.89"/>
    <n v="60.843999999999994"/>
    <n v="74.733999999999995"/>
    <x v="3"/>
    <s v="Consumer"/>
    <s v="Office Supplies"/>
    <x v="5"/>
    <s v="Wrap Bag"/>
    <d v="2011-08-02T00:00:00"/>
  </r>
  <r>
    <n v="775"/>
    <s v="3/17/2011"/>
    <s v="Critical"/>
    <n v="8"/>
    <n v="31.87"/>
    <s v="Regular Air"/>
    <n v="1.2"/>
    <n v="22.309000000000001"/>
    <n v="23.509"/>
    <x v="4"/>
    <s v="Small Business"/>
    <s v="Office Supplies"/>
    <x v="5"/>
    <s v="Wrap Bag"/>
    <s v="3/19/2011"/>
  </r>
  <r>
    <n v="37505"/>
    <d v="2011-03-06T00:00:00"/>
    <s v="Low"/>
    <n v="42"/>
    <n v="384.41"/>
    <s v="Regular Air"/>
    <n v="5.76"/>
    <n v="269.08699999999999"/>
    <n v="274.84699999999998"/>
    <x v="0"/>
    <s v="Home Office"/>
    <s v="Technology"/>
    <x v="6"/>
    <s v="Medium Box"/>
    <d v="2011-08-06T00:00:00"/>
  </r>
  <r>
    <n v="31939"/>
    <s v="6/25/2011"/>
    <s v="High"/>
    <n v="13"/>
    <n v="1506.8375000000001"/>
    <s v="Regular Air"/>
    <n v="4.2"/>
    <n v="1054.7862500000001"/>
    <n v="1058.9862500000002"/>
    <x v="5"/>
    <s v="Small Business"/>
    <s v="Technology"/>
    <x v="7"/>
    <s v="Small Box"/>
    <s v="6/27/2011"/>
  </r>
  <r>
    <n v="610"/>
    <d v="2011-01-08T00:00:00"/>
    <s v="Critical"/>
    <n v="38"/>
    <n v="283.64999999999998"/>
    <s v="Express Air"/>
    <n v="5.41"/>
    <n v="198.55499999999998"/>
    <n v="203.96499999999997"/>
    <x v="3"/>
    <s v="Home Office"/>
    <s v="Office Supplies"/>
    <x v="2"/>
    <s v="Small Box"/>
    <d v="2011-03-08T00:00:00"/>
  </r>
  <r>
    <n v="17283"/>
    <s v="9/14/2011"/>
    <s v="Not Specified"/>
    <n v="4"/>
    <n v="5472.12"/>
    <s v="Delivery Truck"/>
    <n v="14.7"/>
    <n v="3830.4839999999995"/>
    <n v="3845.1839999999993"/>
    <x v="1"/>
    <s v="Home Office"/>
    <s v="Technology"/>
    <x v="6"/>
    <s v="Jumbo Drum"/>
    <s v="9/15/2011"/>
  </r>
  <r>
    <n v="51361"/>
    <s v="3/18/2011"/>
    <s v="Critical"/>
    <n v="50"/>
    <n v="18056.68"/>
    <s v="Delivery Truck"/>
    <n v="60"/>
    <n v="12639.675999999999"/>
    <n v="12699.675999999999"/>
    <x v="6"/>
    <s v="Corporate"/>
    <s v="Furniture"/>
    <x v="8"/>
    <s v="Jumbo Drum"/>
    <s v="3/22/2011"/>
  </r>
  <r>
    <n v="14401"/>
    <d v="2011-04-08T00:00:00"/>
    <s v="Not Specified"/>
    <n v="10"/>
    <n v="931.14949999999999"/>
    <s v="Regular Air"/>
    <n v="2.5"/>
    <n v="651.80464999999992"/>
    <n v="654.30464999999992"/>
    <x v="2"/>
    <s v="Small Business"/>
    <s v="Technology"/>
    <x v="7"/>
    <s v="Small Box"/>
    <d v="2011-06-08T00:00:00"/>
  </r>
  <r>
    <n v="43298"/>
    <d v="2011-10-07T00:00:00"/>
    <s v="Not Specified"/>
    <n v="15"/>
    <n v="109.2"/>
    <s v="Regular Air"/>
    <n v="7.37"/>
    <n v="76.44"/>
    <n v="83.81"/>
    <x v="7"/>
    <s v="Consumer"/>
    <s v="Office Supplies"/>
    <x v="2"/>
    <s v="Small Box"/>
    <d v="2011-12-07T00:00:00"/>
  </r>
  <r>
    <n v="13889"/>
    <d v="2011-04-09T00:00:00"/>
    <s v="Medium"/>
    <n v="49"/>
    <n v="12979.1"/>
    <s v="Delivery Truck"/>
    <n v="54.31"/>
    <n v="9085.369999999999"/>
    <n v="9139.6799999999985"/>
    <x v="0"/>
    <s v="Small Business"/>
    <s v="Furniture"/>
    <x v="1"/>
    <s v="Jumbo Drum"/>
    <d v="2011-05-09T00:00:00"/>
  </r>
  <r>
    <n v="37891"/>
    <s v="10/20/2011"/>
    <s v="High"/>
    <n v="4"/>
    <n v="1135.6400000000001"/>
    <s v="Delivery Truck"/>
    <n v="66.67"/>
    <n v="794.94799999999998"/>
    <n v="861.61799999999994"/>
    <x v="6"/>
    <s v="Small Business"/>
    <s v="Furniture"/>
    <x v="8"/>
    <s v="Jumbo Box"/>
    <s v="10/20/2011"/>
  </r>
  <r>
    <n v="24804"/>
    <s v="5/27/2011"/>
    <s v="Not Specified"/>
    <n v="20"/>
    <n v="211.42"/>
    <s v="Regular Air"/>
    <n v="9.4499999999999993"/>
    <n v="147.99399999999997"/>
    <n v="157.44399999999996"/>
    <x v="7"/>
    <s v="Home Office"/>
    <s v="Office Supplies"/>
    <x v="9"/>
    <s v="Small Box"/>
    <s v="5/29/2011"/>
  </r>
  <r>
    <n v="35684"/>
    <d v="2011-03-08T00:00:00"/>
    <s v="Low"/>
    <n v="10"/>
    <n v="910.98"/>
    <s v="Regular Air"/>
    <n v="13.99"/>
    <n v="637.68599999999992"/>
    <n v="651.67599999999993"/>
    <x v="7"/>
    <s v="Corporate"/>
    <s v="Technology"/>
    <x v="6"/>
    <s v="Medium Box"/>
    <d v="2011-08-08T00:00:00"/>
  </r>
  <r>
    <n v="58598"/>
    <s v="8/22/2011"/>
    <s v="Medium"/>
    <n v="50"/>
    <n v="13608.83"/>
    <s v="Delivery Truck"/>
    <n v="64.73"/>
    <n v="9526.1809999999987"/>
    <n v="9590.9109999999982"/>
    <x v="6"/>
    <s v="Home Office"/>
    <s v="Furniture"/>
    <x v="1"/>
    <s v="Jumbo Drum"/>
    <s v="8/23/2011"/>
  </r>
  <r>
    <n v="54245"/>
    <s v="3/24/2011"/>
    <s v="Medium"/>
    <n v="5"/>
    <n v="83.3"/>
    <s v="Regular Air"/>
    <n v="2.5"/>
    <n v="58.309999999999995"/>
    <n v="60.809999999999995"/>
    <x v="6"/>
    <s v="Corporate"/>
    <s v="Technology"/>
    <x v="7"/>
    <s v="Wrap Bag"/>
    <s v="3/25/2011"/>
  </r>
  <r>
    <n v="8006"/>
    <d v="2011-03-06T00:00:00"/>
    <s v="Medium"/>
    <n v="27"/>
    <n v="197.15"/>
    <s v="Express Air"/>
    <n v="5.2"/>
    <n v="138.005"/>
    <n v="143.20499999999998"/>
    <x v="6"/>
    <s v="Consumer"/>
    <s v="Office Supplies"/>
    <x v="2"/>
    <s v="Small Box"/>
    <d v="2011-05-06T00:00:00"/>
  </r>
  <r>
    <n v="5607"/>
    <s v="12/31/2011"/>
    <s v="Not Specified"/>
    <n v="8"/>
    <n v="61.871499999999997"/>
    <s v="Regular Air"/>
    <n v="5.03"/>
    <n v="43.310049999999997"/>
    <n v="48.340049999999998"/>
    <x v="8"/>
    <s v="Home Office"/>
    <s v="Technology"/>
    <x v="7"/>
    <s v="Medium Box"/>
    <d v="2012-03-01T00:00:00"/>
  </r>
  <r>
    <n v="16802"/>
    <s v="4/20/2011"/>
    <s v="Medium"/>
    <n v="44"/>
    <n v="302.58999999999997"/>
    <s v="Express Air"/>
    <n v="6.93"/>
    <n v="211.81299999999996"/>
    <n v="218.74299999999997"/>
    <x v="9"/>
    <s v="Home Office"/>
    <s v="Office Supplies"/>
    <x v="2"/>
    <s v="Small Box"/>
    <s v="4/21/2011"/>
  </r>
  <r>
    <n v="21799"/>
    <s v="4/19/2011"/>
    <s v="Not Specified"/>
    <n v="42"/>
    <n v="115.99"/>
    <s v="Express Air"/>
    <n v="2.4"/>
    <n v="81.192999999999998"/>
    <n v="83.593000000000004"/>
    <x v="9"/>
    <s v="Corporate"/>
    <s v="Office Supplies"/>
    <x v="5"/>
    <s v="Wrap Bag"/>
    <s v="4/20/2011"/>
  </r>
  <r>
    <n v="45248"/>
    <s v="4/16/2011"/>
    <s v="Medium"/>
    <n v="38"/>
    <n v="154.85"/>
    <s v="Regular Air"/>
    <n v="5.13"/>
    <n v="108.395"/>
    <n v="113.52499999999999"/>
    <x v="3"/>
    <s v="Corporate"/>
    <s v="Office Supplies"/>
    <x v="10"/>
    <s v="Small Box"/>
    <s v="4/18/2011"/>
  </r>
  <r>
    <n v="57633"/>
    <d v="2011-06-02T00:00:00"/>
    <s v="High"/>
    <n v="12"/>
    <n v="351.12"/>
    <s v="Express Air"/>
    <n v="3.92"/>
    <n v="245.78399999999999"/>
    <n v="249.70399999999998"/>
    <x v="0"/>
    <s v="Corporate"/>
    <s v="Furniture"/>
    <x v="0"/>
    <s v="Small Pack"/>
    <d v="2011-07-02T00:00:00"/>
  </r>
  <r>
    <n v="34596"/>
    <s v="8/31/2011"/>
    <s v="Critical"/>
    <n v="39"/>
    <n v="302.08999999999997"/>
    <s v="Regular Air"/>
    <n v="6.16"/>
    <n v="211.46299999999997"/>
    <n v="217.62299999999996"/>
    <x v="9"/>
    <s v="Consumer"/>
    <s v="Office Supplies"/>
    <x v="11"/>
    <s v="Small Box"/>
    <d v="2011-01-09T00:00:00"/>
  </r>
  <r>
    <n v="51783"/>
    <d v="2011-11-11T00:00:00"/>
    <s v="Medium"/>
    <n v="10"/>
    <n v="1875.18"/>
    <s v="Delivery Truck"/>
    <n v="29.21"/>
    <n v="1312.626"/>
    <n v="1341.836"/>
    <x v="4"/>
    <s v="Consumer"/>
    <s v="Furniture"/>
    <x v="8"/>
    <s v="Jumbo Box"/>
    <s v="11/13/2011"/>
  </r>
  <r>
    <n v="39585"/>
    <s v="12/29/2011"/>
    <s v="Not Specified"/>
    <n v="32"/>
    <n v="166.17"/>
    <s v="Regular Air"/>
    <n v="3.63"/>
    <n v="116.31899999999999"/>
    <n v="119.94899999999998"/>
    <x v="7"/>
    <s v="Corporate"/>
    <s v="Furniture"/>
    <x v="0"/>
    <s v="Wrap Bag"/>
    <s v="12/30/2011"/>
  </r>
  <r>
    <n v="17252"/>
    <s v="4/29/2011"/>
    <s v="Not Specified"/>
    <n v="49"/>
    <n v="11365.616"/>
    <s v="Delivery Truck"/>
    <n v="54.12"/>
    <n v="7955.9311999999991"/>
    <n v="8010.051199999999"/>
    <x v="6"/>
    <s v="Consumer"/>
    <s v="Furniture"/>
    <x v="8"/>
    <s v="Jumbo Box"/>
    <d v="2011-01-05T00:00:00"/>
  </r>
  <r>
    <n v="59044"/>
    <s v="7/20/2011"/>
    <s v="Critical"/>
    <n v="6"/>
    <n v="20.190000000000001"/>
    <s v="Regular Air"/>
    <n v="0.99"/>
    <n v="14.132999999999999"/>
    <n v="15.122999999999999"/>
    <x v="3"/>
    <s v="Small Business"/>
    <s v="Office Supplies"/>
    <x v="12"/>
    <s v="Small Box"/>
    <s v="7/22/2011"/>
  </r>
  <r>
    <n v="30848"/>
    <d v="2011-01-05T00:00:00"/>
    <s v="Medium"/>
    <n v="13"/>
    <n v="4324.29"/>
    <s v="Delivery Truck"/>
    <n v="40.19"/>
    <n v="3027.0029999999997"/>
    <n v="3067.1929999999998"/>
    <x v="5"/>
    <s v="Corporate"/>
    <s v="Furniture"/>
    <x v="8"/>
    <s v="Jumbo Box"/>
    <d v="2011-03-05T00:00:00"/>
  </r>
  <r>
    <n v="31878"/>
    <s v="12/18/2011"/>
    <s v="Medium"/>
    <n v="42"/>
    <n v="5678.5524999999998"/>
    <s v="Regular Air"/>
    <n v="8.99"/>
    <n v="3974.9867499999996"/>
    <n v="3983.9767499999994"/>
    <x v="7"/>
    <s v="Home Office"/>
    <s v="Technology"/>
    <x v="7"/>
    <s v="Small Box"/>
    <s v="12/19/2011"/>
  </r>
  <r>
    <n v="9124"/>
    <s v="10/16/2011"/>
    <s v="Low"/>
    <n v="17"/>
    <n v="2637.78"/>
    <s v="Regular Air"/>
    <n v="6.5"/>
    <n v="1846.4459999999999"/>
    <n v="1852.9459999999999"/>
    <x v="3"/>
    <s v="Small Business"/>
    <s v="Technology"/>
    <x v="3"/>
    <s v="Small Box"/>
    <s v="10/16/2011"/>
  </r>
  <r>
    <n v="34215"/>
    <s v="5/14/2011"/>
    <s v="High"/>
    <n v="6"/>
    <n v="35.65"/>
    <s v="Regular Air"/>
    <n v="2.99"/>
    <n v="24.954999999999998"/>
    <n v="27.945"/>
    <x v="1"/>
    <s v="Home Office"/>
    <s v="Office Supplies"/>
    <x v="11"/>
    <s v="Small Box"/>
    <s v="5/15/2011"/>
  </r>
  <r>
    <n v="31558"/>
    <s v="7/23/2011"/>
    <s v="Low"/>
    <n v="12"/>
    <n v="3671.3"/>
    <s v="Regular Air"/>
    <n v="24.49"/>
    <n v="2569.91"/>
    <n v="2594.3999999999996"/>
    <x v="1"/>
    <s v="Home Office"/>
    <s v="Office Supplies"/>
    <x v="10"/>
    <s v="Large Box"/>
    <s v="7/28/2011"/>
  </r>
  <r>
    <n v="17287"/>
    <d v="2011-05-04T00:00:00"/>
    <s v="High"/>
    <n v="26"/>
    <n v="4361.6985000000004"/>
    <s v="Regular Air"/>
    <n v="4.2"/>
    <n v="3053.1889500000002"/>
    <n v="3057.38895"/>
    <x v="7"/>
    <s v="Home Office"/>
    <s v="Technology"/>
    <x v="7"/>
    <s v="Small Box"/>
    <d v="2011-07-04T00:00:00"/>
  </r>
  <r>
    <n v="48641"/>
    <d v="2011-05-12T00:00:00"/>
    <s v="High"/>
    <n v="13"/>
    <n v="66.83"/>
    <s v="Regular Air"/>
    <n v="0.8"/>
    <n v="46.780999999999999"/>
    <n v="47.580999999999996"/>
    <x v="0"/>
    <s v="Small Business"/>
    <s v="Office Supplies"/>
    <x v="2"/>
    <s v="Wrap Bag"/>
    <d v="2011-06-12T00:00:00"/>
  </r>
  <r>
    <n v="32803"/>
    <s v="12/16/2011"/>
    <s v="Medium"/>
    <n v="49"/>
    <n v="371.95"/>
    <s v="Express Air"/>
    <n v="4.71"/>
    <n v="260.36499999999995"/>
    <n v="265.07499999999993"/>
    <x v="6"/>
    <s v="Corporate"/>
    <s v="Office Supplies"/>
    <x v="11"/>
    <s v="Small Box"/>
    <s v="12/17/2011"/>
  </r>
  <r>
    <n v="32613"/>
    <s v="12/16/2011"/>
    <s v="Low"/>
    <n v="41"/>
    <n v="7174.9435000000003"/>
    <s v="Express Air"/>
    <n v="3.99"/>
    <n v="5022.4604499999996"/>
    <n v="5026.4504499999994"/>
    <x v="2"/>
    <s v="Consumer"/>
    <s v="Technology"/>
    <x v="7"/>
    <s v="Small Box"/>
    <s v="12/18/2011"/>
  </r>
  <r>
    <n v="27298"/>
    <s v="11/19/2011"/>
    <s v="Low"/>
    <n v="31"/>
    <n v="164.92"/>
    <s v="Regular Air"/>
    <n v="4.8600000000000003"/>
    <n v="115.44399999999999"/>
    <n v="120.30399999999999"/>
    <x v="0"/>
    <s v="Small Business"/>
    <s v="Office Supplies"/>
    <x v="2"/>
    <s v="Small Box"/>
    <s v="11/24/2011"/>
  </r>
  <r>
    <n v="58690"/>
    <d v="2011-05-11T00:00:00"/>
    <s v="High"/>
    <n v="14"/>
    <n v="3023.73"/>
    <s v="Delivery Truck"/>
    <n v="69.64"/>
    <n v="2116.6109999999999"/>
    <n v="2186.2509999999997"/>
    <x v="6"/>
    <s v="Small Business"/>
    <s v="Furniture"/>
    <x v="8"/>
    <s v="Jumbo Box"/>
    <d v="2011-06-11T00:00:00"/>
  </r>
  <r>
    <n v="50306"/>
    <s v="5/20/2011"/>
    <s v="Medium"/>
    <n v="34"/>
    <n v="2010.89"/>
    <s v="Regular Air"/>
    <n v="11.55"/>
    <n v="1407.623"/>
    <n v="1419.173"/>
    <x v="6"/>
    <s v="Small Business"/>
    <s v="Office Supplies"/>
    <x v="11"/>
    <s v="Small Box"/>
    <s v="5/22/2011"/>
  </r>
  <r>
    <n v="13730"/>
    <d v="2011-09-05T00:00:00"/>
    <s v="High"/>
    <n v="26"/>
    <n v="3617.64"/>
    <s v="Delivery Truck"/>
    <n v="43.75"/>
    <n v="2532.348"/>
    <n v="2576.098"/>
    <x v="2"/>
    <s v="Corporate"/>
    <s v="Furniture"/>
    <x v="8"/>
    <s v="Jumbo Box"/>
    <d v="2011-11-05T00:00:00"/>
  </r>
  <r>
    <n v="31812"/>
    <s v="7/31/2011"/>
    <s v="High"/>
    <n v="31"/>
    <n v="38.520000000000003"/>
    <s v="Regular Air"/>
    <n v="0.7"/>
    <n v="26.964000000000002"/>
    <n v="27.664000000000001"/>
    <x v="6"/>
    <s v="Small Business"/>
    <s v="Office Supplies"/>
    <x v="13"/>
    <s v="Wrap Bag"/>
    <d v="2011-02-08T00:00:00"/>
  </r>
  <r>
    <n v="10342"/>
    <s v="11/22/2011"/>
    <s v="Medium"/>
    <n v="38"/>
    <n v="1679.04"/>
    <s v="Regular Air"/>
    <n v="14.45"/>
    <n v="1175.328"/>
    <n v="1189.778"/>
    <x v="6"/>
    <s v="Consumer"/>
    <s v="Furniture"/>
    <x v="0"/>
    <s v="Large Box"/>
    <s v="11/24/2011"/>
  </r>
  <r>
    <n v="36356"/>
    <s v="12/25/2011"/>
    <s v="Medium"/>
    <n v="33"/>
    <n v="117.77"/>
    <s v="Regular Air"/>
    <n v="0.5"/>
    <n v="82.438999999999993"/>
    <n v="82.938999999999993"/>
    <x v="0"/>
    <s v="Consumer"/>
    <s v="Office Supplies"/>
    <x v="12"/>
    <s v="Small Box"/>
    <s v="12/27/2011"/>
  </r>
  <r>
    <n v="58884"/>
    <s v="3/21/2011"/>
    <s v="Low"/>
    <n v="46"/>
    <n v="3732.25"/>
    <s v="Delivery Truck"/>
    <n v="60"/>
    <n v="2612.5749999999998"/>
    <n v="2672.5749999999998"/>
    <x v="4"/>
    <s v="Corporate"/>
    <s v="Furniture"/>
    <x v="8"/>
    <s v="Jumbo Drum"/>
    <s v="3/26/2011"/>
  </r>
  <r>
    <n v="30657"/>
    <d v="2011-10-05T00:00:00"/>
    <s v="High"/>
    <n v="6"/>
    <n v="273.38"/>
    <s v="Express Air"/>
    <n v="16.71"/>
    <n v="191.36599999999999"/>
    <n v="208.07599999999999"/>
    <x v="10"/>
    <s v="Corporate"/>
    <s v="Technology"/>
    <x v="3"/>
    <s v="Small Box"/>
    <d v="2011-11-05T00:00:00"/>
  </r>
  <r>
    <n v="512"/>
    <s v="5/19/2011"/>
    <s v="Low"/>
    <n v="48"/>
    <n v="806.37"/>
    <s v="Express Air"/>
    <n v="10.68"/>
    <n v="564.45899999999995"/>
    <n v="575.1389999999999"/>
    <x v="10"/>
    <s v="Home Office"/>
    <s v="Office Supplies"/>
    <x v="9"/>
    <s v="Small Box"/>
    <s v="5/21/2011"/>
  </r>
  <r>
    <n v="28898"/>
    <s v="5/28/2011"/>
    <s v="Low"/>
    <n v="44"/>
    <n v="246"/>
    <s v="Regular Air"/>
    <n v="7.96"/>
    <n v="172.2"/>
    <n v="180.16"/>
    <x v="0"/>
    <s v="Corporate"/>
    <s v="Office Supplies"/>
    <x v="2"/>
    <s v="Small Box"/>
    <s v="5/28/2011"/>
  </r>
  <r>
    <n v="2882"/>
    <s v="8/21/2011"/>
    <s v="High"/>
    <n v="23"/>
    <n v="3872.87"/>
    <s v="Delivery Truck"/>
    <n v="30"/>
    <n v="2711.0089999999996"/>
    <n v="2741.0089999999996"/>
    <x v="7"/>
    <s v="Consumer"/>
    <s v="Furniture"/>
    <x v="1"/>
    <s v="Jumbo Drum"/>
    <s v="8/23/2011"/>
  </r>
  <r>
    <n v="42214"/>
    <s v="5/24/2011"/>
    <s v="Low"/>
    <n v="46"/>
    <n v="569.91999999999996"/>
    <s v="Regular Air"/>
    <n v="2.85"/>
    <n v="398.94399999999996"/>
    <n v="401.79399999999998"/>
    <x v="10"/>
    <s v="Home Office"/>
    <s v="Furniture"/>
    <x v="0"/>
    <s v="Small Pack"/>
    <s v="5/31/2011"/>
  </r>
  <r>
    <n v="4387"/>
    <s v="10/22/2011"/>
    <s v="Critical"/>
    <n v="4"/>
    <n v="640.21"/>
    <s v="Delivery Truck"/>
    <n v="39.25"/>
    <n v="448.14699999999999"/>
    <n v="487.39699999999999"/>
    <x v="6"/>
    <s v="Corporate"/>
    <s v="Furniture"/>
    <x v="8"/>
    <s v="Jumbo Box"/>
    <s v="10/23/2011"/>
  </r>
  <r>
    <n v="35875"/>
    <s v="6/14/2011"/>
    <s v="High"/>
    <n v="31"/>
    <n v="348.92"/>
    <s v="Regular Air"/>
    <n v="3.37"/>
    <n v="244.244"/>
    <n v="247.614"/>
    <x v="0"/>
    <s v="Corporate"/>
    <s v="Office Supplies"/>
    <x v="4"/>
    <s v="Small Pack"/>
    <s v="6/14/2011"/>
  </r>
  <r>
    <n v="8768"/>
    <s v="8/18/2011"/>
    <s v="High"/>
    <n v="44"/>
    <n v="2422.4405000000002"/>
    <s v="Regular Air"/>
    <n v="5.31"/>
    <n v="1695.7083500000001"/>
    <n v="1701.0183500000001"/>
    <x v="7"/>
    <s v="Small Business"/>
    <s v="Technology"/>
    <x v="7"/>
    <s v="Small Box"/>
    <s v="8/19/2011"/>
  </r>
  <r>
    <n v="2467"/>
    <s v="7/15/2011"/>
    <s v="Not Specified"/>
    <n v="30"/>
    <n v="4147.47"/>
    <s v="Delivery Truck"/>
    <n v="17.850000000000001"/>
    <n v="2903.2289999999998"/>
    <n v="2921.0789999999997"/>
    <x v="2"/>
    <s v="Corporate"/>
    <s v="Technology"/>
    <x v="6"/>
    <s v="Jumbo Drum"/>
    <s v="7/16/2011"/>
  </r>
  <r>
    <n v="36675"/>
    <d v="2011-03-07T00:00:00"/>
    <s v="High"/>
    <n v="39"/>
    <n v="113.09"/>
    <s v="Regular Air"/>
    <n v="0.81"/>
    <n v="79.162999999999997"/>
    <n v="79.972999999999999"/>
    <x v="6"/>
    <s v="Small Business"/>
    <s v="Office Supplies"/>
    <x v="5"/>
    <s v="Wrap Bag"/>
    <d v="2011-06-07T00:00:00"/>
  </r>
  <r>
    <n v="19811"/>
    <d v="2011-08-08T00:00:00"/>
    <s v="Low"/>
    <n v="49"/>
    <n v="450.66"/>
    <s v="Express Air"/>
    <n v="6.14"/>
    <n v="315.46199999999999"/>
    <n v="321.60199999999998"/>
    <x v="2"/>
    <s v="Corporate"/>
    <s v="Office Supplies"/>
    <x v="4"/>
    <s v="Small Pack"/>
    <s v="8/13/2011"/>
  </r>
  <r>
    <n v="28805"/>
    <d v="2011-02-04T00:00:00"/>
    <s v="Medium"/>
    <n v="14"/>
    <n v="97.93"/>
    <s v="Regular Air"/>
    <n v="49"/>
    <n v="68.551000000000002"/>
    <n v="117.551"/>
    <x v="6"/>
    <s v="Corporate"/>
    <s v="Office Supplies"/>
    <x v="10"/>
    <s v="Large Box"/>
    <d v="2011-04-04T00:00:00"/>
  </r>
  <r>
    <n v="37543"/>
    <s v="12/31/2011"/>
    <s v="Medium"/>
    <n v="6"/>
    <n v="241.85"/>
    <s v="Regular Air"/>
    <n v="13.89"/>
    <n v="169.29499999999999"/>
    <n v="183.185"/>
    <x v="5"/>
    <s v="Home Office"/>
    <s v="Office Supplies"/>
    <x v="5"/>
    <s v="Wrap Bag"/>
    <d v="2012-01-01T00:00:00"/>
  </r>
  <r>
    <n v="9093"/>
    <d v="2011-09-12T00:00:00"/>
    <s v="Medium"/>
    <n v="36"/>
    <n v="268.55"/>
    <s v="Regular Air"/>
    <n v="2.83"/>
    <n v="187.98499999999999"/>
    <n v="190.815"/>
    <x v="5"/>
    <s v="Consumer"/>
    <s v="Technology"/>
    <x v="3"/>
    <s v="Small Pack"/>
    <d v="2011-09-12T00:00:00"/>
  </r>
  <r>
    <n v="59271"/>
    <s v="4/25/2011"/>
    <s v="Not Specified"/>
    <n v="40"/>
    <n v="630.38"/>
    <s v="Express Air"/>
    <n v="13.32"/>
    <n v="441.26599999999996"/>
    <n v="454.58599999999996"/>
    <x v="9"/>
    <s v="Corporate"/>
    <s v="Office Supplies"/>
    <x v="10"/>
    <s v="Small Box"/>
    <s v="4/26/2011"/>
  </r>
  <r>
    <n v="16674"/>
    <s v="4/29/2011"/>
    <s v="Low"/>
    <n v="49"/>
    <n v="1959.43"/>
    <s v="Regular Air"/>
    <n v="4.62"/>
    <n v="1371.6009999999999"/>
    <n v="1376.2209999999998"/>
    <x v="4"/>
    <s v="Small Business"/>
    <s v="Office Supplies"/>
    <x v="10"/>
    <s v="Small Box"/>
    <d v="2011-06-05T00:00:00"/>
  </r>
  <r>
    <n v="16128"/>
    <d v="2011-08-05T00:00:00"/>
    <s v="High"/>
    <n v="46"/>
    <n v="2968.66"/>
    <s v="Regular Air"/>
    <n v="14.48"/>
    <n v="2078.0619999999999"/>
    <n v="2092.5419999999999"/>
    <x v="10"/>
    <s v="Corporate"/>
    <s v="Furniture"/>
    <x v="0"/>
    <s v="Small Box"/>
    <d v="2011-08-05T00:00:00"/>
  </r>
  <r>
    <n v="40134"/>
    <d v="2011-09-10T00:00:00"/>
    <s v="Low"/>
    <n v="10"/>
    <n v="109.37"/>
    <s v="Regular Air"/>
    <n v="4.5"/>
    <n v="76.558999999999997"/>
    <n v="81.058999999999997"/>
    <x v="0"/>
    <s v="Small Business"/>
    <s v="Office Supplies"/>
    <x v="10"/>
    <s v="Small Box"/>
    <s v="10/16/2011"/>
  </r>
  <r>
    <n v="55013"/>
    <d v="2011-12-07T00:00:00"/>
    <s v="Low"/>
    <n v="14"/>
    <n v="322.61"/>
    <s v="Regular Air"/>
    <n v="5.53"/>
    <n v="225.827"/>
    <n v="231.357"/>
    <x v="2"/>
    <s v="Home Office"/>
    <s v="Office Supplies"/>
    <x v="5"/>
    <s v="Small Pack"/>
    <s v="7/17/2011"/>
  </r>
  <r>
    <n v="802"/>
    <d v="2011-04-01T00:00:00"/>
    <s v="Critical"/>
    <n v="33"/>
    <n v="378.6"/>
    <s v="Regular Air"/>
    <n v="5.63"/>
    <n v="265.02"/>
    <n v="270.64999999999998"/>
    <x v="6"/>
    <s v="Corporate"/>
    <s v="Office Supplies"/>
    <x v="11"/>
    <s v="Small Box"/>
    <d v="2011-06-01T00:00:00"/>
  </r>
  <r>
    <n v="12773"/>
    <d v="2011-11-01T00:00:00"/>
    <s v="Low"/>
    <n v="19"/>
    <n v="130.66999999999999"/>
    <s v="Regular Air"/>
    <n v="7.86"/>
    <n v="91.46899999999998"/>
    <n v="99.328999999999979"/>
    <x v="11"/>
    <s v="Corporate"/>
    <s v="Office Supplies"/>
    <x v="2"/>
    <s v="Small Box"/>
    <s v="1/16/2011"/>
  </r>
  <r>
    <n v="33473"/>
    <d v="2011-04-01T00:00:00"/>
    <s v="Low"/>
    <n v="50"/>
    <n v="600.22"/>
    <s v="Regular Air"/>
    <n v="3.14"/>
    <n v="420.154"/>
    <n v="423.29399999999998"/>
    <x v="10"/>
    <s v="Corporate"/>
    <s v="Office Supplies"/>
    <x v="4"/>
    <s v="Small Pack"/>
    <d v="2011-04-01T00:00:00"/>
  </r>
  <r>
    <n v="34180"/>
    <d v="2011-03-09T00:00:00"/>
    <s v="High"/>
    <n v="2"/>
    <n v="27"/>
    <s v="Express Air"/>
    <n v="8.09"/>
    <n v="18.899999999999999"/>
    <n v="26.99"/>
    <x v="3"/>
    <s v="Corporate"/>
    <s v="Office Supplies"/>
    <x v="2"/>
    <s v="Small Box"/>
    <d v="2011-03-09T00:00:00"/>
  </r>
  <r>
    <n v="25479"/>
    <s v="4/28/2011"/>
    <s v="Critical"/>
    <n v="3"/>
    <n v="210.5025"/>
    <s v="Regular Air"/>
    <n v="1.25"/>
    <n v="147.35174999999998"/>
    <n v="148.60174999999998"/>
    <x v="2"/>
    <s v="Corporate"/>
    <s v="Technology"/>
    <x v="7"/>
    <s v="Small Pack"/>
    <s v="4/28/2011"/>
  </r>
  <r>
    <n v="42081"/>
    <d v="2011-10-01T00:00:00"/>
    <s v="Low"/>
    <n v="26"/>
    <n v="1493.8579999999999"/>
    <s v="Regular Air"/>
    <n v="8.8000000000000007"/>
    <n v="1045.7005999999999"/>
    <n v="1054.5005999999998"/>
    <x v="6"/>
    <s v="Small Business"/>
    <s v="Technology"/>
    <x v="7"/>
    <s v="Small Box"/>
    <s v="1/15/2011"/>
  </r>
  <r>
    <n v="11652"/>
    <d v="2011-10-11T00:00:00"/>
    <s v="Not Specified"/>
    <n v="37"/>
    <n v="223.82"/>
    <s v="Regular Air"/>
    <n v="10.39"/>
    <n v="156.67399999999998"/>
    <n v="167.06399999999996"/>
    <x v="6"/>
    <s v="Home Office"/>
    <s v="Office Supplies"/>
    <x v="2"/>
    <s v="Small Box"/>
    <d v="2011-11-11T00:00:00"/>
  </r>
  <r>
    <n v="46916"/>
    <d v="2011-03-10T00:00:00"/>
    <s v="High"/>
    <n v="40"/>
    <n v="2108.21"/>
    <s v="Regular Air"/>
    <n v="19.989999999999998"/>
    <n v="1475.7469999999998"/>
    <n v="1495.7369999999999"/>
    <x v="9"/>
    <s v="Home Office"/>
    <s v="Furniture"/>
    <x v="0"/>
    <s v="Small Box"/>
    <d v="2011-05-10T00:00:00"/>
  </r>
  <r>
    <n v="23907"/>
    <s v="7/14/2011"/>
    <s v="Not Specified"/>
    <n v="7"/>
    <n v="384.2"/>
    <s v="Regular Air"/>
    <n v="2.5"/>
    <n v="268.94"/>
    <n v="271.44"/>
    <x v="0"/>
    <s v="Corporate"/>
    <s v="Technology"/>
    <x v="7"/>
    <s v="Small Box"/>
    <s v="7/14/2011"/>
  </r>
  <r>
    <n v="50145"/>
    <s v="2/26/2011"/>
    <s v="High"/>
    <n v="9"/>
    <n v="458.8"/>
    <s v="Regular Air"/>
    <n v="6.77"/>
    <n v="321.15999999999997"/>
    <n v="327.92999999999995"/>
    <x v="10"/>
    <s v="Corporate"/>
    <s v="Furniture"/>
    <x v="0"/>
    <s v="Small Box"/>
    <s v="2/26/2011"/>
  </r>
  <r>
    <n v="38466"/>
    <s v="8/17/2011"/>
    <s v="Critical"/>
    <n v="15"/>
    <n v="105.48"/>
    <s v="Regular Air"/>
    <n v="7.37"/>
    <n v="73.835999999999999"/>
    <n v="81.206000000000003"/>
    <x v="6"/>
    <s v="Corporate"/>
    <s v="Office Supplies"/>
    <x v="2"/>
    <s v="Small Box"/>
    <s v="8/18/2011"/>
  </r>
  <r>
    <n v="42692"/>
    <s v="12/20/2011"/>
    <s v="Medium"/>
    <n v="42"/>
    <n v="278.01"/>
    <s v="Regular Air"/>
    <n v="8.73"/>
    <n v="194.60699999999997"/>
    <n v="203.33699999999996"/>
    <x v="0"/>
    <s v="Small Business"/>
    <s v="Office Supplies"/>
    <x v="2"/>
    <s v="Small Box"/>
    <s v="12/21/2011"/>
  </r>
  <r>
    <n v="28805"/>
    <d v="2011-02-04T00:00:00"/>
    <s v="Medium"/>
    <n v="46"/>
    <n v="487.5"/>
    <s v="Regular Air"/>
    <n v="4.68"/>
    <n v="341.25"/>
    <n v="345.93"/>
    <x v="6"/>
    <s v="Corporate"/>
    <s v="Office Supplies"/>
    <x v="4"/>
    <s v="Small Pack"/>
    <d v="2011-04-04T00:00:00"/>
  </r>
  <r>
    <n v="23104"/>
    <d v="2011-09-04T00:00:00"/>
    <s v="Medium"/>
    <n v="24"/>
    <n v="142.80000000000001"/>
    <s v="Regular Air"/>
    <n v="3.37"/>
    <n v="99.960000000000008"/>
    <n v="103.33000000000001"/>
    <x v="10"/>
    <s v="Small Business"/>
    <s v="Office Supplies"/>
    <x v="13"/>
    <s v="Wrap Bag"/>
    <d v="2011-12-04T00:00:00"/>
  </r>
  <r>
    <n v="35555"/>
    <d v="2011-04-03T00:00:00"/>
    <s v="Medium"/>
    <n v="15"/>
    <n v="71.61"/>
    <s v="Regular Air"/>
    <n v="4.93"/>
    <n v="50.126999999999995"/>
    <n v="55.056999999999995"/>
    <x v="6"/>
    <s v="Corporate"/>
    <s v="Technology"/>
    <x v="3"/>
    <s v="Small Pack"/>
    <d v="2011-06-03T00:00:00"/>
  </r>
  <r>
    <n v="13126"/>
    <s v="10/19/2011"/>
    <s v="Not Specified"/>
    <n v="2"/>
    <n v="380.62"/>
    <s v="Delivery Truck"/>
    <n v="29.21"/>
    <n v="266.43399999999997"/>
    <n v="295.64399999999995"/>
    <x v="7"/>
    <s v="Consumer"/>
    <s v="Furniture"/>
    <x v="8"/>
    <s v="Jumbo Box"/>
    <s v="10/21/2011"/>
  </r>
  <r>
    <n v="48354"/>
    <s v="4/20/2011"/>
    <s v="Medium"/>
    <n v="25"/>
    <n v="1387.29"/>
    <s v="Express Air"/>
    <n v="14.3"/>
    <n v="971.10299999999995"/>
    <n v="985.40299999999991"/>
    <x v="7"/>
    <s v="Home Office"/>
    <s v="Office Supplies"/>
    <x v="2"/>
    <s v="Small Box"/>
    <s v="4/21/2011"/>
  </r>
  <r>
    <n v="44451"/>
    <d v="2011-11-09T00:00:00"/>
    <s v="Critical"/>
    <n v="4"/>
    <n v="103.9"/>
    <s v="Express Air"/>
    <n v="7.58"/>
    <n v="72.73"/>
    <n v="80.31"/>
    <x v="4"/>
    <s v="Home Office"/>
    <s v="Furniture"/>
    <x v="0"/>
    <s v="Small Box"/>
    <s v="9/13/2011"/>
  </r>
  <r>
    <n v="52672"/>
    <d v="2011-08-01T00:00:00"/>
    <s v="Low"/>
    <n v="29"/>
    <n v="1499.5274999999999"/>
    <s v="Regular Air"/>
    <n v="5.26"/>
    <n v="1049.6692499999999"/>
    <n v="1054.9292499999999"/>
    <x v="10"/>
    <s v="Home Office"/>
    <s v="Technology"/>
    <x v="7"/>
    <s v="Small Box"/>
    <s v="1/13/2011"/>
  </r>
  <r>
    <n v="33510"/>
    <d v="2011-02-12T00:00:00"/>
    <s v="High"/>
    <n v="42"/>
    <n v="267.06"/>
    <s v="Regular Air"/>
    <n v="5.22"/>
    <n v="186.94199999999998"/>
    <n v="192.16199999999998"/>
    <x v="6"/>
    <s v="Corporate"/>
    <s v="Furniture"/>
    <x v="0"/>
    <s v="Small Box"/>
    <d v="2011-03-12T00:00:00"/>
  </r>
  <r>
    <n v="47271"/>
    <s v="7/28/2011"/>
    <s v="Medium"/>
    <n v="44"/>
    <n v="221.42"/>
    <s v="Regular Air"/>
    <n v="4.62"/>
    <n v="154.99399999999997"/>
    <n v="159.61399999999998"/>
    <x v="9"/>
    <s v="Corporate"/>
    <s v="Technology"/>
    <x v="3"/>
    <s v="Small Pack"/>
    <s v="7/29/2011"/>
  </r>
  <r>
    <n v="20486"/>
    <d v="2011-05-03T00:00:00"/>
    <s v="High"/>
    <n v="42"/>
    <n v="163.98"/>
    <s v="Regular Air"/>
    <n v="0.7"/>
    <n v="114.78599999999999"/>
    <n v="115.48599999999999"/>
    <x v="6"/>
    <s v="Corporate"/>
    <s v="Office Supplies"/>
    <x v="5"/>
    <s v="Wrap Bag"/>
    <d v="2011-06-03T00:00:00"/>
  </r>
  <r>
    <n v="37792"/>
    <s v="12/29/2011"/>
    <s v="High"/>
    <n v="14"/>
    <n v="36.74"/>
    <s v="Regular Air"/>
    <n v="0.97"/>
    <n v="25.718"/>
    <n v="26.687999999999999"/>
    <x v="2"/>
    <s v="Corporate"/>
    <s v="Office Supplies"/>
    <x v="5"/>
    <s v="Wrap Bag"/>
    <s v="12/30/2011"/>
  </r>
  <r>
    <n v="42979"/>
    <d v="2011-01-05T00:00:00"/>
    <s v="Not Specified"/>
    <n v="29"/>
    <n v="2770.79"/>
    <s v="Delivery Truck"/>
    <n v="30"/>
    <n v="1939.5529999999999"/>
    <n v="1969.5529999999999"/>
    <x v="10"/>
    <s v="Corporate"/>
    <s v="Furniture"/>
    <x v="1"/>
    <s v="Jumbo Drum"/>
    <d v="2011-03-05T00:00:00"/>
  </r>
  <r>
    <n v="53825"/>
    <d v="2011-09-04T00:00:00"/>
    <s v="Low"/>
    <n v="36"/>
    <n v="1646.05"/>
    <s v="Regular Air"/>
    <n v="7.23"/>
    <n v="1152.2349999999999"/>
    <n v="1159.4649999999999"/>
    <x v="0"/>
    <s v="Consumer"/>
    <s v="Office Supplies"/>
    <x v="2"/>
    <s v="Small Box"/>
    <d v="2011-11-04T00:00:00"/>
  </r>
  <r>
    <n v="46311"/>
    <s v="7/25/2011"/>
    <s v="High"/>
    <n v="42"/>
    <n v="981.73"/>
    <s v="Regular Air"/>
    <n v="3.63"/>
    <n v="687.21100000000001"/>
    <n v="690.84100000000001"/>
    <x v="10"/>
    <s v="Consumer"/>
    <s v="Furniture"/>
    <x v="0"/>
    <s v="Small Pack"/>
    <s v="7/26/2011"/>
  </r>
  <r>
    <n v="41217"/>
    <s v="7/13/2011"/>
    <s v="High"/>
    <n v="23"/>
    <n v="1314.64"/>
    <s v="Express Air"/>
    <n v="6.79"/>
    <n v="920.24800000000005"/>
    <n v="927.03800000000001"/>
    <x v="0"/>
    <s v="Consumer"/>
    <s v="Office Supplies"/>
    <x v="2"/>
    <s v="Small Box"/>
    <s v="7/15/2011"/>
  </r>
  <r>
    <n v="31233"/>
    <s v="9/24/2011"/>
    <s v="Low"/>
    <n v="35"/>
    <n v="590.32000000000005"/>
    <s v="Regular Air"/>
    <n v="8.99"/>
    <n v="413.22399999999999"/>
    <n v="422.214"/>
    <x v="5"/>
    <s v="Home Office"/>
    <s v="Office Supplies"/>
    <x v="5"/>
    <s v="Small Pack"/>
    <s v="9/28/2011"/>
  </r>
  <r>
    <n v="30657"/>
    <d v="2011-10-05T00:00:00"/>
    <s v="High"/>
    <n v="8"/>
    <n v="179.66"/>
    <s v="Regular Air"/>
    <n v="1.99"/>
    <n v="125.76199999999999"/>
    <n v="127.75199999999998"/>
    <x v="10"/>
    <s v="Corporate"/>
    <s v="Technology"/>
    <x v="3"/>
    <s v="Small Pack"/>
    <d v="2011-12-05T00:00:00"/>
  </r>
  <r>
    <n v="7239"/>
    <s v="6/29/2011"/>
    <s v="Medium"/>
    <n v="50"/>
    <n v="6206.16"/>
    <s v="Regular Air"/>
    <n v="19.989999999999998"/>
    <n v="4344.3119999999999"/>
    <n v="4364.3019999999997"/>
    <x v="6"/>
    <s v="Small Business"/>
    <s v="Office Supplies"/>
    <x v="9"/>
    <s v="Small Box"/>
    <d v="2011-01-07T00:00:00"/>
  </r>
  <r>
    <n v="7812"/>
    <s v="4/20/2011"/>
    <s v="Low"/>
    <n v="12"/>
    <n v="3635.63"/>
    <s v="Delivery Truck"/>
    <n v="29.2"/>
    <n v="2544.9409999999998"/>
    <n v="2574.1409999999996"/>
    <x v="5"/>
    <s v="Corporate"/>
    <s v="Furniture"/>
    <x v="8"/>
    <s v="Jumbo Box"/>
    <s v="4/22/2011"/>
  </r>
  <r>
    <n v="30593"/>
    <s v="7/25/2011"/>
    <s v="Critical"/>
    <n v="20"/>
    <n v="97.65"/>
    <s v="Express Air"/>
    <n v="6.92"/>
    <n v="68.355000000000004"/>
    <n v="75.275000000000006"/>
    <x v="6"/>
    <s v="Small Business"/>
    <s v="Furniture"/>
    <x v="0"/>
    <s v="Small Box"/>
    <s v="7/27/2011"/>
  </r>
  <r>
    <n v="52675"/>
    <d v="2011-10-10T00:00:00"/>
    <s v="Medium"/>
    <n v="22"/>
    <n v="52.62"/>
    <s v="Regular Air"/>
    <n v="1.1200000000000001"/>
    <n v="36.833999999999996"/>
    <n v="37.953999999999994"/>
    <x v="0"/>
    <s v="Small Business"/>
    <s v="Office Supplies"/>
    <x v="5"/>
    <s v="Wrap Bag"/>
    <d v="2011-12-10T00:00:00"/>
  </r>
  <r>
    <n v="31140"/>
    <d v="2011-01-02T00:00:00"/>
    <s v="Critical"/>
    <n v="4"/>
    <n v="13.42"/>
    <s v="Regular Air"/>
    <n v="0.99"/>
    <n v="9.3940000000000001"/>
    <n v="10.384"/>
    <x v="10"/>
    <s v="Home Office"/>
    <s v="Office Supplies"/>
    <x v="12"/>
    <s v="Small Box"/>
    <d v="2011-02-02T00:00:00"/>
  </r>
  <r>
    <n v="52327"/>
    <s v="12/20/2011"/>
    <s v="Medium"/>
    <n v="5"/>
    <n v="28.23"/>
    <s v="Regular Air"/>
    <n v="4.7"/>
    <n v="19.760999999999999"/>
    <n v="24.460999999999999"/>
    <x v="6"/>
    <s v="Home Office"/>
    <s v="Office Supplies"/>
    <x v="2"/>
    <s v="Small Box"/>
    <s v="12/22/2011"/>
  </r>
  <r>
    <n v="31558"/>
    <s v="7/23/2011"/>
    <s v="Low"/>
    <n v="42"/>
    <n v="1763.6"/>
    <s v="Regular Air"/>
    <n v="1.99"/>
    <n v="1234.5199999999998"/>
    <n v="1236.5099999999998"/>
    <x v="1"/>
    <s v="Home Office"/>
    <s v="Technology"/>
    <x v="3"/>
    <s v="Small Pack"/>
    <s v="7/23/2011"/>
  </r>
  <r>
    <n v="15622"/>
    <s v="8/25/2011"/>
    <s v="High"/>
    <n v="34"/>
    <n v="8581.25"/>
    <s v="Delivery Truck"/>
    <n v="60.2"/>
    <n v="6006.875"/>
    <n v="6067.0749999999998"/>
    <x v="0"/>
    <s v="Consumer"/>
    <s v="Furniture"/>
    <x v="14"/>
    <s v="Jumbo Box"/>
    <s v="8/26/2011"/>
  </r>
  <r>
    <n v="47010"/>
    <d v="2011-03-10T00:00:00"/>
    <s v="Critical"/>
    <n v="11"/>
    <n v="1479.14"/>
    <s v="Delivery Truck"/>
    <n v="30"/>
    <n v="1035.3979999999999"/>
    <n v="1065.3979999999999"/>
    <x v="10"/>
    <s v="Corporate"/>
    <s v="Furniture"/>
    <x v="1"/>
    <s v="Jumbo Drum"/>
    <d v="2011-03-10T00:00:00"/>
  </r>
  <r>
    <n v="27811"/>
    <d v="2011-04-03T00:00:00"/>
    <s v="Not Specified"/>
    <n v="4"/>
    <n v="73.900000000000006"/>
    <s v="Regular Air"/>
    <n v="13.18"/>
    <n v="51.730000000000004"/>
    <n v="64.91"/>
    <x v="6"/>
    <s v="Small Business"/>
    <s v="Office Supplies"/>
    <x v="11"/>
    <s v="Small Box"/>
    <d v="2011-05-03T00:00:00"/>
  </r>
  <r>
    <n v="36704"/>
    <s v="6/16/2011"/>
    <s v="High"/>
    <n v="43"/>
    <n v="134.33000000000001"/>
    <s v="Express Air"/>
    <n v="1.1399999999999999"/>
    <n v="94.031000000000006"/>
    <n v="95.171000000000006"/>
    <x v="7"/>
    <s v="Home Office"/>
    <s v="Office Supplies"/>
    <x v="2"/>
    <s v="Wrap Bag"/>
    <s v="6/17/2011"/>
  </r>
  <r>
    <n v="52578"/>
    <d v="2011-07-03T00:00:00"/>
    <s v="Critical"/>
    <n v="38"/>
    <n v="6230.68"/>
    <s v="Delivery Truck"/>
    <n v="29.1"/>
    <n v="4361.4759999999997"/>
    <n v="4390.576"/>
    <x v="7"/>
    <s v="Consumer"/>
    <s v="Furniture"/>
    <x v="8"/>
    <s v="Jumbo Box"/>
    <d v="2011-09-03T00:00:00"/>
  </r>
  <r>
    <n v="47462"/>
    <d v="2011-09-06T00:00:00"/>
    <s v="High"/>
    <n v="18"/>
    <n v="110.31"/>
    <s v="Regular Air"/>
    <n v="2.27"/>
    <n v="77.216999999999999"/>
    <n v="79.486999999999995"/>
    <x v="1"/>
    <s v="Corporate"/>
    <s v="Office Supplies"/>
    <x v="5"/>
    <s v="Wrap Bag"/>
    <d v="2011-11-06T00:00:00"/>
  </r>
  <r>
    <n v="15972"/>
    <d v="2011-09-08T00:00:00"/>
    <s v="Not Specified"/>
    <n v="3"/>
    <n v="10.33"/>
    <s v="Regular Air"/>
    <n v="1.58"/>
    <n v="7.2309999999999999"/>
    <n v="8.8109999999999999"/>
    <x v="6"/>
    <s v="Small Business"/>
    <s v="Office Supplies"/>
    <x v="13"/>
    <s v="Wrap Bag"/>
    <d v="2011-09-08T00:00:00"/>
  </r>
  <r>
    <n v="10278"/>
    <d v="2011-12-09T00:00:00"/>
    <s v="Low"/>
    <n v="25"/>
    <n v="1907.71"/>
    <s v="Delivery Truck"/>
    <n v="26.74"/>
    <n v="1335.3969999999999"/>
    <n v="1362.1369999999999"/>
    <x v="10"/>
    <s v="Home Office"/>
    <s v="Furniture"/>
    <x v="14"/>
    <s v="Jumbo Box"/>
    <s v="9/19/2011"/>
  </r>
  <r>
    <n v="49761"/>
    <s v="1/24/2011"/>
    <s v="Not Specified"/>
    <n v="45"/>
    <n v="1090.5999999999999"/>
    <s v="Regular Air"/>
    <n v="6.3"/>
    <n v="763.41999999999985"/>
    <n v="769.7199999999998"/>
    <x v="0"/>
    <s v="Corporate"/>
    <s v="Technology"/>
    <x v="6"/>
    <s v="Medium Box"/>
    <s v="1/25/2011"/>
  </r>
  <r>
    <n v="1539"/>
    <d v="2011-09-03T00:00:00"/>
    <s v="Low"/>
    <n v="38"/>
    <n v="184.99"/>
    <s v="Regular Air"/>
    <n v="4.93"/>
    <n v="129.49299999999999"/>
    <n v="134.423"/>
    <x v="8"/>
    <s v="Corporate"/>
    <s v="Technology"/>
    <x v="3"/>
    <s v="Small Pack"/>
    <s v="3/14/2011"/>
  </r>
  <r>
    <n v="51525"/>
    <d v="2011-07-11T00:00:00"/>
    <s v="Critical"/>
    <n v="46"/>
    <n v="1463.27"/>
    <s v="Regular Air"/>
    <n v="8.2200000000000006"/>
    <n v="1024.289"/>
    <n v="1032.509"/>
    <x v="4"/>
    <s v="Home Office"/>
    <s v="Office Supplies"/>
    <x v="9"/>
    <s v="Small Box"/>
    <d v="2011-09-11T00:00:00"/>
  </r>
  <r>
    <n v="40612"/>
    <s v="2/28/2011"/>
    <s v="High"/>
    <n v="9"/>
    <n v="19.2"/>
    <s v="Regular Air"/>
    <n v="1.1200000000000001"/>
    <n v="13.44"/>
    <n v="14.559999999999999"/>
    <x v="7"/>
    <s v="Corporate"/>
    <s v="Office Supplies"/>
    <x v="5"/>
    <s v="Wrap Bag"/>
    <d v="2011-01-03T00:00:00"/>
  </r>
  <r>
    <n v="41539"/>
    <d v="2011-03-05T00:00:00"/>
    <s v="High"/>
    <n v="24"/>
    <n v="41.85"/>
    <s v="Express Air"/>
    <n v="1.29"/>
    <n v="29.294999999999998"/>
    <n v="30.584999999999997"/>
    <x v="0"/>
    <s v="Consumer"/>
    <s v="Office Supplies"/>
    <x v="5"/>
    <s v="Wrap Bag"/>
    <d v="2011-05-05T00:00:00"/>
  </r>
  <r>
    <n v="58755"/>
    <d v="2011-03-12T00:00:00"/>
    <s v="Low"/>
    <n v="18"/>
    <n v="47.11"/>
    <s v="Regular Air"/>
    <n v="7.09"/>
    <n v="32.976999999999997"/>
    <n v="40.066999999999993"/>
    <x v="10"/>
    <s v="Home Office"/>
    <s v="Office Supplies"/>
    <x v="2"/>
    <s v="Wrap Bag"/>
    <d v="2011-12-12T00:00:00"/>
  </r>
  <r>
    <n v="36482"/>
    <d v="2011-05-07T00:00:00"/>
    <s v="Medium"/>
    <n v="27"/>
    <n v="2675.08"/>
    <s v="Express Air"/>
    <n v="24.49"/>
    <n v="1872.5559999999998"/>
    <n v="1897.0459999999998"/>
    <x v="7"/>
    <s v="Small Business"/>
    <s v="Furniture"/>
    <x v="0"/>
    <s v="Large Box"/>
    <d v="2011-07-07T00:00:00"/>
  </r>
  <r>
    <n v="46565"/>
    <s v="6/22/2011"/>
    <s v="Not Specified"/>
    <n v="16"/>
    <n v="4691.2700000000004"/>
    <s v="Express Air"/>
    <n v="24.49"/>
    <n v="3283.8890000000001"/>
    <n v="3308.3789999999999"/>
    <x v="9"/>
    <s v="Home Office"/>
    <s v="Office Supplies"/>
    <x v="10"/>
    <s v="Large Box"/>
    <s v="6/22/2011"/>
  </r>
  <r>
    <n v="58470"/>
    <d v="2011-08-06T00:00:00"/>
    <s v="High"/>
    <n v="24"/>
    <n v="1811.55"/>
    <s v="Regular Air"/>
    <n v="0.99"/>
    <n v="1268.0849999999998"/>
    <n v="1269.0749999999998"/>
    <x v="0"/>
    <s v="Small Business"/>
    <s v="Office Supplies"/>
    <x v="10"/>
    <s v="Small Box"/>
    <d v="2011-09-06T00:00:00"/>
  </r>
  <r>
    <n v="27363"/>
    <s v="10/18/2011"/>
    <s v="Medium"/>
    <n v="16"/>
    <n v="323.26"/>
    <s v="Regular Air"/>
    <n v="6.67"/>
    <n v="226.28199999999998"/>
    <n v="232.95199999999997"/>
    <x v="3"/>
    <s v="Small Business"/>
    <s v="Furniture"/>
    <x v="0"/>
    <s v="Small Pack"/>
    <s v="10/19/2011"/>
  </r>
  <r>
    <n v="24070"/>
    <s v="3/15/2011"/>
    <s v="High"/>
    <n v="48"/>
    <n v="294.26"/>
    <s v="Express Air"/>
    <n v="0.7"/>
    <n v="205.98199999999997"/>
    <n v="206.68199999999996"/>
    <x v="0"/>
    <s v="Corporate"/>
    <s v="Office Supplies"/>
    <x v="5"/>
    <s v="Wrap Bag"/>
    <s v="3/16/2011"/>
  </r>
  <r>
    <n v="10979"/>
    <d v="2011-04-10T00:00:00"/>
    <s v="Medium"/>
    <n v="15"/>
    <n v="486.43"/>
    <s v="Regular Air"/>
    <n v="3.92"/>
    <n v="340.50099999999998"/>
    <n v="344.42099999999999"/>
    <x v="10"/>
    <s v="Small Business"/>
    <s v="Furniture"/>
    <x v="0"/>
    <s v="Small Pack"/>
    <d v="2011-06-10T00:00:00"/>
  </r>
  <r>
    <n v="32069"/>
    <s v="11/19/2011"/>
    <s v="Not Specified"/>
    <n v="17"/>
    <n v="114.94"/>
    <s v="Regular Air"/>
    <n v="9.68"/>
    <n v="80.457999999999998"/>
    <n v="90.138000000000005"/>
    <x v="3"/>
    <s v="Consumer"/>
    <s v="Office Supplies"/>
    <x v="2"/>
    <s v="Small Box"/>
    <s v="11/21/2011"/>
  </r>
  <r>
    <n v="36516"/>
    <s v="7/25/2011"/>
    <s v="Medium"/>
    <n v="9"/>
    <n v="883.37"/>
    <s v="Regular Air"/>
    <n v="7.18"/>
    <n v="618.35899999999992"/>
    <n v="625.53899999999987"/>
    <x v="11"/>
    <s v="Home Office"/>
    <s v="Technology"/>
    <x v="3"/>
    <s v="Small Box"/>
    <s v="7/28/2011"/>
  </r>
  <r>
    <n v="5636"/>
    <s v="2/15/2011"/>
    <s v="Medium"/>
    <n v="23"/>
    <n v="138.16999999999999"/>
    <s v="Regular Air"/>
    <n v="2.27"/>
    <n v="96.71899999999998"/>
    <n v="98.988999999999976"/>
    <x v="2"/>
    <s v="Small Business"/>
    <s v="Office Supplies"/>
    <x v="5"/>
    <s v="Wrap Bag"/>
    <s v="2/17/2011"/>
  </r>
  <r>
    <n v="12194"/>
    <d v="2011-01-03T00:00:00"/>
    <s v="Critical"/>
    <n v="19"/>
    <n v="3355.154"/>
    <s v="Regular Air"/>
    <n v="3.99"/>
    <n v="2348.6077999999998"/>
    <n v="2352.5977999999996"/>
    <x v="10"/>
    <s v="Corporate"/>
    <s v="Technology"/>
    <x v="7"/>
    <s v="Small Box"/>
    <d v="2011-02-03T00:00:00"/>
  </r>
  <r>
    <n v="56768"/>
    <s v="7/27/2011"/>
    <s v="Critical"/>
    <n v="37"/>
    <n v="111.39"/>
    <s v="Regular Air"/>
    <n v="0.7"/>
    <n v="77.972999999999999"/>
    <n v="78.673000000000002"/>
    <x v="4"/>
    <s v="Corporate"/>
    <s v="Office Supplies"/>
    <x v="5"/>
    <s v="Wrap Bag"/>
    <s v="7/29/2011"/>
  </r>
  <r>
    <n v="6433"/>
    <s v="11/22/2011"/>
    <s v="Medium"/>
    <n v="41"/>
    <n v="159.26"/>
    <s v="Regular Air"/>
    <n v="0.5"/>
    <n v="111.48199999999999"/>
    <n v="111.98199999999999"/>
    <x v="2"/>
    <s v="Home Office"/>
    <s v="Office Supplies"/>
    <x v="12"/>
    <s v="Small Box"/>
    <s v="11/23/2011"/>
  </r>
  <r>
    <n v="11652"/>
    <d v="2011-10-11T00:00:00"/>
    <s v="Not Specified"/>
    <n v="35"/>
    <n v="1154.1400000000001"/>
    <s v="Regular Air"/>
    <n v="5.5"/>
    <n v="807.89800000000002"/>
    <n v="813.39800000000002"/>
    <x v="6"/>
    <s v="Home Office"/>
    <s v="Technology"/>
    <x v="3"/>
    <s v="Small Box"/>
    <d v="2011-11-11T00:00:00"/>
  </r>
  <r>
    <n v="22534"/>
    <s v="7/18/2011"/>
    <s v="Medium"/>
    <n v="3"/>
    <n v="279.33"/>
    <s v="Regular Air"/>
    <n v="19.989999999999998"/>
    <n v="195.53099999999998"/>
    <n v="215.52099999999999"/>
    <x v="0"/>
    <s v="Corporate"/>
    <s v="Office Supplies"/>
    <x v="15"/>
    <s v="Small Box"/>
    <s v="7/20/2011"/>
  </r>
  <r>
    <n v="23270"/>
    <s v="3/13/2011"/>
    <s v="Low"/>
    <n v="42"/>
    <n v="6659.7415000000001"/>
    <s v="Express Air"/>
    <n v="3.99"/>
    <n v="4661.8190500000001"/>
    <n v="4665.8090499999998"/>
    <x v="3"/>
    <s v="Home Office"/>
    <s v="Technology"/>
    <x v="7"/>
    <s v="Small Box"/>
    <s v="3/18/2011"/>
  </r>
  <r>
    <n v="26406"/>
    <d v="2011-12-04T00:00:00"/>
    <s v="Not Specified"/>
    <n v="40"/>
    <n v="167.46"/>
    <s v="Regular Air"/>
    <n v="5.41"/>
    <n v="117.22199999999999"/>
    <n v="122.63199999999999"/>
    <x v="6"/>
    <s v="Home Office"/>
    <s v="Office Supplies"/>
    <x v="11"/>
    <s v="Small Box"/>
    <s v="4/15/2011"/>
  </r>
  <r>
    <n v="32001"/>
    <s v="10/28/2011"/>
    <s v="Low"/>
    <n v="11"/>
    <n v="3443.21"/>
    <s v="Regular Air"/>
    <n v="13.99"/>
    <n v="2410.2469999999998"/>
    <n v="2424.2369999999996"/>
    <x v="2"/>
    <s v="Small Business"/>
    <s v="Technology"/>
    <x v="6"/>
    <s v="Medium Box"/>
    <s v="10/30/2011"/>
  </r>
  <r>
    <n v="39527"/>
    <s v="4/17/2011"/>
    <s v="Low"/>
    <n v="29"/>
    <n v="213.35"/>
    <s v="Regular Air"/>
    <n v="2"/>
    <n v="149.345"/>
    <n v="151.345"/>
    <x v="0"/>
    <s v="Corporate"/>
    <s v="Office Supplies"/>
    <x v="2"/>
    <s v="Wrap Bag"/>
    <s v="4/26/2011"/>
  </r>
  <r>
    <n v="28737"/>
    <d v="2011-03-10T00:00:00"/>
    <s v="Critical"/>
    <n v="50"/>
    <n v="413.37"/>
    <s v="Regular Air"/>
    <n v="7.77"/>
    <n v="289.35899999999998"/>
    <n v="297.12899999999996"/>
    <x v="5"/>
    <s v="Home Office"/>
    <s v="Office Supplies"/>
    <x v="4"/>
    <s v="Small Pack"/>
    <d v="2011-05-10T00:00:00"/>
  </r>
  <r>
    <n v="39268"/>
    <s v="4/22/2011"/>
    <s v="Not Specified"/>
    <n v="44"/>
    <n v="324.2"/>
    <s v="Express Air"/>
    <n v="6.05"/>
    <n v="226.93999999999997"/>
    <n v="232.98999999999998"/>
    <x v="6"/>
    <s v="Corporate"/>
    <s v="Office Supplies"/>
    <x v="11"/>
    <s v="Small Box"/>
    <s v="4/24/2011"/>
  </r>
  <r>
    <n v="3008"/>
    <d v="2011-07-11T00:00:00"/>
    <s v="Medium"/>
    <n v="41"/>
    <n v="6831.72"/>
    <s v="Regular Air"/>
    <n v="19.989999999999998"/>
    <n v="4782.2039999999997"/>
    <n v="4802.1939999999995"/>
    <x v="5"/>
    <s v="Consumer"/>
    <s v="Office Supplies"/>
    <x v="15"/>
    <s v="Small Box"/>
    <d v="2011-08-11T00:00:00"/>
  </r>
  <r>
    <n v="45381"/>
    <s v="8/21/2011"/>
    <s v="Medium"/>
    <n v="23"/>
    <n v="1316.87"/>
    <s v="Express Air"/>
    <n v="5.5"/>
    <n v="921.80899999999986"/>
    <n v="927.30899999999986"/>
    <x v="4"/>
    <s v="Small Business"/>
    <s v="Technology"/>
    <x v="3"/>
    <s v="Small Box"/>
    <s v="8/23/2011"/>
  </r>
  <r>
    <n v="37252"/>
    <s v="11/19/2011"/>
    <s v="Low"/>
    <n v="50"/>
    <n v="2337.0300000000002"/>
    <s v="Regular Air"/>
    <n v="19.989999999999998"/>
    <n v="1635.921"/>
    <n v="1655.9110000000001"/>
    <x v="3"/>
    <s v="Corporate"/>
    <s v="Technology"/>
    <x v="3"/>
    <s v="Small Box"/>
    <s v="11/21/2011"/>
  </r>
  <r>
    <n v="27781"/>
    <s v="9/15/2011"/>
    <s v="High"/>
    <n v="47"/>
    <n v="181.13"/>
    <s v="Regular Air"/>
    <n v="2.5"/>
    <n v="126.79099999999998"/>
    <n v="129.291"/>
    <x v="0"/>
    <s v="Small Business"/>
    <s v="Office Supplies"/>
    <x v="15"/>
    <s v="Small Box"/>
    <s v="9/17/2011"/>
  </r>
  <r>
    <n v="56257"/>
    <d v="2011-09-09T00:00:00"/>
    <s v="Medium"/>
    <n v="49"/>
    <n v="266.3"/>
    <s v="Express Air"/>
    <n v="5.71"/>
    <n v="186.41"/>
    <n v="192.12"/>
    <x v="2"/>
    <s v="Home Office"/>
    <s v="Furniture"/>
    <x v="0"/>
    <s v="Medium Box"/>
    <d v="2011-10-09T00:00:00"/>
  </r>
  <r>
    <n v="22849"/>
    <s v="2/14/2011"/>
    <s v="Not Specified"/>
    <n v="25"/>
    <n v="4366.348"/>
    <s v="Regular Air"/>
    <n v="3"/>
    <n v="3056.4435999999996"/>
    <n v="3059.4435999999996"/>
    <x v="6"/>
    <s v="Corporate"/>
    <s v="Technology"/>
    <x v="7"/>
    <s v="Small Box"/>
    <s v="2/16/2011"/>
  </r>
  <r>
    <n v="39008"/>
    <s v="4/28/2011"/>
    <s v="Not Specified"/>
    <n v="28"/>
    <n v="3582.79"/>
    <s v="Delivery Truck"/>
    <n v="70.2"/>
    <n v="2507.953"/>
    <n v="2578.1529999999998"/>
    <x v="3"/>
    <s v="Corporate"/>
    <s v="Furniture"/>
    <x v="1"/>
    <s v="Jumbo Drum"/>
    <s v="4/30/2011"/>
  </r>
  <r>
    <n v="31648"/>
    <s v="8/20/2011"/>
    <s v="High"/>
    <n v="10"/>
    <n v="74.040000000000006"/>
    <s v="Regular Air"/>
    <n v="7.3"/>
    <n v="51.828000000000003"/>
    <n v="59.128"/>
    <x v="10"/>
    <s v="Home Office"/>
    <s v="Office Supplies"/>
    <x v="2"/>
    <s v="Small Box"/>
    <s v="8/22/2011"/>
  </r>
  <r>
    <n v="46311"/>
    <s v="7/25/2011"/>
    <s v="High"/>
    <n v="42"/>
    <n v="1244.01"/>
    <s v="Regular Air"/>
    <n v="1.99"/>
    <n v="870.8069999999999"/>
    <n v="872.79699999999991"/>
    <x v="10"/>
    <s v="Consumer"/>
    <s v="Technology"/>
    <x v="3"/>
    <s v="Small Pack"/>
    <s v="7/25/2011"/>
  </r>
  <r>
    <n v="57350"/>
    <s v="5/25/2011"/>
    <s v="High"/>
    <n v="33"/>
    <n v="140.63"/>
    <s v="Regular Air"/>
    <n v="5.68"/>
    <n v="98.440999999999988"/>
    <n v="104.12099999999998"/>
    <x v="0"/>
    <s v="Small Business"/>
    <s v="Office Supplies"/>
    <x v="2"/>
    <s v="Small Box"/>
    <s v="5/26/2011"/>
  </r>
  <r>
    <n v="49763"/>
    <s v="2/13/2011"/>
    <s v="Critical"/>
    <n v="8"/>
    <n v="49.04"/>
    <s v="Regular Air"/>
    <n v="1.39"/>
    <n v="34.327999999999996"/>
    <n v="35.717999999999996"/>
    <x v="3"/>
    <s v="Corporate"/>
    <s v="Office Supplies"/>
    <x v="15"/>
    <s v="Small Box"/>
    <s v="2/14/2011"/>
  </r>
  <r>
    <n v="17985"/>
    <d v="2011-12-04T00:00:00"/>
    <s v="Medium"/>
    <n v="50"/>
    <n v="849.03099999999995"/>
    <s v="Regular Air"/>
    <n v="3.3"/>
    <n v="594.32169999999996"/>
    <n v="597.62169999999992"/>
    <x v="6"/>
    <s v="Home Office"/>
    <s v="Technology"/>
    <x v="7"/>
    <s v="Small Pack"/>
    <s v="4/14/2011"/>
  </r>
  <r>
    <n v="50404"/>
    <s v="3/26/2011"/>
    <s v="High"/>
    <n v="10"/>
    <n v="1961.68"/>
    <s v="Regular Air"/>
    <n v="69"/>
    <n v="1373.1759999999999"/>
    <n v="1442.1759999999999"/>
    <x v="3"/>
    <s v="Corporate"/>
    <s v="Furniture"/>
    <x v="8"/>
    <s v="Large Box"/>
    <s v="3/28/2011"/>
  </r>
  <r>
    <n v="19424"/>
    <d v="2011-09-04T00:00:00"/>
    <s v="Not Specified"/>
    <n v="37"/>
    <n v="1129.0550000000001"/>
    <s v="Regular Air"/>
    <n v="1.1000000000000001"/>
    <n v="790.33849999999995"/>
    <n v="791.43849999999998"/>
    <x v="7"/>
    <s v="Small Business"/>
    <s v="Technology"/>
    <x v="7"/>
    <s v="Small Box"/>
    <d v="2011-10-04T00:00:00"/>
  </r>
  <r>
    <n v="805"/>
    <d v="2011-04-07T00:00:00"/>
    <s v="Not Specified"/>
    <n v="39"/>
    <n v="197.56"/>
    <s v="Regular Air"/>
    <n v="5.71"/>
    <n v="138.292"/>
    <n v="144.00200000000001"/>
    <x v="10"/>
    <s v="Small Business"/>
    <s v="Furniture"/>
    <x v="0"/>
    <s v="Medium Box"/>
    <d v="2011-06-07T00:00:00"/>
  </r>
  <r>
    <n v="23270"/>
    <s v="3/13/2011"/>
    <s v="Low"/>
    <n v="20"/>
    <n v="1460.42"/>
    <s v="Delivery Truck"/>
    <n v="60"/>
    <n v="1022.294"/>
    <n v="1082.2939999999999"/>
    <x v="3"/>
    <s v="Home Office"/>
    <s v="Office Supplies"/>
    <x v="10"/>
    <s v="Jumbo Drum"/>
    <s v="3/17/2011"/>
  </r>
  <r>
    <n v="9922"/>
    <d v="2011-03-04T00:00:00"/>
    <s v="Not Specified"/>
    <n v="24"/>
    <n v="6408.3"/>
    <s v="Delivery Truck"/>
    <n v="35.67"/>
    <n v="4485.8099999999995"/>
    <n v="4521.4799999999996"/>
    <x v="4"/>
    <s v="Consumer"/>
    <s v="Furniture"/>
    <x v="8"/>
    <s v="Jumbo Box"/>
    <d v="2011-04-04T00:00:00"/>
  </r>
  <r>
    <n v="45606"/>
    <s v="9/22/2011"/>
    <s v="Medium"/>
    <n v="38"/>
    <n v="325.75"/>
    <s v="Regular Air"/>
    <n v="8.5399999999999991"/>
    <n v="228.02499999999998"/>
    <n v="236.56499999999997"/>
    <x v="11"/>
    <s v="Corporate"/>
    <s v="Furniture"/>
    <x v="0"/>
    <s v="Small Pack"/>
    <s v="9/24/2011"/>
  </r>
  <r>
    <n v="21606"/>
    <s v="1/22/2011"/>
    <s v="Not Specified"/>
    <n v="29"/>
    <n v="516.62"/>
    <s v="Regular Air"/>
    <n v="1.99"/>
    <n v="361.63399999999996"/>
    <n v="363.62399999999997"/>
    <x v="2"/>
    <s v="Small Business"/>
    <s v="Technology"/>
    <x v="3"/>
    <s v="Small Pack"/>
    <s v="1/23/2011"/>
  </r>
  <r>
    <n v="7142"/>
    <s v="7/21/2011"/>
    <s v="Critical"/>
    <n v="36"/>
    <n v="132.86000000000001"/>
    <s v="Regular Air"/>
    <n v="0.5"/>
    <n v="93.00200000000001"/>
    <n v="93.50200000000001"/>
    <x v="7"/>
    <s v="Corporate"/>
    <s v="Office Supplies"/>
    <x v="12"/>
    <s v="Small Box"/>
    <s v="7/23/2011"/>
  </r>
  <r>
    <n v="57121"/>
    <s v="11/16/2011"/>
    <s v="Not Specified"/>
    <n v="42"/>
    <n v="199.24"/>
    <s v="Regular Air"/>
    <n v="4.72"/>
    <n v="139.46799999999999"/>
    <n v="144.18799999999999"/>
    <x v="7"/>
    <s v="Consumer"/>
    <s v="Office Supplies"/>
    <x v="2"/>
    <s v="Small Box"/>
    <s v="11/18/2011"/>
  </r>
  <r>
    <n v="27553"/>
    <d v="2011-12-08T00:00:00"/>
    <s v="Medium"/>
    <n v="16"/>
    <n v="2631.107"/>
    <s v="Regular Air"/>
    <n v="13.99"/>
    <n v="1841.7748999999999"/>
    <n v="1855.7648999999999"/>
    <x v="1"/>
    <s v="Corporate"/>
    <s v="Technology"/>
    <x v="7"/>
    <s v="Medium Box"/>
    <s v="8/14/2011"/>
  </r>
  <r>
    <n v="33219"/>
    <d v="2011-10-12T00:00:00"/>
    <s v="High"/>
    <n v="32"/>
    <n v="7341.96"/>
    <s v="Delivery Truck"/>
    <n v="64.2"/>
    <n v="5139.3719999999994"/>
    <n v="5203.5719999999992"/>
    <x v="6"/>
    <s v="Consumer"/>
    <s v="Furniture"/>
    <x v="1"/>
    <s v="Jumbo Drum"/>
    <d v="2011-11-12T00:00:00"/>
  </r>
  <r>
    <n v="55361"/>
    <s v="3/23/2011"/>
    <s v="Not Specified"/>
    <n v="22"/>
    <n v="51.39"/>
    <s v="Express Air"/>
    <n v="4.8600000000000003"/>
    <n v="35.972999999999999"/>
    <n v="40.832999999999998"/>
    <x v="2"/>
    <s v="Small Business"/>
    <s v="Furniture"/>
    <x v="0"/>
    <s v="Small Box"/>
    <s v="3/24/2011"/>
  </r>
  <r>
    <n v="26887"/>
    <s v="5/15/2011"/>
    <s v="Critical"/>
    <n v="23"/>
    <n v="193.84"/>
    <s v="Express Air"/>
    <n v="8.94"/>
    <n v="135.68799999999999"/>
    <n v="144.62799999999999"/>
    <x v="7"/>
    <s v="Small Business"/>
    <s v="Office Supplies"/>
    <x v="11"/>
    <s v="Small Box"/>
    <s v="5/15/2011"/>
  </r>
  <r>
    <n v="4422"/>
    <s v="5/21/2011"/>
    <s v="Medium"/>
    <n v="12"/>
    <n v="313.43"/>
    <s v="Regular Air"/>
    <n v="8.99"/>
    <n v="219.40099999999998"/>
    <n v="228.39099999999999"/>
    <x v="0"/>
    <s v="Consumer"/>
    <s v="Furniture"/>
    <x v="0"/>
    <s v="Small Pack"/>
    <s v="5/21/2011"/>
  </r>
  <r>
    <n v="27559"/>
    <s v="10/30/2011"/>
    <s v="High"/>
    <n v="38"/>
    <n v="465.9"/>
    <s v="Regular Air"/>
    <n v="4.8600000000000003"/>
    <n v="326.12999999999994"/>
    <n v="330.98999999999995"/>
    <x v="4"/>
    <s v="Home Office"/>
    <s v="Office Supplies"/>
    <x v="2"/>
    <s v="Small Box"/>
    <s v="10/31/2011"/>
  </r>
  <r>
    <n v="44871"/>
    <d v="2011-03-05T00:00:00"/>
    <s v="Critical"/>
    <n v="27"/>
    <n v="94.46"/>
    <s v="Regular Air"/>
    <n v="4.2"/>
    <n v="66.121999999999986"/>
    <n v="70.321999999999989"/>
    <x v="3"/>
    <s v="Home Office"/>
    <s v="Office Supplies"/>
    <x v="5"/>
    <s v="Wrap Bag"/>
    <d v="2011-05-05T00:00:00"/>
  </r>
  <r>
    <n v="59911"/>
    <s v="12/18/2011"/>
    <s v="Not Specified"/>
    <n v="1"/>
    <n v="10.59"/>
    <s v="Regular Air"/>
    <n v="2.15"/>
    <n v="7.4129999999999994"/>
    <n v="9.5629999999999988"/>
    <x v="10"/>
    <s v="Corporate"/>
    <s v="Office Supplies"/>
    <x v="2"/>
    <s v="Wrap Bag"/>
    <s v="12/19/2011"/>
  </r>
  <r>
    <n v="49409"/>
    <s v="8/16/2011"/>
    <s v="High"/>
    <n v="28"/>
    <n v="1457.78"/>
    <s v="Regular Air"/>
    <n v="19.989999999999998"/>
    <n v="1020.4459999999999"/>
    <n v="1040.4359999999999"/>
    <x v="3"/>
    <s v="Consumer"/>
    <s v="Technology"/>
    <x v="3"/>
    <s v="Small Box"/>
    <s v="8/17/2011"/>
  </r>
  <r>
    <n v="17539"/>
    <s v="9/15/2011"/>
    <s v="Not Specified"/>
    <n v="28"/>
    <n v="381.79"/>
    <s v="Regular Air"/>
    <n v="5"/>
    <n v="267.25299999999999"/>
    <n v="272.25299999999999"/>
    <x v="7"/>
    <s v="Consumer"/>
    <s v="Furniture"/>
    <x v="0"/>
    <s v="Small Pack"/>
    <s v="9/16/2011"/>
  </r>
  <r>
    <n v="50208"/>
    <s v="1/22/2011"/>
    <s v="Medium"/>
    <n v="4"/>
    <n v="38.76"/>
    <s v="Express Air"/>
    <n v="6.97"/>
    <n v="27.131999999999998"/>
    <n v="34.101999999999997"/>
    <x v="4"/>
    <s v="Corporate"/>
    <s v="Office Supplies"/>
    <x v="11"/>
    <s v="Small Box"/>
    <s v="1/23/2011"/>
  </r>
  <r>
    <n v="52423"/>
    <d v="2011-11-04T00:00:00"/>
    <s v="Critical"/>
    <n v="25"/>
    <n v="1128.03"/>
    <s v="Regular Air"/>
    <n v="6.22"/>
    <n v="789.62099999999998"/>
    <n v="795.84100000000001"/>
    <x v="0"/>
    <s v="Home Office"/>
    <s v="Office Supplies"/>
    <x v="9"/>
    <s v="Small Box"/>
    <d v="2011-12-04T00:00:00"/>
  </r>
  <r>
    <n v="29953"/>
    <d v="2011-07-02T00:00:00"/>
    <s v="Critical"/>
    <n v="42"/>
    <n v="619.77"/>
    <s v="Regular Air"/>
    <n v="7.17"/>
    <n v="433.83899999999994"/>
    <n v="441.00899999999996"/>
    <x v="6"/>
    <s v="Home Office"/>
    <s v="Office Supplies"/>
    <x v="11"/>
    <s v="Small Box"/>
    <d v="2011-10-02T00:00:00"/>
  </r>
  <r>
    <n v="26144"/>
    <s v="10/26/2011"/>
    <s v="High"/>
    <n v="28"/>
    <n v="75.739999999999995"/>
    <s v="Regular Air"/>
    <n v="0.99"/>
    <n v="53.017999999999994"/>
    <n v="54.007999999999996"/>
    <x v="10"/>
    <s v="Small Business"/>
    <s v="Office Supplies"/>
    <x v="12"/>
    <s v="Small Box"/>
    <s v="10/27/2011"/>
  </r>
  <r>
    <n v="12611"/>
    <s v="10/15/2011"/>
    <s v="Medium"/>
    <n v="13"/>
    <n v="189.99"/>
    <s v="Express Air"/>
    <n v="1.49"/>
    <n v="132.99299999999999"/>
    <n v="134.483"/>
    <x v="10"/>
    <s v="Home Office"/>
    <s v="Office Supplies"/>
    <x v="11"/>
    <s v="Small Box"/>
    <s v="10/17/2011"/>
  </r>
  <r>
    <n v="40327"/>
    <s v="5/13/2011"/>
    <s v="Medium"/>
    <n v="36"/>
    <n v="152.96"/>
    <s v="Regular Air"/>
    <n v="5.74"/>
    <n v="107.072"/>
    <n v="112.812"/>
    <x v="11"/>
    <s v="Corporate"/>
    <s v="Office Supplies"/>
    <x v="2"/>
    <s v="Small Box"/>
    <s v="5/15/2011"/>
  </r>
  <r>
    <n v="31233"/>
    <s v="9/24/2011"/>
    <s v="Low"/>
    <n v="41"/>
    <n v="1298.29"/>
    <s v="Regular Air"/>
    <n v="1.99"/>
    <n v="908.80299999999988"/>
    <n v="910.79299999999989"/>
    <x v="5"/>
    <s v="Home Office"/>
    <s v="Technology"/>
    <x v="3"/>
    <s v="Small Pack"/>
    <s v="9/28/2011"/>
  </r>
  <r>
    <n v="52160"/>
    <d v="2011-03-07T00:00:00"/>
    <s v="Critical"/>
    <n v="5"/>
    <n v="15.6"/>
    <s v="Express Air"/>
    <n v="0.78"/>
    <n v="10.92"/>
    <n v="11.7"/>
    <x v="3"/>
    <s v="Corporate"/>
    <s v="Office Supplies"/>
    <x v="13"/>
    <s v="Wrap Bag"/>
    <d v="2011-06-07T00:00:00"/>
  </r>
  <r>
    <n v="39683"/>
    <d v="2011-10-08T00:00:00"/>
    <s v="High"/>
    <n v="31"/>
    <n v="615.58000000000004"/>
    <s v="Regular Air"/>
    <n v="5.23"/>
    <n v="430.90600000000001"/>
    <n v="436.13600000000002"/>
    <x v="1"/>
    <s v="Corporate"/>
    <s v="Office Supplies"/>
    <x v="11"/>
    <s v="Small Box"/>
    <s v="8/13/2011"/>
  </r>
  <r>
    <n v="38528"/>
    <s v="12/20/2011"/>
    <s v="Critical"/>
    <n v="36"/>
    <n v="2544.9850000000001"/>
    <s v="Regular Air"/>
    <n v="0.99"/>
    <n v="1781.4894999999999"/>
    <n v="1782.4794999999999"/>
    <x v="6"/>
    <s v="Small Business"/>
    <s v="Technology"/>
    <x v="7"/>
    <s v="Wrap Bag"/>
    <s v="12/21/2011"/>
  </r>
  <r>
    <n v="26214"/>
    <s v="11/20/2011"/>
    <s v="Medium"/>
    <n v="19"/>
    <n v="305.68"/>
    <s v="Express Air"/>
    <n v="1.39"/>
    <n v="213.976"/>
    <n v="215.36599999999999"/>
    <x v="10"/>
    <s v="Small Business"/>
    <s v="Office Supplies"/>
    <x v="15"/>
    <s v="Small Box"/>
    <s v="11/21/2011"/>
  </r>
  <r>
    <n v="14471"/>
    <s v="5/26/2011"/>
    <s v="Not Specified"/>
    <n v="42"/>
    <n v="286.73"/>
    <s v="Regular Air"/>
    <n v="7.49"/>
    <n v="200.71100000000001"/>
    <n v="208.20100000000002"/>
    <x v="0"/>
    <s v="Corporate"/>
    <s v="Office Supplies"/>
    <x v="2"/>
    <s v="Small Box"/>
    <s v="5/28/2011"/>
  </r>
  <r>
    <n v="27174"/>
    <d v="2011-08-10T00:00:00"/>
    <s v="Critical"/>
    <n v="17"/>
    <n v="477.50450000000001"/>
    <s v="Regular Air"/>
    <n v="5"/>
    <n v="334.25315000000001"/>
    <n v="339.25315000000001"/>
    <x v="0"/>
    <s v="Corporate"/>
    <s v="Technology"/>
    <x v="7"/>
    <s v="Small Box"/>
    <d v="2011-10-10T00:00:00"/>
  </r>
  <r>
    <n v="57063"/>
    <d v="2011-02-06T00:00:00"/>
    <s v="Medium"/>
    <n v="26"/>
    <n v="173.78"/>
    <s v="Regular Air"/>
    <n v="7.49"/>
    <n v="121.64599999999999"/>
    <n v="129.136"/>
    <x v="7"/>
    <s v="Small Business"/>
    <s v="Office Supplies"/>
    <x v="2"/>
    <s v="Small Box"/>
    <d v="2011-02-06T00:00:00"/>
  </r>
  <r>
    <n v="52486"/>
    <d v="2011-04-01T00:00:00"/>
    <s v="Not Specified"/>
    <n v="41"/>
    <n v="11883.2"/>
    <s v="Regular Air"/>
    <n v="7.18"/>
    <n v="8318.24"/>
    <n v="8325.42"/>
    <x v="2"/>
    <s v="Home Office"/>
    <s v="Technology"/>
    <x v="3"/>
    <s v="Small Box"/>
    <d v="2011-05-01T00:00:00"/>
  </r>
  <r>
    <n v="23943"/>
    <s v="6/23/2011"/>
    <s v="Critical"/>
    <n v="24"/>
    <n v="376.53"/>
    <s v="Regular Air"/>
    <n v="5.45"/>
    <n v="263.57099999999997"/>
    <n v="269.02099999999996"/>
    <x v="5"/>
    <s v="Corporate"/>
    <s v="Office Supplies"/>
    <x v="5"/>
    <s v="Small Pack"/>
    <s v="6/25/2011"/>
  </r>
  <r>
    <n v="3488"/>
    <d v="2011-07-01T00:00:00"/>
    <s v="Medium"/>
    <n v="6"/>
    <n v="133.4"/>
    <s v="Regular Air"/>
    <n v="2.87"/>
    <n v="93.38"/>
    <n v="96.25"/>
    <x v="3"/>
    <s v="Home Office"/>
    <s v="Office Supplies"/>
    <x v="5"/>
    <s v="Small Pack"/>
    <d v="2011-08-01T00:00:00"/>
  </r>
  <r>
    <n v="3588"/>
    <s v="3/18/2011"/>
    <s v="Not Specified"/>
    <n v="18"/>
    <n v="1531.93"/>
    <s v="Delivery Truck"/>
    <n v="14"/>
    <n v="1072.3509999999999"/>
    <n v="1086.3509999999999"/>
    <x v="9"/>
    <s v="Home Office"/>
    <s v="Technology"/>
    <x v="6"/>
    <s v="Jumbo Drum"/>
    <s v="3/18/2011"/>
  </r>
  <r>
    <n v="10535"/>
    <s v="5/27/2011"/>
    <s v="Low"/>
    <n v="46"/>
    <n v="80.27"/>
    <s v="Regular Air"/>
    <n v="0.7"/>
    <n v="56.188999999999993"/>
    <n v="56.888999999999996"/>
    <x v="1"/>
    <s v="Corporate"/>
    <s v="Office Supplies"/>
    <x v="5"/>
    <s v="Wrap Bag"/>
    <d v="2011-03-06T00:00:00"/>
  </r>
  <r>
    <n v="7075"/>
    <d v="2011-10-10T00:00:00"/>
    <s v="Low"/>
    <n v="43"/>
    <n v="83.34"/>
    <s v="Regular Air"/>
    <n v="2.58"/>
    <n v="58.338000000000001"/>
    <n v="60.917999999999999"/>
    <x v="2"/>
    <s v="Corporate"/>
    <s v="Office Supplies"/>
    <x v="13"/>
    <s v="Wrap Bag"/>
    <s v="10/14/2011"/>
  </r>
  <r>
    <n v="3271"/>
    <s v="12/31/2011"/>
    <s v="Critical"/>
    <n v="45"/>
    <n v="11532.99"/>
    <s v="Delivery Truck"/>
    <n v="17.86"/>
    <n v="8073.0929999999989"/>
    <n v="8090.9529999999986"/>
    <x v="6"/>
    <s v="Home Office"/>
    <s v="Technology"/>
    <x v="6"/>
    <s v="Jumbo Drum"/>
    <s v="12/31/2011"/>
  </r>
  <r>
    <n v="38272"/>
    <s v="11/15/2011"/>
    <s v="Critical"/>
    <n v="39"/>
    <n v="71.040000000000006"/>
    <s v="Regular Air"/>
    <n v="1.49"/>
    <n v="49.728000000000002"/>
    <n v="51.218000000000004"/>
    <x v="0"/>
    <s v="Corporate"/>
    <s v="Office Supplies"/>
    <x v="11"/>
    <s v="Small Box"/>
    <s v="11/17/2011"/>
  </r>
  <r>
    <n v="37223"/>
    <d v="2011-10-11T00:00:00"/>
    <s v="Low"/>
    <n v="40"/>
    <n v="679.52"/>
    <s v="Regular Air"/>
    <n v="9.4700000000000006"/>
    <n v="475.66399999999993"/>
    <n v="485.13399999999996"/>
    <x v="6"/>
    <s v="Home Office"/>
    <s v="Office Supplies"/>
    <x v="9"/>
    <s v="Small Box"/>
    <s v="11/17/2011"/>
  </r>
  <r>
    <n v="58086"/>
    <d v="2011-10-03T00:00:00"/>
    <s v="Medium"/>
    <n v="27"/>
    <n v="154.62"/>
    <s v="Regular Air"/>
    <n v="6.98"/>
    <n v="108.23399999999999"/>
    <n v="115.214"/>
    <x v="3"/>
    <s v="Corporate"/>
    <s v="Office Supplies"/>
    <x v="11"/>
    <s v="Small Box"/>
    <d v="2011-11-03T00:00:00"/>
  </r>
  <r>
    <n v="53895"/>
    <d v="2011-04-09T00:00:00"/>
    <s v="Not Specified"/>
    <n v="21"/>
    <n v="7922.69"/>
    <s v="Regular Air"/>
    <n v="19.989999999999998"/>
    <n v="5545.8829999999998"/>
    <n v="5565.8729999999996"/>
    <x v="10"/>
    <s v="Small Business"/>
    <s v="Office Supplies"/>
    <x v="9"/>
    <s v="Small Box"/>
    <d v="2011-06-09T00:00:00"/>
  </r>
  <r>
    <n v="28867"/>
    <s v="7/22/2011"/>
    <s v="Medium"/>
    <n v="26"/>
    <n v="2169.7525000000001"/>
    <s v="Regular Air"/>
    <n v="8.99"/>
    <n v="1518.8267499999999"/>
    <n v="1527.81675"/>
    <x v="10"/>
    <s v="Corporate"/>
    <s v="Technology"/>
    <x v="7"/>
    <s v="Small Box"/>
    <s v="7/24/2011"/>
  </r>
  <r>
    <n v="44256"/>
    <s v="11/19/2011"/>
    <s v="Low"/>
    <n v="49"/>
    <n v="1889.04"/>
    <s v="Express Air"/>
    <n v="8.99"/>
    <n v="1322.328"/>
    <n v="1331.318"/>
    <x v="0"/>
    <s v="Corporate"/>
    <s v="Office Supplies"/>
    <x v="5"/>
    <s v="Small Pack"/>
    <s v="11/26/2011"/>
  </r>
  <r>
    <n v="19558"/>
    <s v="2/25/2011"/>
    <s v="Low"/>
    <n v="2"/>
    <n v="7.98"/>
    <s v="Regular Air"/>
    <n v="1.35"/>
    <n v="5.5860000000000003"/>
    <n v="6.9359999999999999"/>
    <x v="2"/>
    <s v="Corporate"/>
    <s v="Office Supplies"/>
    <x v="13"/>
    <s v="Wrap Bag"/>
    <s v="2/28/2011"/>
  </r>
  <r>
    <n v="2277"/>
    <d v="2011-01-01T00:00:00"/>
    <s v="Not Specified"/>
    <n v="21"/>
    <n v="845.32"/>
    <s v="Regular Air"/>
    <n v="19.989999999999998"/>
    <n v="591.72400000000005"/>
    <n v="611.71400000000006"/>
    <x v="8"/>
    <s v="Home Office"/>
    <s v="Office Supplies"/>
    <x v="2"/>
    <s v="Small Box"/>
    <d v="2011-03-01T00:00:00"/>
  </r>
  <r>
    <n v="2658"/>
    <s v="9/22/2011"/>
    <s v="Medium"/>
    <n v="34"/>
    <n v="229.51"/>
    <s v="Regular Air"/>
    <n v="9.5399999999999991"/>
    <n v="160.65699999999998"/>
    <n v="170.19699999999997"/>
    <x v="5"/>
    <s v="Small Business"/>
    <s v="Office Supplies"/>
    <x v="2"/>
    <s v="Small Box"/>
    <s v="9/23/2011"/>
  </r>
  <r>
    <n v="15264"/>
    <s v="11/17/2011"/>
    <s v="Medium"/>
    <n v="13"/>
    <n v="90.15"/>
    <s v="Regular Air"/>
    <n v="0.49"/>
    <n v="63.104999999999997"/>
    <n v="63.594999999999999"/>
    <x v="2"/>
    <s v="Home Office"/>
    <s v="Office Supplies"/>
    <x v="12"/>
    <s v="Small Box"/>
    <s v="11/17/2011"/>
  </r>
  <r>
    <n v="53443"/>
    <d v="2011-08-10T00:00:00"/>
    <s v="Critical"/>
    <n v="3"/>
    <n v="19.46"/>
    <s v="Regular Air"/>
    <n v="0.5"/>
    <n v="13.622"/>
    <n v="14.122"/>
    <x v="7"/>
    <s v="Consumer"/>
    <s v="Office Supplies"/>
    <x v="12"/>
    <s v="Small Box"/>
    <d v="2011-10-10T00:00:00"/>
  </r>
  <r>
    <n v="57376"/>
    <s v="6/19/2011"/>
    <s v="Critical"/>
    <n v="6"/>
    <n v="326.89299999999997"/>
    <s v="Regular Air"/>
    <n v="5.31"/>
    <n v="228.82509999999996"/>
    <n v="234.13509999999997"/>
    <x v="4"/>
    <s v="Small Business"/>
    <s v="Technology"/>
    <x v="7"/>
    <s v="Small Box"/>
    <s v="6/19/2011"/>
  </r>
  <r>
    <n v="34791"/>
    <d v="2011-07-05T00:00:00"/>
    <s v="Medium"/>
    <n v="37"/>
    <n v="284.58"/>
    <s v="Regular Air"/>
    <n v="4"/>
    <n v="199.20599999999999"/>
    <n v="203.20599999999999"/>
    <x v="0"/>
    <s v="Home Office"/>
    <s v="Furniture"/>
    <x v="0"/>
    <s v="Wrap Bag"/>
    <d v="2011-09-05T00:00:00"/>
  </r>
  <r>
    <n v="3488"/>
    <d v="2011-07-01T00:00:00"/>
    <s v="Medium"/>
    <n v="39"/>
    <n v="4669.1899999999996"/>
    <s v="Delivery Truck"/>
    <n v="70.2"/>
    <n v="3268.4329999999995"/>
    <n v="3338.6329999999994"/>
    <x v="3"/>
    <s v="Home Office"/>
    <s v="Furniture"/>
    <x v="1"/>
    <s v="Jumbo Drum"/>
    <d v="2011-10-01T00:00:00"/>
  </r>
  <r>
    <n v="1445"/>
    <d v="2011-09-01T00:00:00"/>
    <s v="Medium"/>
    <n v="30"/>
    <n v="339.49"/>
    <s v="Regular Air"/>
    <n v="5.81"/>
    <n v="237.643"/>
    <n v="243.453"/>
    <x v="0"/>
    <s v="Corporate"/>
    <s v="Office Supplies"/>
    <x v="5"/>
    <s v="Small Pack"/>
    <d v="2011-11-01T00:00:00"/>
  </r>
  <r>
    <n v="1440"/>
    <d v="2011-09-08T00:00:00"/>
    <s v="Low"/>
    <n v="41"/>
    <n v="726.22"/>
    <s v="Regular Air"/>
    <n v="8.99"/>
    <n v="508.35399999999998"/>
    <n v="517.34399999999994"/>
    <x v="3"/>
    <s v="Small Business"/>
    <s v="Furniture"/>
    <x v="0"/>
    <s v="Small Pack"/>
    <d v="2011-11-08T00:00:00"/>
  </r>
  <r>
    <n v="55013"/>
    <d v="2011-12-07T00:00:00"/>
    <s v="Low"/>
    <n v="5"/>
    <n v="24.3"/>
    <s v="Regular Air"/>
    <n v="0.5"/>
    <n v="17.009999999999998"/>
    <n v="17.509999999999998"/>
    <x v="2"/>
    <s v="Home Office"/>
    <s v="Office Supplies"/>
    <x v="12"/>
    <s v="Small Box"/>
    <s v="7/19/2011"/>
  </r>
  <r>
    <n v="27684"/>
    <d v="2011-05-09T00:00:00"/>
    <s v="Low"/>
    <n v="1"/>
    <n v="13.04"/>
    <s v="Regular Air"/>
    <n v="2.89"/>
    <n v="9.1279999999999983"/>
    <n v="12.017999999999999"/>
    <x v="6"/>
    <s v="Corporate"/>
    <s v="Office Supplies"/>
    <x v="5"/>
    <s v="Small Pack"/>
    <d v="2011-07-09T00:00:00"/>
  </r>
  <r>
    <n v="12355"/>
    <s v="5/28/2011"/>
    <s v="Not Specified"/>
    <n v="45"/>
    <n v="168.66"/>
    <s v="Regular Air"/>
    <n v="5.13"/>
    <n v="118.06199999999998"/>
    <n v="123.19199999999998"/>
    <x v="4"/>
    <s v="Corporate"/>
    <s v="Office Supplies"/>
    <x v="10"/>
    <s v="Small Box"/>
    <s v="5/30/2011"/>
  </r>
  <r>
    <n v="20898"/>
    <s v="10/30/2011"/>
    <s v="Medium"/>
    <n v="33"/>
    <n v="1756.5930000000001"/>
    <s v="Regular Air"/>
    <n v="5.63"/>
    <n v="1229.6151"/>
    <n v="1235.2451000000001"/>
    <x v="5"/>
    <s v="Consumer"/>
    <s v="Technology"/>
    <x v="7"/>
    <s v="Small Box"/>
    <d v="2011-01-11T00:00:00"/>
  </r>
  <r>
    <n v="32036"/>
    <d v="2011-05-10T00:00:00"/>
    <s v="Medium"/>
    <n v="25"/>
    <n v="362.52"/>
    <s v="Regular Air"/>
    <n v="7.51"/>
    <n v="253.76399999999998"/>
    <n v="261.274"/>
    <x v="6"/>
    <s v="Corporate"/>
    <s v="Office Supplies"/>
    <x v="9"/>
    <s v="Small Box"/>
    <d v="2011-06-10T00:00:00"/>
  </r>
  <r>
    <n v="29152"/>
    <s v="7/23/2011"/>
    <s v="Low"/>
    <n v="13"/>
    <n v="94.99"/>
    <s v="Regular Air"/>
    <n v="9.69"/>
    <n v="66.492999999999995"/>
    <n v="76.182999999999993"/>
    <x v="10"/>
    <s v="Small Business"/>
    <s v="Office Supplies"/>
    <x v="9"/>
    <s v="Small Box"/>
    <s v="7/23/2011"/>
  </r>
  <r>
    <n v="47462"/>
    <d v="2011-09-06T00:00:00"/>
    <s v="High"/>
    <n v="43"/>
    <n v="154.18"/>
    <s v="Regular Air"/>
    <n v="5.47"/>
    <n v="107.926"/>
    <n v="113.396"/>
    <x v="1"/>
    <s v="Corporate"/>
    <s v="Office Supplies"/>
    <x v="11"/>
    <s v="Small Box"/>
    <d v="2011-11-06T00:00:00"/>
  </r>
  <r>
    <n v="46468"/>
    <d v="2011-11-01T00:00:00"/>
    <s v="Critical"/>
    <n v="1"/>
    <n v="11.87"/>
    <s v="Regular Air"/>
    <n v="5.4"/>
    <n v="8.3089999999999993"/>
    <n v="13.709"/>
    <x v="6"/>
    <s v="Home Office"/>
    <s v="Office Supplies"/>
    <x v="2"/>
    <s v="Small Box"/>
    <s v="1/13/2011"/>
  </r>
  <r>
    <n v="4960"/>
    <s v="2/25/2011"/>
    <s v="Low"/>
    <n v="4"/>
    <n v="40.869999999999997"/>
    <s v="Express Air"/>
    <n v="8.74"/>
    <n v="28.608999999999995"/>
    <n v="37.348999999999997"/>
    <x v="2"/>
    <s v="Corporate"/>
    <s v="Office Supplies"/>
    <x v="2"/>
    <s v="Small Box"/>
    <s v="2/27/2011"/>
  </r>
  <r>
    <n v="19616"/>
    <s v="12/22/2011"/>
    <s v="High"/>
    <n v="42"/>
    <n v="116.94"/>
    <s v="Express Air"/>
    <n v="1.25"/>
    <n v="81.85799999999999"/>
    <n v="83.10799999999999"/>
    <x v="6"/>
    <s v="Corporate"/>
    <s v="Office Supplies"/>
    <x v="5"/>
    <s v="Wrap Bag"/>
    <s v="12/23/2011"/>
  </r>
  <r>
    <n v="17573"/>
    <d v="2011-04-09T00:00:00"/>
    <s v="Low"/>
    <n v="47"/>
    <n v="21555.599999999999"/>
    <s v="Delivery Truck"/>
    <n v="49"/>
    <n v="15088.919999999998"/>
    <n v="15137.919999999998"/>
    <x v="7"/>
    <s v="Small Business"/>
    <s v="Technology"/>
    <x v="16"/>
    <s v="Jumbo Drum"/>
    <d v="2011-06-09T00:00:00"/>
  </r>
  <r>
    <n v="24038"/>
    <s v="6/20/2011"/>
    <s v="High"/>
    <n v="15"/>
    <n v="896.18050000000005"/>
    <s v="Express Air"/>
    <n v="5.26"/>
    <n v="627.32635000000005"/>
    <n v="632.58635000000004"/>
    <x v="11"/>
    <s v="Corporate"/>
    <s v="Technology"/>
    <x v="7"/>
    <s v="Small Box"/>
    <s v="6/22/2011"/>
  </r>
  <r>
    <n v="25376"/>
    <s v="3/26/2011"/>
    <s v="Critical"/>
    <n v="12"/>
    <n v="76.61"/>
    <s v="Regular Air"/>
    <n v="5.29"/>
    <n v="53.626999999999995"/>
    <n v="58.916999999999994"/>
    <x v="11"/>
    <s v="Corporate"/>
    <s v="Furniture"/>
    <x v="0"/>
    <s v="Small Box"/>
    <s v="3/27/2011"/>
  </r>
  <r>
    <n v="22211"/>
    <d v="2011-03-10T00:00:00"/>
    <s v="Not Specified"/>
    <n v="30"/>
    <n v="943.44"/>
    <s v="Regular Air"/>
    <n v="19.989999999999998"/>
    <n v="660.40800000000002"/>
    <n v="680.39800000000002"/>
    <x v="10"/>
    <s v="Consumer"/>
    <s v="Office Supplies"/>
    <x v="2"/>
    <s v="Small Box"/>
    <d v="2011-05-10T00:00:00"/>
  </r>
  <r>
    <n v="31648"/>
    <s v="8/20/2011"/>
    <s v="High"/>
    <n v="8"/>
    <n v="68.94"/>
    <s v="Regular Air"/>
    <n v="2.38"/>
    <n v="48.257999999999996"/>
    <n v="50.637999999999998"/>
    <x v="10"/>
    <s v="Home Office"/>
    <s v="Technology"/>
    <x v="3"/>
    <s v="Small Pack"/>
    <s v="8/20/2011"/>
  </r>
  <r>
    <n v="50500"/>
    <d v="2011-06-09T00:00:00"/>
    <s v="Low"/>
    <n v="11"/>
    <n v="64.86"/>
    <s v="Regular Air"/>
    <n v="0.95"/>
    <n v="45.401999999999994"/>
    <n v="46.351999999999997"/>
    <x v="9"/>
    <s v="Consumer"/>
    <s v="Office Supplies"/>
    <x v="2"/>
    <s v="Wrap Bag"/>
    <d v="2011-10-09T00:00:00"/>
  </r>
  <r>
    <n v="12448"/>
    <d v="2011-08-11T00:00:00"/>
    <s v="Critical"/>
    <n v="33"/>
    <n v="240.27"/>
    <s v="Regular Air"/>
    <n v="11.51"/>
    <n v="168.18899999999999"/>
    <n v="179.69899999999998"/>
    <x v="2"/>
    <s v="Small Business"/>
    <s v="Office Supplies"/>
    <x v="11"/>
    <s v="Small Box"/>
    <d v="2011-11-11T00:00:00"/>
  </r>
  <r>
    <n v="2757"/>
    <s v="7/19/2011"/>
    <s v="High"/>
    <n v="42"/>
    <n v="569.32000000000005"/>
    <s v="Express Air"/>
    <n v="3.14"/>
    <n v="398.524"/>
    <n v="401.66399999999999"/>
    <x v="10"/>
    <s v="Corporate"/>
    <s v="Office Supplies"/>
    <x v="4"/>
    <s v="Small Pack"/>
    <s v="7/20/2011"/>
  </r>
  <r>
    <n v="32"/>
    <s v="7/15/2011"/>
    <s v="High"/>
    <n v="15"/>
    <n v="140.56"/>
    <s v="Regular Air"/>
    <n v="8.99"/>
    <n v="98.391999999999996"/>
    <n v="107.38199999999999"/>
    <x v="10"/>
    <s v="Corporate"/>
    <s v="Technology"/>
    <x v="3"/>
    <s v="Small Pack"/>
    <s v="7/16/2011"/>
  </r>
  <r>
    <n v="52288"/>
    <d v="2011-10-08T00:00:00"/>
    <s v="High"/>
    <n v="19"/>
    <n v="1410.44"/>
    <s v="Regular Air"/>
    <n v="19.989999999999998"/>
    <n v="987.30799999999999"/>
    <n v="1007.298"/>
    <x v="0"/>
    <s v="Home Office"/>
    <s v="Furniture"/>
    <x v="0"/>
    <s v="Small Box"/>
    <d v="2011-11-08T00:00:00"/>
  </r>
  <r>
    <n v="51842"/>
    <s v="11/28/2011"/>
    <s v="Low"/>
    <n v="1"/>
    <n v="54.22"/>
    <s v="Regular Air"/>
    <n v="5.81"/>
    <n v="37.953999999999994"/>
    <n v="43.763999999999996"/>
    <x v="7"/>
    <s v="Corporate"/>
    <s v="Office Supplies"/>
    <x v="2"/>
    <s v="Small Box"/>
    <d v="2011-03-12T00:00:00"/>
  </r>
  <r>
    <n v="9922"/>
    <d v="2011-03-04T00:00:00"/>
    <s v="Not Specified"/>
    <n v="21"/>
    <n v="1176.8589999999999"/>
    <s v="Regular Air"/>
    <n v="3.99"/>
    <n v="823.80129999999986"/>
    <n v="827.79129999999986"/>
    <x v="10"/>
    <s v="Consumer"/>
    <s v="Technology"/>
    <x v="7"/>
    <s v="Small Box"/>
    <d v="2011-04-04T00:00:00"/>
  </r>
  <r>
    <n v="46885"/>
    <d v="2011-07-06T00:00:00"/>
    <s v="Low"/>
    <n v="32"/>
    <n v="1997.13"/>
    <s v="Regular Air"/>
    <n v="14.48"/>
    <n v="1397.991"/>
    <n v="1412.471"/>
    <x v="3"/>
    <s v="Corporate"/>
    <s v="Furniture"/>
    <x v="0"/>
    <s v="Small Box"/>
    <d v="2011-12-06T00:00:00"/>
  </r>
  <r>
    <n v="2823"/>
    <d v="2011-08-09T00:00:00"/>
    <s v="High"/>
    <n v="21"/>
    <n v="4754.08"/>
    <s v="Delivery Truck"/>
    <n v="28.66"/>
    <n v="3327.8559999999998"/>
    <n v="3356.5159999999996"/>
    <x v="3"/>
    <s v="Home Office"/>
    <s v="Office Supplies"/>
    <x v="9"/>
    <s v="Jumbo Drum"/>
    <d v="2011-09-09T00:00:00"/>
  </r>
  <r>
    <n v="40165"/>
    <d v="2011-02-03T00:00:00"/>
    <s v="High"/>
    <n v="50"/>
    <n v="421.36"/>
    <s v="Regular Air"/>
    <n v="4.5"/>
    <n v="294.952"/>
    <n v="299.452"/>
    <x v="2"/>
    <s v="Consumer"/>
    <s v="Office Supplies"/>
    <x v="10"/>
    <s v="Small Box"/>
    <d v="2011-05-03T00:00:00"/>
  </r>
  <r>
    <n v="30144"/>
    <d v="2011-06-08T00:00:00"/>
    <s v="Low"/>
    <n v="25"/>
    <n v="5503.39"/>
    <s v="Delivery Truck"/>
    <n v="69.64"/>
    <n v="3852.373"/>
    <n v="3922.0129999999999"/>
    <x v="6"/>
    <s v="Small Business"/>
    <s v="Furniture"/>
    <x v="8"/>
    <s v="Jumbo Box"/>
    <d v="2011-11-08T00:00:00"/>
  </r>
  <r>
    <n v="16993"/>
    <s v="11/16/2011"/>
    <s v="Medium"/>
    <n v="8"/>
    <n v="1383.9190000000001"/>
    <s v="Regular Air"/>
    <n v="2.5"/>
    <n v="968.74329999999998"/>
    <n v="971.24329999999998"/>
    <x v="9"/>
    <s v="Small Business"/>
    <s v="Technology"/>
    <x v="7"/>
    <s v="Small Box"/>
    <s v="11/16/2011"/>
  </r>
  <r>
    <n v="38561"/>
    <s v="8/30/2011"/>
    <s v="Critical"/>
    <n v="19"/>
    <n v="169.4"/>
    <s v="Regular Air"/>
    <n v="7.29"/>
    <n v="118.58"/>
    <n v="125.87"/>
    <x v="10"/>
    <s v="Home Office"/>
    <s v="Furniture"/>
    <x v="0"/>
    <s v="Small Pack"/>
    <d v="2011-01-09T00:00:00"/>
  </r>
  <r>
    <n v="9127"/>
    <d v="2011-10-10T00:00:00"/>
    <s v="Not Specified"/>
    <n v="7"/>
    <n v="2039.56"/>
    <s v="Express Air"/>
    <n v="35"/>
    <n v="1427.6919999999998"/>
    <n v="1462.6919999999998"/>
    <x v="1"/>
    <s v="Corporate"/>
    <s v="Office Supplies"/>
    <x v="9"/>
    <s v="Large Box"/>
    <d v="2011-12-10T00:00:00"/>
  </r>
  <r>
    <n v="26948"/>
    <s v="11/22/2011"/>
    <s v="High"/>
    <n v="21"/>
    <n v="203.55"/>
    <s v="Express Air"/>
    <n v="2.25"/>
    <n v="142.48499999999999"/>
    <n v="144.73499999999999"/>
    <x v="2"/>
    <s v="Home Office"/>
    <s v="Office Supplies"/>
    <x v="5"/>
    <s v="Wrap Bag"/>
    <s v="11/23/2011"/>
  </r>
  <r>
    <n v="4134"/>
    <d v="2011-11-01T00:00:00"/>
    <s v="Critical"/>
    <n v="23"/>
    <n v="757.91"/>
    <s v="Regular Air"/>
    <n v="4"/>
    <n v="530.53699999999992"/>
    <n v="534.53699999999992"/>
    <x v="5"/>
    <s v="Small Business"/>
    <s v="Technology"/>
    <x v="3"/>
    <s v="Small Box"/>
    <d v="2011-11-01T00:00:00"/>
  </r>
  <r>
    <n v="22848"/>
    <d v="2011-10-12T00:00:00"/>
    <s v="Not Specified"/>
    <n v="4"/>
    <n v="68.16"/>
    <s v="Regular Air"/>
    <n v="6.5"/>
    <n v="47.711999999999996"/>
    <n v="54.211999999999996"/>
    <x v="5"/>
    <s v="Home Office"/>
    <s v="Technology"/>
    <x v="3"/>
    <s v="Small Box"/>
    <d v="2011-12-12T00:00:00"/>
  </r>
  <r>
    <n v="17312"/>
    <s v="5/20/2011"/>
    <s v="Not Specified"/>
    <n v="37"/>
    <n v="258.54000000000002"/>
    <s v="Regular Air"/>
    <n v="7.3"/>
    <n v="180.97800000000001"/>
    <n v="188.27800000000002"/>
    <x v="6"/>
    <s v="Home Office"/>
    <s v="Office Supplies"/>
    <x v="2"/>
    <s v="Small Box"/>
    <s v="5/21/2011"/>
  </r>
  <r>
    <n v="22375"/>
    <d v="2011-07-04T00:00:00"/>
    <s v="Not Specified"/>
    <n v="43"/>
    <n v="816.11"/>
    <s v="Regular Air"/>
    <n v="9.5399999999999991"/>
    <n v="571.27699999999993"/>
    <n v="580.81699999999989"/>
    <x v="7"/>
    <s v="Corporate"/>
    <s v="Office Supplies"/>
    <x v="2"/>
    <s v="Small Box"/>
    <d v="2011-08-04T00:00:00"/>
  </r>
  <r>
    <n v="33287"/>
    <s v="4/22/2011"/>
    <s v="Critical"/>
    <n v="44"/>
    <n v="11904.55"/>
    <s v="Delivery Truck"/>
    <n v="28.06"/>
    <n v="8333.1849999999995"/>
    <n v="8361.244999999999"/>
    <x v="0"/>
    <s v="Small Business"/>
    <s v="Technology"/>
    <x v="6"/>
    <s v="Jumbo Drum"/>
    <s v="4/25/2011"/>
  </r>
  <r>
    <n v="27137"/>
    <s v="12/31/2011"/>
    <s v="High"/>
    <n v="2"/>
    <n v="60.5625"/>
    <s v="Regular Air"/>
    <n v="1.1000000000000001"/>
    <n v="42.393749999999997"/>
    <n v="43.493749999999999"/>
    <x v="4"/>
    <s v="Small Business"/>
    <s v="Technology"/>
    <x v="7"/>
    <s v="Small Box"/>
    <d v="2012-02-01T00:00:00"/>
  </r>
  <r>
    <n v="53127"/>
    <d v="2011-11-05T00:00:00"/>
    <s v="High"/>
    <n v="50"/>
    <n v="1893.29"/>
    <s v="Regular Air"/>
    <n v="2.99"/>
    <n v="1325.3029999999999"/>
    <n v="1328.2929999999999"/>
    <x v="6"/>
    <s v="Consumer"/>
    <s v="Office Supplies"/>
    <x v="11"/>
    <s v="Small Box"/>
    <d v="2011-12-05T00:00:00"/>
  </r>
  <r>
    <n v="22848"/>
    <d v="2011-10-12T00:00:00"/>
    <s v="Not Specified"/>
    <n v="45"/>
    <n v="5921.74"/>
    <s v="Delivery Truck"/>
    <n v="30"/>
    <n v="4145.2179999999998"/>
    <n v="4175.2179999999998"/>
    <x v="5"/>
    <s v="Home Office"/>
    <s v="Furniture"/>
    <x v="1"/>
    <s v="Jumbo Drum"/>
    <d v="2011-12-12T00:00:00"/>
  </r>
  <r>
    <n v="20743"/>
    <s v="12/15/2011"/>
    <s v="High"/>
    <n v="39"/>
    <n v="231.21"/>
    <s v="Express Air"/>
    <n v="8.16"/>
    <n v="161.84700000000001"/>
    <n v="170.00700000000001"/>
    <x v="7"/>
    <s v="Consumer"/>
    <s v="Office Supplies"/>
    <x v="2"/>
    <s v="Small Box"/>
    <s v="12/16/2011"/>
  </r>
  <r>
    <n v="14883"/>
    <d v="2011-06-05T00:00:00"/>
    <s v="Low"/>
    <n v="47"/>
    <n v="5126.4179999999997"/>
    <s v="Regular Air"/>
    <n v="2.5"/>
    <n v="3588.4925999999996"/>
    <n v="3590.9925999999996"/>
    <x v="7"/>
    <s v="Corporate"/>
    <s v="Technology"/>
    <x v="7"/>
    <s v="Small Box"/>
    <s v="5/15/2011"/>
  </r>
  <r>
    <n v="37380"/>
    <d v="2011-01-04T00:00:00"/>
    <s v="Critical"/>
    <n v="42"/>
    <n v="151.19"/>
    <s v="Regular Air"/>
    <n v="1.43"/>
    <n v="105.833"/>
    <n v="107.26300000000001"/>
    <x v="0"/>
    <s v="Home Office"/>
    <s v="Office Supplies"/>
    <x v="13"/>
    <s v="Wrap Bag"/>
    <d v="2011-02-04T00:00:00"/>
  </r>
  <r>
    <n v="38274"/>
    <d v="2011-10-06T00:00:00"/>
    <s v="High"/>
    <n v="27"/>
    <n v="1199.57"/>
    <s v="Regular Air"/>
    <n v="16.36"/>
    <n v="839.69899999999996"/>
    <n v="856.05899999999997"/>
    <x v="6"/>
    <s v="Consumer"/>
    <s v="Office Supplies"/>
    <x v="9"/>
    <s v="Small Box"/>
    <d v="2011-12-06T00:00:00"/>
  </r>
  <r>
    <n v="19911"/>
    <d v="2011-06-10T00:00:00"/>
    <s v="High"/>
    <n v="43"/>
    <n v="1054.7"/>
    <s v="Regular Air"/>
    <n v="5.37"/>
    <n v="738.29"/>
    <n v="743.66"/>
    <x v="10"/>
    <s v="Consumer"/>
    <s v="Office Supplies"/>
    <x v="10"/>
    <s v="Medium Box"/>
    <d v="2011-07-10T00:00:00"/>
  </r>
  <r>
    <n v="21159"/>
    <d v="2011-07-06T00:00:00"/>
    <s v="Low"/>
    <n v="5"/>
    <n v="20.28"/>
    <s v="Express Air"/>
    <n v="2.0299999999999998"/>
    <n v="14.196"/>
    <n v="16.225999999999999"/>
    <x v="5"/>
    <s v="Consumer"/>
    <s v="Office Supplies"/>
    <x v="5"/>
    <s v="Wrap Bag"/>
    <d v="2011-11-06T00:00:00"/>
  </r>
  <r>
    <n v="38438"/>
    <s v="5/31/2011"/>
    <s v="Critical"/>
    <n v="16"/>
    <n v="621.92999999999995"/>
    <s v="Regular Air"/>
    <n v="4"/>
    <n v="435.35099999999994"/>
    <n v="439.35099999999994"/>
    <x v="7"/>
    <s v="Home Office"/>
    <s v="Technology"/>
    <x v="3"/>
    <s v="Small Box"/>
    <d v="2011-02-06T00:00:00"/>
  </r>
  <r>
    <n v="59652"/>
    <s v="1/27/2011"/>
    <s v="Medium"/>
    <n v="17"/>
    <n v="312.03500000000003"/>
    <s v="Regular Air"/>
    <n v="0.99"/>
    <n v="218.42449999999999"/>
    <n v="219.4145"/>
    <x v="5"/>
    <s v="Home Office"/>
    <s v="Technology"/>
    <x v="7"/>
    <s v="Small Pack"/>
    <s v="1/29/2011"/>
  </r>
  <r>
    <n v="41956"/>
    <d v="2011-12-12T00:00:00"/>
    <s v="Medium"/>
    <n v="16"/>
    <n v="86.3"/>
    <s v="Regular Air"/>
    <n v="4.93"/>
    <n v="60.41"/>
    <n v="65.34"/>
    <x v="10"/>
    <s v="Home Office"/>
    <s v="Technology"/>
    <x v="3"/>
    <s v="Small Pack"/>
    <s v="12/14/2011"/>
  </r>
  <r>
    <n v="41991"/>
    <s v="12/18/2011"/>
    <s v="Low"/>
    <n v="36"/>
    <n v="1773.86"/>
    <s v="Delivery Truck"/>
    <n v="14.19"/>
    <n v="1241.7019999999998"/>
    <n v="1255.8919999999998"/>
    <x v="11"/>
    <s v="Corporate"/>
    <s v="Furniture"/>
    <x v="1"/>
    <s v="Jumbo Drum"/>
    <s v="12/23/2011"/>
  </r>
  <r>
    <n v="21412"/>
    <s v="7/13/2011"/>
    <s v="Not Specified"/>
    <n v="28"/>
    <n v="203.99"/>
    <s v="Regular Air"/>
    <n v="4.2300000000000004"/>
    <n v="142.79300000000001"/>
    <n v="147.023"/>
    <x v="3"/>
    <s v="Home Office"/>
    <s v="Office Supplies"/>
    <x v="2"/>
    <s v="Wrap Bag"/>
    <s v="7/14/2011"/>
  </r>
  <r>
    <n v="40870"/>
    <d v="2011-11-12T00:00:00"/>
    <s v="Critical"/>
    <n v="43"/>
    <n v="12858.88"/>
    <s v="Regular Air"/>
    <n v="7.18"/>
    <n v="9001.2159999999985"/>
    <n v="9008.3959999999988"/>
    <x v="2"/>
    <s v="Corporate"/>
    <s v="Technology"/>
    <x v="3"/>
    <s v="Small Box"/>
    <d v="2011-11-12T00:00:00"/>
  </r>
  <r>
    <n v="11975"/>
    <s v="4/13/2011"/>
    <s v="Critical"/>
    <n v="43"/>
    <n v="210.66"/>
    <s v="Regular Air"/>
    <n v="5.74"/>
    <n v="147.46199999999999"/>
    <n v="153.202"/>
    <x v="6"/>
    <s v="Home Office"/>
    <s v="Office Supplies"/>
    <x v="11"/>
    <s v="Small Box"/>
    <s v="4/15/2011"/>
  </r>
  <r>
    <n v="17058"/>
    <d v="2011-01-01T00:00:00"/>
    <s v="High"/>
    <n v="15"/>
    <n v="72.67"/>
    <s v="Regular Air"/>
    <n v="6.72"/>
    <n v="50.869"/>
    <n v="57.588999999999999"/>
    <x v="3"/>
    <s v="Home Office"/>
    <s v="Office Supplies"/>
    <x v="2"/>
    <s v="Small Box"/>
    <d v="2011-02-01T00:00:00"/>
  </r>
  <r>
    <n v="47303"/>
    <d v="2011-05-12T00:00:00"/>
    <s v="Medium"/>
    <n v="7"/>
    <n v="56.9"/>
    <s v="Regular Air"/>
    <n v="1.39"/>
    <n v="39.83"/>
    <n v="41.22"/>
    <x v="6"/>
    <s v="Corporate"/>
    <s v="Office Supplies"/>
    <x v="15"/>
    <s v="Small Box"/>
    <d v="2011-06-12T00:00:00"/>
  </r>
  <r>
    <n v="9927"/>
    <s v="8/16/2011"/>
    <s v="High"/>
    <n v="44"/>
    <n v="10087.6"/>
    <s v="Regular Air"/>
    <n v="18.059999999999999"/>
    <n v="7061.32"/>
    <n v="7079.38"/>
    <x v="1"/>
    <s v="Corporate"/>
    <s v="Furniture"/>
    <x v="1"/>
    <s v="Large Box"/>
    <s v="8/17/2011"/>
  </r>
  <r>
    <n v="49987"/>
    <s v="1/19/2011"/>
    <s v="High"/>
    <n v="4"/>
    <n v="926.58"/>
    <s v="Delivery Truck"/>
    <n v="52.2"/>
    <n v="648.60599999999999"/>
    <n v="700.80600000000004"/>
    <x v="4"/>
    <s v="Consumer"/>
    <s v="Furniture"/>
    <x v="8"/>
    <s v="Jumbo Box"/>
    <s v="1/22/2011"/>
  </r>
  <r>
    <n v="10339"/>
    <d v="2011-11-10T00:00:00"/>
    <s v="Low"/>
    <n v="49"/>
    <n v="9752.25"/>
    <s v="Regular Air"/>
    <n v="21.21"/>
    <n v="6826.5749999999998"/>
    <n v="6847.7849999999999"/>
    <x v="5"/>
    <s v="Small Business"/>
    <s v="Furniture"/>
    <x v="0"/>
    <s v="Large Box"/>
    <s v="10/15/2011"/>
  </r>
  <r>
    <n v="51650"/>
    <d v="2011-01-06T00:00:00"/>
    <s v="High"/>
    <n v="19"/>
    <n v="51.23"/>
    <s v="Regular Air"/>
    <n v="0.96"/>
    <n v="35.860999999999997"/>
    <n v="36.820999999999998"/>
    <x v="3"/>
    <s v="Consumer"/>
    <s v="Office Supplies"/>
    <x v="5"/>
    <s v="Wrap Bag"/>
    <d v="2011-03-06T00:00:00"/>
  </r>
  <r>
    <n v="50309"/>
    <s v="3/15/2011"/>
    <s v="Low"/>
    <n v="36"/>
    <n v="243.18"/>
    <s v="Regular Air"/>
    <n v="9.69"/>
    <n v="170.226"/>
    <n v="179.916"/>
    <x v="6"/>
    <s v="Small Business"/>
    <s v="Office Supplies"/>
    <x v="9"/>
    <s v="Small Box"/>
    <s v="3/22/2011"/>
  </r>
  <r>
    <n v="19138"/>
    <d v="2011-05-09T00:00:00"/>
    <s v="Low"/>
    <n v="30"/>
    <n v="387"/>
    <s v="Express Air"/>
    <n v="6.13"/>
    <n v="270.89999999999998"/>
    <n v="277.02999999999997"/>
    <x v="1"/>
    <s v="Home Office"/>
    <s v="Office Supplies"/>
    <x v="9"/>
    <s v="Small Box"/>
    <d v="2011-10-09T00:00:00"/>
  </r>
  <r>
    <n v="3362"/>
    <s v="7/28/2011"/>
    <s v="Low"/>
    <n v="40"/>
    <n v="1699.52"/>
    <s v="Regular Air"/>
    <n v="1.99"/>
    <n v="1189.664"/>
    <n v="1191.654"/>
    <x v="0"/>
    <s v="Small Business"/>
    <s v="Technology"/>
    <x v="3"/>
    <s v="Small Pack"/>
    <d v="2011-01-08T00:00:00"/>
  </r>
  <r>
    <n v="4676"/>
    <s v="8/31/2011"/>
    <s v="High"/>
    <n v="11"/>
    <n v="1210.0515"/>
    <s v="Regular Air"/>
    <n v="7.69"/>
    <n v="847.03604999999993"/>
    <n v="854.72604999999999"/>
    <x v="8"/>
    <s v="Home Office"/>
    <s v="Technology"/>
    <x v="7"/>
    <s v="Small Box"/>
    <d v="2011-01-09T00:00:00"/>
  </r>
  <r>
    <n v="8901"/>
    <s v="8/20/2011"/>
    <s v="Low"/>
    <n v="15"/>
    <n v="168.9"/>
    <s v="Express Air"/>
    <n v="6.24"/>
    <n v="118.22999999999999"/>
    <n v="124.46999999999998"/>
    <x v="5"/>
    <s v="Consumer"/>
    <s v="Technology"/>
    <x v="6"/>
    <s v="Medium Box"/>
    <s v="8/27/2011"/>
  </r>
  <r>
    <n v="6274"/>
    <s v="7/14/2011"/>
    <s v="Not Specified"/>
    <n v="22"/>
    <n v="46.36"/>
    <s v="Express Air"/>
    <n v="4.08"/>
    <n v="32.451999999999998"/>
    <n v="36.531999999999996"/>
    <x v="0"/>
    <s v="Home Office"/>
    <s v="Furniture"/>
    <x v="0"/>
    <s v="Small Pack"/>
    <s v="7/15/2011"/>
  </r>
  <r>
    <n v="14113"/>
    <d v="2011-04-08T00:00:00"/>
    <s v="High"/>
    <n v="22"/>
    <n v="8218.16"/>
    <s v="Delivery Truck"/>
    <n v="85.63"/>
    <n v="5752.7119999999995"/>
    <n v="5838.3419999999996"/>
    <x v="2"/>
    <s v="Home Office"/>
    <s v="Furniture"/>
    <x v="8"/>
    <s v="Jumbo Box"/>
    <d v="2011-06-08T00:00:00"/>
  </r>
  <r>
    <n v="18534"/>
    <s v="12/30/2011"/>
    <s v="Low"/>
    <n v="36"/>
    <n v="282.58"/>
    <s v="Express Air"/>
    <n v="1.99"/>
    <n v="197.80599999999998"/>
    <n v="199.79599999999999"/>
    <x v="4"/>
    <s v="Corporate"/>
    <s v="Technology"/>
    <x v="3"/>
    <s v="Small Pack"/>
    <s v="12/30/2011"/>
  </r>
  <r>
    <n v="57510"/>
    <d v="2011-10-12T00:00:00"/>
    <s v="Not Specified"/>
    <n v="6"/>
    <n v="48.05"/>
    <s v="Regular Air"/>
    <n v="5.2"/>
    <n v="33.634999999999998"/>
    <n v="38.835000000000001"/>
    <x v="10"/>
    <s v="Corporate"/>
    <s v="Office Supplies"/>
    <x v="2"/>
    <s v="Small Box"/>
    <d v="2011-10-12T00:00:00"/>
  </r>
  <r>
    <n v="47747"/>
    <s v="11/21/2011"/>
    <s v="High"/>
    <n v="40"/>
    <n v="102.15"/>
    <s v="Express Air"/>
    <n v="5.33"/>
    <n v="71.504999999999995"/>
    <n v="76.834999999999994"/>
    <x v="9"/>
    <s v="Consumer"/>
    <s v="Furniture"/>
    <x v="0"/>
    <s v="Small Box"/>
    <s v="11/23/2011"/>
  </r>
  <r>
    <n v="46402"/>
    <d v="2011-08-01T00:00:00"/>
    <s v="Medium"/>
    <n v="29"/>
    <n v="1777.4690000000001"/>
    <s v="Regular Air"/>
    <n v="13.99"/>
    <n v="1244.2283"/>
    <n v="1258.2183"/>
    <x v="6"/>
    <s v="Consumer"/>
    <s v="Technology"/>
    <x v="7"/>
    <s v="Medium Box"/>
    <d v="2011-09-01T00:00:00"/>
  </r>
  <r>
    <n v="14883"/>
    <d v="2011-06-05T00:00:00"/>
    <s v="Low"/>
    <n v="38"/>
    <n v="978.4"/>
    <s v="Delivery Truck"/>
    <n v="14.36"/>
    <n v="684.88"/>
    <n v="699.24"/>
    <x v="7"/>
    <s v="Corporate"/>
    <s v="Furniture"/>
    <x v="1"/>
    <s v="Jumbo Drum"/>
    <d v="2011-11-05T00:00:00"/>
  </r>
  <r>
    <n v="23558"/>
    <d v="2011-09-08T00:00:00"/>
    <s v="Low"/>
    <n v="17"/>
    <n v="579.71"/>
    <s v="Delivery Truck"/>
    <n v="45.51"/>
    <n v="405.79700000000003"/>
    <n v="451.30700000000002"/>
    <x v="6"/>
    <s v="Home Office"/>
    <s v="Furniture"/>
    <x v="8"/>
    <s v="Jumbo Box"/>
    <s v="8/14/2011"/>
  </r>
  <r>
    <n v="40134"/>
    <d v="2011-09-10T00:00:00"/>
    <s v="Low"/>
    <n v="43"/>
    <n v="1461.1"/>
    <s v="Regular Air"/>
    <n v="1.99"/>
    <n v="1022.7699999999999"/>
    <n v="1024.7599999999998"/>
    <x v="0"/>
    <s v="Small Business"/>
    <s v="Technology"/>
    <x v="3"/>
    <s v="Small Pack"/>
    <s v="10/13/2011"/>
  </r>
  <r>
    <n v="53671"/>
    <d v="2011-10-06T00:00:00"/>
    <s v="Medium"/>
    <n v="39"/>
    <n v="616.5"/>
    <s v="Regular Air"/>
    <n v="8.4"/>
    <n v="431.54999999999995"/>
    <n v="439.94999999999993"/>
    <x v="6"/>
    <s v="Small Business"/>
    <s v="Office Supplies"/>
    <x v="11"/>
    <s v="Small Box"/>
    <d v="2011-11-06T00:00:00"/>
  </r>
  <r>
    <n v="27715"/>
    <s v="9/19/2011"/>
    <s v="High"/>
    <n v="12"/>
    <n v="94.52"/>
    <s v="Regular Air"/>
    <n v="6.28"/>
    <n v="66.163999999999987"/>
    <n v="72.443999999999988"/>
    <x v="5"/>
    <s v="Consumer"/>
    <s v="Office Supplies"/>
    <x v="11"/>
    <s v="Small Box"/>
    <s v="9/21/2011"/>
  </r>
  <r>
    <n v="7846"/>
    <s v="6/25/2011"/>
    <s v="Low"/>
    <n v="47"/>
    <n v="2926.33"/>
    <s v="Regular Air"/>
    <n v="19.989999999999998"/>
    <n v="2048.431"/>
    <n v="2068.4209999999998"/>
    <x v="2"/>
    <s v="Corporate"/>
    <s v="Office Supplies"/>
    <x v="11"/>
    <s v="Small Box"/>
    <s v="6/30/2011"/>
  </r>
  <r>
    <n v="10369"/>
    <d v="2011-09-11T00:00:00"/>
    <s v="Low"/>
    <n v="4"/>
    <n v="27.34"/>
    <s v="Regular Air"/>
    <n v="4.96"/>
    <n v="19.137999999999998"/>
    <n v="24.097999999999999"/>
    <x v="0"/>
    <s v="Home Office"/>
    <s v="Office Supplies"/>
    <x v="2"/>
    <s v="Small Box"/>
    <d v="2011-11-11T00:00:00"/>
  </r>
  <r>
    <n v="47075"/>
    <s v="10/17/2011"/>
    <s v="Medium"/>
    <n v="42"/>
    <n v="4346.9799999999996"/>
    <s v="Delivery Truck"/>
    <n v="35.840000000000003"/>
    <n v="3042.8859999999995"/>
    <n v="3078.7259999999997"/>
    <x v="3"/>
    <s v="Home Office"/>
    <s v="Furniture"/>
    <x v="14"/>
    <s v="Jumbo Box"/>
    <s v="10/19/2011"/>
  </r>
  <r>
    <n v="55425"/>
    <d v="2011-01-11T00:00:00"/>
    <s v="Critical"/>
    <n v="8"/>
    <n v="2302.36"/>
    <s v="Express Air"/>
    <n v="7.18"/>
    <n v="1611.652"/>
    <n v="1618.8320000000001"/>
    <x v="2"/>
    <s v="Corporate"/>
    <s v="Technology"/>
    <x v="3"/>
    <s v="Small Box"/>
    <d v="2011-03-11T00:00:00"/>
  </r>
  <r>
    <n v="53671"/>
    <d v="2011-10-06T00:00:00"/>
    <s v="Medium"/>
    <n v="43"/>
    <n v="6255.81"/>
    <s v="Regular Air"/>
    <n v="19.989999999999998"/>
    <n v="4379.067"/>
    <n v="4399.0569999999998"/>
    <x v="6"/>
    <s v="Small Business"/>
    <s v="Office Supplies"/>
    <x v="9"/>
    <s v="Small Box"/>
    <d v="2011-11-06T00:00:00"/>
  </r>
  <r>
    <n v="50657"/>
    <s v="12/18/2011"/>
    <s v="High"/>
    <n v="16"/>
    <n v="60.02"/>
    <s v="Express Air"/>
    <n v="1.93"/>
    <n v="42.014000000000003"/>
    <n v="43.944000000000003"/>
    <x v="9"/>
    <s v="Corporate"/>
    <s v="Office Supplies"/>
    <x v="2"/>
    <s v="Wrap Bag"/>
    <s v="12/20/2011"/>
  </r>
  <r>
    <n v="8480"/>
    <s v="1/29/2011"/>
    <s v="High"/>
    <n v="3"/>
    <n v="309.9015"/>
    <s v="Regular Air"/>
    <n v="7.69"/>
    <n v="216.93105"/>
    <n v="224.62105"/>
    <x v="6"/>
    <s v="Corporate"/>
    <s v="Technology"/>
    <x v="7"/>
    <s v="Small Box"/>
    <s v="1/31/2011"/>
  </r>
  <r>
    <n v="13953"/>
    <s v="5/31/2011"/>
    <s v="Critical"/>
    <n v="32"/>
    <n v="381.24"/>
    <s v="Regular Air"/>
    <n v="5.01"/>
    <n v="266.86799999999999"/>
    <n v="271.87799999999999"/>
    <x v="6"/>
    <s v="Consumer"/>
    <s v="Office Supplies"/>
    <x v="2"/>
    <s v="Small Box"/>
    <d v="2011-02-06T00:00:00"/>
  </r>
  <r>
    <n v="32613"/>
    <s v="12/16/2011"/>
    <s v="Low"/>
    <n v="31"/>
    <n v="1359.74"/>
    <s v="Express Air"/>
    <n v="8.99"/>
    <n v="951.81799999999998"/>
    <n v="960.80799999999999"/>
    <x v="2"/>
    <s v="Consumer"/>
    <s v="Office Supplies"/>
    <x v="5"/>
    <s v="Small Pack"/>
    <s v="12/23/2011"/>
  </r>
  <r>
    <n v="56322"/>
    <s v="9/30/2011"/>
    <s v="Medium"/>
    <n v="16"/>
    <n v="1689.1369999999999"/>
    <s v="Regular Air"/>
    <n v="8.08"/>
    <n v="1182.3959"/>
    <n v="1190.4758999999999"/>
    <x v="3"/>
    <s v="Small Business"/>
    <s v="Technology"/>
    <x v="7"/>
    <s v="Small Box"/>
    <d v="2011-02-10T00:00:00"/>
  </r>
  <r>
    <n v="41794"/>
    <s v="5/27/2011"/>
    <s v="Critical"/>
    <n v="48"/>
    <n v="836.59"/>
    <s v="Regular Air"/>
    <n v="8.65"/>
    <n v="585.61299999999994"/>
    <n v="594.26299999999992"/>
    <x v="7"/>
    <s v="Home Office"/>
    <s v="Office Supplies"/>
    <x v="5"/>
    <s v="Small Box"/>
    <s v="5/28/2011"/>
  </r>
  <r>
    <n v="7585"/>
    <s v="5/19/2011"/>
    <s v="High"/>
    <n v="34"/>
    <n v="650.1395"/>
    <s v="Regular Air"/>
    <n v="1.25"/>
    <n v="455.09764999999999"/>
    <n v="456.34764999999999"/>
    <x v="7"/>
    <s v="Consumer"/>
    <s v="Technology"/>
    <x v="7"/>
    <s v="Small Pack"/>
    <s v="5/21/2011"/>
  </r>
  <r>
    <n v="39590"/>
    <s v="5/14/2011"/>
    <s v="Low"/>
    <n v="9"/>
    <n v="79.25"/>
    <s v="Express Air"/>
    <n v="5.83"/>
    <n v="55.474999999999994"/>
    <n v="61.304999999999993"/>
    <x v="6"/>
    <s v="Small Business"/>
    <s v="Office Supplies"/>
    <x v="2"/>
    <s v="Wrap Bag"/>
    <s v="5/21/2011"/>
  </r>
  <r>
    <n v="45155"/>
    <s v="2/15/2011"/>
    <s v="Low"/>
    <n v="44"/>
    <n v="181.61"/>
    <s v="Regular Air"/>
    <n v="5.34"/>
    <n v="127.127"/>
    <n v="132.46699999999998"/>
    <x v="4"/>
    <s v="Corporate"/>
    <s v="Office Supplies"/>
    <x v="11"/>
    <s v="Small Box"/>
    <s v="2/22/2011"/>
  </r>
  <r>
    <n v="39457"/>
    <d v="2011-02-06T00:00:00"/>
    <s v="Critical"/>
    <n v="40"/>
    <n v="4842.21"/>
    <s v="Delivery Truck"/>
    <n v="70.2"/>
    <n v="3389.547"/>
    <n v="3459.7469999999998"/>
    <x v="1"/>
    <s v="Home Office"/>
    <s v="Furniture"/>
    <x v="1"/>
    <s v="Jumbo Drum"/>
    <d v="2011-02-06T00:00:00"/>
  </r>
  <r>
    <n v="32036"/>
    <d v="2011-05-10T00:00:00"/>
    <s v="Medium"/>
    <n v="6"/>
    <n v="338.89"/>
    <s v="Regular Air"/>
    <n v="10.75"/>
    <n v="237.22299999999998"/>
    <n v="247.97299999999998"/>
    <x v="6"/>
    <s v="Corporate"/>
    <s v="Office Supplies"/>
    <x v="2"/>
    <s v="Small Box"/>
    <d v="2011-07-10T00:00:00"/>
  </r>
  <r>
    <n v="10342"/>
    <s v="11/22/2011"/>
    <s v="Medium"/>
    <n v="45"/>
    <n v="5181.08"/>
    <s v="Delivery Truck"/>
    <n v="58.72"/>
    <n v="3626.7559999999999"/>
    <n v="3685.4759999999997"/>
    <x v="6"/>
    <s v="Consumer"/>
    <s v="Furniture"/>
    <x v="14"/>
    <s v="Jumbo Box"/>
    <s v="11/24/2011"/>
  </r>
  <r>
    <n v="10144"/>
    <d v="2011-02-01T00:00:00"/>
    <s v="Critical"/>
    <n v="24"/>
    <n v="6408.3"/>
    <s v="Delivery Truck"/>
    <n v="35.67"/>
    <n v="4485.8099999999995"/>
    <n v="4521.4799999999996"/>
    <x v="0"/>
    <s v="Corporate"/>
    <s v="Furniture"/>
    <x v="8"/>
    <s v="Jumbo Box"/>
    <d v="2011-02-01T00:00:00"/>
  </r>
  <r>
    <n v="50500"/>
    <d v="2011-06-09T00:00:00"/>
    <s v="Low"/>
    <n v="45"/>
    <n v="109.39"/>
    <s v="Express Air"/>
    <n v="1.02"/>
    <n v="76.572999999999993"/>
    <n v="77.592999999999989"/>
    <x v="9"/>
    <s v="Consumer"/>
    <s v="Office Supplies"/>
    <x v="13"/>
    <s v="Wrap Bag"/>
    <d v="2011-06-09T00:00:00"/>
  </r>
  <r>
    <n v="32454"/>
    <s v="3/31/2011"/>
    <s v="Critical"/>
    <n v="12"/>
    <n v="83.89"/>
    <s v="Regular Air"/>
    <n v="5.48"/>
    <n v="58.722999999999999"/>
    <n v="64.203000000000003"/>
    <x v="6"/>
    <s v="Consumer"/>
    <s v="Office Supplies"/>
    <x v="11"/>
    <s v="Small Box"/>
    <d v="2011-01-04T00:00:00"/>
  </r>
  <r>
    <n v="49987"/>
    <s v="1/19/2011"/>
    <s v="High"/>
    <n v="15"/>
    <n v="1795.49"/>
    <s v="Delivery Truck"/>
    <n v="58.72"/>
    <n v="1256.8429999999998"/>
    <n v="1315.5629999999999"/>
    <x v="4"/>
    <s v="Consumer"/>
    <s v="Furniture"/>
    <x v="14"/>
    <s v="Jumbo Box"/>
    <s v="1/22/2011"/>
  </r>
  <r>
    <n v="26529"/>
    <s v="1/28/2011"/>
    <s v="Low"/>
    <n v="17"/>
    <n v="201.72"/>
    <s v="Regular Air"/>
    <n v="11.25"/>
    <n v="141.20399999999998"/>
    <n v="152.45399999999998"/>
    <x v="7"/>
    <s v="Consumer"/>
    <s v="Office Supplies"/>
    <x v="2"/>
    <s v="Small Box"/>
    <d v="2011-01-02T00:00:00"/>
  </r>
  <r>
    <n v="33987"/>
    <s v="10/25/2011"/>
    <s v="High"/>
    <n v="19"/>
    <n v="1616.87"/>
    <s v="Delivery Truck"/>
    <n v="30"/>
    <n v="1131.8089999999997"/>
    <n v="1161.8089999999997"/>
    <x v="6"/>
    <s v="Small Business"/>
    <s v="Furniture"/>
    <x v="1"/>
    <s v="Jumbo Drum"/>
    <s v="10/26/2011"/>
  </r>
  <r>
    <n v="26503"/>
    <s v="4/21/2011"/>
    <s v="Medium"/>
    <n v="12"/>
    <n v="262.08999999999997"/>
    <s v="Regular Air"/>
    <n v="10.49"/>
    <n v="183.46299999999997"/>
    <n v="193.95299999999997"/>
    <x v="3"/>
    <s v="Small Business"/>
    <s v="Furniture"/>
    <x v="0"/>
    <s v="Small Box"/>
    <s v="4/22/2011"/>
  </r>
  <r>
    <n v="20259"/>
    <s v="5/24/2011"/>
    <s v="Critical"/>
    <n v="42"/>
    <n v="539.05999999999995"/>
    <s v="Regular Air"/>
    <n v="4.59"/>
    <n v="377.34199999999993"/>
    <n v="381.9319999999999"/>
    <x v="6"/>
    <s v="Corporate"/>
    <s v="Office Supplies"/>
    <x v="4"/>
    <s v="Wrap Bag"/>
    <s v="5/25/2011"/>
  </r>
  <r>
    <n v="56804"/>
    <s v="3/27/2011"/>
    <s v="Critical"/>
    <n v="24"/>
    <n v="121.81"/>
    <s v="Regular Air"/>
    <n v="4.8600000000000003"/>
    <n v="85.266999999999996"/>
    <n v="90.126999999999995"/>
    <x v="10"/>
    <s v="Home Office"/>
    <s v="Office Supplies"/>
    <x v="2"/>
    <s v="Small Box"/>
    <s v="3/28/2011"/>
  </r>
  <r>
    <n v="11040"/>
    <s v="10/23/2011"/>
    <s v="Not Specified"/>
    <n v="44"/>
    <n v="1102.28"/>
    <s v="Regular Air"/>
    <n v="6.71"/>
    <n v="771.59599999999989"/>
    <n v="778.30599999999993"/>
    <x v="6"/>
    <s v="Corporate"/>
    <s v="Office Supplies"/>
    <x v="15"/>
    <s v="Small Box"/>
    <s v="10/23/2011"/>
  </r>
  <r>
    <n v="8993"/>
    <s v="5/28/2011"/>
    <s v="Medium"/>
    <n v="41"/>
    <n v="172.15"/>
    <s v="Express Air"/>
    <n v="0.5"/>
    <n v="120.505"/>
    <n v="121.005"/>
    <x v="3"/>
    <s v="Corporate"/>
    <s v="Office Supplies"/>
    <x v="12"/>
    <s v="Small Box"/>
    <s v="5/30/2011"/>
  </r>
  <r>
    <n v="2053"/>
    <d v="2011-06-02T00:00:00"/>
    <s v="Critical"/>
    <n v="7"/>
    <n v="771.78300000000002"/>
    <s v="Regular Air"/>
    <n v="4.2"/>
    <n v="540.24810000000002"/>
    <n v="544.44810000000007"/>
    <x v="6"/>
    <s v="Consumer"/>
    <s v="Technology"/>
    <x v="7"/>
    <s v="Small Box"/>
    <d v="2011-08-02T00:00:00"/>
  </r>
  <r>
    <n v="10144"/>
    <d v="2011-02-01T00:00:00"/>
    <s v="Critical"/>
    <n v="16"/>
    <n v="5403.75"/>
    <s v="Delivery Truck"/>
    <n v="58.92"/>
    <n v="3782.6249999999995"/>
    <n v="3841.5449999999996"/>
    <x v="0"/>
    <s v="Corporate"/>
    <s v="Furniture"/>
    <x v="1"/>
    <s v="Jumbo Drum"/>
    <d v="2011-04-01T00:00:00"/>
  </r>
  <r>
    <n v="28870"/>
    <d v="2011-10-11T00:00:00"/>
    <s v="High"/>
    <n v="35"/>
    <n v="3310.9454999999998"/>
    <s v="Regular Air"/>
    <n v="2.5"/>
    <n v="2317.6618499999995"/>
    <n v="2320.1618499999995"/>
    <x v="1"/>
    <s v="Corporate"/>
    <s v="Technology"/>
    <x v="7"/>
    <s v="Small Box"/>
    <s v="11/13/2011"/>
  </r>
  <r>
    <n v="14951"/>
    <s v="5/17/2011"/>
    <s v="Medium"/>
    <n v="26"/>
    <n v="65.209999999999994"/>
    <s v="Regular Air"/>
    <n v="2.4"/>
    <n v="45.646999999999991"/>
    <n v="48.04699999999999"/>
    <x v="10"/>
    <s v="Home Office"/>
    <s v="Office Supplies"/>
    <x v="5"/>
    <s v="Wrap Bag"/>
    <s v="5/17/2011"/>
  </r>
  <r>
    <n v="42692"/>
    <s v="12/20/2011"/>
    <s v="Medium"/>
    <n v="41"/>
    <n v="248.86"/>
    <s v="Regular Air"/>
    <n v="7.5"/>
    <n v="174.202"/>
    <n v="181.702"/>
    <x v="0"/>
    <s v="Small Business"/>
    <s v="Office Supplies"/>
    <x v="2"/>
    <s v="Small Box"/>
    <s v="12/22/2011"/>
  </r>
  <r>
    <n v="51525"/>
    <d v="2011-07-11T00:00:00"/>
    <s v="Critical"/>
    <n v="18"/>
    <n v="360.24"/>
    <s v="Express Air"/>
    <n v="4"/>
    <n v="252.16799999999998"/>
    <n v="256.16800000000001"/>
    <x v="4"/>
    <s v="Home Office"/>
    <s v="Technology"/>
    <x v="3"/>
    <s v="Small Box"/>
    <d v="2011-09-11T00:00:00"/>
  </r>
  <r>
    <n v="46885"/>
    <d v="2011-07-06T00:00:00"/>
    <s v="Low"/>
    <n v="27"/>
    <n v="632.54999999999995"/>
    <s v="Regular Air"/>
    <n v="8.99"/>
    <n v="442.78499999999997"/>
    <n v="451.77499999999998"/>
    <x v="3"/>
    <s v="Corporate"/>
    <s v="Furniture"/>
    <x v="0"/>
    <s v="Small Pack"/>
    <d v="2011-11-06T00:00:00"/>
  </r>
  <r>
    <n v="27298"/>
    <s v="11/19/2011"/>
    <s v="Low"/>
    <n v="40"/>
    <n v="7813.7"/>
    <s v="Regular Air"/>
    <n v="24.49"/>
    <n v="5469.5899999999992"/>
    <n v="5494.079999999999"/>
    <x v="0"/>
    <s v="Small Business"/>
    <s v="Technology"/>
    <x v="16"/>
    <s v="Large Box"/>
    <s v="11/23/2011"/>
  </r>
  <r>
    <n v="58947"/>
    <s v="9/26/2011"/>
    <s v="Not Specified"/>
    <n v="28"/>
    <n v="135.72"/>
    <s v="Regular Air"/>
    <n v="5.0199999999999996"/>
    <n v="95.003999999999991"/>
    <n v="100.02399999999999"/>
    <x v="3"/>
    <s v="Home Office"/>
    <s v="Office Supplies"/>
    <x v="2"/>
    <s v="Small Box"/>
    <s v="9/27/2011"/>
  </r>
  <r>
    <n v="39937"/>
    <s v="5/23/2011"/>
    <s v="Medium"/>
    <n v="42"/>
    <n v="113.33"/>
    <s v="Regular Air"/>
    <n v="1.49"/>
    <n v="79.330999999999989"/>
    <n v="80.820999999999984"/>
    <x v="7"/>
    <s v="Consumer"/>
    <s v="Office Supplies"/>
    <x v="11"/>
    <s v="Small Box"/>
    <s v="5/23/2011"/>
  </r>
  <r>
    <n v="58407"/>
    <d v="2011-06-05T00:00:00"/>
    <s v="High"/>
    <n v="29"/>
    <n v="1669.88"/>
    <s v="Regular Air"/>
    <n v="14.3"/>
    <n v="1168.9159999999999"/>
    <n v="1183.2159999999999"/>
    <x v="4"/>
    <s v="Corporate"/>
    <s v="Office Supplies"/>
    <x v="2"/>
    <s v="Small Box"/>
    <d v="2011-09-05T00:00:00"/>
  </r>
  <r>
    <n v="24965"/>
    <s v="3/29/2011"/>
    <s v="Low"/>
    <n v="6"/>
    <n v="2528.4899999999998"/>
    <s v="Express Air"/>
    <n v="19.989999999999998"/>
    <n v="1769.9429999999998"/>
    <n v="1789.9329999999998"/>
    <x v="11"/>
    <s v="Corporate"/>
    <s v="Office Supplies"/>
    <x v="11"/>
    <s v="Small Box"/>
    <d v="2011-03-04T00:00:00"/>
  </r>
  <r>
    <n v="25280"/>
    <s v="5/21/2011"/>
    <s v="Not Specified"/>
    <n v="47"/>
    <n v="202.64"/>
    <s v="Regular Air"/>
    <n v="1.17"/>
    <n v="141.84799999999998"/>
    <n v="143.01799999999997"/>
    <x v="4"/>
    <s v="Corporate"/>
    <s v="Office Supplies"/>
    <x v="5"/>
    <s v="Wrap Bag"/>
    <s v="5/22/2011"/>
  </r>
  <r>
    <n v="4006"/>
    <d v="2011-03-01T00:00:00"/>
    <s v="Medium"/>
    <n v="38"/>
    <n v="1441.61"/>
    <s v="Regular Air"/>
    <n v="5.08"/>
    <n v="1009.1269999999998"/>
    <n v="1014.2069999999999"/>
    <x v="6"/>
    <s v="Corporate"/>
    <s v="Office Supplies"/>
    <x v="2"/>
    <s v="Wrap Bag"/>
    <d v="2011-04-01T00:00:00"/>
  </r>
  <r>
    <n v="15428"/>
    <d v="2011-09-02T00:00:00"/>
    <s v="Critical"/>
    <n v="50"/>
    <n v="1444.96"/>
    <s v="Express Air"/>
    <n v="4"/>
    <n v="1011.472"/>
    <n v="1015.472"/>
    <x v="7"/>
    <s v="Small Business"/>
    <s v="Technology"/>
    <x v="3"/>
    <s v="Small Box"/>
    <d v="2011-10-02T00:00:00"/>
  </r>
  <r>
    <n v="49924"/>
    <s v="5/25/2011"/>
    <s v="Critical"/>
    <n v="13"/>
    <n v="33.11"/>
    <s v="Regular Air"/>
    <n v="4.57"/>
    <n v="23.177"/>
    <n v="27.747"/>
    <x v="6"/>
    <s v="Home Office"/>
    <s v="Furniture"/>
    <x v="0"/>
    <s v="Small Pack"/>
    <s v="5/27/2011"/>
  </r>
  <r>
    <n v="58598"/>
    <s v="8/22/2011"/>
    <s v="Medium"/>
    <n v="25"/>
    <n v="89.32"/>
    <s v="Regular Air"/>
    <n v="0.7"/>
    <n v="62.523999999999994"/>
    <n v="63.223999999999997"/>
    <x v="6"/>
    <s v="Home Office"/>
    <s v="Office Supplies"/>
    <x v="13"/>
    <s v="Wrap Bag"/>
    <s v="8/23/2011"/>
  </r>
  <r>
    <n v="37505"/>
    <d v="2011-03-06T00:00:00"/>
    <s v="Low"/>
    <n v="9"/>
    <n v="2007.24"/>
    <s v="Express Air"/>
    <n v="11.79"/>
    <n v="1405.068"/>
    <n v="1416.8579999999999"/>
    <x v="0"/>
    <s v="Home Office"/>
    <s v="Office Supplies"/>
    <x v="10"/>
    <s v="Medium Box"/>
    <d v="2011-05-06T00:00:00"/>
  </r>
  <r>
    <n v="40420"/>
    <d v="2011-10-01T00:00:00"/>
    <s v="High"/>
    <n v="50"/>
    <n v="886.36300000000006"/>
    <s v="Regular Air"/>
    <n v="0.99"/>
    <n v="620.45410000000004"/>
    <n v="621.44410000000005"/>
    <x v="0"/>
    <s v="Corporate"/>
    <s v="Technology"/>
    <x v="7"/>
    <s v="Wrap Bag"/>
    <d v="2011-12-01T00:00:00"/>
  </r>
  <r>
    <n v="59812"/>
    <s v="6/22/2011"/>
    <s v="Medium"/>
    <n v="46"/>
    <n v="9261.24"/>
    <s v="Regular Air"/>
    <n v="19.989999999999998"/>
    <n v="6482.8679999999995"/>
    <n v="6502.8579999999993"/>
    <x v="0"/>
    <s v="Consumer"/>
    <s v="Office Supplies"/>
    <x v="9"/>
    <s v="Small Box"/>
    <s v="6/22/2011"/>
  </r>
  <r>
    <n v="2436"/>
    <d v="2011-10-09T00:00:00"/>
    <s v="Not Specified"/>
    <n v="14"/>
    <n v="330.21"/>
    <s v="Express Air"/>
    <n v="5.47"/>
    <n v="231.14699999999996"/>
    <n v="236.61699999999996"/>
    <x v="5"/>
    <s v="Corporate"/>
    <s v="Office Supplies"/>
    <x v="2"/>
    <s v="Small Box"/>
    <s v="9/13/2011"/>
  </r>
  <r>
    <n v="41664"/>
    <d v="2011-04-12T00:00:00"/>
    <s v="Critical"/>
    <n v="5"/>
    <n v="54.8"/>
    <s v="Regular Air"/>
    <n v="1.99"/>
    <n v="38.359999999999992"/>
    <n v="40.349999999999994"/>
    <x v="6"/>
    <s v="Corporate"/>
    <s v="Technology"/>
    <x v="3"/>
    <s v="Small Pack"/>
    <d v="2011-04-12T00:00:00"/>
  </r>
  <r>
    <n v="47079"/>
    <s v="12/16/2011"/>
    <s v="Critical"/>
    <n v="34"/>
    <n v="1069.8499999999999"/>
    <s v="Delivery Truck"/>
    <n v="45.51"/>
    <n v="748.89499999999987"/>
    <n v="794.40499999999986"/>
    <x v="3"/>
    <s v="Home Office"/>
    <s v="Furniture"/>
    <x v="8"/>
    <s v="Jumbo Box"/>
    <s v="12/18/2011"/>
  </r>
  <r>
    <n v="40962"/>
    <s v="2/20/2011"/>
    <s v="Critical"/>
    <n v="28"/>
    <n v="1553.66"/>
    <s v="Regular Air"/>
    <n v="0.99"/>
    <n v="1087.5619999999999"/>
    <n v="1088.5519999999999"/>
    <x v="6"/>
    <s v="Corporate"/>
    <s v="Office Supplies"/>
    <x v="10"/>
    <s v="Small Box"/>
    <s v="2/21/2011"/>
  </r>
  <r>
    <n v="41895"/>
    <d v="2011-10-01T00:00:00"/>
    <s v="Critical"/>
    <n v="8"/>
    <n v="27663.919999999998"/>
    <s v="Regular Air"/>
    <n v="24.49"/>
    <n v="19364.743999999999"/>
    <n v="19389.234"/>
    <x v="0"/>
    <s v="Consumer"/>
    <s v="Technology"/>
    <x v="16"/>
    <s v="Large Box"/>
    <d v="2011-12-01T00:00:00"/>
  </r>
  <r>
    <n v="774"/>
    <d v="2011-03-12T00:00:00"/>
    <s v="Critical"/>
    <n v="17"/>
    <n v="126.57"/>
    <s v="Regular Air"/>
    <n v="49"/>
    <n v="88.59899999999999"/>
    <n v="137.59899999999999"/>
    <x v="7"/>
    <s v="Small Business"/>
    <s v="Office Supplies"/>
    <x v="10"/>
    <s v="Large Box"/>
    <d v="2011-05-12T00:00:00"/>
  </r>
  <r>
    <n v="35782"/>
    <d v="2011-05-08T00:00:00"/>
    <s v="Low"/>
    <n v="13"/>
    <n v="1330.73"/>
    <s v="Delivery Truck"/>
    <n v="41.64"/>
    <n v="931.51099999999997"/>
    <n v="973.15099999999995"/>
    <x v="3"/>
    <s v="Corporate"/>
    <s v="Furniture"/>
    <x v="8"/>
    <s v="Jumbo Box"/>
    <d v="2011-10-08T00:00:00"/>
  </r>
  <r>
    <n v="34913"/>
    <s v="11/22/2011"/>
    <s v="Medium"/>
    <n v="15"/>
    <n v="107.63"/>
    <s v="Regular Air"/>
    <n v="5.48"/>
    <n v="75.340999999999994"/>
    <n v="80.820999999999998"/>
    <x v="10"/>
    <s v="Home Office"/>
    <s v="Office Supplies"/>
    <x v="11"/>
    <s v="Small Box"/>
    <s v="11/24/2011"/>
  </r>
  <r>
    <n v="32929"/>
    <d v="2011-02-05T00:00:00"/>
    <s v="Low"/>
    <n v="13"/>
    <n v="152.13999999999999"/>
    <s v="Regular Air"/>
    <n v="4.8099999999999996"/>
    <n v="106.49799999999999"/>
    <n v="111.30799999999999"/>
    <x v="9"/>
    <s v="Corporate"/>
    <s v="Office Supplies"/>
    <x v="9"/>
    <s v="Small Box"/>
    <d v="2011-07-05T00:00:00"/>
  </r>
  <r>
    <n v="31938"/>
    <s v="7/27/2011"/>
    <s v="Medium"/>
    <n v="13"/>
    <n v="1193.6199999999999"/>
    <s v="Delivery Truck"/>
    <n v="42"/>
    <n v="835.53399999999988"/>
    <n v="877.53399999999988"/>
    <x v="0"/>
    <s v="Consumer"/>
    <s v="Furniture"/>
    <x v="1"/>
    <s v="Jumbo Drum"/>
    <s v="7/28/2011"/>
  </r>
  <r>
    <n v="965"/>
    <s v="5/14/2011"/>
    <s v="Low"/>
    <n v="42"/>
    <n v="11230.25"/>
    <s v="Delivery Truck"/>
    <n v="35.67"/>
    <n v="7861.1749999999993"/>
    <n v="7896.8449999999993"/>
    <x v="6"/>
    <s v="Corporate"/>
    <s v="Furniture"/>
    <x v="8"/>
    <s v="Jumbo Box"/>
    <s v="5/21/2011"/>
  </r>
  <r>
    <n v="53728"/>
    <s v="10/22/2011"/>
    <s v="High"/>
    <n v="27"/>
    <n v="1502.66"/>
    <s v="Regular Air"/>
    <n v="1.49"/>
    <n v="1051.8620000000001"/>
    <n v="1053.3520000000001"/>
    <x v="6"/>
    <s v="Corporate"/>
    <s v="Office Supplies"/>
    <x v="11"/>
    <s v="Small Box"/>
    <s v="10/23/2011"/>
  </r>
  <r>
    <n v="49921"/>
    <s v="2/17/2011"/>
    <s v="Low"/>
    <n v="1"/>
    <n v="18.149999999999999"/>
    <s v="Regular Air"/>
    <n v="6.13"/>
    <n v="12.704999999999998"/>
    <n v="18.834999999999997"/>
    <x v="1"/>
    <s v="Small Business"/>
    <s v="Office Supplies"/>
    <x v="9"/>
    <s v="Small Box"/>
    <s v="2/19/2011"/>
  </r>
  <r>
    <n v="27904"/>
    <d v="2011-03-09T00:00:00"/>
    <s v="High"/>
    <n v="8"/>
    <n v="460.58949999999999"/>
    <s v="Regular Air"/>
    <n v="8.99"/>
    <n v="322.41264999999999"/>
    <n v="331.40264999999999"/>
    <x v="0"/>
    <s v="Consumer"/>
    <s v="Technology"/>
    <x v="7"/>
    <s v="Small Box"/>
    <d v="2011-04-09T00:00:00"/>
  </r>
  <r>
    <n v="13764"/>
    <s v="7/13/2011"/>
    <s v="Medium"/>
    <n v="31"/>
    <n v="123.93"/>
    <s v="Regular Air"/>
    <n v="0.94"/>
    <n v="86.751000000000005"/>
    <n v="87.691000000000003"/>
    <x v="6"/>
    <s v="Home Office"/>
    <s v="Office Supplies"/>
    <x v="5"/>
    <s v="Wrap Bag"/>
    <s v="7/14/2011"/>
  </r>
  <r>
    <n v="40934"/>
    <s v="11/13/2011"/>
    <s v="Not Specified"/>
    <n v="11"/>
    <n v="404.14949999999999"/>
    <s v="Regular Air"/>
    <n v="4.99"/>
    <n v="282.90464999999995"/>
    <n v="287.89464999999996"/>
    <x v="2"/>
    <s v="Home Office"/>
    <s v="Technology"/>
    <x v="7"/>
    <s v="Small Box"/>
    <s v="11/15/2011"/>
  </r>
  <r>
    <n v="51687"/>
    <d v="2011-11-09T00:00:00"/>
    <s v="Low"/>
    <n v="42"/>
    <n v="248.92"/>
    <s v="Regular Air"/>
    <n v="5.3"/>
    <n v="174.24399999999997"/>
    <n v="179.54399999999998"/>
    <x v="10"/>
    <s v="Small Business"/>
    <s v="Office Supplies"/>
    <x v="15"/>
    <s v="Small Box"/>
    <s v="9/13/2011"/>
  </r>
  <r>
    <n v="6788"/>
    <d v="2011-04-08T00:00:00"/>
    <s v="Not Specified"/>
    <n v="41"/>
    <n v="127.84"/>
    <s v="Express Air"/>
    <n v="0.96"/>
    <n v="89.488"/>
    <n v="90.447999999999993"/>
    <x v="5"/>
    <s v="Small Business"/>
    <s v="Office Supplies"/>
    <x v="5"/>
    <s v="Wrap Bag"/>
    <d v="2011-06-08T00:00:00"/>
  </r>
  <r>
    <n v="55686"/>
    <s v="3/25/2011"/>
    <s v="Critical"/>
    <n v="26"/>
    <n v="423.14"/>
    <s v="Regular Air"/>
    <n v="4"/>
    <n v="296.19799999999998"/>
    <n v="300.19799999999998"/>
    <x v="10"/>
    <s v="Corporate"/>
    <s v="Technology"/>
    <x v="3"/>
    <s v="Small Box"/>
    <s v="3/27/2011"/>
  </r>
  <r>
    <n v="15619"/>
    <s v="6/28/2011"/>
    <s v="Low"/>
    <n v="9"/>
    <n v="1425.21"/>
    <s v="Delivery Truck"/>
    <n v="30"/>
    <n v="997.64699999999993"/>
    <n v="1027.6469999999999"/>
    <x v="4"/>
    <s v="Corporate"/>
    <s v="Furniture"/>
    <x v="1"/>
    <s v="Jumbo Drum"/>
    <d v="2011-05-07T00:00:00"/>
  </r>
  <r>
    <n v="43424"/>
    <s v="8/18/2011"/>
    <s v="Not Specified"/>
    <n v="34"/>
    <n v="772.56"/>
    <s v="Express Air"/>
    <n v="4.5"/>
    <n v="540.79199999999992"/>
    <n v="545.29199999999992"/>
    <x v="6"/>
    <s v="Home Office"/>
    <s v="Office Supplies"/>
    <x v="10"/>
    <s v="Small Box"/>
    <s v="8/20/2011"/>
  </r>
  <r>
    <n v="12448"/>
    <d v="2011-08-11T00:00:00"/>
    <s v="Critical"/>
    <n v="24"/>
    <n v="6802.37"/>
    <s v="Delivery Truck"/>
    <n v="69.55"/>
    <n v="4761.6589999999997"/>
    <n v="4831.2089999999998"/>
    <x v="2"/>
    <s v="Small Business"/>
    <s v="Furniture"/>
    <x v="1"/>
    <s v="Jumbo Drum"/>
    <d v="2011-09-11T00:00:00"/>
  </r>
  <r>
    <n v="51652"/>
    <d v="2011-09-04T00:00:00"/>
    <s v="Not Specified"/>
    <n v="38"/>
    <n v="4992.63"/>
    <s v="Express Air"/>
    <n v="19.989999999999998"/>
    <n v="3494.8409999999999"/>
    <n v="3514.8309999999997"/>
    <x v="3"/>
    <s v="Home Office"/>
    <s v="Office Supplies"/>
    <x v="9"/>
    <s v="Small Box"/>
    <d v="2011-10-04T00:00:00"/>
  </r>
  <r>
    <n v="29506"/>
    <s v="6/14/2011"/>
    <s v="Critical"/>
    <n v="8"/>
    <n v="16.350000000000001"/>
    <s v="Regular Air"/>
    <n v="1.49"/>
    <n v="11.445"/>
    <n v="12.935"/>
    <x v="2"/>
    <s v="Consumer"/>
    <s v="Office Supplies"/>
    <x v="11"/>
    <s v="Small Box"/>
    <s v="6/15/2011"/>
  </r>
  <r>
    <n v="14247"/>
    <s v="8/16/2011"/>
    <s v="Critical"/>
    <n v="4"/>
    <n v="14.75"/>
    <s v="Regular Air"/>
    <n v="1.35"/>
    <n v="10.324999999999999"/>
    <n v="11.674999999999999"/>
    <x v="6"/>
    <s v="Home Office"/>
    <s v="Office Supplies"/>
    <x v="13"/>
    <s v="Wrap Bag"/>
    <s v="8/18/2011"/>
  </r>
  <r>
    <n v="39745"/>
    <d v="2011-04-05T00:00:00"/>
    <s v="Not Specified"/>
    <n v="8"/>
    <n v="955.29"/>
    <s v="Delivery Truck"/>
    <n v="56.14"/>
    <n v="668.70299999999997"/>
    <n v="724.84299999999996"/>
    <x v="0"/>
    <s v="Corporate"/>
    <s v="Technology"/>
    <x v="6"/>
    <s v="Jumbo Drum"/>
    <d v="2011-05-05T00:00:00"/>
  </r>
  <r>
    <n v="43875"/>
    <d v="2011-07-12T00:00:00"/>
    <s v="Critical"/>
    <n v="17"/>
    <n v="2573.92"/>
    <s v="Delivery Truck"/>
    <n v="143.71"/>
    <n v="1801.7439999999999"/>
    <n v="1945.454"/>
    <x v="6"/>
    <s v="Corporate"/>
    <s v="Furniture"/>
    <x v="1"/>
    <s v="Jumbo Drum"/>
    <d v="2011-09-12T00:00:00"/>
  </r>
  <r>
    <n v="22727"/>
    <d v="2011-03-07T00:00:00"/>
    <s v="Not Specified"/>
    <n v="45"/>
    <n v="296.82"/>
    <s v="Regular Air"/>
    <n v="6.65"/>
    <n v="207.77399999999997"/>
    <n v="214.42399999999998"/>
    <x v="10"/>
    <s v="Corporate"/>
    <s v="Office Supplies"/>
    <x v="2"/>
    <s v="Small Box"/>
    <d v="2011-03-07T00:00:00"/>
  </r>
  <r>
    <n v="34243"/>
    <d v="2011-11-02T00:00:00"/>
    <s v="High"/>
    <n v="40"/>
    <n v="297.33999999999997"/>
    <s v="Express Air"/>
    <n v="11.15"/>
    <n v="208.13799999999998"/>
    <n v="219.28799999999998"/>
    <x v="0"/>
    <s v="Home Office"/>
    <s v="Office Supplies"/>
    <x v="2"/>
    <s v="Small Box"/>
    <d v="2011-12-02T00:00:00"/>
  </r>
  <r>
    <n v="26145"/>
    <d v="2011-04-07T00:00:00"/>
    <s v="Low"/>
    <n v="49"/>
    <n v="510.15"/>
    <s v="Regular Air"/>
    <n v="12.52"/>
    <n v="357.10499999999996"/>
    <n v="369.62499999999994"/>
    <x v="6"/>
    <s v="Corporate"/>
    <s v="Furniture"/>
    <x v="0"/>
    <s v="Small Box"/>
    <d v="2011-04-07T00:00:00"/>
  </r>
  <r>
    <n v="28805"/>
    <d v="2011-02-04T00:00:00"/>
    <s v="Medium"/>
    <n v="4"/>
    <n v="25.52"/>
    <s v="Regular Air"/>
    <n v="1.49"/>
    <n v="17.863999999999997"/>
    <n v="19.353999999999996"/>
    <x v="6"/>
    <s v="Corporate"/>
    <s v="Office Supplies"/>
    <x v="11"/>
    <s v="Small Box"/>
    <d v="2011-04-04T00:00:00"/>
  </r>
  <r>
    <n v="21414"/>
    <d v="2011-04-05T00:00:00"/>
    <s v="Critical"/>
    <n v="43"/>
    <n v="103.6"/>
    <s v="Express Air"/>
    <n v="1.92"/>
    <n v="72.52"/>
    <n v="74.44"/>
    <x v="6"/>
    <s v="Consumer"/>
    <s v="Office Supplies"/>
    <x v="4"/>
    <s v="Wrap Bag"/>
    <d v="2011-04-05T00:00:00"/>
  </r>
  <r>
    <n v="40225"/>
    <d v="2011-09-01T00:00:00"/>
    <s v="Low"/>
    <n v="50"/>
    <n v="839.07"/>
    <s v="Regular Air"/>
    <n v="5.08"/>
    <n v="587.34900000000005"/>
    <n v="592.42900000000009"/>
    <x v="10"/>
    <s v="Small Business"/>
    <s v="Office Supplies"/>
    <x v="11"/>
    <s v="Small Box"/>
    <s v="1/16/2011"/>
  </r>
  <r>
    <n v="28581"/>
    <d v="2011-07-12T00:00:00"/>
    <s v="Medium"/>
    <n v="1"/>
    <n v="36.4"/>
    <s v="Regular Air"/>
    <n v="12.98"/>
    <n v="25.479999999999997"/>
    <n v="38.459999999999994"/>
    <x v="2"/>
    <s v="Home Office"/>
    <s v="Office Supplies"/>
    <x v="11"/>
    <s v="Small Box"/>
    <d v="2011-09-12T00:00:00"/>
  </r>
  <r>
    <n v="15621"/>
    <s v="9/24/2011"/>
    <s v="Critical"/>
    <n v="18"/>
    <n v="35.51"/>
    <s v="Express Air"/>
    <n v="1.57"/>
    <n v="24.856999999999996"/>
    <n v="26.426999999999996"/>
    <x v="0"/>
    <s v="Consumer"/>
    <s v="Office Supplies"/>
    <x v="5"/>
    <s v="Wrap Bag"/>
    <s v="9/25/2011"/>
  </r>
  <r>
    <n v="1702"/>
    <d v="2011-06-05T00:00:00"/>
    <s v="High"/>
    <n v="23"/>
    <n v="67.239999999999995"/>
    <s v="Regular Air"/>
    <n v="0.93"/>
    <n v="47.067999999999991"/>
    <n v="47.99799999999999"/>
    <x v="8"/>
    <s v="Home Office"/>
    <s v="Office Supplies"/>
    <x v="5"/>
    <s v="Wrap Bag"/>
    <d v="2011-07-05T00:00:00"/>
  </r>
  <r>
    <n v="24960"/>
    <s v="1/27/2011"/>
    <s v="High"/>
    <n v="37"/>
    <n v="1436.94"/>
    <s v="Regular Air"/>
    <n v="5.08"/>
    <n v="1005.8579999999999"/>
    <n v="1010.938"/>
    <x v="6"/>
    <s v="Small Business"/>
    <s v="Office Supplies"/>
    <x v="2"/>
    <s v="Wrap Bag"/>
    <s v="1/28/2011"/>
  </r>
  <r>
    <n v="59973"/>
    <s v="11/15/2011"/>
    <s v="Low"/>
    <n v="30"/>
    <n v="4982.9440000000004"/>
    <s v="Delivery Truck"/>
    <n v="29.1"/>
    <n v="3488.0608000000002"/>
    <n v="3517.1608000000001"/>
    <x v="10"/>
    <s v="Small Business"/>
    <s v="Furniture"/>
    <x v="8"/>
    <s v="Jumbo Box"/>
    <s v="11/19/2011"/>
  </r>
  <r>
    <n v="7840"/>
    <d v="2011-08-01T00:00:00"/>
    <s v="Low"/>
    <n v="34"/>
    <n v="157.56"/>
    <s v="Regular Air"/>
    <n v="4.93"/>
    <n v="110.292"/>
    <n v="115.22200000000001"/>
    <x v="5"/>
    <s v="Consumer"/>
    <s v="Technology"/>
    <x v="3"/>
    <s v="Small Pack"/>
    <d v="2011-12-01T00:00:00"/>
  </r>
  <r>
    <n v="52640"/>
    <d v="2011-01-01T00:00:00"/>
    <s v="Medium"/>
    <n v="18"/>
    <n v="1163.75"/>
    <s v="Express Air"/>
    <n v="19.989999999999998"/>
    <n v="814.625"/>
    <n v="834.61500000000001"/>
    <x v="3"/>
    <s v="Consumer"/>
    <s v="Office Supplies"/>
    <x v="11"/>
    <s v="Small Box"/>
    <d v="2011-04-01T00:00:00"/>
  </r>
  <r>
    <n v="43398"/>
    <s v="4/24/2011"/>
    <s v="Not Specified"/>
    <n v="10"/>
    <n v="1600.85"/>
    <s v="Delivery Truck"/>
    <n v="60"/>
    <n v="1120.5949999999998"/>
    <n v="1180.5949999999998"/>
    <x v="3"/>
    <s v="Corporate"/>
    <s v="Furniture"/>
    <x v="8"/>
    <s v="Jumbo Drum"/>
    <s v="4/25/2011"/>
  </r>
  <r>
    <n v="47136"/>
    <s v="1/24/2011"/>
    <s v="Medium"/>
    <n v="18"/>
    <n v="89.99"/>
    <s v="Regular Air"/>
    <n v="1.49"/>
    <n v="62.992999999999995"/>
    <n v="64.48299999999999"/>
    <x v="4"/>
    <s v="Small Business"/>
    <s v="Office Supplies"/>
    <x v="11"/>
    <s v="Small Box"/>
    <s v="1/26/2011"/>
  </r>
  <r>
    <n v="46531"/>
    <s v="8/21/2011"/>
    <s v="Low"/>
    <n v="39"/>
    <n v="4211"/>
    <s v="Regular Air"/>
    <n v="69"/>
    <n v="2947.7"/>
    <n v="3016.7"/>
    <x v="4"/>
    <s v="Consumer"/>
    <s v="Furniture"/>
    <x v="8"/>
    <s v="Large Box"/>
    <s v="8/28/2011"/>
  </r>
  <r>
    <n v="44322"/>
    <d v="2011-12-10T00:00:00"/>
    <s v="Not Specified"/>
    <n v="15"/>
    <n v="600.79999999999995"/>
    <s v="Regular Air"/>
    <n v="6.22"/>
    <n v="420.55999999999995"/>
    <n v="426.78"/>
    <x v="6"/>
    <s v="Home Office"/>
    <s v="Office Supplies"/>
    <x v="9"/>
    <s v="Small Box"/>
    <s v="10/14/2011"/>
  </r>
  <r>
    <n v="44960"/>
    <d v="2011-03-05T00:00:00"/>
    <s v="Low"/>
    <n v="17"/>
    <n v="31.68"/>
    <s v="Regular Air"/>
    <n v="1.99"/>
    <n v="22.175999999999998"/>
    <n v="24.165999999999997"/>
    <x v="6"/>
    <s v="Consumer"/>
    <s v="Technology"/>
    <x v="3"/>
    <s v="Small Pack"/>
    <d v="2011-07-05T00:00:00"/>
  </r>
  <r>
    <n v="5281"/>
    <d v="2011-01-11T00:00:00"/>
    <s v="High"/>
    <n v="36"/>
    <n v="4733.7"/>
    <s v="Delivery Truck"/>
    <n v="30"/>
    <n v="3313.5899999999997"/>
    <n v="3343.5899999999997"/>
    <x v="3"/>
    <s v="Consumer"/>
    <s v="Furniture"/>
    <x v="1"/>
    <s v="Jumbo Drum"/>
    <d v="2011-02-11T00:00:00"/>
  </r>
  <r>
    <n v="56423"/>
    <s v="12/25/2011"/>
    <s v="Not Specified"/>
    <n v="4"/>
    <n v="1609.69"/>
    <s v="Regular Air"/>
    <n v="19.989999999999998"/>
    <n v="1126.7829999999999"/>
    <n v="1146.7729999999999"/>
    <x v="10"/>
    <s v="Corporate"/>
    <s v="Office Supplies"/>
    <x v="9"/>
    <s v="Small Box"/>
    <s v="12/26/2011"/>
  </r>
  <r>
    <n v="42274"/>
    <d v="2011-03-09T00:00:00"/>
    <s v="High"/>
    <n v="23"/>
    <n v="2296.7600000000002"/>
    <s v="Regular Air"/>
    <n v="19.989999999999998"/>
    <n v="1607.732"/>
    <n v="1627.722"/>
    <x v="6"/>
    <s v="Home Office"/>
    <s v="Technology"/>
    <x v="3"/>
    <s v="Small Box"/>
    <d v="2011-05-09T00:00:00"/>
  </r>
  <r>
    <n v="5092"/>
    <s v="10/29/2011"/>
    <s v="Low"/>
    <n v="3"/>
    <n v="709.04"/>
    <s v="Delivery Truck"/>
    <n v="64.66"/>
    <n v="496.32799999999992"/>
    <n v="560.98799999999994"/>
    <x v="4"/>
    <s v="Consumer"/>
    <s v="Furniture"/>
    <x v="14"/>
    <s v="Jumbo Box"/>
    <s v="10/29/2011"/>
  </r>
  <r>
    <n v="26464"/>
    <d v="2011-11-12T00:00:00"/>
    <s v="High"/>
    <n v="26"/>
    <n v="1280.6500000000001"/>
    <s v="Regular Air"/>
    <n v="22.24"/>
    <n v="896.45500000000004"/>
    <n v="918.69500000000005"/>
    <x v="5"/>
    <s v="Corporate"/>
    <s v="Furniture"/>
    <x v="0"/>
    <s v="Large Box"/>
    <d v="2011-12-12T00:00:00"/>
  </r>
  <r>
    <n v="24519"/>
    <d v="2011-11-06T00:00:00"/>
    <s v="Critical"/>
    <n v="22"/>
    <n v="127.56"/>
    <s v="Regular Air"/>
    <n v="5.63"/>
    <n v="89.292000000000002"/>
    <n v="94.921999999999997"/>
    <x v="6"/>
    <s v="Consumer"/>
    <s v="Office Supplies"/>
    <x v="11"/>
    <s v="Small Box"/>
    <d v="2011-12-06T00:00:00"/>
  </r>
  <r>
    <n v="50983"/>
    <s v="6/28/2011"/>
    <s v="Critical"/>
    <n v="39"/>
    <n v="3063.1"/>
    <s v="Regular Air"/>
    <n v="35"/>
    <n v="2144.1699999999996"/>
    <n v="2179.1699999999996"/>
    <x v="5"/>
    <s v="Home Office"/>
    <s v="Office Supplies"/>
    <x v="9"/>
    <s v="Large Box"/>
    <s v="6/29/2011"/>
  </r>
  <r>
    <n v="36359"/>
    <s v="11/23/2011"/>
    <s v="High"/>
    <n v="2"/>
    <n v="68.66"/>
    <s v="Regular Air"/>
    <n v="5.76"/>
    <n v="48.061999999999998"/>
    <n v="53.821999999999996"/>
    <x v="0"/>
    <s v="Corporate"/>
    <s v="Office Supplies"/>
    <x v="2"/>
    <s v="Small Box"/>
    <s v="11/24/2011"/>
  </r>
  <r>
    <n v="12806"/>
    <s v="12/24/2011"/>
    <s v="Not Specified"/>
    <n v="20"/>
    <n v="761.23"/>
    <s v="Regular Air"/>
    <n v="14.72"/>
    <n v="532.86099999999999"/>
    <n v="547.58100000000002"/>
    <x v="0"/>
    <s v="Small Business"/>
    <s v="Office Supplies"/>
    <x v="15"/>
    <s v="Small Box"/>
    <s v="12/25/2011"/>
  </r>
  <r>
    <n v="49319"/>
    <s v="8/25/2011"/>
    <s v="Low"/>
    <n v="40"/>
    <n v="289.19"/>
    <s v="Regular Air"/>
    <n v="6.15"/>
    <n v="202.43299999999999"/>
    <n v="208.583"/>
    <x v="10"/>
    <s v="Corporate"/>
    <s v="Office Supplies"/>
    <x v="2"/>
    <s v="Small Box"/>
    <s v="8/27/2011"/>
  </r>
  <r>
    <n v="46531"/>
    <s v="8/21/2011"/>
    <s v="Low"/>
    <n v="17"/>
    <n v="3064.6579999999999"/>
    <s v="Regular Air"/>
    <n v="2.79"/>
    <n v="2145.2605999999996"/>
    <n v="2148.0505999999996"/>
    <x v="2"/>
    <s v="Consumer"/>
    <s v="Technology"/>
    <x v="7"/>
    <s v="Small Box"/>
    <s v="8/26/2011"/>
  </r>
  <r>
    <n v="31461"/>
    <s v="6/27/2011"/>
    <s v="Medium"/>
    <n v="26"/>
    <n v="1463.42"/>
    <s v="Regular Air"/>
    <n v="3.99"/>
    <n v="1024.394"/>
    <n v="1028.384"/>
    <x v="5"/>
    <s v="Corporate"/>
    <s v="Office Supplies"/>
    <x v="10"/>
    <s v="Small Box"/>
    <s v="6/29/2011"/>
  </r>
  <r>
    <n v="50789"/>
    <d v="2011-12-03T00:00:00"/>
    <s v="Not Specified"/>
    <n v="23"/>
    <n v="8673.9"/>
    <s v="Regular Air"/>
    <n v="19.989999999999998"/>
    <n v="6071.73"/>
    <n v="6091.7199999999993"/>
    <x v="3"/>
    <s v="Consumer"/>
    <s v="Office Supplies"/>
    <x v="11"/>
    <s v="Small Box"/>
    <s v="3/14/2011"/>
  </r>
  <r>
    <n v="30532"/>
    <s v="11/26/2011"/>
    <s v="High"/>
    <n v="45"/>
    <n v="514.03"/>
    <s v="Regular Air"/>
    <n v="5.01"/>
    <n v="359.82099999999997"/>
    <n v="364.83099999999996"/>
    <x v="6"/>
    <s v="Home Office"/>
    <s v="Office Supplies"/>
    <x v="2"/>
    <s v="Small Box"/>
    <s v="11/28/2011"/>
  </r>
  <r>
    <n v="36482"/>
    <d v="2011-05-07T00:00:00"/>
    <s v="Medium"/>
    <n v="7"/>
    <n v="55.68"/>
    <s v="Express Air"/>
    <n v="5.15"/>
    <n v="38.975999999999999"/>
    <n v="44.125999999999998"/>
    <x v="7"/>
    <s v="Small Business"/>
    <s v="Office Supplies"/>
    <x v="2"/>
    <s v="Small Box"/>
    <d v="2011-06-07T00:00:00"/>
  </r>
  <r>
    <n v="55077"/>
    <d v="2011-04-10T00:00:00"/>
    <s v="Critical"/>
    <n v="3"/>
    <n v="143.98150000000001"/>
    <s v="Regular Air"/>
    <n v="2.5"/>
    <n v="100.78705000000001"/>
    <n v="103.28705000000001"/>
    <x v="2"/>
    <s v="Corporate"/>
    <s v="Technology"/>
    <x v="7"/>
    <s v="Small Pack"/>
    <d v="2011-06-10T00:00:00"/>
  </r>
  <r>
    <n v="22849"/>
    <s v="2/14/2011"/>
    <s v="Not Specified"/>
    <n v="34"/>
    <n v="104.24"/>
    <s v="Express Air"/>
    <n v="1.34"/>
    <n v="72.967999999999989"/>
    <n v="74.307999999999993"/>
    <x v="6"/>
    <s v="Corporate"/>
    <s v="Office Supplies"/>
    <x v="5"/>
    <s v="Wrap Bag"/>
    <s v="2/16/2011"/>
  </r>
  <r>
    <n v="12323"/>
    <d v="2011-02-04T00:00:00"/>
    <s v="Not Specified"/>
    <n v="32"/>
    <n v="513.74"/>
    <s v="Regular Air"/>
    <n v="10.130000000000001"/>
    <n v="359.61799999999999"/>
    <n v="369.74799999999999"/>
    <x v="6"/>
    <s v="Corporate"/>
    <s v="Office Supplies"/>
    <x v="11"/>
    <s v="Small Box"/>
    <d v="2011-03-04T00:00:00"/>
  </r>
  <r>
    <n v="3588"/>
    <s v="3/18/2011"/>
    <s v="Not Specified"/>
    <n v="21"/>
    <n v="1557.42"/>
    <s v="Regular Air"/>
    <n v="4"/>
    <n v="1090.194"/>
    <n v="1094.194"/>
    <x v="9"/>
    <s v="Home Office"/>
    <s v="Technology"/>
    <x v="3"/>
    <s v="Small Box"/>
    <s v="3/20/2011"/>
  </r>
  <r>
    <n v="24931"/>
    <d v="2011-07-11T00:00:00"/>
    <s v="Low"/>
    <n v="9"/>
    <n v="149.63999999999999"/>
    <s v="Regular Air"/>
    <n v="5.08"/>
    <n v="104.74799999999999"/>
    <n v="109.82799999999999"/>
    <x v="10"/>
    <s v="Home Office"/>
    <s v="Office Supplies"/>
    <x v="11"/>
    <s v="Small Box"/>
    <d v="2011-11-11T00:00:00"/>
  </r>
  <r>
    <n v="20384"/>
    <s v="10/25/2011"/>
    <s v="Low"/>
    <n v="30"/>
    <n v="396.6"/>
    <s v="Regular Air"/>
    <n v="9.3699999999999992"/>
    <n v="277.62"/>
    <n v="286.99"/>
    <x v="2"/>
    <s v="Corporate"/>
    <s v="Office Supplies"/>
    <x v="9"/>
    <s v="Small Box"/>
    <d v="2011-01-11T00:00:00"/>
  </r>
  <r>
    <n v="59971"/>
    <s v="5/31/2011"/>
    <s v="Critical"/>
    <n v="12"/>
    <n v="356.27"/>
    <s v="Express Air"/>
    <n v="5.09"/>
    <n v="249.38899999999998"/>
    <n v="254.47899999999998"/>
    <x v="0"/>
    <s v="Home Office"/>
    <s v="Office Supplies"/>
    <x v="2"/>
    <s v="Small Box"/>
    <d v="2011-02-06T00:00:00"/>
  </r>
  <r>
    <n v="47717"/>
    <s v="12/17/2011"/>
    <s v="Not Specified"/>
    <n v="35"/>
    <n v="173.22"/>
    <s v="Regular Air"/>
    <n v="0.5"/>
    <n v="121.25399999999999"/>
    <n v="121.75399999999999"/>
    <x v="10"/>
    <s v="Consumer"/>
    <s v="Office Supplies"/>
    <x v="12"/>
    <s v="Small Box"/>
    <s v="12/18/2011"/>
  </r>
  <r>
    <n v="31938"/>
    <s v="7/27/2011"/>
    <s v="Medium"/>
    <n v="47"/>
    <n v="363.23"/>
    <s v="Regular Air"/>
    <n v="4"/>
    <n v="254.261"/>
    <n v="258.26099999999997"/>
    <x v="0"/>
    <s v="Consumer"/>
    <s v="Furniture"/>
    <x v="0"/>
    <s v="Wrap Bag"/>
    <s v="7/29/2011"/>
  </r>
  <r>
    <n v="12320"/>
    <s v="12/20/2011"/>
    <s v="Critical"/>
    <n v="35"/>
    <n v="539.21"/>
    <s v="Delivery Truck"/>
    <n v="27.75"/>
    <n v="377.447"/>
    <n v="405.197"/>
    <x v="6"/>
    <s v="Corporate"/>
    <s v="Furniture"/>
    <x v="8"/>
    <s v="Jumbo Box"/>
    <s v="12/22/2011"/>
  </r>
  <r>
    <n v="49797"/>
    <d v="2011-08-03T00:00:00"/>
    <s v="Not Specified"/>
    <n v="27"/>
    <n v="341.1"/>
    <s v="Regular Air"/>
    <n v="4.9800000000000004"/>
    <n v="238.77"/>
    <n v="243.75"/>
    <x v="6"/>
    <s v="Small Business"/>
    <s v="Office Supplies"/>
    <x v="10"/>
    <s v="Small Box"/>
    <d v="2011-09-03T00:00:00"/>
  </r>
  <r>
    <n v="54368"/>
    <d v="2011-01-11T00:00:00"/>
    <s v="Not Specified"/>
    <n v="31"/>
    <n v="233.2"/>
    <s v="Regular Air"/>
    <n v="5.83"/>
    <n v="163.23999999999998"/>
    <n v="169.07"/>
    <x v="2"/>
    <s v="Small Business"/>
    <s v="Office Supplies"/>
    <x v="2"/>
    <s v="Wrap Bag"/>
    <d v="2011-03-11T00:00:00"/>
  </r>
  <r>
    <n v="16258"/>
    <d v="2011-06-07T00:00:00"/>
    <s v="Medium"/>
    <n v="48"/>
    <n v="331.99"/>
    <s v="Regular Air"/>
    <n v="2.35"/>
    <n v="232.393"/>
    <n v="234.74299999999999"/>
    <x v="9"/>
    <s v="Corporate"/>
    <s v="Office Supplies"/>
    <x v="5"/>
    <s v="Wrap Bag"/>
    <d v="2011-08-07T00:00:00"/>
  </r>
  <r>
    <n v="45794"/>
    <s v="9/24/2011"/>
    <s v="Critical"/>
    <n v="28"/>
    <n v="1208.3499999999999"/>
    <s v="Regular Air"/>
    <n v="10.25"/>
    <n v="845.84499999999991"/>
    <n v="856.09499999999991"/>
    <x v="3"/>
    <s v="Consumer"/>
    <s v="Technology"/>
    <x v="3"/>
    <s v="Small Box"/>
    <s v="9/26/2011"/>
  </r>
  <r>
    <n v="56868"/>
    <d v="2011-03-12T00:00:00"/>
    <s v="Low"/>
    <n v="34"/>
    <n v="1947.4265"/>
    <s v="Regular Air"/>
    <n v="5.92"/>
    <n v="1363.1985499999998"/>
    <n v="1369.1185499999999"/>
    <x v="0"/>
    <s v="Corporate"/>
    <s v="Technology"/>
    <x v="7"/>
    <s v="Small Box"/>
    <d v="2011-10-12T00:00:00"/>
  </r>
  <r>
    <n v="16967"/>
    <s v="8/19/2011"/>
    <s v="Low"/>
    <n v="5"/>
    <n v="397.55"/>
    <s v="Regular Air"/>
    <n v="6.13"/>
    <n v="278.28499999999997"/>
    <n v="284.41499999999996"/>
    <x v="4"/>
    <s v="Corporate"/>
    <s v="Technology"/>
    <x v="3"/>
    <s v="Small Box"/>
    <s v="8/21/2011"/>
  </r>
  <r>
    <n v="13569"/>
    <d v="2011-10-04T00:00:00"/>
    <s v="Critical"/>
    <n v="16"/>
    <n v="47.45"/>
    <s v="Regular Air"/>
    <n v="1.49"/>
    <n v="33.215000000000003"/>
    <n v="34.705000000000005"/>
    <x v="5"/>
    <s v="Corporate"/>
    <s v="Office Supplies"/>
    <x v="11"/>
    <s v="Small Box"/>
    <d v="2011-11-04T00:00:00"/>
  </r>
  <r>
    <n v="33734"/>
    <s v="10/17/2011"/>
    <s v="Not Specified"/>
    <n v="13"/>
    <n v="371.94"/>
    <s v="Regular Air"/>
    <n v="4.8600000000000003"/>
    <n v="260.358"/>
    <n v="265.21800000000002"/>
    <x v="1"/>
    <s v="Corporate"/>
    <s v="Office Supplies"/>
    <x v="2"/>
    <s v="Wrap Bag"/>
    <s v="10/18/2011"/>
  </r>
  <r>
    <n v="26304"/>
    <s v="3/19/2011"/>
    <s v="Medium"/>
    <n v="43"/>
    <n v="7452.1369999999997"/>
    <s v="Regular Air"/>
    <n v="5.99"/>
    <n v="5216.4958999999999"/>
    <n v="5222.4858999999997"/>
    <x v="4"/>
    <s v="Corporate"/>
    <s v="Technology"/>
    <x v="7"/>
    <s v="Small Box"/>
    <s v="3/20/2011"/>
  </r>
  <r>
    <n v="29318"/>
    <s v="6/30/2011"/>
    <s v="Not Specified"/>
    <n v="34"/>
    <n v="3375.3074999999999"/>
    <s v="Regular Air"/>
    <n v="8.08"/>
    <n v="2362.7152499999997"/>
    <n v="2370.7952499999997"/>
    <x v="6"/>
    <s v="Corporate"/>
    <s v="Technology"/>
    <x v="7"/>
    <s v="Small Box"/>
    <d v="2011-01-07T00:00:00"/>
  </r>
  <r>
    <n v="20805"/>
    <d v="2011-10-01T00:00:00"/>
    <s v="High"/>
    <n v="12"/>
    <n v="69.98"/>
    <s v="Regular Air"/>
    <n v="6.98"/>
    <n v="48.985999999999997"/>
    <n v="55.965999999999994"/>
    <x v="6"/>
    <s v="Home Office"/>
    <s v="Office Supplies"/>
    <x v="11"/>
    <s v="Small Box"/>
    <s v="1/13/2011"/>
  </r>
  <r>
    <n v="59045"/>
    <s v="2/13/2011"/>
    <s v="Critical"/>
    <n v="30"/>
    <n v="140.24"/>
    <s v="Regular Air"/>
    <n v="1.49"/>
    <n v="98.168000000000006"/>
    <n v="99.658000000000001"/>
    <x v="11"/>
    <s v="Small Business"/>
    <s v="Office Supplies"/>
    <x v="11"/>
    <s v="Small Box"/>
    <s v="2/15/2011"/>
  </r>
  <r>
    <n v="6596"/>
    <s v="7/21/2011"/>
    <s v="Low"/>
    <n v="36"/>
    <n v="18028.07"/>
    <s v="Delivery Truck"/>
    <n v="28.14"/>
    <n v="12619.648999999999"/>
    <n v="12647.788999999999"/>
    <x v="4"/>
    <s v="Corporate"/>
    <s v="Technology"/>
    <x v="6"/>
    <s v="Jumbo Drum"/>
    <s v="7/26/2011"/>
  </r>
  <r>
    <n v="35366"/>
    <d v="2011-12-07T00:00:00"/>
    <s v="Low"/>
    <n v="23"/>
    <n v="149.31"/>
    <s v="Regular Air"/>
    <n v="7.81"/>
    <n v="104.517"/>
    <n v="112.327"/>
    <x v="7"/>
    <s v="Consumer"/>
    <s v="Office Supplies"/>
    <x v="2"/>
    <s v="Small Box"/>
    <s v="7/19/2011"/>
  </r>
  <r>
    <n v="27106"/>
    <d v="2011-01-12T00:00:00"/>
    <s v="High"/>
    <n v="42"/>
    <n v="890.61"/>
    <s v="Regular Air"/>
    <n v="3.63"/>
    <n v="623.42700000000002"/>
    <n v="627.05700000000002"/>
    <x v="6"/>
    <s v="Home Office"/>
    <s v="Furniture"/>
    <x v="0"/>
    <s v="Small Pack"/>
    <d v="2011-03-12T00:00:00"/>
  </r>
  <r>
    <n v="50726"/>
    <s v="10/31/2011"/>
    <s v="Low"/>
    <n v="21"/>
    <n v="98.88"/>
    <s v="Express Air"/>
    <n v="0.99"/>
    <n v="69.215999999999994"/>
    <n v="70.205999999999989"/>
    <x v="7"/>
    <s v="Corporate"/>
    <s v="Office Supplies"/>
    <x v="12"/>
    <s v="Small Box"/>
    <s v="10/31/2011"/>
  </r>
  <r>
    <n v="46115"/>
    <d v="2011-02-03T00:00:00"/>
    <s v="Critical"/>
    <n v="38"/>
    <n v="491.78"/>
    <s v="Regular Air"/>
    <n v="6.47"/>
    <n v="344.24599999999998"/>
    <n v="350.71600000000001"/>
    <x v="2"/>
    <s v="Small Business"/>
    <s v="Office Supplies"/>
    <x v="2"/>
    <s v="Small Box"/>
    <d v="2011-02-03T00:00:00"/>
  </r>
  <r>
    <n v="40871"/>
    <s v="9/13/2011"/>
    <s v="Not Specified"/>
    <n v="32"/>
    <n v="294.04000000000002"/>
    <s v="Regular Air"/>
    <n v="5.6"/>
    <n v="205.828"/>
    <n v="211.428"/>
    <x v="11"/>
    <s v="Corporate"/>
    <s v="Office Supplies"/>
    <x v="11"/>
    <s v="Small Box"/>
    <s v="9/15/2011"/>
  </r>
  <r>
    <n v="7171"/>
    <s v="2/13/2011"/>
    <s v="Medium"/>
    <n v="17"/>
    <n v="303.18650000000002"/>
    <s v="Regular Air"/>
    <n v="0.99"/>
    <n v="212.23054999999999"/>
    <n v="213.22055"/>
    <x v="10"/>
    <s v="Consumer"/>
    <s v="Technology"/>
    <x v="7"/>
    <s v="Wrap Bag"/>
    <s v="2/15/2011"/>
  </r>
  <r>
    <n v="35841"/>
    <d v="2011-08-05T00:00:00"/>
    <s v="Medium"/>
    <n v="48"/>
    <n v="5163.0105000000003"/>
    <s v="Regular Air"/>
    <n v="8.08"/>
    <n v="3614.1073499999998"/>
    <n v="3622.1873499999997"/>
    <x v="2"/>
    <s v="Small Business"/>
    <s v="Technology"/>
    <x v="7"/>
    <s v="Small Box"/>
    <d v="2011-09-05T00:00:00"/>
  </r>
  <r>
    <n v="19363"/>
    <d v="2011-05-07T00:00:00"/>
    <s v="High"/>
    <n v="44"/>
    <n v="286.06"/>
    <s v="Regular Air"/>
    <n v="5.66"/>
    <n v="200.24199999999999"/>
    <n v="205.90199999999999"/>
    <x v="10"/>
    <s v="Home Office"/>
    <s v="Office Supplies"/>
    <x v="2"/>
    <s v="Small Box"/>
    <d v="2011-06-07T00:00:00"/>
  </r>
  <r>
    <n v="13638"/>
    <s v="9/30/2011"/>
    <s v="High"/>
    <n v="49"/>
    <n v="682.77"/>
    <s v="Regular Air"/>
    <n v="1.99"/>
    <n v="477.93899999999996"/>
    <n v="479.92899999999997"/>
    <x v="6"/>
    <s v="Consumer"/>
    <s v="Technology"/>
    <x v="3"/>
    <s v="Small Pack"/>
    <d v="2011-02-10T00:00:00"/>
  </r>
  <r>
    <n v="15972"/>
    <d v="2011-09-08T00:00:00"/>
    <s v="Not Specified"/>
    <n v="2"/>
    <n v="14.39"/>
    <s v="Regular Air"/>
    <n v="3.37"/>
    <n v="10.073"/>
    <n v="13.443000000000001"/>
    <x v="6"/>
    <s v="Small Business"/>
    <s v="Office Supplies"/>
    <x v="13"/>
    <s v="Wrap Bag"/>
    <d v="2011-10-08T00:00:00"/>
  </r>
  <r>
    <n v="4579"/>
    <s v="11/30/2011"/>
    <s v="High"/>
    <n v="40"/>
    <n v="1765.05"/>
    <s v="Regular Air"/>
    <n v="2.99"/>
    <n v="1235.5349999999999"/>
    <n v="1238.5249999999999"/>
    <x v="4"/>
    <s v="Small Business"/>
    <s v="Office Supplies"/>
    <x v="11"/>
    <s v="Small Box"/>
    <d v="2011-01-12T00:00:00"/>
  </r>
  <r>
    <n v="51971"/>
    <d v="2011-03-10T00:00:00"/>
    <s v="Not Specified"/>
    <n v="22"/>
    <n v="3881.89"/>
    <s v="Regular Air"/>
    <n v="69"/>
    <n v="2717.3229999999999"/>
    <n v="2786.3229999999999"/>
    <x v="1"/>
    <s v="Home Office"/>
    <s v="Furniture"/>
    <x v="8"/>
    <s v="Large Box"/>
    <d v="2011-05-10T00:00:00"/>
  </r>
  <r>
    <n v="15780"/>
    <s v="4/13/2011"/>
    <s v="Critical"/>
    <n v="19"/>
    <n v="71.77"/>
    <s v="Regular Air"/>
    <n v="0.71"/>
    <n v="50.238999999999997"/>
    <n v="50.948999999999998"/>
    <x v="6"/>
    <s v="Corporate"/>
    <s v="Office Supplies"/>
    <x v="13"/>
    <s v="Wrap Bag"/>
    <s v="4/15/2011"/>
  </r>
  <r>
    <n v="30279"/>
    <d v="2011-07-12T00:00:00"/>
    <s v="Critical"/>
    <n v="39"/>
    <n v="19539.939999999999"/>
    <s v="Delivery Truck"/>
    <n v="16.63"/>
    <n v="13677.957999999999"/>
    <n v="13694.587999999998"/>
    <x v="2"/>
    <s v="Corporate"/>
    <s v="Technology"/>
    <x v="6"/>
    <s v="Jumbo Box"/>
    <d v="2011-08-12T00:00:00"/>
  </r>
  <r>
    <n v="30151"/>
    <s v="1/29/2011"/>
    <s v="Not Specified"/>
    <n v="31"/>
    <n v="792.76"/>
    <s v="Regular Air"/>
    <n v="12.98"/>
    <n v="554.9319999999999"/>
    <n v="567.91199999999992"/>
    <x v="2"/>
    <s v="Home Office"/>
    <s v="Office Supplies"/>
    <x v="11"/>
    <s v="Small Box"/>
    <s v="1/31/2011"/>
  </r>
  <r>
    <n v="34791"/>
    <d v="2011-07-05T00:00:00"/>
    <s v="Medium"/>
    <n v="9"/>
    <n v="1010.26"/>
    <s v="Regular Air"/>
    <n v="19.989999999999998"/>
    <n v="707.1819999999999"/>
    <n v="727.17199999999991"/>
    <x v="0"/>
    <s v="Home Office"/>
    <s v="Office Supplies"/>
    <x v="2"/>
    <s v="Small Box"/>
    <d v="2011-07-05T00:00:00"/>
  </r>
  <r>
    <n v="6791"/>
    <d v="2011-01-02T00:00:00"/>
    <s v="Medium"/>
    <n v="14"/>
    <n v="730.33"/>
    <s v="Express Air"/>
    <n v="10.17"/>
    <n v="511.23099999999999"/>
    <n v="521.40099999999995"/>
    <x v="7"/>
    <s v="Small Business"/>
    <s v="Technology"/>
    <x v="6"/>
    <s v="Medium Box"/>
    <d v="2011-03-02T00:00:00"/>
  </r>
  <r>
    <n v="39111"/>
    <s v="7/25/2011"/>
    <s v="Medium"/>
    <n v="20"/>
    <n v="6004.35"/>
    <s v="Regular Air"/>
    <n v="7.18"/>
    <n v="4203.0450000000001"/>
    <n v="4210.2250000000004"/>
    <x v="5"/>
    <s v="Corporate"/>
    <s v="Technology"/>
    <x v="3"/>
    <s v="Small Box"/>
    <s v="7/27/2011"/>
  </r>
  <r>
    <n v="30532"/>
    <s v="11/26/2011"/>
    <s v="High"/>
    <n v="28"/>
    <n v="431.37"/>
    <s v="Regular Air"/>
    <n v="9.73"/>
    <n v="301.959"/>
    <n v="311.68900000000002"/>
    <x v="6"/>
    <s v="Home Office"/>
    <s v="Office Supplies"/>
    <x v="11"/>
    <s v="Small Box"/>
    <s v="11/27/2011"/>
  </r>
  <r>
    <n v="54528"/>
    <d v="2011-04-01T00:00:00"/>
    <s v="Medium"/>
    <n v="17"/>
    <n v="207.19"/>
    <s v="Regular Air"/>
    <n v="8.99"/>
    <n v="145.03299999999999"/>
    <n v="154.023"/>
    <x v="1"/>
    <s v="Consumer"/>
    <s v="Office Supplies"/>
    <x v="5"/>
    <s v="Small Pack"/>
    <d v="2011-06-01T00:00:00"/>
  </r>
  <r>
    <n v="2978"/>
    <d v="2011-02-05T00:00:00"/>
    <s v="Critical"/>
    <n v="34"/>
    <n v="6264.1854999999996"/>
    <s v="Regular Air"/>
    <n v="19.989999999999998"/>
    <n v="4384.9298499999995"/>
    <n v="4404.9198499999993"/>
    <x v="5"/>
    <s v="Corporate"/>
    <s v="Technology"/>
    <x v="7"/>
    <s v="Small Box"/>
    <d v="2011-03-05T00:00:00"/>
  </r>
  <r>
    <n v="39268"/>
    <s v="4/22/2011"/>
    <s v="Not Specified"/>
    <n v="45"/>
    <n v="156.94999999999999"/>
    <s v="Regular Air"/>
    <n v="0.94"/>
    <n v="109.86499999999998"/>
    <n v="110.80499999999998"/>
    <x v="6"/>
    <s v="Corporate"/>
    <s v="Office Supplies"/>
    <x v="13"/>
    <s v="Wrap Bag"/>
    <s v="4/25/2011"/>
  </r>
  <r>
    <n v="32069"/>
    <s v="11/19/2011"/>
    <s v="Not Specified"/>
    <n v="8"/>
    <n v="1100"/>
    <s v="Delivery Truck"/>
    <n v="17.850000000000001"/>
    <n v="770"/>
    <n v="787.85"/>
    <x v="2"/>
    <s v="Consumer"/>
    <s v="Technology"/>
    <x v="6"/>
    <s v="Jumbo Drum"/>
    <s v="11/19/2011"/>
  </r>
  <r>
    <n v="21188"/>
    <s v="9/21/2011"/>
    <s v="Critical"/>
    <n v="29"/>
    <n v="21046.74"/>
    <s v="Regular Air"/>
    <n v="24.49"/>
    <n v="14732.718000000001"/>
    <n v="14757.208000000001"/>
    <x v="7"/>
    <s v="Small Business"/>
    <s v="Technology"/>
    <x v="16"/>
    <s v="Large Box"/>
    <s v="9/23/2011"/>
  </r>
  <r>
    <n v="23078"/>
    <s v="9/15/2011"/>
    <s v="Medium"/>
    <n v="8"/>
    <n v="342.27"/>
    <s v="Regular Air"/>
    <n v="19.989999999999998"/>
    <n v="239.58899999999997"/>
    <n v="259.57899999999995"/>
    <x v="4"/>
    <s v="Consumer"/>
    <s v="Office Supplies"/>
    <x v="2"/>
    <s v="Small Box"/>
    <s v="9/17/2011"/>
  </r>
  <r>
    <n v="56580"/>
    <s v="8/14/2011"/>
    <s v="Not Specified"/>
    <n v="9"/>
    <n v="73.05"/>
    <s v="Regular Air"/>
    <n v="4.82"/>
    <n v="51.134999999999998"/>
    <n v="55.954999999999998"/>
    <x v="6"/>
    <s v="Consumer"/>
    <s v="Office Supplies"/>
    <x v="2"/>
    <s v="Small Box"/>
    <s v="8/14/2011"/>
  </r>
  <r>
    <n v="613"/>
    <s v="6/17/2011"/>
    <s v="High"/>
    <n v="22"/>
    <n v="905.08"/>
    <s v="Regular Air"/>
    <n v="6.22"/>
    <n v="633.55600000000004"/>
    <n v="639.77600000000007"/>
    <x v="8"/>
    <s v="Corporate"/>
    <s v="Office Supplies"/>
    <x v="9"/>
    <s v="Small Box"/>
    <s v="6/18/2011"/>
  </r>
  <r>
    <n v="59271"/>
    <s v="4/25/2011"/>
    <s v="Not Specified"/>
    <n v="23"/>
    <n v="144.03"/>
    <s v="Regular Air"/>
    <n v="5.2"/>
    <n v="100.821"/>
    <n v="106.021"/>
    <x v="9"/>
    <s v="Corporate"/>
    <s v="Office Supplies"/>
    <x v="2"/>
    <s v="Small Box"/>
    <s v="4/27/2011"/>
  </r>
  <r>
    <n v="775"/>
    <s v="3/17/2011"/>
    <s v="Critical"/>
    <n v="35"/>
    <n v="43.57"/>
    <s v="Regular Air"/>
    <n v="0.7"/>
    <n v="30.498999999999999"/>
    <n v="31.198999999999998"/>
    <x v="4"/>
    <s v="Small Business"/>
    <s v="Office Supplies"/>
    <x v="13"/>
    <s v="Wrap Bag"/>
    <s v="3/18/2011"/>
  </r>
  <r>
    <n v="48486"/>
    <d v="2011-12-05T00:00:00"/>
    <s v="High"/>
    <n v="42"/>
    <n v="271.14"/>
    <s v="Regular Air"/>
    <n v="7.91"/>
    <n v="189.79799999999997"/>
    <n v="197.70799999999997"/>
    <x v="7"/>
    <s v="Corporate"/>
    <s v="Office Supplies"/>
    <x v="2"/>
    <s v="Small Box"/>
    <s v="5/14/2011"/>
  </r>
  <r>
    <n v="23169"/>
    <s v="6/23/2011"/>
    <s v="Critical"/>
    <n v="22"/>
    <n v="1683.57"/>
    <s v="Regular Air"/>
    <n v="7.18"/>
    <n v="1178.4989999999998"/>
    <n v="1185.6789999999999"/>
    <x v="6"/>
    <s v="Home Office"/>
    <s v="Technology"/>
    <x v="3"/>
    <s v="Small Box"/>
    <s v="6/25/2011"/>
  </r>
  <r>
    <n v="5989"/>
    <s v="10/14/2011"/>
    <s v="Medium"/>
    <n v="6"/>
    <n v="155.47999999999999"/>
    <s v="Regular Air"/>
    <n v="5.37"/>
    <n v="108.83599999999998"/>
    <n v="114.20599999999999"/>
    <x v="5"/>
    <s v="Corporate"/>
    <s v="Office Supplies"/>
    <x v="10"/>
    <s v="Medium Box"/>
    <s v="10/16/2011"/>
  </r>
  <r>
    <n v="11495"/>
    <d v="2011-04-07T00:00:00"/>
    <s v="High"/>
    <n v="6"/>
    <n v="965.69"/>
    <s v="Delivery Truck"/>
    <n v="43.75"/>
    <n v="675.98299999999995"/>
    <n v="719.73299999999995"/>
    <x v="1"/>
    <s v="Corporate"/>
    <s v="Furniture"/>
    <x v="8"/>
    <s v="Jumbo Box"/>
    <d v="2011-05-07T00:00:00"/>
  </r>
  <r>
    <n v="4422"/>
    <s v="5/21/2011"/>
    <s v="Medium"/>
    <n v="17"/>
    <n v="390.11"/>
    <s v="Regular Air"/>
    <n v="8.99"/>
    <n v="273.077"/>
    <n v="282.06700000000001"/>
    <x v="0"/>
    <s v="Consumer"/>
    <s v="Office Supplies"/>
    <x v="5"/>
    <s v="Small Pack"/>
    <s v="5/21/2011"/>
  </r>
  <r>
    <n v="20134"/>
    <d v="2011-12-03T00:00:00"/>
    <s v="Low"/>
    <n v="26"/>
    <n v="583.55999999999995"/>
    <s v="Regular Air"/>
    <n v="6.5"/>
    <n v="408.49199999999996"/>
    <n v="414.99199999999996"/>
    <x v="6"/>
    <s v="Corporate"/>
    <s v="Technology"/>
    <x v="3"/>
    <s v="Small Box"/>
    <s v="3/16/2011"/>
  </r>
  <r>
    <n v="29158"/>
    <s v="10/20/2011"/>
    <s v="High"/>
    <n v="12"/>
    <n v="2266.6999999999998"/>
    <s v="Delivery Truck"/>
    <n v="23.76"/>
    <n v="1586.6899999999998"/>
    <n v="1610.4499999999998"/>
    <x v="0"/>
    <s v="Home Office"/>
    <s v="Furniture"/>
    <x v="1"/>
    <s v="Jumbo Drum"/>
    <s v="10/21/2011"/>
  </r>
  <r>
    <n v="51777"/>
    <s v="2/19/2011"/>
    <s v="Medium"/>
    <n v="4"/>
    <n v="3465.97"/>
    <s v="Regular Air"/>
    <n v="19.989999999999998"/>
    <n v="2426.1789999999996"/>
    <n v="2446.1689999999994"/>
    <x v="3"/>
    <s v="Small Business"/>
    <s v="Office Supplies"/>
    <x v="11"/>
    <s v="Small Box"/>
    <s v="2/20/2011"/>
  </r>
  <r>
    <n v="483"/>
    <d v="2011-10-07T00:00:00"/>
    <s v="High"/>
    <n v="30"/>
    <n v="4965.7595000000001"/>
    <s v="Regular Air"/>
    <n v="3.99"/>
    <n v="3476.0316499999999"/>
    <n v="3480.0216499999997"/>
    <x v="8"/>
    <s v="Corporate"/>
    <s v="Technology"/>
    <x v="7"/>
    <s v="Small Box"/>
    <d v="2011-12-07T00:00:00"/>
  </r>
  <r>
    <n v="48709"/>
    <s v="8/28/2011"/>
    <s v="High"/>
    <n v="17"/>
    <n v="47.12"/>
    <s v="Regular Air"/>
    <n v="4.28"/>
    <n v="32.983999999999995"/>
    <n v="37.263999999999996"/>
    <x v="0"/>
    <s v="Corporate"/>
    <s v="Office Supplies"/>
    <x v="5"/>
    <s v="Wrap Bag"/>
    <s v="8/30/2011"/>
  </r>
  <r>
    <n v="20384"/>
    <s v="10/25/2011"/>
    <s v="Low"/>
    <n v="32"/>
    <n v="6902.51"/>
    <s v="Delivery Truck"/>
    <n v="110.2"/>
    <n v="4831.7569999999996"/>
    <n v="4941.9569999999994"/>
    <x v="2"/>
    <s v="Corporate"/>
    <s v="Furniture"/>
    <x v="8"/>
    <s v="Jumbo Box"/>
    <s v="10/29/2011"/>
  </r>
  <r>
    <n v="15106"/>
    <s v="1/27/2011"/>
    <s v="Not Specified"/>
    <n v="39"/>
    <n v="5403.37"/>
    <s v="Delivery Truck"/>
    <n v="17.850000000000001"/>
    <n v="3782.3589999999995"/>
    <n v="3800.2089999999994"/>
    <x v="1"/>
    <s v="Home Office"/>
    <s v="Technology"/>
    <x v="6"/>
    <s v="Jumbo Drum"/>
    <s v="1/27/2011"/>
  </r>
  <r>
    <n v="52195"/>
    <s v="10/26/2011"/>
    <s v="Not Specified"/>
    <n v="19"/>
    <n v="267"/>
    <s v="Regular Air"/>
    <n v="7.17"/>
    <n v="186.89999999999998"/>
    <n v="194.06999999999996"/>
    <x v="4"/>
    <s v="Small Business"/>
    <s v="Office Supplies"/>
    <x v="11"/>
    <s v="Small Box"/>
    <s v="10/27/2011"/>
  </r>
  <r>
    <n v="48164"/>
    <s v="10/29/2011"/>
    <s v="High"/>
    <n v="33"/>
    <n v="94.39"/>
    <s v="Regular Air"/>
    <n v="0.7"/>
    <n v="66.072999999999993"/>
    <n v="66.772999999999996"/>
    <x v="6"/>
    <s v="Small Business"/>
    <s v="Office Supplies"/>
    <x v="5"/>
    <s v="Wrap Bag"/>
    <s v="10/31/2011"/>
  </r>
  <r>
    <n v="46307"/>
    <d v="2011-06-02T00:00:00"/>
    <s v="Medium"/>
    <n v="27"/>
    <n v="1217.77"/>
    <s v="Regular Air"/>
    <n v="6.22"/>
    <n v="852.43899999999996"/>
    <n v="858.65899999999999"/>
    <x v="6"/>
    <s v="Consumer"/>
    <s v="Office Supplies"/>
    <x v="9"/>
    <s v="Small Box"/>
    <d v="2011-09-02T00:00:00"/>
  </r>
  <r>
    <n v="50945"/>
    <d v="2011-07-01T00:00:00"/>
    <s v="Critical"/>
    <n v="27"/>
    <n v="834.0625"/>
    <s v="Regular Air"/>
    <n v="1.25"/>
    <n v="583.84375"/>
    <n v="585.09375"/>
    <x v="4"/>
    <s v="Home Office"/>
    <s v="Technology"/>
    <x v="7"/>
    <s v="Small Pack"/>
    <d v="2011-09-01T00:00:00"/>
  </r>
  <r>
    <n v="995"/>
    <s v="5/30/2011"/>
    <s v="Medium"/>
    <n v="46"/>
    <n v="1815.49"/>
    <s v="Regular Air"/>
    <n v="3.04"/>
    <n v="1270.8429999999998"/>
    <n v="1273.8829999999998"/>
    <x v="8"/>
    <s v="Home Office"/>
    <s v="Furniture"/>
    <x v="0"/>
    <s v="Wrap Bag"/>
    <s v="5/31/2011"/>
  </r>
  <r>
    <n v="43875"/>
    <d v="2011-07-12T00:00:00"/>
    <s v="Critical"/>
    <n v="16"/>
    <n v="2795.0039999999999"/>
    <s v="Regular Air"/>
    <n v="8.99"/>
    <n v="1956.5027999999998"/>
    <n v="1965.4927999999998"/>
    <x v="6"/>
    <s v="Corporate"/>
    <s v="Technology"/>
    <x v="7"/>
    <s v="Small Box"/>
    <d v="2011-08-12T00:00:00"/>
  </r>
  <r>
    <n v="18244"/>
    <d v="2011-11-02T00:00:00"/>
    <s v="Critical"/>
    <n v="1"/>
    <n v="172.34"/>
    <s v="Regular Air"/>
    <n v="24.49"/>
    <n v="120.63799999999999"/>
    <n v="145.12799999999999"/>
    <x v="6"/>
    <s v="Home Office"/>
    <s v="Furniture"/>
    <x v="1"/>
    <s v="Large Box"/>
    <s v="2/13/2011"/>
  </r>
  <r>
    <n v="31846"/>
    <s v="8/13/2011"/>
    <s v="Critical"/>
    <n v="7"/>
    <n v="261.17"/>
    <s v="Delivery Truck"/>
    <n v="19.190000000000001"/>
    <n v="182.81899999999999"/>
    <n v="202.00899999999999"/>
    <x v="2"/>
    <s v="Home Office"/>
    <s v="Furniture"/>
    <x v="1"/>
    <s v="Jumbo Drum"/>
    <s v="8/15/2011"/>
  </r>
  <r>
    <n v="23556"/>
    <d v="2011-09-01T00:00:00"/>
    <s v="Medium"/>
    <n v="34"/>
    <n v="11747.97"/>
    <s v="Express Air"/>
    <n v="19.989999999999998"/>
    <n v="8223.5789999999997"/>
    <n v="8243.5689999999995"/>
    <x v="9"/>
    <s v="Consumer"/>
    <s v="Office Supplies"/>
    <x v="10"/>
    <s v="Small Box"/>
    <d v="2011-10-01T00:00:00"/>
  </r>
  <r>
    <n v="30532"/>
    <s v="11/26/2011"/>
    <s v="High"/>
    <n v="23"/>
    <n v="262.31"/>
    <s v="Express Air"/>
    <n v="5.25"/>
    <n v="183.61699999999999"/>
    <n v="188.86699999999999"/>
    <x v="6"/>
    <s v="Home Office"/>
    <s v="Office Supplies"/>
    <x v="15"/>
    <s v="Small Box"/>
    <s v="11/27/2011"/>
  </r>
  <r>
    <n v="12481"/>
    <d v="2011-10-07T00:00:00"/>
    <s v="Critical"/>
    <n v="37"/>
    <n v="744"/>
    <s v="Regular Air"/>
    <n v="1.99"/>
    <n v="520.79999999999995"/>
    <n v="522.79"/>
    <x v="7"/>
    <s v="Corporate"/>
    <s v="Technology"/>
    <x v="3"/>
    <s v="Small Pack"/>
    <d v="2011-12-07T00:00:00"/>
  </r>
  <r>
    <n v="39111"/>
    <s v="7/25/2011"/>
    <s v="Medium"/>
    <n v="1"/>
    <n v="182.4"/>
    <s v="Regular Air"/>
    <n v="19.989999999999998"/>
    <n v="127.67999999999999"/>
    <n v="147.66999999999999"/>
    <x v="5"/>
    <s v="Corporate"/>
    <s v="Office Supplies"/>
    <x v="9"/>
    <s v="Small Box"/>
    <s v="7/28/2011"/>
  </r>
  <r>
    <n v="28963"/>
    <d v="2011-04-12T00:00:00"/>
    <s v="Not Specified"/>
    <n v="37"/>
    <n v="6072.1875"/>
    <s v="Regular Air"/>
    <n v="2.5"/>
    <n v="4250.53125"/>
    <n v="4253.03125"/>
    <x v="10"/>
    <s v="Home Office"/>
    <s v="Technology"/>
    <x v="7"/>
    <s v="Small Box"/>
    <d v="2011-06-12T00:00:00"/>
  </r>
  <r>
    <n v="58247"/>
    <s v="9/23/2011"/>
    <s v="Not Specified"/>
    <n v="8"/>
    <n v="1058.82"/>
    <s v="Regular Air"/>
    <n v="0.99"/>
    <n v="741.17399999999986"/>
    <n v="742.16399999999987"/>
    <x v="0"/>
    <s v="Home Office"/>
    <s v="Office Supplies"/>
    <x v="10"/>
    <s v="Small Box"/>
    <s v="9/23/2011"/>
  </r>
  <r>
    <n v="26464"/>
    <d v="2011-11-12T00:00:00"/>
    <s v="High"/>
    <n v="25"/>
    <n v="268.58"/>
    <s v="Regular Air"/>
    <n v="4.5"/>
    <n v="188.00599999999997"/>
    <n v="192.50599999999997"/>
    <x v="5"/>
    <s v="Corporate"/>
    <s v="Office Supplies"/>
    <x v="10"/>
    <s v="Small Box"/>
    <d v="2011-11-12T00:00:00"/>
  </r>
  <r>
    <n v="47109"/>
    <d v="2011-11-09T00:00:00"/>
    <s v="High"/>
    <n v="47"/>
    <n v="6131.54"/>
    <s v="Regular Air"/>
    <n v="12.65"/>
    <n v="4292.0779999999995"/>
    <n v="4304.7279999999992"/>
    <x v="2"/>
    <s v="Small Business"/>
    <s v="Furniture"/>
    <x v="1"/>
    <s v="Medium Box"/>
    <s v="9/13/2011"/>
  </r>
  <r>
    <n v="59108"/>
    <d v="2011-07-10T00:00:00"/>
    <s v="Low"/>
    <n v="39"/>
    <n v="4215.83"/>
    <s v="Regular Air"/>
    <n v="8.99"/>
    <n v="2951.0809999999997"/>
    <n v="2960.0709999999995"/>
    <x v="6"/>
    <s v="Corporate"/>
    <s v="Technology"/>
    <x v="7"/>
    <s v="Small Box"/>
    <s v="10/16/2011"/>
  </r>
  <r>
    <n v="928"/>
    <d v="2011-01-03T00:00:00"/>
    <s v="Low"/>
    <n v="21"/>
    <n v="1222.68"/>
    <s v="Express Air"/>
    <n v="3.99"/>
    <n v="855.87599999999998"/>
    <n v="859.86599999999999"/>
    <x v="0"/>
    <s v="Consumer"/>
    <s v="Office Supplies"/>
    <x v="10"/>
    <s v="Small Box"/>
    <d v="2011-06-03T00:00:00"/>
  </r>
  <r>
    <n v="54912"/>
    <s v="7/21/2011"/>
    <s v="Low"/>
    <n v="17"/>
    <n v="117.33"/>
    <s v="Regular Air"/>
    <n v="3.1"/>
    <n v="82.131"/>
    <n v="85.230999999999995"/>
    <x v="6"/>
    <s v="Small Business"/>
    <s v="Office Supplies"/>
    <x v="2"/>
    <s v="Wrap Bag"/>
    <s v="7/28/2011"/>
  </r>
  <r>
    <n v="42083"/>
    <d v="2011-11-12T00:00:00"/>
    <s v="Critical"/>
    <n v="33"/>
    <n v="68.42"/>
    <s v="Regular Air"/>
    <n v="2.56"/>
    <n v="47.893999999999998"/>
    <n v="50.454000000000001"/>
    <x v="7"/>
    <s v="Consumer"/>
    <s v="Office Supplies"/>
    <x v="4"/>
    <s v="Small Pack"/>
    <d v="2011-11-12T00:00:00"/>
  </r>
  <r>
    <n v="22561"/>
    <s v="1/20/2011"/>
    <s v="Critical"/>
    <n v="7"/>
    <n v="128.62"/>
    <s v="Regular Air"/>
    <n v="8.99"/>
    <n v="90.033999999999992"/>
    <n v="99.023999999999987"/>
    <x v="4"/>
    <s v="Consumer"/>
    <s v="Furniture"/>
    <x v="0"/>
    <s v="Small Pack"/>
    <s v="1/22/2011"/>
  </r>
  <r>
    <n v="36608"/>
    <s v="9/28/2011"/>
    <s v="Low"/>
    <n v="49"/>
    <n v="4273.95"/>
    <s v="Regular Air"/>
    <n v="19.989999999999998"/>
    <n v="2991.7649999999999"/>
    <n v="3011.7549999999997"/>
    <x v="7"/>
    <s v="Small Business"/>
    <s v="Office Supplies"/>
    <x v="15"/>
    <s v="Small Box"/>
    <d v="2011-05-10T00:00:00"/>
  </r>
  <r>
    <n v="49189"/>
    <s v="1/15/2011"/>
    <s v="Critical"/>
    <n v="32"/>
    <n v="249.59"/>
    <s v="Regular Air"/>
    <n v="1.39"/>
    <n v="174.71299999999999"/>
    <n v="176.10299999999998"/>
    <x v="6"/>
    <s v="Home Office"/>
    <s v="Office Supplies"/>
    <x v="15"/>
    <s v="Small Box"/>
    <s v="1/18/2011"/>
  </r>
  <r>
    <n v="38758"/>
    <s v="9/24/2011"/>
    <s v="Not Specified"/>
    <n v="7"/>
    <n v="497.2"/>
    <s v="Regular Air"/>
    <n v="49"/>
    <n v="348.03999999999996"/>
    <n v="397.03999999999996"/>
    <x v="0"/>
    <s v="Consumer"/>
    <s v="Office Supplies"/>
    <x v="10"/>
    <s v="Large Box"/>
    <s v="9/26/2011"/>
  </r>
  <r>
    <n v="21731"/>
    <s v="11/26/2011"/>
    <s v="Low"/>
    <n v="26"/>
    <n v="1580.57"/>
    <s v="Regular Air"/>
    <n v="49"/>
    <n v="1106.3989999999999"/>
    <n v="1155.3989999999999"/>
    <x v="9"/>
    <s v="Corporate"/>
    <s v="Office Supplies"/>
    <x v="10"/>
    <s v="Large Box"/>
    <s v="11/26/2011"/>
  </r>
  <r>
    <n v="45059"/>
    <d v="2011-03-02T00:00:00"/>
    <s v="Not Specified"/>
    <n v="39"/>
    <n v="3401.8"/>
    <s v="Express Air"/>
    <n v="19.989999999999998"/>
    <n v="2381.2599999999998"/>
    <n v="2401.2499999999995"/>
    <x v="4"/>
    <s v="Consumer"/>
    <s v="Office Supplies"/>
    <x v="9"/>
    <s v="Small Box"/>
    <d v="2011-05-02T00:00:00"/>
  </r>
  <r>
    <n v="31556"/>
    <s v="7/27/2011"/>
    <s v="Critical"/>
    <n v="35"/>
    <n v="269.35000000000002"/>
    <s v="Regular Air"/>
    <n v="3.68"/>
    <n v="188.54500000000002"/>
    <n v="192.22500000000002"/>
    <x v="10"/>
    <s v="Consumer"/>
    <s v="Furniture"/>
    <x v="0"/>
    <s v="Wrap Bag"/>
    <s v="7/28/2011"/>
  </r>
  <r>
    <n v="25095"/>
    <s v="1/25/2011"/>
    <s v="Low"/>
    <n v="41"/>
    <n v="4475.03"/>
    <s v="Delivery Truck"/>
    <n v="56.14"/>
    <n v="3132.5209999999997"/>
    <n v="3188.6609999999996"/>
    <x v="6"/>
    <s v="Consumer"/>
    <s v="Technology"/>
    <x v="6"/>
    <s v="Jumbo Drum"/>
    <s v="1/25/2011"/>
  </r>
  <r>
    <n v="38438"/>
    <s v="5/31/2011"/>
    <s v="Critical"/>
    <n v="17"/>
    <n v="121.09"/>
    <s v="Regular Air"/>
    <n v="5.66"/>
    <n v="84.762999999999991"/>
    <n v="90.422999999999988"/>
    <x v="7"/>
    <s v="Home Office"/>
    <s v="Office Supplies"/>
    <x v="2"/>
    <s v="Small Box"/>
    <d v="2011-01-06T00:00:00"/>
  </r>
  <r>
    <n v="11968"/>
    <s v="3/16/2011"/>
    <s v="Low"/>
    <n v="31"/>
    <n v="109.49"/>
    <s v="Regular Air"/>
    <n v="0.85"/>
    <n v="76.642999999999986"/>
    <n v="77.492999999999981"/>
    <x v="11"/>
    <s v="Corporate"/>
    <s v="Office Supplies"/>
    <x v="5"/>
    <s v="Wrap Bag"/>
    <s v="3/16/2011"/>
  </r>
  <r>
    <n v="35649"/>
    <d v="2011-09-10T00:00:00"/>
    <s v="Medium"/>
    <n v="25"/>
    <n v="174.03"/>
    <s v="Regular Air"/>
    <n v="5.74"/>
    <n v="121.821"/>
    <n v="127.56099999999999"/>
    <x v="0"/>
    <s v="Consumer"/>
    <s v="Office Supplies"/>
    <x v="2"/>
    <s v="Small Box"/>
    <d v="2011-11-10T00:00:00"/>
  </r>
  <r>
    <n v="12262"/>
    <d v="2011-10-12T00:00:00"/>
    <s v="Low"/>
    <n v="45"/>
    <n v="1212.9280000000001"/>
    <s v="Delivery Truck"/>
    <n v="45.51"/>
    <n v="849.04960000000005"/>
    <n v="894.55960000000005"/>
    <x v="5"/>
    <s v="Home Office"/>
    <s v="Furniture"/>
    <x v="8"/>
    <s v="Jumbo Box"/>
    <s v="12/15/2011"/>
  </r>
  <r>
    <n v="52482"/>
    <s v="1/31/2011"/>
    <s v="Critical"/>
    <n v="21"/>
    <n v="848.2"/>
    <s v="Express Air"/>
    <n v="5.33"/>
    <n v="593.74"/>
    <n v="599.07000000000005"/>
    <x v="3"/>
    <s v="Corporate"/>
    <s v="Office Supplies"/>
    <x v="10"/>
    <s v="Small Box"/>
    <s v="1/31/2011"/>
  </r>
  <r>
    <n v="20805"/>
    <d v="2011-10-01T00:00:00"/>
    <s v="High"/>
    <n v="12"/>
    <n v="45.61"/>
    <s v="Regular Air"/>
    <n v="0.7"/>
    <n v="31.926999999999996"/>
    <n v="32.626999999999995"/>
    <x v="6"/>
    <s v="Home Office"/>
    <s v="Office Supplies"/>
    <x v="5"/>
    <s v="Wrap Bag"/>
    <d v="2011-11-01T00:00:00"/>
  </r>
  <r>
    <n v="27936"/>
    <d v="2011-07-07T00:00:00"/>
    <s v="High"/>
    <n v="3"/>
    <n v="9172.32"/>
    <s v="Delivery Truck"/>
    <n v="8.73"/>
    <n v="6420.6239999999998"/>
    <n v="6429.3539999999994"/>
    <x v="5"/>
    <s v="Consumer"/>
    <s v="Technology"/>
    <x v="6"/>
    <s v="Jumbo Box"/>
    <d v="2011-09-07T00:00:00"/>
  </r>
  <r>
    <n v="51494"/>
    <d v="2011-03-08T00:00:00"/>
    <s v="Critical"/>
    <n v="42"/>
    <n v="493.56"/>
    <s v="Regular Air"/>
    <n v="5.99"/>
    <n v="345.49199999999996"/>
    <n v="351.48199999999997"/>
    <x v="4"/>
    <s v="Consumer"/>
    <s v="Technology"/>
    <x v="6"/>
    <s v="Medium Box"/>
    <d v="2011-05-08T00:00:00"/>
  </r>
  <r>
    <n v="18375"/>
    <s v="9/22/2011"/>
    <s v="Low"/>
    <n v="20"/>
    <n v="76.89"/>
    <s v="Regular Air"/>
    <n v="0.5"/>
    <n v="53.823"/>
    <n v="54.323"/>
    <x v="2"/>
    <s v="Small Business"/>
    <s v="Office Supplies"/>
    <x v="12"/>
    <s v="Small Box"/>
    <s v="9/26/2011"/>
  </r>
  <r>
    <n v="29351"/>
    <d v="2011-03-10T00:00:00"/>
    <s v="Medium"/>
    <n v="17"/>
    <n v="5122.6099999999997"/>
    <s v="Regular Air"/>
    <n v="19.989999999999998"/>
    <n v="3585.8269999999993"/>
    <n v="3605.8169999999991"/>
    <x v="2"/>
    <s v="Consumer"/>
    <s v="Office Supplies"/>
    <x v="11"/>
    <s v="Small Box"/>
    <d v="2011-05-10T00:00:00"/>
  </r>
  <r>
    <n v="55744"/>
    <s v="10/20/2011"/>
    <s v="Critical"/>
    <n v="23"/>
    <n v="415.05500000000001"/>
    <s v="Regular Air"/>
    <n v="0.99"/>
    <n v="290.5385"/>
    <n v="291.52850000000001"/>
    <x v="2"/>
    <s v="Consumer"/>
    <s v="Technology"/>
    <x v="7"/>
    <s v="Small Pack"/>
    <s v="10/21/2011"/>
  </r>
  <r>
    <n v="55715"/>
    <d v="2011-02-04T00:00:00"/>
    <s v="Critical"/>
    <n v="28"/>
    <n v="168.57"/>
    <s v="Express Air"/>
    <n v="2.99"/>
    <n v="117.99899999999998"/>
    <n v="120.98899999999998"/>
    <x v="1"/>
    <s v="Corporate"/>
    <s v="Office Supplies"/>
    <x v="11"/>
    <s v="Small Box"/>
    <d v="2011-04-04T00:00:00"/>
  </r>
  <r>
    <n v="24960"/>
    <s v="1/27/2011"/>
    <s v="High"/>
    <n v="18"/>
    <n v="125.8"/>
    <s v="Regular Air"/>
    <n v="5.87"/>
    <n v="88.059999999999988"/>
    <n v="93.929999999999993"/>
    <x v="6"/>
    <s v="Small Business"/>
    <s v="Office Supplies"/>
    <x v="2"/>
    <s v="Small Box"/>
    <s v="1/29/2011"/>
  </r>
  <r>
    <n v="24583"/>
    <d v="2011-09-08T00:00:00"/>
    <s v="Critical"/>
    <n v="17"/>
    <n v="42.29"/>
    <s v="Regular Air"/>
    <n v="6.05"/>
    <n v="29.602999999999998"/>
    <n v="35.652999999999999"/>
    <x v="7"/>
    <s v="Corporate"/>
    <s v="Office Supplies"/>
    <x v="11"/>
    <s v="Small Box"/>
    <d v="2011-12-08T00:00:00"/>
  </r>
  <r>
    <n v="36933"/>
    <d v="2011-12-07T00:00:00"/>
    <s v="High"/>
    <n v="32"/>
    <n v="115.81"/>
    <s v="Regular Air"/>
    <n v="0.5"/>
    <n v="81.066999999999993"/>
    <n v="81.566999999999993"/>
    <x v="6"/>
    <s v="Small Business"/>
    <s v="Office Supplies"/>
    <x v="12"/>
    <s v="Small Box"/>
    <s v="7/13/2011"/>
  </r>
  <r>
    <n v="33254"/>
    <d v="2011-03-11T00:00:00"/>
    <s v="Not Specified"/>
    <n v="11"/>
    <n v="466.35"/>
    <s v="Regular Air"/>
    <n v="9.1999999999999993"/>
    <n v="326.44499999999999"/>
    <n v="335.64499999999998"/>
    <x v="3"/>
    <s v="Home Office"/>
    <s v="Furniture"/>
    <x v="0"/>
    <s v="Wrap Bag"/>
    <d v="2011-05-11T00:00:00"/>
  </r>
  <r>
    <n v="3525"/>
    <s v="12/21/2011"/>
    <s v="Not Specified"/>
    <n v="38"/>
    <n v="115.43"/>
    <s v="Regular Air"/>
    <n v="1.34"/>
    <n v="80.801000000000002"/>
    <n v="82.141000000000005"/>
    <x v="5"/>
    <s v="Home Office"/>
    <s v="Office Supplies"/>
    <x v="5"/>
    <s v="Wrap Bag"/>
    <s v="12/23/2011"/>
  </r>
  <r>
    <n v="55042"/>
    <d v="2011-08-12T00:00:00"/>
    <s v="High"/>
    <n v="38"/>
    <n v="1978.4345000000001"/>
    <s v="Regular Air"/>
    <n v="2.5"/>
    <n v="1384.9041500000001"/>
    <n v="1387.4041500000001"/>
    <x v="3"/>
    <s v="Home Office"/>
    <s v="Technology"/>
    <x v="7"/>
    <s v="Small Box"/>
    <d v="2011-09-12T00:00:00"/>
  </r>
  <r>
    <n v="450"/>
    <d v="2011-04-03T00:00:00"/>
    <s v="Not Specified"/>
    <n v="35"/>
    <n v="543.72"/>
    <s v="Regular Air"/>
    <n v="11.25"/>
    <n v="380.60399999999998"/>
    <n v="391.85399999999998"/>
    <x v="0"/>
    <s v="Consumer"/>
    <s v="Office Supplies"/>
    <x v="9"/>
    <s v="Small Box"/>
    <d v="2011-06-03T00:00:00"/>
  </r>
  <r>
    <n v="20482"/>
    <s v="7/18/2011"/>
    <s v="Medium"/>
    <n v="38"/>
    <n v="4650.07"/>
    <s v="Delivery Truck"/>
    <n v="60.19"/>
    <n v="3255.0489999999995"/>
    <n v="3315.2389999999996"/>
    <x v="6"/>
    <s v="Small Business"/>
    <s v="Furniture"/>
    <x v="14"/>
    <s v="Jumbo Box"/>
    <s v="7/18/2011"/>
  </r>
  <r>
    <n v="58433"/>
    <d v="2011-01-07T00:00:00"/>
    <s v="High"/>
    <n v="20"/>
    <n v="5989.0479999999998"/>
    <s v="Delivery Truck"/>
    <n v="42.52"/>
    <n v="4192.3335999999999"/>
    <n v="4234.8536000000004"/>
    <x v="0"/>
    <s v="Home Office"/>
    <s v="Furniture"/>
    <x v="8"/>
    <s v="Jumbo Box"/>
    <d v="2011-03-07T00:00:00"/>
  </r>
  <r>
    <n v="7462"/>
    <s v="2/20/2011"/>
    <s v="High"/>
    <n v="3"/>
    <n v="72.63"/>
    <s v="Express Air"/>
    <n v="5.53"/>
    <n v="50.840999999999994"/>
    <n v="56.370999999999995"/>
    <x v="6"/>
    <s v="Small Business"/>
    <s v="Office Supplies"/>
    <x v="5"/>
    <s v="Small Pack"/>
    <s v="2/21/2011"/>
  </r>
  <r>
    <n v="40803"/>
    <s v="4/13/2011"/>
    <s v="Low"/>
    <n v="22"/>
    <n v="83.02"/>
    <s v="Regular Air"/>
    <n v="1.49"/>
    <n v="58.11399999999999"/>
    <n v="59.603999999999992"/>
    <x v="0"/>
    <s v="Small Business"/>
    <s v="Office Supplies"/>
    <x v="11"/>
    <s v="Small Box"/>
    <s v="4/18/2011"/>
  </r>
  <r>
    <n v="15300"/>
    <d v="2011-08-02T00:00:00"/>
    <s v="High"/>
    <n v="42"/>
    <n v="229.88"/>
    <s v="Express Air"/>
    <n v="5.0599999999999996"/>
    <n v="160.916"/>
    <n v="165.976"/>
    <x v="7"/>
    <s v="Home Office"/>
    <s v="Office Supplies"/>
    <x v="2"/>
    <s v="Small Box"/>
    <d v="2011-10-02T00:00:00"/>
  </r>
  <r>
    <n v="16356"/>
    <d v="2011-02-08T00:00:00"/>
    <s v="Critical"/>
    <n v="6"/>
    <n v="157.94"/>
    <s v="Express Air"/>
    <n v="4.5"/>
    <n v="110.55799999999999"/>
    <n v="115.05799999999999"/>
    <x v="5"/>
    <s v="Corporate"/>
    <s v="Office Supplies"/>
    <x v="10"/>
    <s v="Small Box"/>
    <d v="2011-03-08T00:00:00"/>
  </r>
  <r>
    <n v="59205"/>
    <s v="10/31/2011"/>
    <s v="Critical"/>
    <n v="35"/>
    <n v="597.04"/>
    <s v="Regular Air"/>
    <n v="7.04"/>
    <n v="417.92799999999994"/>
    <n v="424.96799999999996"/>
    <x v="10"/>
    <s v="Home Office"/>
    <s v="Office Supplies"/>
    <x v="9"/>
    <s v="Small Box"/>
    <d v="2011-02-11T00:00:00"/>
  </r>
  <r>
    <n v="3588"/>
    <s v="3/18/2011"/>
    <s v="Not Specified"/>
    <n v="42"/>
    <n v="374.38"/>
    <s v="Regular Air"/>
    <n v="3.5"/>
    <n v="262.06599999999997"/>
    <n v="265.56599999999997"/>
    <x v="9"/>
    <s v="Home Office"/>
    <s v="Office Supplies"/>
    <x v="10"/>
    <s v="Small Box"/>
    <s v="3/19/2011"/>
  </r>
  <r>
    <n v="34727"/>
    <s v="3/13/2011"/>
    <s v="Low"/>
    <n v="20"/>
    <n v="159.71"/>
    <s v="Express Air"/>
    <n v="8.94"/>
    <n v="111.797"/>
    <n v="120.73699999999999"/>
    <x v="2"/>
    <s v="Corporate"/>
    <s v="Office Supplies"/>
    <x v="11"/>
    <s v="Small Box"/>
    <s v="3/17/2011"/>
  </r>
  <r>
    <n v="771"/>
    <s v="6/16/2011"/>
    <s v="Critical"/>
    <n v="18"/>
    <n v="88.84"/>
    <s v="Regular Air"/>
    <n v="4.72"/>
    <n v="62.187999999999995"/>
    <n v="66.908000000000001"/>
    <x v="10"/>
    <s v="Home Office"/>
    <s v="Office Supplies"/>
    <x v="2"/>
    <s v="Small Box"/>
    <s v="6/17/2011"/>
  </r>
  <r>
    <n v="2053"/>
    <d v="2011-06-02T00:00:00"/>
    <s v="Critical"/>
    <n v="39"/>
    <n v="19342.84"/>
    <s v="Delivery Truck"/>
    <n v="126"/>
    <n v="13539.987999999999"/>
    <n v="13665.987999999999"/>
    <x v="6"/>
    <s v="Consumer"/>
    <s v="Furniture"/>
    <x v="1"/>
    <s v="Jumbo Drum"/>
    <d v="2011-07-02T00:00:00"/>
  </r>
  <r>
    <n v="25028"/>
    <d v="2011-05-01T00:00:00"/>
    <s v="Critical"/>
    <n v="5"/>
    <n v="477.39"/>
    <s v="Delivery Truck"/>
    <n v="55.81"/>
    <n v="334.17299999999994"/>
    <n v="389.98299999999995"/>
    <x v="7"/>
    <s v="Home Office"/>
    <s v="Furniture"/>
    <x v="14"/>
    <s v="Jumbo Box"/>
    <d v="2011-06-01T00:00:00"/>
  </r>
  <r>
    <n v="18370"/>
    <s v="1/13/2011"/>
    <s v="Low"/>
    <n v="41"/>
    <n v="1271.0474999999999"/>
    <s v="Regular Air"/>
    <n v="5"/>
    <n v="889.73324999999988"/>
    <n v="894.73324999999988"/>
    <x v="10"/>
    <s v="Consumer"/>
    <s v="Technology"/>
    <x v="7"/>
    <s v="Small Box"/>
    <s v="1/17/2011"/>
  </r>
  <r>
    <n v="26531"/>
    <s v="6/20/2011"/>
    <s v="Medium"/>
    <n v="26"/>
    <n v="4688.9485000000004"/>
    <s v="Regular Air"/>
    <n v="5.26"/>
    <n v="3282.26395"/>
    <n v="3287.5239500000002"/>
    <x v="1"/>
    <s v="Corporate"/>
    <s v="Technology"/>
    <x v="7"/>
    <s v="Small Box"/>
    <s v="6/22/2011"/>
  </r>
  <r>
    <n v="20805"/>
    <d v="2011-10-01T00:00:00"/>
    <s v="High"/>
    <n v="35"/>
    <n v="418.34"/>
    <s v="Regular Air"/>
    <n v="5.16"/>
    <n v="292.83799999999997"/>
    <n v="297.99799999999999"/>
    <x v="6"/>
    <s v="Home Office"/>
    <s v="Furniture"/>
    <x v="0"/>
    <s v="Small Box"/>
    <d v="2011-12-01T00:00:00"/>
  </r>
  <r>
    <n v="41857"/>
    <d v="2011-06-05T00:00:00"/>
    <s v="Low"/>
    <n v="45"/>
    <n v="461.05"/>
    <s v="Express Air"/>
    <n v="6.22"/>
    <n v="322.73500000000001"/>
    <n v="328.95500000000004"/>
    <x v="10"/>
    <s v="Home Office"/>
    <s v="Furniture"/>
    <x v="0"/>
    <s v="Small Box"/>
    <d v="2011-11-05T00:00:00"/>
  </r>
  <r>
    <n v="12486"/>
    <s v="2/20/2011"/>
    <s v="High"/>
    <n v="42"/>
    <n v="1692.56"/>
    <s v="Regular Air"/>
    <n v="7.2"/>
    <n v="1184.7919999999999"/>
    <n v="1191.992"/>
    <x v="5"/>
    <s v="Corporate"/>
    <s v="Office Supplies"/>
    <x v="10"/>
    <s v="Small Box"/>
    <s v="2/21/2011"/>
  </r>
  <r>
    <n v="39683"/>
    <d v="2011-10-08T00:00:00"/>
    <s v="High"/>
    <n v="41"/>
    <n v="8387.1"/>
    <s v="Regular Air"/>
    <n v="18.059999999999999"/>
    <n v="5870.97"/>
    <n v="5889.0300000000007"/>
    <x v="1"/>
    <s v="Corporate"/>
    <s v="Furniture"/>
    <x v="1"/>
    <s v="Large Box"/>
    <d v="2011-11-08T00:00:00"/>
  </r>
  <r>
    <n v="12326"/>
    <d v="2011-02-02T00:00:00"/>
    <s v="Critical"/>
    <n v="4"/>
    <n v="123.82"/>
    <s v="Regular Air"/>
    <n v="57.87"/>
    <n v="86.673999999999992"/>
    <n v="144.54399999999998"/>
    <x v="6"/>
    <s v="Small Business"/>
    <s v="Furniture"/>
    <x v="0"/>
    <s v="Small Box"/>
    <d v="2011-04-02T00:00:00"/>
  </r>
  <r>
    <n v="27106"/>
    <d v="2011-01-12T00:00:00"/>
    <s v="High"/>
    <n v="50"/>
    <n v="531.48"/>
    <s v="Regular Air"/>
    <n v="1.39"/>
    <n v="372.036"/>
    <n v="373.42599999999999"/>
    <x v="6"/>
    <s v="Home Office"/>
    <s v="Office Supplies"/>
    <x v="15"/>
    <s v="Small Box"/>
    <d v="2011-01-12T00:00:00"/>
  </r>
  <r>
    <n v="4642"/>
    <s v="2/26/2011"/>
    <s v="Critical"/>
    <n v="21"/>
    <n v="309.62"/>
    <s v="Express Air"/>
    <n v="9.3699999999999992"/>
    <n v="216.73399999999998"/>
    <n v="226.10399999999998"/>
    <x v="0"/>
    <s v="Corporate"/>
    <s v="Office Supplies"/>
    <x v="9"/>
    <s v="Small Box"/>
    <s v="2/26/2011"/>
  </r>
  <r>
    <n v="23522"/>
    <d v="2011-11-04T00:00:00"/>
    <s v="Critical"/>
    <n v="8"/>
    <n v="180.43"/>
    <s v="Regular Air"/>
    <n v="11.17"/>
    <n v="126.301"/>
    <n v="137.471"/>
    <x v="6"/>
    <s v="Small Business"/>
    <s v="Furniture"/>
    <x v="0"/>
    <s v="Large Box"/>
    <d v="2011-12-04T00:00:00"/>
  </r>
  <r>
    <n v="30981"/>
    <s v="2/15/2011"/>
    <s v="Low"/>
    <n v="29"/>
    <n v="7837.44"/>
    <s v="Delivery Truck"/>
    <n v="23.19"/>
    <n v="5486.2079999999996"/>
    <n v="5509.3979999999992"/>
    <x v="6"/>
    <s v="Home Office"/>
    <s v="Office Supplies"/>
    <x v="10"/>
    <s v="Jumbo Drum"/>
    <s v="2/19/2011"/>
  </r>
  <r>
    <n v="5153"/>
    <s v="8/25/2011"/>
    <s v="Critical"/>
    <n v="37"/>
    <n v="4896.93"/>
    <s v="Express Air"/>
    <n v="12.65"/>
    <n v="3427.8510000000001"/>
    <n v="3440.5010000000002"/>
    <x v="11"/>
    <s v="Home Office"/>
    <s v="Furniture"/>
    <x v="1"/>
    <s v="Medium Box"/>
    <s v="8/27/2011"/>
  </r>
  <r>
    <n v="18688"/>
    <d v="2011-05-03T00:00:00"/>
    <s v="Not Specified"/>
    <n v="15"/>
    <n v="40.340000000000003"/>
    <s v="Regular Air"/>
    <n v="0.5"/>
    <n v="28.238"/>
    <n v="28.738"/>
    <x v="7"/>
    <s v="Home Office"/>
    <s v="Office Supplies"/>
    <x v="12"/>
    <s v="Small Box"/>
    <d v="2011-07-03T00:00:00"/>
  </r>
  <r>
    <n v="40806"/>
    <d v="2011-06-09T00:00:00"/>
    <s v="Critical"/>
    <n v="8"/>
    <n v="53.14"/>
    <s v="Regular Air"/>
    <n v="7.78"/>
    <n v="37.198"/>
    <n v="44.978000000000002"/>
    <x v="0"/>
    <s v="Small Business"/>
    <s v="Office Supplies"/>
    <x v="11"/>
    <s v="Small Box"/>
    <d v="2011-07-09T00:00:00"/>
  </r>
  <r>
    <n v="33540"/>
    <d v="2011-06-06T00:00:00"/>
    <s v="Low"/>
    <n v="21"/>
    <n v="190.99"/>
    <s v="Regular Air"/>
    <n v="4.82"/>
    <n v="133.69300000000001"/>
    <n v="138.51300000000001"/>
    <x v="2"/>
    <s v="Consumer"/>
    <s v="Office Supplies"/>
    <x v="5"/>
    <s v="Wrap Bag"/>
    <d v="2011-10-06T00:00:00"/>
  </r>
  <r>
    <n v="4676"/>
    <s v="8/31/2011"/>
    <s v="High"/>
    <n v="3"/>
    <n v="49.59"/>
    <s v="Express Air"/>
    <n v="6.47"/>
    <n v="34.713000000000001"/>
    <n v="41.183"/>
    <x v="8"/>
    <s v="Home Office"/>
    <s v="Office Supplies"/>
    <x v="2"/>
    <s v="Small Box"/>
    <d v="2011-02-09T00:00:00"/>
  </r>
  <r>
    <n v="1317"/>
    <s v="5/18/2011"/>
    <s v="High"/>
    <n v="44"/>
    <n v="523.41999999999996"/>
    <s v="Regular Air"/>
    <n v="5.63"/>
    <n v="366.39399999999995"/>
    <n v="372.02399999999994"/>
    <x v="10"/>
    <s v="Consumer"/>
    <s v="Office Supplies"/>
    <x v="11"/>
    <s v="Small Box"/>
    <s v="5/20/2011"/>
  </r>
  <r>
    <n v="55492"/>
    <s v="9/19/2011"/>
    <s v="Critical"/>
    <n v="10"/>
    <n v="1124.2439999999999"/>
    <s v="Express Air"/>
    <n v="7.69"/>
    <n v="786.97079999999994"/>
    <n v="794.66079999999999"/>
    <x v="2"/>
    <s v="Corporate"/>
    <s v="Technology"/>
    <x v="7"/>
    <s v="Small Box"/>
    <s v="9/21/2011"/>
  </r>
  <r>
    <n v="52900"/>
    <s v="5/20/2011"/>
    <s v="High"/>
    <n v="16"/>
    <n v="101.14"/>
    <s v="Regular Air"/>
    <n v="5.46"/>
    <n v="70.798000000000002"/>
    <n v="76.257999999999996"/>
    <x v="7"/>
    <s v="Home Office"/>
    <s v="Office Supplies"/>
    <x v="2"/>
    <s v="Small Box"/>
    <s v="5/22/2011"/>
  </r>
  <r>
    <n v="38146"/>
    <d v="2011-07-12T00:00:00"/>
    <s v="Low"/>
    <n v="45"/>
    <n v="341.39"/>
    <s v="Regular Air"/>
    <n v="6.16"/>
    <n v="238.97299999999998"/>
    <n v="245.13299999999998"/>
    <x v="7"/>
    <s v="Small Business"/>
    <s v="Office Supplies"/>
    <x v="11"/>
    <s v="Small Box"/>
    <d v="2011-11-12T00:00:00"/>
  </r>
  <r>
    <n v="225"/>
    <s v="5/24/2011"/>
    <s v="Critical"/>
    <n v="1"/>
    <n v="23.7"/>
    <s v="Regular Air"/>
    <n v="4.0999999999999996"/>
    <n v="16.59"/>
    <n v="20.689999999999998"/>
    <x v="2"/>
    <s v="Home Office"/>
    <s v="Office Supplies"/>
    <x v="5"/>
    <s v="Wrap Bag"/>
    <s v="5/26/2011"/>
  </r>
  <r>
    <n v="449"/>
    <s v="7/19/2011"/>
    <s v="High"/>
    <n v="45"/>
    <n v="356.7"/>
    <s v="Regular Air"/>
    <n v="5.21"/>
    <n v="249.68999999999997"/>
    <n v="254.89999999999998"/>
    <x v="6"/>
    <s v="Corporate"/>
    <s v="Furniture"/>
    <x v="0"/>
    <s v="Small Box"/>
    <s v="7/21/2011"/>
  </r>
  <r>
    <n v="49828"/>
    <s v="8/30/2011"/>
    <s v="Medium"/>
    <n v="39"/>
    <n v="272.39"/>
    <s v="Express Air"/>
    <n v="6.6"/>
    <n v="190.67299999999997"/>
    <n v="197.27299999999997"/>
    <x v="3"/>
    <s v="Consumer"/>
    <s v="Office Supplies"/>
    <x v="2"/>
    <s v="Small Box"/>
    <s v="8/31/2011"/>
  </r>
  <r>
    <n v="12199"/>
    <s v="12/14/2011"/>
    <s v="Low"/>
    <n v="2"/>
    <n v="19"/>
    <s v="Regular Air"/>
    <n v="5.27"/>
    <n v="13.299999999999999"/>
    <n v="18.57"/>
    <x v="0"/>
    <s v="Corporate"/>
    <s v="Office Supplies"/>
    <x v="11"/>
    <s v="Small Box"/>
    <s v="12/19/2011"/>
  </r>
  <r>
    <n v="55686"/>
    <s v="3/25/2011"/>
    <s v="Critical"/>
    <n v="22"/>
    <n v="628.39"/>
    <s v="Express Air"/>
    <n v="5.09"/>
    <n v="439.87299999999999"/>
    <n v="444.96299999999997"/>
    <x v="10"/>
    <s v="Corporate"/>
    <s v="Office Supplies"/>
    <x v="2"/>
    <s v="Small Box"/>
    <s v="3/27/2011"/>
  </r>
  <r>
    <n v="57760"/>
    <d v="2011-12-07T00:00:00"/>
    <s v="Not Specified"/>
    <n v="34"/>
    <n v="102.34"/>
    <s v="Regular Air"/>
    <n v="2.0299999999999998"/>
    <n v="71.637999999999991"/>
    <n v="73.667999999999992"/>
    <x v="0"/>
    <s v="Corporate"/>
    <s v="Office Supplies"/>
    <x v="5"/>
    <s v="Wrap Bag"/>
    <s v="7/14/2011"/>
  </r>
  <r>
    <n v="29409"/>
    <s v="1/13/2011"/>
    <s v="High"/>
    <n v="23"/>
    <n v="38.99"/>
    <s v="Regular Air"/>
    <n v="1.99"/>
    <n v="27.292999999999999"/>
    <n v="29.282999999999998"/>
    <x v="0"/>
    <s v="Home Office"/>
    <s v="Technology"/>
    <x v="3"/>
    <s v="Small Pack"/>
    <s v="1/15/2011"/>
  </r>
  <r>
    <n v="11493"/>
    <s v="10/20/2011"/>
    <s v="Critical"/>
    <n v="16"/>
    <n v="111.9"/>
    <s v="Regular Air"/>
    <n v="1.22"/>
    <n v="78.33"/>
    <n v="79.55"/>
    <x v="6"/>
    <s v="Small Business"/>
    <s v="Office Supplies"/>
    <x v="5"/>
    <s v="Wrap Bag"/>
    <s v="10/22/2011"/>
  </r>
  <r>
    <n v="8995"/>
    <s v="5/17/2011"/>
    <s v="High"/>
    <n v="41"/>
    <n v="270.83999999999997"/>
    <s v="Express Air"/>
    <n v="5.86"/>
    <n v="189.58799999999997"/>
    <n v="195.44799999999998"/>
    <x v="1"/>
    <s v="Consumer"/>
    <s v="Office Supplies"/>
    <x v="2"/>
    <s v="Small Box"/>
    <s v="5/18/2011"/>
  </r>
  <r>
    <n v="14693"/>
    <d v="2011-09-01T00:00:00"/>
    <s v="Critical"/>
    <n v="39"/>
    <n v="268.94"/>
    <s v="Regular Air"/>
    <n v="6.41"/>
    <n v="188.25799999999998"/>
    <n v="194.66799999999998"/>
    <x v="6"/>
    <s v="Corporate"/>
    <s v="Office Supplies"/>
    <x v="2"/>
    <s v="Small Box"/>
    <d v="2011-11-01T00:00:00"/>
  </r>
  <r>
    <n v="52642"/>
    <s v="6/14/2011"/>
    <s v="Low"/>
    <n v="15"/>
    <n v="764.13"/>
    <s v="Regular Air"/>
    <n v="4.8600000000000003"/>
    <n v="534.89099999999996"/>
    <n v="539.75099999999998"/>
    <x v="6"/>
    <s v="Home Office"/>
    <s v="Office Supplies"/>
    <x v="2"/>
    <s v="Small Box"/>
    <s v="6/21/2011"/>
  </r>
  <r>
    <n v="41891"/>
    <s v="5/22/2011"/>
    <s v="High"/>
    <n v="22"/>
    <n v="846.59"/>
    <s v="Regular Air"/>
    <n v="18.98"/>
    <n v="592.61299999999994"/>
    <n v="611.59299999999996"/>
    <x v="6"/>
    <s v="Corporate"/>
    <s v="Furniture"/>
    <x v="0"/>
    <s v="Small Box"/>
    <s v="5/23/2011"/>
  </r>
  <r>
    <n v="38304"/>
    <s v="3/22/2011"/>
    <s v="High"/>
    <n v="7"/>
    <n v="30.1"/>
    <s v="Regular Air"/>
    <n v="5.47"/>
    <n v="21.07"/>
    <n v="26.54"/>
    <x v="10"/>
    <s v="Consumer"/>
    <s v="Office Supplies"/>
    <x v="11"/>
    <s v="Small Box"/>
    <s v="3/24/2011"/>
  </r>
  <r>
    <n v="166"/>
    <d v="2011-11-09T00:00:00"/>
    <s v="High"/>
    <n v="10"/>
    <n v="567.93600000000004"/>
    <s v="Express Air"/>
    <n v="8.99"/>
    <n v="397.55520000000001"/>
    <n v="406.54520000000002"/>
    <x v="3"/>
    <s v="Consumer"/>
    <s v="Technology"/>
    <x v="7"/>
    <s v="Small Box"/>
    <s v="9/13/2011"/>
  </r>
  <r>
    <n v="10436"/>
    <d v="2011-02-01T00:00:00"/>
    <s v="Low"/>
    <n v="24"/>
    <n v="138.75"/>
    <s v="Regular Air"/>
    <n v="1"/>
    <n v="97.125"/>
    <n v="98.125"/>
    <x v="2"/>
    <s v="Corporate"/>
    <s v="Office Supplies"/>
    <x v="5"/>
    <s v="Wrap Bag"/>
    <d v="2011-09-01T00:00:00"/>
  </r>
  <r>
    <n v="46372"/>
    <s v="2/26/2011"/>
    <s v="High"/>
    <n v="7"/>
    <n v="375.57"/>
    <s v="Regular Air"/>
    <n v="16.11"/>
    <n v="262.899"/>
    <n v="279.00900000000001"/>
    <x v="3"/>
    <s v="Consumer"/>
    <s v="Office Supplies"/>
    <x v="11"/>
    <s v="Small Box"/>
    <s v="2/26/2011"/>
  </r>
  <r>
    <n v="41539"/>
    <d v="2011-03-05T00:00:00"/>
    <s v="High"/>
    <n v="41"/>
    <n v="2303.7125000000001"/>
    <s v="Regular Air"/>
    <n v="8.99"/>
    <n v="1612.5987499999999"/>
    <n v="1621.5887499999999"/>
    <x v="0"/>
    <s v="Consumer"/>
    <s v="Technology"/>
    <x v="7"/>
    <s v="Small Box"/>
    <d v="2011-04-05T00:00:00"/>
  </r>
  <r>
    <n v="3749"/>
    <s v="2/23/2011"/>
    <s v="Medium"/>
    <n v="27"/>
    <n v="353.62"/>
    <s v="Regular Air"/>
    <n v="1.49"/>
    <n v="247.53399999999999"/>
    <n v="249.024"/>
    <x v="3"/>
    <s v="Consumer"/>
    <s v="Office Supplies"/>
    <x v="11"/>
    <s v="Small Box"/>
    <s v="2/25/2011"/>
  </r>
  <r>
    <n v="55202"/>
    <s v="8/24/2011"/>
    <s v="Low"/>
    <n v="33"/>
    <n v="3093.76"/>
    <s v="Express Air"/>
    <n v="35"/>
    <n v="2165.6320000000001"/>
    <n v="2200.6320000000001"/>
    <x v="2"/>
    <s v="Small Business"/>
    <s v="Office Supplies"/>
    <x v="9"/>
    <s v="Large Box"/>
    <s v="8/26/2011"/>
  </r>
  <r>
    <n v="39169"/>
    <s v="8/26/2011"/>
    <s v="Medium"/>
    <n v="5"/>
    <n v="24.91"/>
    <s v="Regular Air"/>
    <n v="0.71"/>
    <n v="17.436999999999998"/>
    <n v="18.146999999999998"/>
    <x v="2"/>
    <s v="Home Office"/>
    <s v="Office Supplies"/>
    <x v="5"/>
    <s v="Wrap Bag"/>
    <s v="8/27/2011"/>
  </r>
  <r>
    <n v="45376"/>
    <d v="2011-02-12T00:00:00"/>
    <s v="Critical"/>
    <n v="19"/>
    <n v="6648.58"/>
    <s v="Delivery Truck"/>
    <n v="99"/>
    <n v="4654.0059999999994"/>
    <n v="4753.0059999999994"/>
    <x v="2"/>
    <s v="Consumer"/>
    <s v="Office Supplies"/>
    <x v="9"/>
    <s v="Jumbo Drum"/>
    <d v="2011-03-12T00:00:00"/>
  </r>
  <r>
    <n v="38530"/>
    <s v="4/17/2011"/>
    <s v="Critical"/>
    <n v="13"/>
    <n v="642.66"/>
    <s v="Regular Air"/>
    <n v="19.989999999999998"/>
    <n v="449.86199999999997"/>
    <n v="469.85199999999998"/>
    <x v="6"/>
    <s v="Home Office"/>
    <s v="Office Supplies"/>
    <x v="10"/>
    <s v="Small Box"/>
    <s v="4/17/2011"/>
  </r>
  <r>
    <n v="41926"/>
    <d v="2011-05-02T00:00:00"/>
    <s v="High"/>
    <n v="17"/>
    <n v="112.57"/>
    <s v="Regular Air"/>
    <n v="5.14"/>
    <n v="78.798999999999992"/>
    <n v="83.938999999999993"/>
    <x v="6"/>
    <s v="Small Business"/>
    <s v="Office Supplies"/>
    <x v="2"/>
    <s v="Small Box"/>
    <d v="2011-06-02T00:00:00"/>
  </r>
  <r>
    <n v="52833"/>
    <s v="12/24/2011"/>
    <s v="Medium"/>
    <n v="8"/>
    <n v="317.82"/>
    <s v="Regular Air"/>
    <n v="12.9"/>
    <n v="222.47399999999999"/>
    <n v="235.374"/>
    <x v="6"/>
    <s v="Consumer"/>
    <s v="Office Supplies"/>
    <x v="9"/>
    <s v="Small Box"/>
    <s v="12/25/2011"/>
  </r>
  <r>
    <n v="46147"/>
    <s v="1/15/2011"/>
    <s v="Critical"/>
    <n v="12"/>
    <n v="6502.46"/>
    <s v="Delivery Truck"/>
    <n v="64.59"/>
    <n v="4551.7219999999998"/>
    <n v="4616.3119999999999"/>
    <x v="3"/>
    <s v="Corporate"/>
    <s v="Furniture"/>
    <x v="8"/>
    <s v="Jumbo Box"/>
    <s v="1/17/2011"/>
  </r>
  <r>
    <n v="29506"/>
    <s v="6/14/2011"/>
    <s v="Critical"/>
    <n v="46"/>
    <n v="221.13"/>
    <s v="Regular Air"/>
    <n v="1.49"/>
    <n v="154.791"/>
    <n v="156.28100000000001"/>
    <x v="2"/>
    <s v="Consumer"/>
    <s v="Office Supplies"/>
    <x v="11"/>
    <s v="Small Box"/>
    <s v="6/16/2011"/>
  </r>
  <r>
    <n v="29639"/>
    <s v="4/17/2011"/>
    <s v="Critical"/>
    <n v="8"/>
    <n v="22.37"/>
    <s v="Regular Air"/>
    <n v="2.4"/>
    <n v="15.658999999999999"/>
    <n v="18.058999999999997"/>
    <x v="10"/>
    <s v="Corporate"/>
    <s v="Office Supplies"/>
    <x v="5"/>
    <s v="Wrap Bag"/>
    <s v="4/19/2011"/>
  </r>
  <r>
    <n v="12355"/>
    <s v="5/28/2011"/>
    <s v="Not Specified"/>
    <n v="36"/>
    <n v="209.53"/>
    <s v="Regular Air"/>
    <n v="5.67"/>
    <n v="146.67099999999999"/>
    <n v="152.34099999999998"/>
    <x v="10"/>
    <s v="Corporate"/>
    <s v="Office Supplies"/>
    <x v="2"/>
    <s v="Small Box"/>
    <s v="5/29/2011"/>
  </r>
  <r>
    <n v="46662"/>
    <s v="12/29/2011"/>
    <s v="Critical"/>
    <n v="8"/>
    <n v="57.22"/>
    <s v="Regular Air"/>
    <n v="6.6"/>
    <n v="40.053999999999995"/>
    <n v="46.653999999999996"/>
    <x v="0"/>
    <s v="Home Office"/>
    <s v="Office Supplies"/>
    <x v="2"/>
    <s v="Small Box"/>
    <s v="12/31/2011"/>
  </r>
  <r>
    <n v="49921"/>
    <s v="2/17/2011"/>
    <s v="Low"/>
    <n v="5"/>
    <n v="756.15"/>
    <s v="Delivery Truck"/>
    <n v="17.850000000000001"/>
    <n v="529.30499999999995"/>
    <n v="547.15499999999997"/>
    <x v="1"/>
    <s v="Small Business"/>
    <s v="Technology"/>
    <x v="6"/>
    <s v="Jumbo Drum"/>
    <s v="2/21/2011"/>
  </r>
  <r>
    <n v="30787"/>
    <s v="9/27/2011"/>
    <s v="High"/>
    <n v="43"/>
    <n v="6477.4589999999998"/>
    <s v="Regular Air"/>
    <n v="8.99"/>
    <n v="4534.2212999999992"/>
    <n v="4543.211299999999"/>
    <x v="6"/>
    <s v="Home Office"/>
    <s v="Technology"/>
    <x v="7"/>
    <s v="Small Box"/>
    <s v="9/28/2011"/>
  </r>
  <r>
    <n v="22210"/>
    <s v="9/19/2011"/>
    <s v="Critical"/>
    <n v="37"/>
    <n v="1033.44"/>
    <s v="Regular Air"/>
    <n v="4.8600000000000003"/>
    <n v="723.40800000000002"/>
    <n v="728.26800000000003"/>
    <x v="9"/>
    <s v="Corporate"/>
    <s v="Office Supplies"/>
    <x v="2"/>
    <s v="Wrap Bag"/>
    <s v="9/21/2011"/>
  </r>
  <r>
    <n v="14884"/>
    <s v="9/27/2011"/>
    <s v="High"/>
    <n v="6"/>
    <n v="473.9855"/>
    <s v="Regular Air"/>
    <n v="4.9000000000000004"/>
    <n v="331.78985"/>
    <n v="336.68984999999998"/>
    <x v="3"/>
    <s v="Corporate"/>
    <s v="Technology"/>
    <x v="7"/>
    <s v="Small Box"/>
    <s v="9/29/2011"/>
  </r>
  <r>
    <n v="26851"/>
    <s v="7/24/2011"/>
    <s v="High"/>
    <n v="44"/>
    <n v="73.64"/>
    <s v="Regular Air"/>
    <n v="1.99"/>
    <n v="51.547999999999995"/>
    <n v="53.537999999999997"/>
    <x v="0"/>
    <s v="Corporate"/>
    <s v="Technology"/>
    <x v="3"/>
    <s v="Small Pack"/>
    <s v="7/26/2011"/>
  </r>
  <r>
    <n v="36196"/>
    <d v="2011-06-08T00:00:00"/>
    <s v="Not Specified"/>
    <n v="6"/>
    <n v="62.03"/>
    <s v="Regular Air"/>
    <n v="6.02"/>
    <n v="43.420999999999999"/>
    <n v="49.441000000000003"/>
    <x v="12"/>
    <s v="Consumer"/>
    <s v="Furniture"/>
    <x v="0"/>
    <s v="Medium Box"/>
    <d v="2011-07-08T00:00:00"/>
  </r>
  <r>
    <n v="5217"/>
    <d v="2011-12-10T00:00:00"/>
    <s v="High"/>
    <n v="8"/>
    <n v="339.35"/>
    <s v="Express Air"/>
    <n v="5.33"/>
    <n v="237.54499999999999"/>
    <n v="242.875"/>
    <x v="10"/>
    <s v="Home Office"/>
    <s v="Office Supplies"/>
    <x v="10"/>
    <s v="Small Box"/>
    <d v="2011-12-10T00:00:00"/>
  </r>
  <r>
    <n v="43302"/>
    <s v="8/23/2011"/>
    <s v="Low"/>
    <n v="43"/>
    <n v="720.61300000000006"/>
    <s v="Regular Air"/>
    <n v="0.99"/>
    <n v="504.42910000000001"/>
    <n v="505.41910000000001"/>
    <x v="4"/>
    <s v="Corporate"/>
    <s v="Technology"/>
    <x v="7"/>
    <s v="Wrap Bag"/>
    <d v="2011-01-09T00:00:00"/>
  </r>
  <r>
    <n v="56743"/>
    <s v="6/22/2011"/>
    <s v="Medium"/>
    <n v="23"/>
    <n v="524.25"/>
    <s v="Express Air"/>
    <n v="8.99"/>
    <n v="366.97499999999997"/>
    <n v="375.96499999999997"/>
    <x v="10"/>
    <s v="Corporate"/>
    <s v="Furniture"/>
    <x v="0"/>
    <s v="Small Pack"/>
    <s v="6/25/2011"/>
  </r>
  <r>
    <n v="3235"/>
    <s v="11/14/2011"/>
    <s v="Low"/>
    <n v="31"/>
    <n v="142.97"/>
    <s v="Express Air"/>
    <n v="0.7"/>
    <n v="100.07899999999999"/>
    <n v="100.779"/>
    <x v="6"/>
    <s v="Corporate"/>
    <s v="Office Supplies"/>
    <x v="13"/>
    <s v="Wrap Bag"/>
    <s v="11/16/2011"/>
  </r>
  <r>
    <n v="45861"/>
    <s v="8/25/2011"/>
    <s v="Medium"/>
    <n v="39"/>
    <n v="680.85850000000005"/>
    <s v="Regular Air"/>
    <n v="0.99"/>
    <n v="476.60095000000001"/>
    <n v="477.59095000000002"/>
    <x v="1"/>
    <s v="Small Business"/>
    <s v="Technology"/>
    <x v="7"/>
    <s v="Wrap Bag"/>
    <s v="8/25/2011"/>
  </r>
  <r>
    <n v="56420"/>
    <s v="7/24/2011"/>
    <s v="Low"/>
    <n v="16"/>
    <n v="597.44000000000005"/>
    <s v="Regular Air"/>
    <n v="4.5"/>
    <n v="418.20800000000003"/>
    <n v="422.70800000000003"/>
    <x v="7"/>
    <s v="Consumer"/>
    <s v="Office Supplies"/>
    <x v="10"/>
    <s v="Small Box"/>
    <s v="7/28/2011"/>
  </r>
  <r>
    <n v="22211"/>
    <d v="2011-03-10T00:00:00"/>
    <s v="Not Specified"/>
    <n v="47"/>
    <n v="14493.84"/>
    <s v="Delivery Truck"/>
    <n v="85.63"/>
    <n v="10145.688"/>
    <n v="10231.317999999999"/>
    <x v="10"/>
    <s v="Consumer"/>
    <s v="Furniture"/>
    <x v="8"/>
    <s v="Jumbo Box"/>
    <d v="2011-04-10T00:00:00"/>
  </r>
  <r>
    <n v="43875"/>
    <d v="2011-07-12T00:00:00"/>
    <s v="Critical"/>
    <n v="25"/>
    <n v="2564.5774999999999"/>
    <s v="Regular Air"/>
    <n v="7.69"/>
    <n v="1795.2042499999998"/>
    <n v="1802.8942499999998"/>
    <x v="6"/>
    <s v="Corporate"/>
    <s v="Technology"/>
    <x v="7"/>
    <s v="Small Box"/>
    <d v="2011-09-12T00:00:00"/>
  </r>
  <r>
    <n v="9824"/>
    <s v="1/22/2011"/>
    <s v="Critical"/>
    <n v="5"/>
    <n v="21.56"/>
    <s v="Regular Air"/>
    <n v="0.5"/>
    <n v="15.091999999999999"/>
    <n v="15.591999999999999"/>
    <x v="5"/>
    <s v="Consumer"/>
    <s v="Office Supplies"/>
    <x v="12"/>
    <s v="Small Box"/>
    <s v="1/24/2011"/>
  </r>
  <r>
    <n v="53767"/>
    <s v="8/26/2011"/>
    <s v="Not Specified"/>
    <n v="35"/>
    <n v="1131.1500000000001"/>
    <s v="Regular Air"/>
    <n v="5.76"/>
    <n v="791.80500000000006"/>
    <n v="797.56500000000005"/>
    <x v="7"/>
    <s v="Small Business"/>
    <s v="Office Supplies"/>
    <x v="2"/>
    <s v="Small Box"/>
    <s v="8/27/2011"/>
  </r>
  <r>
    <n v="23557"/>
    <s v="5/31/2011"/>
    <s v="Not Specified"/>
    <n v="7"/>
    <n v="1011.16"/>
    <s v="Regular Air"/>
    <n v="24.49"/>
    <n v="707.8119999999999"/>
    <n v="732.30199999999991"/>
    <x v="3"/>
    <s v="Home Office"/>
    <s v="Furniture"/>
    <x v="0"/>
    <s v="Large Box"/>
    <d v="2011-01-06T00:00:00"/>
  </r>
  <r>
    <n v="25248"/>
    <d v="2011-01-12T00:00:00"/>
    <s v="Medium"/>
    <n v="33"/>
    <n v="271.14"/>
    <s v="Express Air"/>
    <n v="1.99"/>
    <n v="189.79799999999997"/>
    <n v="191.78799999999998"/>
    <x v="0"/>
    <s v="Small Business"/>
    <s v="Technology"/>
    <x v="3"/>
    <s v="Small Pack"/>
    <d v="2011-03-12T00:00:00"/>
  </r>
  <r>
    <n v="41794"/>
    <s v="5/27/2011"/>
    <s v="Critical"/>
    <n v="49"/>
    <n v="891.60749999999996"/>
    <s v="Regular Air"/>
    <n v="4.8099999999999996"/>
    <n v="624.12524999999994"/>
    <n v="628.93524999999988"/>
    <x v="7"/>
    <s v="Home Office"/>
    <s v="Technology"/>
    <x v="7"/>
    <s v="Medium Box"/>
    <s v="5/29/2011"/>
  </r>
  <r>
    <n v="49924"/>
    <s v="5/25/2011"/>
    <s v="Critical"/>
    <n v="48"/>
    <n v="204.15"/>
    <s v="Regular Air"/>
    <n v="5.41"/>
    <n v="142.905"/>
    <n v="148.315"/>
    <x v="6"/>
    <s v="Home Office"/>
    <s v="Office Supplies"/>
    <x v="11"/>
    <s v="Small Box"/>
    <s v="5/27/2011"/>
  </r>
  <r>
    <n v="56834"/>
    <d v="2011-01-05T00:00:00"/>
    <s v="High"/>
    <n v="22"/>
    <n v="1900.47"/>
    <s v="Delivery Truck"/>
    <n v="30.06"/>
    <n v="1330.329"/>
    <n v="1360.3889999999999"/>
    <x v="7"/>
    <s v="Corporate"/>
    <s v="Technology"/>
    <x v="6"/>
    <s v="Jumbo Box"/>
    <d v="2011-03-05T00:00:00"/>
  </r>
  <r>
    <n v="39232"/>
    <d v="2011-12-07T00:00:00"/>
    <s v="Low"/>
    <n v="11"/>
    <n v="391.9"/>
    <s v="Regular Air"/>
    <n v="19.989999999999998"/>
    <n v="274.33"/>
    <n v="294.32"/>
    <x v="0"/>
    <s v="Corporate"/>
    <s v="Office Supplies"/>
    <x v="2"/>
    <s v="Small Box"/>
    <s v="7/14/2011"/>
  </r>
  <r>
    <n v="8995"/>
    <s v="5/17/2011"/>
    <s v="High"/>
    <n v="5"/>
    <n v="24.16"/>
    <s v="Express Air"/>
    <n v="1.49"/>
    <n v="16.911999999999999"/>
    <n v="18.401999999999997"/>
    <x v="8"/>
    <s v="Consumer"/>
    <s v="Office Supplies"/>
    <x v="11"/>
    <s v="Small Box"/>
    <s v="5/18/2011"/>
  </r>
  <r>
    <n v="9863"/>
    <d v="2011-04-09T00:00:00"/>
    <s v="Critical"/>
    <n v="18"/>
    <n v="33.96"/>
    <s v="Regular Air"/>
    <n v="0.7"/>
    <n v="23.771999999999998"/>
    <n v="24.471999999999998"/>
    <x v="6"/>
    <s v="Home Office"/>
    <s v="Office Supplies"/>
    <x v="5"/>
    <s v="Wrap Bag"/>
    <d v="2011-06-09T00:00:00"/>
  </r>
  <r>
    <n v="4672"/>
    <d v="2011-06-11T00:00:00"/>
    <s v="Critical"/>
    <n v="20"/>
    <n v="152.44"/>
    <s v="Regular Air"/>
    <n v="3.68"/>
    <n v="106.708"/>
    <n v="110.38800000000001"/>
    <x v="7"/>
    <s v="Corporate"/>
    <s v="Furniture"/>
    <x v="0"/>
    <s v="Wrap Bag"/>
    <d v="2011-07-11T00:00:00"/>
  </r>
  <r>
    <n v="22086"/>
    <s v="12/15/2011"/>
    <s v="Medium"/>
    <n v="21"/>
    <n v="2039.33"/>
    <s v="Delivery Truck"/>
    <n v="74.349999999999994"/>
    <n v="1427.5309999999999"/>
    <n v="1501.8809999999999"/>
    <x v="3"/>
    <s v="Small Business"/>
    <s v="Furniture"/>
    <x v="1"/>
    <s v="Jumbo Drum"/>
    <s v="12/16/2011"/>
  </r>
  <r>
    <n v="7846"/>
    <s v="6/25/2011"/>
    <s v="Low"/>
    <n v="20"/>
    <n v="552.87"/>
    <s v="Regular Air"/>
    <n v="5.89"/>
    <n v="387.00899999999996"/>
    <n v="392.89899999999994"/>
    <x v="2"/>
    <s v="Corporate"/>
    <s v="Technology"/>
    <x v="3"/>
    <s v="Small Box"/>
    <d v="2011-02-07T00:00:00"/>
  </r>
  <r>
    <n v="56484"/>
    <s v="11/21/2011"/>
    <s v="Not Specified"/>
    <n v="15"/>
    <n v="1121.8399999999999"/>
    <s v="Regular Air"/>
    <n v="12.14"/>
    <n v="785.2879999999999"/>
    <n v="797.42799999999988"/>
    <x v="0"/>
    <s v="Small Business"/>
    <s v="Technology"/>
    <x v="3"/>
    <s v="Small Box"/>
    <s v="11/22/2011"/>
  </r>
  <r>
    <n v="33377"/>
    <s v="7/31/2011"/>
    <s v="High"/>
    <n v="19"/>
    <n v="327.14999999999998"/>
    <s v="Regular Air"/>
    <n v="3.26"/>
    <n v="229.00499999999997"/>
    <n v="232.26499999999996"/>
    <x v="1"/>
    <s v="Corporate"/>
    <s v="Office Supplies"/>
    <x v="4"/>
    <s v="Small Pack"/>
    <d v="2011-01-08T00:00:00"/>
  </r>
  <r>
    <n v="56577"/>
    <d v="2011-02-11T00:00:00"/>
    <s v="Critical"/>
    <n v="19"/>
    <n v="1134.2"/>
    <s v="Delivery Truck"/>
    <n v="36.61"/>
    <n v="793.93999999999994"/>
    <n v="830.55"/>
    <x v="7"/>
    <s v="Small Business"/>
    <s v="Furniture"/>
    <x v="14"/>
    <s v="Jumbo Box"/>
    <d v="2011-04-11T00:00:00"/>
  </r>
  <r>
    <n v="20967"/>
    <s v="3/15/2011"/>
    <s v="High"/>
    <n v="50"/>
    <n v="28664.52"/>
    <s v="Regular Air"/>
    <n v="24.49"/>
    <n v="20065.164000000001"/>
    <n v="20089.654000000002"/>
    <x v="3"/>
    <s v="Small Business"/>
    <s v="Technology"/>
    <x v="16"/>
    <s v="Large Box"/>
    <s v="3/15/2011"/>
  </r>
  <r>
    <n v="46916"/>
    <d v="2011-03-10T00:00:00"/>
    <s v="High"/>
    <n v="40"/>
    <n v="115.51"/>
    <s v="Regular Air"/>
    <n v="0.97"/>
    <n v="80.856999999999999"/>
    <n v="81.826999999999998"/>
    <x v="2"/>
    <s v="Home Office"/>
    <s v="Office Supplies"/>
    <x v="5"/>
    <s v="Wrap Bag"/>
    <d v="2011-05-10T00:00:00"/>
  </r>
  <r>
    <n v="8195"/>
    <d v="2011-06-01T00:00:00"/>
    <s v="Medium"/>
    <n v="5"/>
    <n v="51.3"/>
    <s v="Express Air"/>
    <n v="11.15"/>
    <n v="35.909999999999997"/>
    <n v="47.059999999999995"/>
    <x v="2"/>
    <s v="Consumer"/>
    <s v="Office Supplies"/>
    <x v="2"/>
    <s v="Small Box"/>
    <d v="2011-07-01T00:00:00"/>
  </r>
  <r>
    <n v="18593"/>
    <s v="9/22/2011"/>
    <s v="High"/>
    <n v="19"/>
    <n v="1051.992"/>
    <s v="Delivery Truck"/>
    <n v="89.3"/>
    <n v="736.39439999999991"/>
    <n v="825.69439999999986"/>
    <x v="7"/>
    <s v="Corporate"/>
    <s v="Furniture"/>
    <x v="8"/>
    <s v="Jumbo Box"/>
    <s v="9/24/2011"/>
  </r>
  <r>
    <n v="38787"/>
    <d v="2011-05-08T00:00:00"/>
    <s v="Low"/>
    <n v="22"/>
    <n v="79.040000000000006"/>
    <s v="Regular Air"/>
    <n v="5"/>
    <n v="55.328000000000003"/>
    <n v="60.328000000000003"/>
    <x v="7"/>
    <s v="Consumer"/>
    <s v="Office Supplies"/>
    <x v="5"/>
    <s v="Wrap Bag"/>
    <d v="2011-05-08T00:00:00"/>
  </r>
  <r>
    <n v="32647"/>
    <s v="11/18/2011"/>
    <s v="High"/>
    <n v="27"/>
    <n v="9541.0400000000009"/>
    <s v="Delivery Truck"/>
    <n v="84.84"/>
    <n v="6678.7280000000001"/>
    <n v="6763.5680000000002"/>
    <x v="3"/>
    <s v="Consumer"/>
    <s v="Furniture"/>
    <x v="8"/>
    <s v="Jumbo Box"/>
    <s v="11/20/2011"/>
  </r>
  <r>
    <n v="45671"/>
    <d v="2011-12-06T00:00:00"/>
    <s v="Low"/>
    <n v="13"/>
    <n v="126.68"/>
    <s v="Regular Air"/>
    <n v="6.02"/>
    <n v="88.676000000000002"/>
    <n v="94.695999999999998"/>
    <x v="0"/>
    <s v="Consumer"/>
    <s v="Furniture"/>
    <x v="0"/>
    <s v="Medium Box"/>
    <s v="6/19/2011"/>
  </r>
  <r>
    <n v="10054"/>
    <s v="4/28/2011"/>
    <s v="High"/>
    <n v="2"/>
    <n v="196.85149999999999"/>
    <s v="Regular Air"/>
    <n v="5.99"/>
    <n v="137.79604999999998"/>
    <n v="143.78604999999999"/>
    <x v="2"/>
    <s v="Home Office"/>
    <s v="Technology"/>
    <x v="7"/>
    <s v="Small Box"/>
    <s v="4/28/2011"/>
  </r>
  <r>
    <n v="51713"/>
    <s v="3/19/2011"/>
    <s v="Not Specified"/>
    <n v="35"/>
    <n v="133.07"/>
    <s v="Regular Air"/>
    <n v="0.94"/>
    <n v="93.148999999999987"/>
    <n v="94.088999999999984"/>
    <x v="6"/>
    <s v="Corporate"/>
    <s v="Office Supplies"/>
    <x v="13"/>
    <s v="Wrap Bag"/>
    <s v="3/20/2011"/>
  </r>
  <r>
    <n v="9671"/>
    <d v="2011-12-09T00:00:00"/>
    <s v="High"/>
    <n v="6"/>
    <n v="12.61"/>
    <s v="Regular Air"/>
    <n v="1.49"/>
    <n v="8.8269999999999982"/>
    <n v="10.316999999999998"/>
    <x v="10"/>
    <s v="Corporate"/>
    <s v="Office Supplies"/>
    <x v="11"/>
    <s v="Small Box"/>
    <s v="9/14/2011"/>
  </r>
  <r>
    <n v="37828"/>
    <s v="4/20/2011"/>
    <s v="Low"/>
    <n v="23"/>
    <n v="490.17"/>
    <s v="Regular Air"/>
    <n v="4"/>
    <n v="343.11899999999997"/>
    <n v="347.11899999999997"/>
    <x v="6"/>
    <s v="Corporate"/>
    <s v="Technology"/>
    <x v="3"/>
    <s v="Small Box"/>
    <s v="4/25/2011"/>
  </r>
  <r>
    <n v="38948"/>
    <d v="2011-05-06T00:00:00"/>
    <s v="Not Specified"/>
    <n v="9"/>
    <n v="1394.28"/>
    <s v="Regular Air"/>
    <n v="7.07"/>
    <n v="975.99599999999987"/>
    <n v="983.06599999999992"/>
    <x v="0"/>
    <s v="Home Office"/>
    <s v="Office Supplies"/>
    <x v="9"/>
    <s v="Small Box"/>
    <d v="2011-06-06T00:00:00"/>
  </r>
  <r>
    <n v="37863"/>
    <s v="2/24/2011"/>
    <s v="High"/>
    <n v="27"/>
    <n v="305.05"/>
    <s v="Regular Air"/>
    <n v="3.37"/>
    <n v="213.535"/>
    <n v="216.905"/>
    <x v="6"/>
    <s v="Home Office"/>
    <s v="Office Supplies"/>
    <x v="4"/>
    <s v="Small Pack"/>
    <s v="2/26/2011"/>
  </r>
  <r>
    <n v="36482"/>
    <d v="2011-05-07T00:00:00"/>
    <s v="Medium"/>
    <n v="47"/>
    <n v="14588.28"/>
    <s v="Delivery Truck"/>
    <n v="91.05"/>
    <n v="10211.796"/>
    <n v="10302.846"/>
    <x v="7"/>
    <s v="Small Business"/>
    <s v="Office Supplies"/>
    <x v="10"/>
    <s v="Jumbo Drum"/>
    <d v="2011-06-07T00:00:00"/>
  </r>
  <r>
    <n v="11719"/>
    <d v="2011-05-02T00:00:00"/>
    <s v="Not Specified"/>
    <n v="17"/>
    <n v="438.60849999999999"/>
    <s v="Regular Air"/>
    <n v="8.59"/>
    <n v="307.02594999999997"/>
    <n v="315.61594999999994"/>
    <x v="3"/>
    <s v="Home Office"/>
    <s v="Technology"/>
    <x v="7"/>
    <s v="Medium Box"/>
    <d v="2011-05-02T00:00:00"/>
  </r>
  <r>
    <n v="26887"/>
    <s v="5/15/2011"/>
    <s v="Critical"/>
    <n v="38"/>
    <n v="1637.78"/>
    <s v="Express Air"/>
    <n v="4.62"/>
    <n v="1146.4459999999999"/>
    <n v="1151.0659999999998"/>
    <x v="7"/>
    <s v="Small Business"/>
    <s v="Office Supplies"/>
    <x v="10"/>
    <s v="Small Box"/>
    <s v="5/16/2011"/>
  </r>
  <r>
    <n v="6374"/>
    <d v="2011-07-08T00:00:00"/>
    <s v="Critical"/>
    <n v="1"/>
    <n v="2.2400000000000002"/>
    <s v="Regular Air"/>
    <n v="0.7"/>
    <n v="1.5680000000000001"/>
    <n v="2.2679999999999998"/>
    <x v="0"/>
    <s v="Corporate"/>
    <s v="Office Supplies"/>
    <x v="13"/>
    <s v="Wrap Bag"/>
    <d v="2011-09-08T00:00:00"/>
  </r>
  <r>
    <n v="32546"/>
    <s v="3/18/2011"/>
    <s v="Critical"/>
    <n v="6"/>
    <n v="156.09"/>
    <s v="Regular Air"/>
    <n v="15.1"/>
    <n v="109.26299999999999"/>
    <n v="124.36299999999999"/>
    <x v="2"/>
    <s v="Home Office"/>
    <s v="Office Supplies"/>
    <x v="11"/>
    <s v="Small Box"/>
    <s v="3/20/2011"/>
  </r>
  <r>
    <n v="40962"/>
    <s v="2/20/2011"/>
    <s v="Critical"/>
    <n v="30"/>
    <n v="3276.9965000000002"/>
    <s v="Regular Air"/>
    <n v="8.99"/>
    <n v="2293.8975500000001"/>
    <n v="2302.8875499999999"/>
    <x v="6"/>
    <s v="Corporate"/>
    <s v="Technology"/>
    <x v="7"/>
    <s v="Small Box"/>
    <s v="2/21/2011"/>
  </r>
  <r>
    <n v="32"/>
    <s v="7/15/2011"/>
    <s v="High"/>
    <n v="24"/>
    <n v="1761.4"/>
    <s v="Delivery Truck"/>
    <n v="89.3"/>
    <n v="1232.98"/>
    <n v="1322.28"/>
    <x v="7"/>
    <s v="Corporate"/>
    <s v="Furniture"/>
    <x v="8"/>
    <s v="Jumbo Box"/>
    <s v="7/16/2011"/>
  </r>
  <r>
    <n v="58947"/>
    <s v="9/26/2011"/>
    <s v="Not Specified"/>
    <n v="48"/>
    <n v="410.15"/>
    <s v="Regular Air"/>
    <n v="2.87"/>
    <n v="287.10499999999996"/>
    <n v="289.97499999999997"/>
    <x v="3"/>
    <s v="Home Office"/>
    <s v="Office Supplies"/>
    <x v="2"/>
    <s v="Wrap Bag"/>
    <s v="9/26/2011"/>
  </r>
  <r>
    <n v="56929"/>
    <s v="9/26/2011"/>
    <s v="High"/>
    <n v="22"/>
    <n v="205.88"/>
    <s v="Regular Air"/>
    <n v="1.99"/>
    <n v="144.11599999999999"/>
    <n v="146.10599999999999"/>
    <x v="7"/>
    <s v="Home Office"/>
    <s v="Technology"/>
    <x v="3"/>
    <s v="Small Pack"/>
    <s v="9/28/2011"/>
  </r>
  <r>
    <n v="56580"/>
    <s v="8/14/2011"/>
    <s v="Not Specified"/>
    <n v="44"/>
    <n v="950.3"/>
    <s v="Delivery Truck"/>
    <n v="53.03"/>
    <n v="665.20999999999992"/>
    <n v="718.2399999999999"/>
    <x v="6"/>
    <s v="Consumer"/>
    <s v="Office Supplies"/>
    <x v="9"/>
    <s v="Jumbo Drum"/>
    <s v="8/16/2011"/>
  </r>
  <r>
    <n v="59686"/>
    <d v="2011-08-03T00:00:00"/>
    <s v="Low"/>
    <n v="41"/>
    <n v="243.37"/>
    <s v="Regular Air"/>
    <n v="5.59"/>
    <n v="170.35899999999998"/>
    <n v="175.94899999999998"/>
    <x v="7"/>
    <s v="Corporate"/>
    <s v="Office Supplies"/>
    <x v="11"/>
    <s v="Small Box"/>
    <s v="3/13/2011"/>
  </r>
  <r>
    <n v="54150"/>
    <s v="6/22/2011"/>
    <s v="Critical"/>
    <n v="12"/>
    <n v="2011.6355000000001"/>
    <s v="Express Air"/>
    <n v="3.99"/>
    <n v="1408.1448499999999"/>
    <n v="1412.1348499999999"/>
    <x v="3"/>
    <s v="Corporate"/>
    <s v="Technology"/>
    <x v="7"/>
    <s v="Small Box"/>
    <s v="6/22/2011"/>
  </r>
  <r>
    <n v="4769"/>
    <s v="4/13/2011"/>
    <s v="Not Specified"/>
    <n v="41"/>
    <n v="117.4"/>
    <s v="Regular Air"/>
    <n v="0.5"/>
    <n v="82.179999999999993"/>
    <n v="82.679999999999993"/>
    <x v="2"/>
    <s v="Home Office"/>
    <s v="Office Supplies"/>
    <x v="12"/>
    <s v="Small Box"/>
    <s v="4/14/2011"/>
  </r>
  <r>
    <n v="51200"/>
    <s v="11/18/2011"/>
    <s v="Medium"/>
    <n v="29"/>
    <n v="1617.88"/>
    <s v="Regular Air"/>
    <n v="5.5"/>
    <n v="1132.5160000000001"/>
    <n v="1138.0160000000001"/>
    <x v="7"/>
    <s v="Small Business"/>
    <s v="Technology"/>
    <x v="3"/>
    <s v="Small Box"/>
    <s v="11/21/2011"/>
  </r>
  <r>
    <n v="23235"/>
    <d v="2011-05-07T00:00:00"/>
    <s v="High"/>
    <n v="6"/>
    <n v="17.43"/>
    <s v="Regular Air"/>
    <n v="0.5"/>
    <n v="12.200999999999999"/>
    <n v="12.700999999999999"/>
    <x v="5"/>
    <s v="Home Office"/>
    <s v="Furniture"/>
    <x v="8"/>
    <s v="Jumbo Box"/>
    <d v="2011-07-07T00:00:00"/>
  </r>
  <r>
    <n v="37893"/>
    <s v="11/24/2011"/>
    <s v="Not Specified"/>
    <n v="14"/>
    <n v="436.78"/>
    <s v="Regular Air"/>
    <n v="5.5"/>
    <n v="305.74599999999998"/>
    <n v="311.24599999999998"/>
    <x v="2"/>
    <s v="Corporate"/>
    <s v="Technology"/>
    <x v="3"/>
    <s v="Small Box"/>
    <s v="11/25/2011"/>
  </r>
  <r>
    <n v="42918"/>
    <s v="5/22/2011"/>
    <s v="High"/>
    <n v="46"/>
    <n v="648.26"/>
    <s v="Regular Air"/>
    <n v="7.27"/>
    <n v="453.78199999999998"/>
    <n v="461.05199999999996"/>
    <x v="11"/>
    <s v="Corporate"/>
    <s v="Office Supplies"/>
    <x v="11"/>
    <s v="Small Box"/>
    <s v="5/24/2011"/>
  </r>
  <r>
    <n v="39909"/>
    <s v="2/24/2011"/>
    <s v="Low"/>
    <n v="50"/>
    <n v="7778.7579999999998"/>
    <s v="Regular Air"/>
    <n v="4.99"/>
    <n v="5445.1305999999995"/>
    <n v="5450.1205999999993"/>
    <x v="6"/>
    <s v="Home Office"/>
    <s v="Technology"/>
    <x v="7"/>
    <s v="Small Box"/>
    <d v="2011-04-03T00:00:00"/>
  </r>
  <r>
    <n v="38950"/>
    <d v="2011-02-07T00:00:00"/>
    <s v="Not Specified"/>
    <n v="30"/>
    <n v="288.45"/>
    <s v="Regular Air"/>
    <n v="3.98"/>
    <n v="201.91499999999999"/>
    <n v="205.89499999999998"/>
    <x v="9"/>
    <s v="Small Business"/>
    <s v="Office Supplies"/>
    <x v="4"/>
    <s v="Small Pack"/>
    <d v="2011-05-07T00:00:00"/>
  </r>
  <r>
    <n v="18085"/>
    <s v="9/25/2011"/>
    <s v="High"/>
    <n v="33"/>
    <n v="5352.9345000000003"/>
    <s v="Regular Air"/>
    <n v="4.2"/>
    <n v="3747.0541499999999"/>
    <n v="3751.2541499999998"/>
    <x v="6"/>
    <s v="Corporate"/>
    <s v="Technology"/>
    <x v="7"/>
    <s v="Small Box"/>
    <s v="9/26/2011"/>
  </r>
  <r>
    <n v="41026"/>
    <s v="4/19/2011"/>
    <s v="Medium"/>
    <n v="19"/>
    <n v="59.76"/>
    <s v="Express Air"/>
    <n v="1.92"/>
    <n v="41.831999999999994"/>
    <n v="43.751999999999995"/>
    <x v="6"/>
    <s v="Home Office"/>
    <s v="Office Supplies"/>
    <x v="4"/>
    <s v="Wrap Bag"/>
    <s v="4/19/2011"/>
  </r>
  <r>
    <n v="21639"/>
    <d v="2011-02-02T00:00:00"/>
    <s v="Not Specified"/>
    <n v="3"/>
    <n v="131.5"/>
    <s v="Regular Air"/>
    <n v="9.1999999999999993"/>
    <n v="92.05"/>
    <n v="101.25"/>
    <x v="5"/>
    <s v="Home Office"/>
    <s v="Furniture"/>
    <x v="0"/>
    <s v="Wrap Bag"/>
    <d v="2011-03-02T00:00:00"/>
  </r>
  <r>
    <n v="9922"/>
    <d v="2011-03-04T00:00:00"/>
    <s v="Not Specified"/>
    <n v="26"/>
    <n v="1075.9100000000001"/>
    <s v="Regular Air"/>
    <n v="7.12"/>
    <n v="753.13700000000006"/>
    <n v="760.25700000000006"/>
    <x v="10"/>
    <s v="Consumer"/>
    <s v="Technology"/>
    <x v="3"/>
    <s v="Small Box"/>
    <d v="2011-04-04T00:00:00"/>
  </r>
  <r>
    <n v="35239"/>
    <d v="2011-12-11T00:00:00"/>
    <s v="Critical"/>
    <n v="38"/>
    <n v="2257.88"/>
    <s v="Regular Air"/>
    <n v="9.7100000000000009"/>
    <n v="1580.5160000000001"/>
    <n v="1590.2260000000001"/>
    <x v="0"/>
    <s v="Small Business"/>
    <s v="Office Supplies"/>
    <x v="9"/>
    <s v="Small Box"/>
    <s v="11/14/2011"/>
  </r>
  <r>
    <n v="51462"/>
    <s v="6/22/2011"/>
    <s v="Medium"/>
    <n v="15"/>
    <n v="417.88"/>
    <s v="Express Air"/>
    <n v="8.99"/>
    <n v="292.51599999999996"/>
    <n v="301.50599999999997"/>
    <x v="4"/>
    <s v="Small Business"/>
    <s v="Office Supplies"/>
    <x v="5"/>
    <s v="Small Pack"/>
    <s v="6/24/2011"/>
  </r>
  <r>
    <n v="51906"/>
    <d v="2011-01-09T00:00:00"/>
    <s v="High"/>
    <n v="24"/>
    <n v="206.34"/>
    <s v="Regular Air"/>
    <n v="3.62"/>
    <n v="144.43799999999999"/>
    <n v="148.05799999999999"/>
    <x v="0"/>
    <s v="Home Office"/>
    <s v="Technology"/>
    <x v="3"/>
    <s v="Small Pack"/>
    <d v="2011-02-09T00:00:00"/>
  </r>
  <r>
    <n v="8802"/>
    <s v="1/31/2011"/>
    <s v="Medium"/>
    <n v="15"/>
    <n v="1866.12"/>
    <s v="Regular Air"/>
    <n v="24.49"/>
    <n v="1306.2839999999999"/>
    <n v="1330.7739999999999"/>
    <x v="10"/>
    <s v="Small Business"/>
    <s v="Office Supplies"/>
    <x v="10"/>
    <s v="Large Box"/>
    <d v="2011-02-02T00:00:00"/>
  </r>
  <r>
    <n v="18340"/>
    <s v="6/17/2011"/>
    <s v="Medium"/>
    <n v="28"/>
    <n v="198.21"/>
    <s v="Express Air"/>
    <n v="10.050000000000001"/>
    <n v="138.74699999999999"/>
    <n v="148.797"/>
    <x v="10"/>
    <s v="Consumer"/>
    <s v="Office Supplies"/>
    <x v="2"/>
    <s v="Small Box"/>
    <s v="6/18/2011"/>
  </r>
  <r>
    <n v="57059"/>
    <d v="2011-01-06T00:00:00"/>
    <s v="Medium"/>
    <n v="25"/>
    <n v="2455.54"/>
    <s v="Regular Air"/>
    <n v="0.49"/>
    <n v="1718.8779999999999"/>
    <n v="1719.3679999999999"/>
    <x v="9"/>
    <s v="Corporate"/>
    <s v="Office Supplies"/>
    <x v="12"/>
    <s v="Small Box"/>
    <d v="2011-03-06T00:00:00"/>
  </r>
  <r>
    <n v="54176"/>
    <s v="6/27/2011"/>
    <s v="Not Specified"/>
    <n v="33"/>
    <n v="2492.9699999999998"/>
    <s v="Regular Air"/>
    <n v="14.52"/>
    <n v="1745.0789999999997"/>
    <n v="1759.5989999999997"/>
    <x v="10"/>
    <s v="Consumer"/>
    <s v="Technology"/>
    <x v="3"/>
    <s v="Small Box"/>
    <s v="6/28/2011"/>
  </r>
  <r>
    <n v="13569"/>
    <d v="2011-10-04T00:00:00"/>
    <s v="Critical"/>
    <n v="13"/>
    <n v="563.17999999999995"/>
    <s v="Express Air"/>
    <n v="7.2"/>
    <n v="394.22599999999994"/>
    <n v="401.42599999999993"/>
    <x v="5"/>
    <s v="Corporate"/>
    <s v="Office Supplies"/>
    <x v="10"/>
    <s v="Small Box"/>
    <d v="2011-12-04T00:00:00"/>
  </r>
  <r>
    <n v="14116"/>
    <d v="2011-09-10T00:00:00"/>
    <s v="High"/>
    <n v="1"/>
    <n v="40.1"/>
    <s v="Regular Air"/>
    <n v="11.63"/>
    <n v="28.07"/>
    <n v="39.700000000000003"/>
    <x v="1"/>
    <s v="Small Business"/>
    <s v="Office Supplies"/>
    <x v="11"/>
    <s v="Small Box"/>
    <d v="2011-11-10T00:00:00"/>
  </r>
  <r>
    <n v="21378"/>
    <d v="2011-07-08T00:00:00"/>
    <s v="Medium"/>
    <n v="17"/>
    <n v="1616.64"/>
    <s v="Regular Air"/>
    <n v="19.989999999999998"/>
    <n v="1131.6479999999999"/>
    <n v="1151.6379999999999"/>
    <x v="11"/>
    <s v="Corporate"/>
    <s v="Technology"/>
    <x v="3"/>
    <s v="Small Box"/>
    <d v="2011-10-08T00:00:00"/>
  </r>
  <r>
    <n v="31973"/>
    <d v="2011-12-05T00:00:00"/>
    <s v="Not Specified"/>
    <n v="15"/>
    <n v="404.54"/>
    <s v="Regular Air"/>
    <n v="5.3"/>
    <n v="283.178"/>
    <n v="288.47800000000001"/>
    <x v="9"/>
    <s v="Small Business"/>
    <s v="Furniture"/>
    <x v="1"/>
    <s v="Medium Box"/>
    <s v="5/13/2011"/>
  </r>
  <r>
    <n v="2658"/>
    <s v="9/22/2011"/>
    <s v="Medium"/>
    <n v="32"/>
    <n v="473"/>
    <s v="Express Air"/>
    <n v="10.68"/>
    <n v="331.09999999999997"/>
    <n v="341.78"/>
    <x v="5"/>
    <s v="Small Business"/>
    <s v="Office Supplies"/>
    <x v="9"/>
    <s v="Small Box"/>
    <s v="9/22/2011"/>
  </r>
  <r>
    <n v="39617"/>
    <s v="12/17/2011"/>
    <s v="Not Specified"/>
    <n v="28"/>
    <n v="169.46"/>
    <s v="Regular Air"/>
    <n v="1.2"/>
    <n v="118.622"/>
    <n v="119.822"/>
    <x v="0"/>
    <s v="Small Business"/>
    <s v="Office Supplies"/>
    <x v="5"/>
    <s v="Wrap Bag"/>
    <s v="12/19/2011"/>
  </r>
  <r>
    <n v="30659"/>
    <s v="9/13/2011"/>
    <s v="Critical"/>
    <n v="45"/>
    <n v="3116.7714999999998"/>
    <s v="Regular Air"/>
    <n v="0.99"/>
    <n v="2181.7400499999999"/>
    <n v="2182.7300499999997"/>
    <x v="0"/>
    <s v="Corporate"/>
    <s v="Technology"/>
    <x v="7"/>
    <s v="Wrap Bag"/>
    <s v="9/15/2011"/>
  </r>
  <r>
    <n v="3266"/>
    <s v="3/16/2011"/>
    <s v="Low"/>
    <n v="4"/>
    <n v="17.12"/>
    <s v="Regular Air"/>
    <n v="1.49"/>
    <n v="11.984"/>
    <n v="13.474"/>
    <x v="6"/>
    <s v="Corporate"/>
    <s v="Office Supplies"/>
    <x v="11"/>
    <s v="Small Box"/>
    <s v="3/20/2011"/>
  </r>
  <r>
    <n v="29317"/>
    <d v="2011-02-10T00:00:00"/>
    <s v="Not Specified"/>
    <n v="31"/>
    <n v="140.69"/>
    <s v="Regular Air"/>
    <n v="0.7"/>
    <n v="98.48299999999999"/>
    <n v="99.182999999999993"/>
    <x v="7"/>
    <s v="Corporate"/>
    <s v="Office Supplies"/>
    <x v="13"/>
    <s v="Wrap Bag"/>
    <d v="2011-02-10T00:00:00"/>
  </r>
  <r>
    <n v="57380"/>
    <s v="10/20/2011"/>
    <s v="Low"/>
    <n v="3"/>
    <n v="545.88"/>
    <s v="Delivery Truck"/>
    <n v="52.2"/>
    <n v="382.11599999999999"/>
    <n v="434.31599999999997"/>
    <x v="7"/>
    <s v="Consumer"/>
    <s v="Furniture"/>
    <x v="8"/>
    <s v="Jumbo Box"/>
    <s v="10/24/2011"/>
  </r>
  <r>
    <n v="21414"/>
    <d v="2011-04-05T00:00:00"/>
    <s v="Critical"/>
    <n v="46"/>
    <n v="3644.6"/>
    <s v="Regular Air"/>
    <n v="35"/>
    <n v="2551.2199999999998"/>
    <n v="2586.2199999999998"/>
    <x v="6"/>
    <s v="Consumer"/>
    <s v="Office Supplies"/>
    <x v="9"/>
    <s v="Large Box"/>
    <d v="2011-06-05T00:00:00"/>
  </r>
  <r>
    <n v="46336"/>
    <s v="7/29/2011"/>
    <s v="High"/>
    <n v="31"/>
    <n v="143.85"/>
    <s v="Regular Air"/>
    <n v="0.71"/>
    <n v="100.69499999999999"/>
    <n v="101.40499999999999"/>
    <x v="7"/>
    <s v="Consumer"/>
    <s v="Office Supplies"/>
    <x v="5"/>
    <s v="Wrap Bag"/>
    <s v="7/31/2011"/>
  </r>
  <r>
    <n v="10944"/>
    <d v="2011-12-11T00:00:00"/>
    <s v="High"/>
    <n v="9"/>
    <n v="181.66"/>
    <s v="Regular Air"/>
    <n v="8.51"/>
    <n v="127.16199999999999"/>
    <n v="135.672"/>
    <x v="0"/>
    <s v="Small Business"/>
    <s v="Technology"/>
    <x v="6"/>
    <s v="Medium Box"/>
    <s v="11/14/2011"/>
  </r>
  <r>
    <n v="14242"/>
    <d v="2011-08-05T00:00:00"/>
    <s v="High"/>
    <n v="35"/>
    <n v="1078.58"/>
    <s v="Regular Air"/>
    <n v="4"/>
    <n v="755.00599999999986"/>
    <n v="759.00599999999986"/>
    <x v="10"/>
    <s v="Corporate"/>
    <s v="Technology"/>
    <x v="3"/>
    <s v="Small Box"/>
    <d v="2011-10-05T00:00:00"/>
  </r>
  <r>
    <n v="49797"/>
    <d v="2011-08-03T00:00:00"/>
    <s v="Not Specified"/>
    <n v="26"/>
    <n v="171.68"/>
    <s v="Express Air"/>
    <n v="8.19"/>
    <n v="120.176"/>
    <n v="128.36600000000001"/>
    <x v="6"/>
    <s v="Small Business"/>
    <s v="Office Supplies"/>
    <x v="2"/>
    <s v="Small Box"/>
    <d v="2011-09-03T00:00:00"/>
  </r>
  <r>
    <n v="51553"/>
    <s v="11/27/2011"/>
    <s v="Not Specified"/>
    <n v="13"/>
    <n v="73.97"/>
    <s v="Regular Air"/>
    <n v="5.67"/>
    <n v="51.778999999999996"/>
    <n v="57.448999999999998"/>
    <x v="7"/>
    <s v="Small Business"/>
    <s v="Office Supplies"/>
    <x v="2"/>
    <s v="Small Box"/>
    <s v="11/30/2011"/>
  </r>
  <r>
    <n v="28992"/>
    <s v="9/19/2011"/>
    <s v="Critical"/>
    <n v="41"/>
    <n v="6863.95"/>
    <s v="Express Air"/>
    <n v="19.989999999999998"/>
    <n v="4804.7649999999994"/>
    <n v="4824.7549999999992"/>
    <x v="2"/>
    <s v="Consumer"/>
    <s v="Office Supplies"/>
    <x v="9"/>
    <s v="Small Box"/>
    <s v="9/20/2011"/>
  </r>
  <r>
    <n v="23301"/>
    <s v="4/18/2011"/>
    <s v="High"/>
    <n v="3"/>
    <n v="23.44"/>
    <s v="Regular Air"/>
    <n v="5.2"/>
    <n v="16.408000000000001"/>
    <n v="21.608000000000001"/>
    <x v="5"/>
    <s v="Corporate"/>
    <s v="Office Supplies"/>
    <x v="2"/>
    <s v="Small Box"/>
    <s v="4/20/2011"/>
  </r>
  <r>
    <n v="17253"/>
    <s v="8/17/2011"/>
    <s v="Critical"/>
    <n v="13"/>
    <n v="50.19"/>
    <s v="Regular Air"/>
    <n v="6.83"/>
    <n v="35.132999999999996"/>
    <n v="41.962999999999994"/>
    <x v="7"/>
    <s v="Corporate"/>
    <s v="Office Supplies"/>
    <x v="11"/>
    <s v="Small Box"/>
    <s v="8/19/2011"/>
  </r>
  <r>
    <n v="41991"/>
    <s v="12/18/2011"/>
    <s v="Low"/>
    <n v="18"/>
    <n v="813.9"/>
    <s v="Regular Air"/>
    <n v="4.8"/>
    <n v="569.7299999999999"/>
    <n v="574.52999999999986"/>
    <x v="11"/>
    <s v="Corporate"/>
    <s v="Furniture"/>
    <x v="0"/>
    <s v="Wrap Bag"/>
    <s v="12/22/2011"/>
  </r>
  <r>
    <n v="5221"/>
    <d v="2011-08-06T00:00:00"/>
    <s v="Not Specified"/>
    <n v="48"/>
    <n v="1347.63"/>
    <s v="Regular Air"/>
    <n v="1.99"/>
    <n v="943.34100000000001"/>
    <n v="945.33100000000002"/>
    <x v="10"/>
    <s v="Corporate"/>
    <s v="Technology"/>
    <x v="3"/>
    <s v="Small Pack"/>
    <d v="2011-10-06T00:00:00"/>
  </r>
  <r>
    <n v="40134"/>
    <d v="2011-09-10T00:00:00"/>
    <s v="Low"/>
    <n v="1"/>
    <n v="9.75"/>
    <s v="Regular Air"/>
    <n v="4.72"/>
    <n v="6.8249999999999993"/>
    <n v="11.544999999999998"/>
    <x v="0"/>
    <s v="Small Business"/>
    <s v="Office Supplies"/>
    <x v="2"/>
    <s v="Small Box"/>
    <s v="10/14/2011"/>
  </r>
  <r>
    <n v="24705"/>
    <s v="9/15/2011"/>
    <s v="Critical"/>
    <n v="15"/>
    <n v="466.28"/>
    <s v="Regular Air"/>
    <n v="1.99"/>
    <n v="326.39599999999996"/>
    <n v="328.38599999999997"/>
    <x v="7"/>
    <s v="Consumer"/>
    <s v="Technology"/>
    <x v="3"/>
    <s v="Small Pack"/>
    <s v="9/17/2011"/>
  </r>
  <r>
    <n v="47714"/>
    <d v="2011-10-03T00:00:00"/>
    <s v="Medium"/>
    <n v="29"/>
    <n v="2946.05"/>
    <s v="Delivery Truck"/>
    <n v="41.64"/>
    <n v="2062.2350000000001"/>
    <n v="2103.875"/>
    <x v="6"/>
    <s v="Corporate"/>
    <s v="Furniture"/>
    <x v="8"/>
    <s v="Jumbo Box"/>
    <d v="2011-11-03T00:00:00"/>
  </r>
  <r>
    <n v="26948"/>
    <s v="11/22/2011"/>
    <s v="High"/>
    <n v="38"/>
    <n v="273.89"/>
    <s v="Regular Air"/>
    <n v="7.72"/>
    <n v="191.72299999999998"/>
    <n v="199.44299999999998"/>
    <x v="10"/>
    <s v="Home Office"/>
    <s v="Office Supplies"/>
    <x v="11"/>
    <s v="Small Box"/>
    <s v="11/23/2011"/>
  </r>
  <r>
    <n v="30981"/>
    <s v="2/15/2011"/>
    <s v="Low"/>
    <n v="22"/>
    <n v="3653.22"/>
    <s v="Delivery Truck"/>
    <n v="30"/>
    <n v="2557.2539999999999"/>
    <n v="2587.2539999999999"/>
    <x v="6"/>
    <s v="Home Office"/>
    <s v="Furniture"/>
    <x v="1"/>
    <s v="Jumbo Drum"/>
    <s v="2/17/2011"/>
  </r>
  <r>
    <n v="2532"/>
    <d v="2011-10-10T00:00:00"/>
    <s v="High"/>
    <n v="39"/>
    <n v="282.07"/>
    <s v="Regular Air"/>
    <n v="0.49"/>
    <n v="197.44899999999998"/>
    <n v="197.93899999999999"/>
    <x v="8"/>
    <s v="Corporate"/>
    <s v="Office Supplies"/>
    <x v="12"/>
    <s v="Small Box"/>
    <d v="2011-11-10T00:00:00"/>
  </r>
  <r>
    <n v="56484"/>
    <s v="11/21/2011"/>
    <s v="Not Specified"/>
    <n v="6"/>
    <n v="176.58"/>
    <s v="Regular Air"/>
    <n v="2.99"/>
    <n v="123.60599999999999"/>
    <n v="126.59599999999999"/>
    <x v="0"/>
    <s v="Small Business"/>
    <s v="Office Supplies"/>
    <x v="11"/>
    <s v="Small Box"/>
    <s v="11/22/2011"/>
  </r>
  <r>
    <n v="52261"/>
    <s v="4/21/2011"/>
    <s v="Not Specified"/>
    <n v="49"/>
    <n v="10261.25"/>
    <s v="Delivery Truck"/>
    <n v="52.2"/>
    <n v="7182.8749999999991"/>
    <n v="7235.0749999999989"/>
    <x v="5"/>
    <s v="Home Office"/>
    <s v="Furniture"/>
    <x v="8"/>
    <s v="Jumbo Box"/>
    <s v="4/22/2011"/>
  </r>
  <r>
    <n v="13795"/>
    <d v="2011-10-04T00:00:00"/>
    <s v="Not Specified"/>
    <n v="37"/>
    <n v="1302.99"/>
    <s v="Regular Air"/>
    <n v="5.09"/>
    <n v="912.09299999999996"/>
    <n v="917.18299999999999"/>
    <x v="1"/>
    <s v="Small Business"/>
    <s v="Office Supplies"/>
    <x v="2"/>
    <s v="Small Box"/>
    <d v="2011-11-04T00:00:00"/>
  </r>
  <r>
    <n v="3750"/>
    <s v="4/29/2011"/>
    <s v="Medium"/>
    <n v="12"/>
    <n v="76.16"/>
    <s v="Regular Air"/>
    <n v="5.2"/>
    <n v="53.311999999999998"/>
    <n v="58.512"/>
    <x v="2"/>
    <s v="Small Business"/>
    <s v="Office Supplies"/>
    <x v="2"/>
    <s v="Small Box"/>
    <d v="2011-01-05T00:00:00"/>
  </r>
  <r>
    <n v="41413"/>
    <s v="11/16/2011"/>
    <s v="Low"/>
    <n v="17"/>
    <n v="10134.549999999999"/>
    <s v="Regular Air"/>
    <n v="24.49"/>
    <n v="7094.1849999999995"/>
    <n v="7118.6749999999993"/>
    <x v="0"/>
    <s v="Corporate"/>
    <s v="Technology"/>
    <x v="16"/>
    <s v="Large Box"/>
    <s v="11/23/2011"/>
  </r>
  <r>
    <n v="1575"/>
    <d v="2011-12-09T00:00:00"/>
    <s v="Medium"/>
    <n v="26"/>
    <n v="133.65"/>
    <s v="Regular Air"/>
    <n v="0.8"/>
    <n v="93.554999999999993"/>
    <n v="94.35499999999999"/>
    <x v="5"/>
    <s v="Small Business"/>
    <s v="Office Supplies"/>
    <x v="2"/>
    <s v="Wrap Bag"/>
    <s v="9/14/2011"/>
  </r>
  <r>
    <n v="55686"/>
    <s v="3/25/2011"/>
    <s v="Critical"/>
    <n v="2"/>
    <n v="162.49"/>
    <s v="Regular Air"/>
    <n v="0.99"/>
    <n v="113.74299999999999"/>
    <n v="114.73299999999999"/>
    <x v="10"/>
    <s v="Corporate"/>
    <s v="Office Supplies"/>
    <x v="10"/>
    <s v="Small Box"/>
    <s v="3/28/2011"/>
  </r>
  <r>
    <n v="48515"/>
    <s v="12/20/2011"/>
    <s v="Critical"/>
    <n v="47"/>
    <n v="725.8"/>
    <s v="Express Air"/>
    <n v="1.97"/>
    <n v="508.05999999999995"/>
    <n v="510.03"/>
    <x v="2"/>
    <s v="Consumer"/>
    <s v="Office Supplies"/>
    <x v="2"/>
    <s v="Wrap Bag"/>
    <s v="12/20/2011"/>
  </r>
  <r>
    <n v="16582"/>
    <d v="2011-01-10T00:00:00"/>
    <s v="Critical"/>
    <n v="26"/>
    <n v="6766.8559999999998"/>
    <s v="Delivery Truck"/>
    <n v="43.57"/>
    <n v="4736.7991999999995"/>
    <n v="4780.3691999999992"/>
    <x v="2"/>
    <s v="Home Office"/>
    <s v="Furniture"/>
    <x v="8"/>
    <s v="Jumbo Box"/>
    <d v="2011-03-10T00:00:00"/>
  </r>
  <r>
    <n v="52512"/>
    <d v="2011-07-07T00:00:00"/>
    <s v="High"/>
    <n v="32"/>
    <n v="197.49"/>
    <s v="Express Air"/>
    <n v="5.01"/>
    <n v="138.24299999999999"/>
    <n v="143.25299999999999"/>
    <x v="6"/>
    <s v="Consumer"/>
    <s v="Office Supplies"/>
    <x v="11"/>
    <s v="Small Box"/>
    <d v="2011-09-07T00:00:00"/>
  </r>
  <r>
    <n v="16519"/>
    <d v="2011-10-06T00:00:00"/>
    <s v="Medium"/>
    <n v="39"/>
    <n v="158.97"/>
    <s v="Regular Air"/>
    <n v="2.99"/>
    <n v="111.279"/>
    <n v="114.26899999999999"/>
    <x v="6"/>
    <s v="Small Business"/>
    <s v="Office Supplies"/>
    <x v="11"/>
    <s v="Small Box"/>
    <d v="2011-12-06T00:00:00"/>
  </r>
  <r>
    <n v="38212"/>
    <d v="2011-04-04T00:00:00"/>
    <s v="Medium"/>
    <n v="24"/>
    <n v="123.75"/>
    <s v="Express Air"/>
    <n v="0.49"/>
    <n v="86.625"/>
    <n v="87.114999999999995"/>
    <x v="0"/>
    <s v="Home Office"/>
    <s v="Office Supplies"/>
    <x v="12"/>
    <s v="Small Box"/>
    <d v="2011-05-04T00:00:00"/>
  </r>
  <r>
    <n v="57572"/>
    <d v="2011-12-07T00:00:00"/>
    <s v="Medium"/>
    <n v="9"/>
    <n v="75.28"/>
    <s v="Regular Air"/>
    <n v="5.83"/>
    <n v="52.695999999999998"/>
    <n v="58.525999999999996"/>
    <x v="7"/>
    <s v="Home Office"/>
    <s v="Office Supplies"/>
    <x v="2"/>
    <s v="Wrap Bag"/>
    <s v="7/13/2011"/>
  </r>
  <r>
    <n v="10245"/>
    <s v="2/13/2011"/>
    <s v="Medium"/>
    <n v="23"/>
    <n v="127.17"/>
    <s v="Regular Air"/>
    <n v="6.98"/>
    <n v="89.018999999999991"/>
    <n v="95.998999999999995"/>
    <x v="4"/>
    <s v="Corporate"/>
    <s v="Office Supplies"/>
    <x v="11"/>
    <s v="Small Box"/>
    <s v="2/15/2011"/>
  </r>
  <r>
    <n v="52578"/>
    <d v="2011-07-03T00:00:00"/>
    <s v="Critical"/>
    <n v="8"/>
    <n v="1391.816"/>
    <s v="Regular Air"/>
    <n v="69"/>
    <n v="974.27119999999991"/>
    <n v="1043.2711999999999"/>
    <x v="7"/>
    <s v="Consumer"/>
    <s v="Furniture"/>
    <x v="8"/>
    <s v="Large Box"/>
    <d v="2011-10-03T00:00:00"/>
  </r>
  <r>
    <n v="46147"/>
    <s v="1/15/2011"/>
    <s v="Critical"/>
    <n v="37"/>
    <n v="925.8"/>
    <s v="Regular Air"/>
    <n v="12.98"/>
    <n v="648.05999999999995"/>
    <n v="661.04"/>
    <x v="3"/>
    <s v="Corporate"/>
    <s v="Office Supplies"/>
    <x v="11"/>
    <s v="Small Box"/>
    <s v="1/17/2011"/>
  </r>
  <r>
    <n v="9221"/>
    <d v="2011-03-01T00:00:00"/>
    <s v="Low"/>
    <n v="9"/>
    <n v="79.64"/>
    <s v="Regular Air"/>
    <n v="49"/>
    <n v="55.747999999999998"/>
    <n v="104.74799999999999"/>
    <x v="7"/>
    <s v="Consumer"/>
    <s v="Office Supplies"/>
    <x v="10"/>
    <s v="Large Box"/>
    <d v="2011-07-01T00:00:00"/>
  </r>
  <r>
    <n v="36196"/>
    <d v="2011-06-08T00:00:00"/>
    <s v="Not Specified"/>
    <n v="7"/>
    <n v="39.01"/>
    <s v="Regular Air"/>
    <n v="4.32"/>
    <n v="27.306999999999999"/>
    <n v="31.626999999999999"/>
    <x v="0"/>
    <s v="Consumer"/>
    <s v="Technology"/>
    <x v="3"/>
    <s v="Small Pack"/>
    <d v="2011-08-08T00:00:00"/>
  </r>
  <r>
    <n v="32"/>
    <s v="7/15/2011"/>
    <s v="High"/>
    <n v="26"/>
    <n v="2808.08"/>
    <s v="Regular Air"/>
    <n v="5.81"/>
    <n v="1965.6559999999997"/>
    <n v="1971.4659999999997"/>
    <x v="7"/>
    <s v="Corporate"/>
    <s v="Furniture"/>
    <x v="0"/>
    <s v="Medium Box"/>
    <s v="7/17/2011"/>
  </r>
  <r>
    <n v="5092"/>
    <s v="10/29/2011"/>
    <s v="Low"/>
    <n v="25"/>
    <n v="978.77"/>
    <s v="Regular Air"/>
    <n v="13.26"/>
    <n v="685.1389999999999"/>
    <n v="698.39899999999989"/>
    <x v="4"/>
    <s v="Consumer"/>
    <s v="Office Supplies"/>
    <x v="2"/>
    <s v="Small Box"/>
    <d v="2011-03-11T00:00:00"/>
  </r>
  <r>
    <n v="46980"/>
    <s v="1/17/2011"/>
    <s v="Critical"/>
    <n v="34"/>
    <n v="216.3"/>
    <s v="Regular Air"/>
    <n v="0.5"/>
    <n v="151.41"/>
    <n v="151.91"/>
    <x v="1"/>
    <s v="Corporate"/>
    <s v="Office Supplies"/>
    <x v="12"/>
    <s v="Small Box"/>
    <s v="1/17/2011"/>
  </r>
  <r>
    <n v="29795"/>
    <s v="11/25/2011"/>
    <s v="High"/>
    <n v="48"/>
    <n v="8380.2199999999993"/>
    <s v="Delivery Truck"/>
    <n v="35.020000000000003"/>
    <n v="5866.1539999999995"/>
    <n v="5901.174"/>
    <x v="1"/>
    <s v="Small Business"/>
    <s v="Furniture"/>
    <x v="14"/>
    <s v="Jumbo Box"/>
    <s v="11/26/2011"/>
  </r>
  <r>
    <n v="30593"/>
    <s v="7/25/2011"/>
    <s v="Critical"/>
    <n v="41"/>
    <n v="1408.34"/>
    <s v="Regular Air"/>
    <n v="8.99"/>
    <n v="985.83799999999985"/>
    <n v="994.82799999999986"/>
    <x v="6"/>
    <s v="Small Business"/>
    <s v="Office Supplies"/>
    <x v="5"/>
    <s v="Small Pack"/>
    <s v="7/28/2011"/>
  </r>
  <r>
    <n v="6912"/>
    <d v="2011-10-12T00:00:00"/>
    <s v="Not Specified"/>
    <n v="14"/>
    <n v="294.52"/>
    <s v="Regular Air"/>
    <n v="5.94"/>
    <n v="206.16399999999999"/>
    <n v="212.10399999999998"/>
    <x v="2"/>
    <s v="Small Business"/>
    <s v="Office Supplies"/>
    <x v="10"/>
    <s v="Medium Box"/>
    <d v="2011-12-12T00:00:00"/>
  </r>
  <r>
    <n v="28641"/>
    <d v="2011-12-10T00:00:00"/>
    <s v="Not Specified"/>
    <n v="33"/>
    <n v="278.64999999999998"/>
    <s v="Express Air"/>
    <n v="2.38"/>
    <n v="195.05499999999998"/>
    <n v="197.43499999999997"/>
    <x v="10"/>
    <s v="Home Office"/>
    <s v="Technology"/>
    <x v="3"/>
    <s v="Small Pack"/>
    <s v="10/13/2011"/>
  </r>
  <r>
    <n v="8323"/>
    <d v="2011-06-09T00:00:00"/>
    <s v="High"/>
    <n v="45"/>
    <n v="766.96349999999995"/>
    <s v="Express Air"/>
    <n v="2.5"/>
    <n v="536.87444999999991"/>
    <n v="539.37444999999991"/>
    <x v="6"/>
    <s v="Home Office"/>
    <s v="Technology"/>
    <x v="7"/>
    <s v="Wrap Bag"/>
    <d v="2011-07-09T00:00:00"/>
  </r>
  <r>
    <n v="27264"/>
    <d v="2011-04-06T00:00:00"/>
    <s v="Low"/>
    <n v="3"/>
    <n v="74.05"/>
    <s v="Regular Air"/>
    <n v="11.17"/>
    <n v="51.834999999999994"/>
    <n v="63.004999999999995"/>
    <x v="1"/>
    <s v="Small Business"/>
    <s v="Furniture"/>
    <x v="0"/>
    <s v="Large Box"/>
    <d v="2011-06-06T00:00:00"/>
  </r>
  <r>
    <n v="34082"/>
    <s v="10/28/2011"/>
    <s v="Not Specified"/>
    <n v="19"/>
    <n v="2536.1799999999998"/>
    <s v="Regular Air"/>
    <n v="19.989999999999998"/>
    <n v="1775.3259999999998"/>
    <n v="1795.3159999999998"/>
    <x v="6"/>
    <s v="Corporate"/>
    <s v="Office Supplies"/>
    <x v="9"/>
    <s v="Small Box"/>
    <s v="10/29/2011"/>
  </r>
  <r>
    <n v="2947"/>
    <s v="4/25/2011"/>
    <s v="Critical"/>
    <n v="8"/>
    <n v="57.04"/>
    <s v="Regular Air"/>
    <n v="6.81"/>
    <n v="39.927999999999997"/>
    <n v="46.738"/>
    <x v="6"/>
    <s v="Consumer"/>
    <s v="Office Supplies"/>
    <x v="2"/>
    <s v="Small Box"/>
    <s v="4/27/2011"/>
  </r>
  <r>
    <n v="21414"/>
    <d v="2011-04-05T00:00:00"/>
    <s v="Critical"/>
    <n v="34"/>
    <n v="117.91"/>
    <s v="Regular Air"/>
    <n v="1.0900000000000001"/>
    <n v="82.536999999999992"/>
    <n v="83.626999999999995"/>
    <x v="6"/>
    <s v="Consumer"/>
    <s v="Office Supplies"/>
    <x v="2"/>
    <s v="Wrap Bag"/>
    <d v="2011-06-05T00:00:00"/>
  </r>
  <r>
    <n v="6564"/>
    <s v="1/21/2011"/>
    <s v="Low"/>
    <n v="26"/>
    <n v="448.23"/>
    <s v="Regular Air"/>
    <n v="4"/>
    <n v="313.76099999999997"/>
    <n v="317.76099999999997"/>
    <x v="5"/>
    <s v="Consumer"/>
    <s v="Technology"/>
    <x v="3"/>
    <s v="Small Box"/>
    <s v="1/21/2011"/>
  </r>
  <r>
    <n v="10338"/>
    <s v="7/14/2011"/>
    <s v="Not Specified"/>
    <n v="9"/>
    <n v="799.98"/>
    <s v="Delivery Truck"/>
    <n v="14"/>
    <n v="559.98599999999999"/>
    <n v="573.98599999999999"/>
    <x v="12"/>
    <s v="Corporate"/>
    <s v="Technology"/>
    <x v="6"/>
    <s v="Jumbo Drum"/>
    <s v="7/16/2011"/>
  </r>
  <r>
    <n v="35782"/>
    <d v="2011-05-08T00:00:00"/>
    <s v="Low"/>
    <n v="42"/>
    <n v="6427.18"/>
    <s v="Regular Air"/>
    <n v="19.989999999999998"/>
    <n v="4499.0259999999998"/>
    <n v="4519.0159999999996"/>
    <x v="3"/>
    <s v="Corporate"/>
    <s v="Office Supplies"/>
    <x v="11"/>
    <s v="Small Box"/>
    <d v="2011-12-08T00:00:00"/>
  </r>
  <r>
    <n v="20453"/>
    <d v="2011-10-03T00:00:00"/>
    <s v="Medium"/>
    <n v="23"/>
    <n v="450.39"/>
    <s v="Regular Air"/>
    <n v="6.15"/>
    <n v="315.27299999999997"/>
    <n v="321.42299999999994"/>
    <x v="6"/>
    <s v="Home Office"/>
    <s v="Furniture"/>
    <x v="0"/>
    <s v="Small Pack"/>
    <d v="2011-12-03T00:00:00"/>
  </r>
  <r>
    <n v="42657"/>
    <d v="2011-03-10T00:00:00"/>
    <s v="Low"/>
    <n v="48"/>
    <n v="945.54"/>
    <s v="Regular Air"/>
    <n v="5.97"/>
    <n v="661.87799999999993"/>
    <n v="667.84799999999996"/>
    <x v="6"/>
    <s v="Consumer"/>
    <s v="Office Supplies"/>
    <x v="2"/>
    <s v="Small Box"/>
    <d v="2011-05-10T00:00:00"/>
  </r>
  <r>
    <n v="52160"/>
    <d v="2011-03-07T00:00:00"/>
    <s v="Critical"/>
    <n v="6"/>
    <n v="631.49900000000002"/>
    <s v="Regular Air"/>
    <n v="8.08"/>
    <n v="442.04930000000002"/>
    <n v="450.1293"/>
    <x v="3"/>
    <s v="Corporate"/>
    <s v="Technology"/>
    <x v="7"/>
    <s v="Small Box"/>
    <d v="2011-05-07T00:00:00"/>
  </r>
  <r>
    <n v="49987"/>
    <s v="1/19/2011"/>
    <s v="High"/>
    <n v="14"/>
    <n v="242.28399999999999"/>
    <s v="Regular Air"/>
    <n v="0.99"/>
    <n v="169.59879999999998"/>
    <n v="170.58879999999999"/>
    <x v="3"/>
    <s v="Consumer"/>
    <s v="Technology"/>
    <x v="7"/>
    <s v="Wrap Bag"/>
    <s v="1/21/2011"/>
  </r>
  <r>
    <n v="42918"/>
    <s v="5/22/2011"/>
    <s v="High"/>
    <n v="38"/>
    <n v="468.95"/>
    <s v="Express Air"/>
    <n v="7.19"/>
    <n v="328.26499999999999"/>
    <n v="335.45499999999998"/>
    <x v="2"/>
    <s v="Corporate"/>
    <s v="Office Supplies"/>
    <x v="11"/>
    <s v="Small Box"/>
    <s v="5/24/2011"/>
  </r>
  <r>
    <n v="9124"/>
    <s v="10/16/2011"/>
    <s v="Low"/>
    <n v="29"/>
    <n v="157.4"/>
    <s v="Regular Air"/>
    <n v="7.28"/>
    <n v="110.17999999999999"/>
    <n v="117.46"/>
    <x v="3"/>
    <s v="Small Business"/>
    <s v="Office Supplies"/>
    <x v="2"/>
    <s v="Small Box"/>
    <s v="10/21/2011"/>
  </r>
  <r>
    <n v="57700"/>
    <d v="2011-12-11T00:00:00"/>
    <s v="Medium"/>
    <n v="38"/>
    <n v="1806.43"/>
    <s v="Regular Air"/>
    <n v="3.61"/>
    <n v="1264.501"/>
    <n v="1268.1109999999999"/>
    <x v="4"/>
    <s v="Corporate"/>
    <s v="Technology"/>
    <x v="3"/>
    <s v="Small Pack"/>
    <d v="2011-12-11T00:00:00"/>
  </r>
  <r>
    <n v="37891"/>
    <s v="10/20/2011"/>
    <s v="High"/>
    <n v="21"/>
    <n v="44.08"/>
    <s v="Express Air"/>
    <n v="0.7"/>
    <n v="30.855999999999998"/>
    <n v="31.555999999999997"/>
    <x v="6"/>
    <s v="Small Business"/>
    <s v="Office Supplies"/>
    <x v="13"/>
    <s v="Wrap Bag"/>
    <s v="10/22/2011"/>
  </r>
  <r>
    <n v="18688"/>
    <d v="2011-05-03T00:00:00"/>
    <s v="Not Specified"/>
    <n v="41"/>
    <n v="3951.6754999999998"/>
    <s v="Regular Air"/>
    <n v="4.2"/>
    <n v="2766.1728499999999"/>
    <n v="2770.3728499999997"/>
    <x v="7"/>
    <s v="Home Office"/>
    <s v="Technology"/>
    <x v="7"/>
    <s v="Small Box"/>
    <d v="2011-06-03T00:00:00"/>
  </r>
  <r>
    <n v="49824"/>
    <s v="3/22/2011"/>
    <s v="High"/>
    <n v="33"/>
    <n v="1900.2260000000001"/>
    <s v="Express Air"/>
    <n v="5.31"/>
    <n v="1330.1582000000001"/>
    <n v="1335.4682"/>
    <x v="2"/>
    <s v="Small Business"/>
    <s v="Technology"/>
    <x v="7"/>
    <s v="Small Box"/>
    <s v="3/23/2011"/>
  </r>
  <r>
    <n v="57029"/>
    <d v="2011-08-03T00:00:00"/>
    <s v="Critical"/>
    <n v="17"/>
    <n v="74.25"/>
    <s v="Regular Air"/>
    <n v="5.26"/>
    <n v="51.974999999999994"/>
    <n v="57.234999999999992"/>
    <x v="2"/>
    <s v="Consumer"/>
    <s v="Office Supplies"/>
    <x v="11"/>
    <s v="Small Box"/>
    <d v="2011-09-03T00:00:00"/>
  </r>
  <r>
    <n v="56515"/>
    <s v="5/27/2011"/>
    <s v="Medium"/>
    <n v="18"/>
    <n v="126.62"/>
    <s v="Express Air"/>
    <n v="0.5"/>
    <n v="88.634"/>
    <n v="89.134"/>
    <x v="4"/>
    <s v="Small Business"/>
    <s v="Office Supplies"/>
    <x v="12"/>
    <s v="Small Box"/>
    <s v="5/28/2011"/>
  </r>
  <r>
    <n v="41413"/>
    <s v="11/16/2011"/>
    <s v="Low"/>
    <n v="46"/>
    <n v="1765.64"/>
    <s v="Regular Air"/>
    <n v="14.45"/>
    <n v="1235.9480000000001"/>
    <n v="1250.3980000000001"/>
    <x v="0"/>
    <s v="Corporate"/>
    <s v="Furniture"/>
    <x v="0"/>
    <s v="Large Box"/>
    <s v="11/18/2011"/>
  </r>
  <r>
    <n v="58496"/>
    <d v="2011-11-06T00:00:00"/>
    <s v="Not Specified"/>
    <n v="20"/>
    <n v="137.97"/>
    <s v="Regular Air"/>
    <n v="10.050000000000001"/>
    <n v="96.578999999999994"/>
    <n v="106.62899999999999"/>
    <x v="2"/>
    <s v="Small Business"/>
    <s v="Office Supplies"/>
    <x v="2"/>
    <s v="Small Box"/>
    <s v="6/13/2011"/>
  </r>
  <r>
    <n v="16481"/>
    <s v="2/18/2011"/>
    <s v="Low"/>
    <n v="47"/>
    <n v="20265.22"/>
    <s v="Delivery Truck"/>
    <n v="14.7"/>
    <n v="14185.654"/>
    <n v="14200.354000000001"/>
    <x v="5"/>
    <s v="Corporate"/>
    <s v="Technology"/>
    <x v="6"/>
    <s v="Jumbo Drum"/>
    <s v="2/23/2011"/>
  </r>
  <r>
    <n v="12641"/>
    <s v="2/22/2011"/>
    <s v="Low"/>
    <n v="25"/>
    <n v="676.24"/>
    <s v="Regular Air"/>
    <n v="5.86"/>
    <n v="473.36799999999999"/>
    <n v="479.22800000000001"/>
    <x v="7"/>
    <s v="Home Office"/>
    <s v="Office Supplies"/>
    <x v="2"/>
    <s v="Small Box"/>
    <s v="2/26/2011"/>
  </r>
  <r>
    <n v="9537"/>
    <s v="2/13/2011"/>
    <s v="Not Specified"/>
    <n v="6"/>
    <n v="906.02"/>
    <s v="Delivery Truck"/>
    <n v="66.27"/>
    <n v="634.21399999999994"/>
    <n v="700.48399999999992"/>
    <x v="11"/>
    <s v="Small Business"/>
    <s v="Furniture"/>
    <x v="14"/>
    <s v="Jumbo Box"/>
    <s v="2/15/2011"/>
  </r>
  <r>
    <n v="36640"/>
    <s v="11/18/2011"/>
    <s v="Not Specified"/>
    <n v="18"/>
    <n v="416.39"/>
    <s v="Express Air"/>
    <n v="1.99"/>
    <n v="291.47299999999996"/>
    <n v="293.46299999999997"/>
    <x v="5"/>
    <s v="Corporate"/>
    <s v="Technology"/>
    <x v="3"/>
    <s v="Small Pack"/>
    <s v="11/20/2011"/>
  </r>
  <r>
    <n v="30048"/>
    <s v="6/13/2011"/>
    <s v="Medium"/>
    <n v="44"/>
    <n v="7765.13"/>
    <s v="Delivery Truck"/>
    <n v="55.24"/>
    <n v="5435.5909999999994"/>
    <n v="5490.8309999999992"/>
    <x v="11"/>
    <s v="Home Office"/>
    <s v="Office Supplies"/>
    <x v="10"/>
    <s v="Jumbo Drum"/>
    <s v="6/15/2011"/>
  </r>
  <r>
    <n v="9472"/>
    <s v="6/16/2011"/>
    <s v="Critical"/>
    <n v="17"/>
    <n v="53.91"/>
    <s v="Regular Air"/>
    <n v="0.49"/>
    <n v="37.736999999999995"/>
    <n v="38.226999999999997"/>
    <x v="2"/>
    <s v="Home Office"/>
    <s v="Office Supplies"/>
    <x v="12"/>
    <s v="Small Box"/>
    <s v="6/19/2011"/>
  </r>
  <r>
    <n v="52929"/>
    <d v="2011-08-04T00:00:00"/>
    <s v="High"/>
    <n v="20"/>
    <n v="77.989999999999995"/>
    <s v="Regular Air"/>
    <n v="0.99"/>
    <n v="54.592999999999996"/>
    <n v="55.582999999999998"/>
    <x v="1"/>
    <s v="Small Business"/>
    <s v="Office Supplies"/>
    <x v="13"/>
    <s v="Wrap Bag"/>
    <d v="2011-09-04T00:00:00"/>
  </r>
  <r>
    <n v="12579"/>
    <s v="6/16/2011"/>
    <s v="Not Specified"/>
    <n v="5"/>
    <n v="70.33"/>
    <s v="Regular Air"/>
    <n v="1.97"/>
    <n v="49.230999999999995"/>
    <n v="51.200999999999993"/>
    <x v="0"/>
    <s v="Home Office"/>
    <s v="Office Supplies"/>
    <x v="2"/>
    <s v="Wrap Bag"/>
    <s v="6/16/2011"/>
  </r>
  <r>
    <n v="2883"/>
    <s v="1/22/2011"/>
    <s v="Low"/>
    <n v="34"/>
    <n v="2154.34"/>
    <s v="Regular Air"/>
    <n v="6.88"/>
    <n v="1508.038"/>
    <n v="1514.9180000000001"/>
    <x v="0"/>
    <s v="Consumer"/>
    <s v="Office Supplies"/>
    <x v="9"/>
    <s v="Small Box"/>
    <s v="1/24/2011"/>
  </r>
  <r>
    <n v="21890"/>
    <s v="1/24/2011"/>
    <s v="Not Specified"/>
    <n v="27"/>
    <n v="81.900000000000006"/>
    <s v="Regular Air"/>
    <n v="0.96"/>
    <n v="57.33"/>
    <n v="58.29"/>
    <x v="12"/>
    <s v="Small Business"/>
    <s v="Office Supplies"/>
    <x v="5"/>
    <s v="Wrap Bag"/>
    <s v="1/26/2011"/>
  </r>
  <r>
    <n v="28550"/>
    <s v="3/20/2011"/>
    <s v="Not Specified"/>
    <n v="44"/>
    <n v="21532.26"/>
    <s v="Delivery Truck"/>
    <n v="69.3"/>
    <n v="15072.581999999999"/>
    <n v="15141.881999999998"/>
    <x v="10"/>
    <s v="Corporate"/>
    <s v="Technology"/>
    <x v="6"/>
    <s v="Jumbo Drum"/>
    <s v="3/23/2011"/>
  </r>
  <r>
    <n v="46503"/>
    <d v="2011-06-11T00:00:00"/>
    <s v="Not Specified"/>
    <n v="26"/>
    <n v="1196.7915"/>
    <s v="Regular Air"/>
    <n v="1.25"/>
    <n v="837.75405000000001"/>
    <n v="839.00405000000001"/>
    <x v="6"/>
    <s v="Small Business"/>
    <s v="Technology"/>
    <x v="7"/>
    <s v="Small Pack"/>
    <d v="2011-09-11T00:00:00"/>
  </r>
  <r>
    <n v="56640"/>
    <s v="8/25/2011"/>
    <s v="High"/>
    <n v="2"/>
    <n v="29.31"/>
    <s v="Regular Air"/>
    <n v="5.43"/>
    <n v="20.516999999999999"/>
    <n v="25.946999999999999"/>
    <x v="0"/>
    <s v="Corporate"/>
    <s v="Office Supplies"/>
    <x v="2"/>
    <s v="Small Box"/>
    <s v="8/26/2011"/>
  </r>
  <r>
    <n v="21477"/>
    <s v="5/21/2011"/>
    <s v="Low"/>
    <n v="40"/>
    <n v="278.8"/>
    <s v="Regular Air"/>
    <n v="2"/>
    <n v="195.16"/>
    <n v="197.16"/>
    <x v="10"/>
    <s v="Home Office"/>
    <s v="Office Supplies"/>
    <x v="2"/>
    <s v="Wrap Bag"/>
    <s v="5/23/2011"/>
  </r>
  <r>
    <n v="10752"/>
    <d v="2011-10-09T00:00:00"/>
    <s v="Critical"/>
    <n v="5"/>
    <n v="95.38"/>
    <s v="Regular Air"/>
    <n v="13.18"/>
    <n v="66.765999999999991"/>
    <n v="79.945999999999998"/>
    <x v="2"/>
    <s v="Small Business"/>
    <s v="Office Supplies"/>
    <x v="11"/>
    <s v="Small Box"/>
    <d v="2011-11-09T00:00:00"/>
  </r>
  <r>
    <n v="7812"/>
    <s v="4/20/2011"/>
    <s v="Low"/>
    <n v="17"/>
    <n v="475.9"/>
    <s v="Regular Air"/>
    <n v="19.46"/>
    <n v="333.12999999999994"/>
    <n v="352.58999999999992"/>
    <x v="5"/>
    <s v="Corporate"/>
    <s v="Furniture"/>
    <x v="0"/>
    <s v="Small Box"/>
    <s v="4/27/2011"/>
  </r>
  <r>
    <n v="18023"/>
    <s v="2/24/2011"/>
    <s v="Medium"/>
    <n v="38"/>
    <n v="4502.26"/>
    <s v="Delivery Truck"/>
    <n v="26.3"/>
    <n v="3151.5819999999999"/>
    <n v="3177.8820000000001"/>
    <x v="2"/>
    <s v="Home Office"/>
    <s v="Technology"/>
    <x v="6"/>
    <s v="Jumbo Drum"/>
    <s v="2/25/2011"/>
  </r>
  <r>
    <n v="39878"/>
    <d v="2011-05-03T00:00:00"/>
    <s v="Not Specified"/>
    <n v="50"/>
    <n v="7663.74"/>
    <s v="Delivery Truck"/>
    <n v="39.25"/>
    <n v="5364.6179999999995"/>
    <n v="5403.8679999999995"/>
    <x v="2"/>
    <s v="Corporate"/>
    <s v="Furniture"/>
    <x v="8"/>
    <s v="Jumbo Box"/>
    <d v="2011-07-03T00:00:00"/>
  </r>
  <r>
    <n v="25318"/>
    <s v="11/19/2011"/>
    <s v="Critical"/>
    <n v="22"/>
    <n v="440.92"/>
    <s v="Express Air"/>
    <n v="10.49"/>
    <n v="308.64400000000001"/>
    <n v="319.13400000000001"/>
    <x v="1"/>
    <s v="Small Business"/>
    <s v="Furniture"/>
    <x v="0"/>
    <s v="Small Box"/>
    <s v="11/21/2011"/>
  </r>
  <r>
    <n v="35110"/>
    <s v="10/18/2011"/>
    <s v="High"/>
    <n v="49"/>
    <n v="1435.32"/>
    <s v="Regular Air"/>
    <n v="1.99"/>
    <n v="1004.7239999999999"/>
    <n v="1006.7139999999999"/>
    <x v="6"/>
    <s v="Corporate"/>
    <s v="Technology"/>
    <x v="3"/>
    <s v="Small Pack"/>
    <s v="10/20/2011"/>
  </r>
  <r>
    <n v="30853"/>
    <s v="7/27/2011"/>
    <s v="Medium"/>
    <n v="40"/>
    <n v="254.02"/>
    <s v="Regular Air"/>
    <n v="0.5"/>
    <n v="177.81399999999999"/>
    <n v="178.31399999999999"/>
    <x v="10"/>
    <s v="Small Business"/>
    <s v="Office Supplies"/>
    <x v="12"/>
    <s v="Small Box"/>
    <s v="7/30/2011"/>
  </r>
  <r>
    <n v="10243"/>
    <s v="12/24/2011"/>
    <s v="High"/>
    <n v="12"/>
    <n v="28.41"/>
    <s v="Regular Air"/>
    <n v="4.7699999999999996"/>
    <n v="19.887"/>
    <n v="24.657"/>
    <x v="9"/>
    <s v="Consumer"/>
    <s v="Office Supplies"/>
    <x v="11"/>
    <s v="Small Box"/>
    <s v="12/25/2011"/>
  </r>
  <r>
    <n v="46117"/>
    <s v="5/22/2011"/>
    <s v="Low"/>
    <n v="22"/>
    <n v="1168.28"/>
    <s v="Delivery Truck"/>
    <n v="14.19"/>
    <n v="817.79599999999994"/>
    <n v="831.98599999999999"/>
    <x v="6"/>
    <s v="Home Office"/>
    <s v="Furniture"/>
    <x v="1"/>
    <s v="Jumbo Drum"/>
    <s v="5/26/2011"/>
  </r>
  <r>
    <n v="12323"/>
    <d v="2011-02-04T00:00:00"/>
    <s v="Not Specified"/>
    <n v="4"/>
    <n v="36.799999999999997"/>
    <s v="Regular Air"/>
    <n v="5.21"/>
    <n v="25.759999999999998"/>
    <n v="30.97"/>
    <x v="6"/>
    <s v="Corporate"/>
    <s v="Furniture"/>
    <x v="0"/>
    <s v="Small Box"/>
    <d v="2011-04-04T00:00:00"/>
  </r>
  <r>
    <n v="54528"/>
    <d v="2011-04-01T00:00:00"/>
    <s v="Medium"/>
    <n v="15"/>
    <n v="92.03"/>
    <s v="Regular Air"/>
    <n v="0.91"/>
    <n v="64.420999999999992"/>
    <n v="65.330999999999989"/>
    <x v="2"/>
    <s v="Consumer"/>
    <s v="Office Supplies"/>
    <x v="5"/>
    <s v="Wrap Bag"/>
    <d v="2011-05-01T00:00:00"/>
  </r>
  <r>
    <n v="59047"/>
    <s v="1/28/2011"/>
    <s v="Not Specified"/>
    <n v="26"/>
    <n v="113.85"/>
    <s v="Regular Air"/>
    <n v="6.6"/>
    <n v="79.694999999999993"/>
    <n v="86.294999999999987"/>
    <x v="11"/>
    <s v="Corporate"/>
    <s v="Furniture"/>
    <x v="0"/>
    <s v="Small Box"/>
    <s v="1/30/2011"/>
  </r>
  <r>
    <n v="34660"/>
    <d v="2011-03-09T00:00:00"/>
    <s v="Not Specified"/>
    <n v="4"/>
    <n v="24.77"/>
    <s v="Regular Air"/>
    <n v="5.68"/>
    <n v="17.338999999999999"/>
    <n v="23.018999999999998"/>
    <x v="10"/>
    <s v="Home Office"/>
    <s v="Office Supplies"/>
    <x v="11"/>
    <s v="Small Box"/>
    <d v="2011-04-09T00:00:00"/>
  </r>
  <r>
    <n v="34660"/>
    <d v="2011-03-09T00:00:00"/>
    <s v="Not Specified"/>
    <n v="36"/>
    <n v="3832.37"/>
    <s v="Regular Air"/>
    <n v="5.81"/>
    <n v="2682.6589999999997"/>
    <n v="2688.4689999999996"/>
    <x v="10"/>
    <s v="Home Office"/>
    <s v="Furniture"/>
    <x v="0"/>
    <s v="Medium Box"/>
    <d v="2011-05-09T00:00:00"/>
  </r>
  <r>
    <n v="58626"/>
    <s v="12/30/2011"/>
    <s v="High"/>
    <n v="18"/>
    <n v="835.55"/>
    <s v="Regular Air"/>
    <n v="1.99"/>
    <n v="584.88499999999988"/>
    <n v="586.87499999999989"/>
    <x v="11"/>
    <s v="Small Business"/>
    <s v="Technology"/>
    <x v="3"/>
    <s v="Small Pack"/>
    <s v="12/31/2011"/>
  </r>
  <r>
    <n v="56804"/>
    <s v="3/27/2011"/>
    <s v="Critical"/>
    <n v="41"/>
    <n v="136.44999999999999"/>
    <s v="Regular Air"/>
    <n v="6.27"/>
    <n v="95.514999999999986"/>
    <n v="101.78499999999998"/>
    <x v="10"/>
    <s v="Home Office"/>
    <s v="Office Supplies"/>
    <x v="11"/>
    <s v="Small Box"/>
    <s v="3/29/2011"/>
  </r>
  <r>
    <n v="48261"/>
    <s v="3/18/2011"/>
    <s v="Medium"/>
    <n v="15"/>
    <n v="2130.66"/>
    <s v="Delivery Truck"/>
    <n v="30"/>
    <n v="1491.4619999999998"/>
    <n v="1521.4619999999998"/>
    <x v="6"/>
    <s v="Home Office"/>
    <s v="Furniture"/>
    <x v="1"/>
    <s v="Jumbo Drum"/>
    <s v="3/19/2011"/>
  </r>
  <r>
    <n v="1127"/>
    <s v="9/18/2011"/>
    <s v="Not Specified"/>
    <n v="48"/>
    <n v="5340.5"/>
    <s v="Regular Air"/>
    <n v="13.99"/>
    <n v="3738.35"/>
    <n v="3752.3399999999997"/>
    <x v="6"/>
    <s v="Consumer"/>
    <s v="Furniture"/>
    <x v="0"/>
    <s v="Medium Box"/>
    <s v="9/19/2011"/>
  </r>
  <r>
    <n v="8995"/>
    <s v="5/17/2011"/>
    <s v="High"/>
    <n v="42"/>
    <n v="266.36"/>
    <s v="Regular Air"/>
    <n v="8.19"/>
    <n v="186.452"/>
    <n v="194.642"/>
    <x v="1"/>
    <s v="Consumer"/>
    <s v="Office Supplies"/>
    <x v="2"/>
    <s v="Small Box"/>
    <s v="5/18/2011"/>
  </r>
  <r>
    <n v="8704"/>
    <s v="6/30/2011"/>
    <s v="Medium"/>
    <n v="38"/>
    <n v="79.81"/>
    <s v="Regular Air"/>
    <n v="1"/>
    <n v="55.866999999999997"/>
    <n v="56.866999999999997"/>
    <x v="9"/>
    <s v="Home Office"/>
    <s v="Office Supplies"/>
    <x v="5"/>
    <s v="Wrap Bag"/>
    <d v="2011-01-07T00:00:00"/>
  </r>
  <r>
    <n v="13156"/>
    <d v="2011-05-10T00:00:00"/>
    <s v="Low"/>
    <n v="12"/>
    <n v="502.01"/>
    <s v="Regular Air"/>
    <n v="9.1999999999999993"/>
    <n v="351.40699999999998"/>
    <n v="360.60699999999997"/>
    <x v="2"/>
    <s v="Corporate"/>
    <s v="Furniture"/>
    <x v="0"/>
    <s v="Wrap Bag"/>
    <d v="2011-10-10T00:00:00"/>
  </r>
  <r>
    <n v="22950"/>
    <s v="12/21/2011"/>
    <s v="Low"/>
    <n v="29"/>
    <n v="1756.11"/>
    <s v="Regular Air"/>
    <n v="35"/>
    <n v="1229.2769999999998"/>
    <n v="1264.2769999999998"/>
    <x v="6"/>
    <s v="Corporate"/>
    <s v="Office Supplies"/>
    <x v="9"/>
    <s v="Large Box"/>
    <s v="12/28/2011"/>
  </r>
  <r>
    <n v="18340"/>
    <s v="6/17/2011"/>
    <s v="Medium"/>
    <n v="20"/>
    <n v="148.65"/>
    <s v="Express Air"/>
    <n v="11.15"/>
    <n v="104.05499999999999"/>
    <n v="115.205"/>
    <x v="10"/>
    <s v="Consumer"/>
    <s v="Office Supplies"/>
    <x v="2"/>
    <s v="Small Box"/>
    <s v="6/18/2011"/>
  </r>
  <r>
    <n v="29095"/>
    <d v="2011-08-03T00:00:00"/>
    <s v="Not Specified"/>
    <n v="40"/>
    <n v="291.67"/>
    <s v="Regular Air"/>
    <n v="2.99"/>
    <n v="204.16900000000001"/>
    <n v="207.15900000000002"/>
    <x v="1"/>
    <s v="Small Business"/>
    <s v="Office Supplies"/>
    <x v="11"/>
    <s v="Small Box"/>
    <d v="2011-09-03T00:00:00"/>
  </r>
  <r>
    <n v="32007"/>
    <d v="2011-05-02T00:00:00"/>
    <s v="Low"/>
    <n v="41"/>
    <n v="17448.75"/>
    <s v="Delivery Truck"/>
    <n v="75.23"/>
    <n v="12214.125"/>
    <n v="12289.355"/>
    <x v="7"/>
    <s v="Consumer"/>
    <s v="Furniture"/>
    <x v="8"/>
    <s v="Jumbo Box"/>
    <d v="2011-09-02T00:00:00"/>
  </r>
  <r>
    <n v="29862"/>
    <s v="6/19/2011"/>
    <s v="Medium"/>
    <n v="34"/>
    <n v="214.64"/>
    <s v="Regular Air"/>
    <n v="5.86"/>
    <n v="150.24799999999999"/>
    <n v="156.108"/>
    <x v="6"/>
    <s v="Corporate"/>
    <s v="Office Supplies"/>
    <x v="2"/>
    <s v="Small Box"/>
    <s v="6/21/2011"/>
  </r>
  <r>
    <n v="45958"/>
    <s v="5/25/2011"/>
    <s v="Medium"/>
    <n v="28"/>
    <n v="17599.39"/>
    <s v="Regular Air"/>
    <n v="24.49"/>
    <n v="12319.572999999999"/>
    <n v="12344.062999999998"/>
    <x v="5"/>
    <s v="Small Business"/>
    <s v="Technology"/>
    <x v="16"/>
    <s v="Large Box"/>
    <s v="5/26/2011"/>
  </r>
  <r>
    <n v="44452"/>
    <d v="2011-09-12T00:00:00"/>
    <s v="Not Specified"/>
    <n v="50"/>
    <n v="330.27"/>
    <s v="Regular Air"/>
    <n v="7.86"/>
    <n v="231.18899999999996"/>
    <n v="239.04899999999998"/>
    <x v="10"/>
    <s v="Home Office"/>
    <s v="Office Supplies"/>
    <x v="2"/>
    <s v="Small Box"/>
    <d v="2011-11-12T00:00:00"/>
  </r>
  <r>
    <n v="33253"/>
    <s v="11/30/2011"/>
    <s v="Not Specified"/>
    <n v="17"/>
    <n v="524.21199999999999"/>
    <s v="Regular Air"/>
    <n v="3.3"/>
    <n v="366.94839999999999"/>
    <n v="370.2484"/>
    <x v="4"/>
    <s v="Home Office"/>
    <s v="Technology"/>
    <x v="7"/>
    <s v="Small Pack"/>
    <d v="2011-02-12T00:00:00"/>
  </r>
  <r>
    <n v="39079"/>
    <d v="2011-07-09T00:00:00"/>
    <s v="High"/>
    <n v="46"/>
    <n v="75.599999999999994"/>
    <s v="Regular Air"/>
    <n v="5.28"/>
    <n v="52.919999999999995"/>
    <n v="58.199999999999996"/>
    <x v="2"/>
    <s v="Small Business"/>
    <s v="Office Supplies"/>
    <x v="11"/>
    <s v="Small Box"/>
    <d v="2011-07-09T00:00:00"/>
  </r>
  <r>
    <n v="50533"/>
    <s v="5/31/2011"/>
    <s v="Not Specified"/>
    <n v="32"/>
    <n v="1974.66"/>
    <s v="Express Air"/>
    <n v="35"/>
    <n v="1382.2619999999999"/>
    <n v="1417.2619999999999"/>
    <x v="6"/>
    <s v="Small Business"/>
    <s v="Office Supplies"/>
    <x v="9"/>
    <s v="Large Box"/>
    <d v="2011-02-06T00:00:00"/>
  </r>
  <r>
    <n v="5217"/>
    <d v="2011-12-10T00:00:00"/>
    <s v="High"/>
    <n v="11"/>
    <n v="33.67"/>
    <s v="Regular Air"/>
    <n v="0.99"/>
    <n v="23.568999999999999"/>
    <n v="24.558999999999997"/>
    <x v="10"/>
    <s v="Home Office"/>
    <s v="Office Supplies"/>
    <x v="12"/>
    <s v="Small Box"/>
    <s v="10/14/2011"/>
  </r>
  <r>
    <n v="2882"/>
    <s v="8/21/2011"/>
    <s v="High"/>
    <n v="9"/>
    <n v="356.72"/>
    <s v="Regular Air"/>
    <n v="1.99"/>
    <n v="249.70400000000001"/>
    <n v="251.69400000000002"/>
    <x v="7"/>
    <s v="Consumer"/>
    <s v="Technology"/>
    <x v="3"/>
    <s v="Small Pack"/>
    <s v="8/22/2011"/>
  </r>
  <r>
    <n v="835"/>
    <d v="2011-07-10T00:00:00"/>
    <s v="Not Specified"/>
    <n v="18"/>
    <n v="125.16"/>
    <s v="Regular Air"/>
    <n v="5.14"/>
    <n v="87.611999999999995"/>
    <n v="92.751999999999995"/>
    <x v="6"/>
    <s v="Small Business"/>
    <s v="Office Supplies"/>
    <x v="2"/>
    <s v="Small Box"/>
    <d v="2011-08-10T00:00:00"/>
  </r>
  <r>
    <n v="58470"/>
    <d v="2011-08-06T00:00:00"/>
    <s v="High"/>
    <n v="45"/>
    <n v="854.14"/>
    <s v="Regular Air"/>
    <n v="9.0299999999999994"/>
    <n v="597.89799999999991"/>
    <n v="606.92799999999988"/>
    <x v="0"/>
    <s v="Small Business"/>
    <s v="Office Supplies"/>
    <x v="2"/>
    <s v="Small Box"/>
    <d v="2011-10-06T00:00:00"/>
  </r>
  <r>
    <n v="8133"/>
    <s v="2/26/2011"/>
    <s v="Medium"/>
    <n v="11"/>
    <n v="405.53"/>
    <s v="Regular Air"/>
    <n v="5.09"/>
    <n v="283.87099999999998"/>
    <n v="288.96099999999996"/>
    <x v="10"/>
    <s v="Corporate"/>
    <s v="Office Supplies"/>
    <x v="2"/>
    <s v="Small Box"/>
    <s v="2/27/2011"/>
  </r>
  <r>
    <n v="22849"/>
    <s v="2/14/2011"/>
    <s v="Not Specified"/>
    <n v="27"/>
    <n v="304.98"/>
    <s v="Regular Air"/>
    <n v="5.63"/>
    <n v="213.48599999999999"/>
    <n v="219.11599999999999"/>
    <x v="6"/>
    <s v="Corporate"/>
    <s v="Office Supplies"/>
    <x v="11"/>
    <s v="Small Box"/>
    <s v="2/15/2011"/>
  </r>
  <r>
    <n v="54051"/>
    <d v="2011-11-08T00:00:00"/>
    <s v="Medium"/>
    <n v="23"/>
    <n v="3301.33"/>
    <s v="Delivery Truck"/>
    <n v="36.090000000000003"/>
    <n v="2310.9309999999996"/>
    <n v="2347.0209999999997"/>
    <x v="7"/>
    <s v="Corporate"/>
    <s v="Furniture"/>
    <x v="14"/>
    <s v="Jumbo Box"/>
    <s v="8/13/2011"/>
  </r>
  <r>
    <n v="26439"/>
    <s v="9/15/2011"/>
    <s v="Medium"/>
    <n v="38"/>
    <n v="1230.83"/>
    <s v="Regular Air"/>
    <n v="6.5"/>
    <n v="861.5809999999999"/>
    <n v="868.0809999999999"/>
    <x v="10"/>
    <s v="Corporate"/>
    <s v="Technology"/>
    <x v="3"/>
    <s v="Small Box"/>
    <s v="9/16/2011"/>
  </r>
  <r>
    <n v="5347"/>
    <s v="2/21/2011"/>
    <s v="Medium"/>
    <n v="7"/>
    <n v="525.55499999999995"/>
    <s v="Regular Air"/>
    <n v="1.25"/>
    <n v="367.88849999999996"/>
    <n v="369.13849999999996"/>
    <x v="7"/>
    <s v="Corporate"/>
    <s v="Technology"/>
    <x v="7"/>
    <s v="Small Pack"/>
    <s v="2/23/2011"/>
  </r>
  <r>
    <n v="2309"/>
    <d v="2011-03-09T00:00:00"/>
    <s v="Low"/>
    <n v="7"/>
    <n v="27.01"/>
    <s v="Regular Air"/>
    <n v="1.49"/>
    <n v="18.907"/>
    <n v="20.396999999999998"/>
    <x v="5"/>
    <s v="Consumer"/>
    <s v="Office Supplies"/>
    <x v="11"/>
    <s v="Small Box"/>
    <d v="2011-05-09T00:00:00"/>
  </r>
  <r>
    <n v="21927"/>
    <d v="2011-10-12T00:00:00"/>
    <s v="High"/>
    <n v="23"/>
    <n v="8225.24"/>
    <s v="Delivery Truck"/>
    <n v="30"/>
    <n v="5757.6679999999997"/>
    <n v="5787.6679999999997"/>
    <x v="5"/>
    <s v="Home Office"/>
    <s v="Furniture"/>
    <x v="1"/>
    <s v="Jumbo Drum"/>
    <d v="2011-11-12T00:00:00"/>
  </r>
  <r>
    <n v="53283"/>
    <s v="10/28/2011"/>
    <s v="High"/>
    <n v="2"/>
    <n v="25.07"/>
    <s v="Regular Air"/>
    <n v="5.76"/>
    <n v="17.548999999999999"/>
    <n v="23.308999999999997"/>
    <x v="0"/>
    <s v="Home Office"/>
    <s v="Technology"/>
    <x v="6"/>
    <s v="Medium Box"/>
    <s v="10/29/2011"/>
  </r>
  <r>
    <n v="18593"/>
    <s v="9/22/2011"/>
    <s v="High"/>
    <n v="23"/>
    <n v="6572.04"/>
    <s v="Regular Air"/>
    <n v="7.18"/>
    <n v="4600.4279999999999"/>
    <n v="4607.6080000000002"/>
    <x v="7"/>
    <s v="Corporate"/>
    <s v="Technology"/>
    <x v="3"/>
    <s v="Small Box"/>
    <s v="9/23/2011"/>
  </r>
  <r>
    <n v="36708"/>
    <s v="9/19/2011"/>
    <s v="Not Specified"/>
    <n v="25"/>
    <n v="2614.3705"/>
    <s v="Regular Air"/>
    <n v="7.69"/>
    <n v="1830.0593499999998"/>
    <n v="1837.7493499999998"/>
    <x v="10"/>
    <s v="Corporate"/>
    <s v="Technology"/>
    <x v="7"/>
    <s v="Small Box"/>
    <s v="9/21/2011"/>
  </r>
  <r>
    <n v="10535"/>
    <s v="5/27/2011"/>
    <s v="Low"/>
    <n v="25"/>
    <n v="854.88"/>
    <s v="Regular Air"/>
    <n v="19.989999999999998"/>
    <n v="598.41599999999994"/>
    <n v="618.40599999999995"/>
    <x v="1"/>
    <s v="Corporate"/>
    <s v="Furniture"/>
    <x v="0"/>
    <s v="Small Box"/>
    <s v="5/29/2011"/>
  </r>
  <r>
    <n v="26145"/>
    <d v="2011-04-07T00:00:00"/>
    <s v="Low"/>
    <n v="27"/>
    <n v="735.09"/>
    <s v="Regular Air"/>
    <n v="7.87"/>
    <n v="514.56299999999999"/>
    <n v="522.43299999999999"/>
    <x v="6"/>
    <s v="Corporate"/>
    <s v="Furniture"/>
    <x v="0"/>
    <s v="Small Box"/>
    <d v="2011-06-07T00:00:00"/>
  </r>
  <r>
    <n v="43013"/>
    <s v="4/22/2011"/>
    <s v="Low"/>
    <n v="43"/>
    <n v="1438.33"/>
    <s v="Regular Air"/>
    <n v="8.2200000000000006"/>
    <n v="1006.8309999999999"/>
    <n v="1015.0509999999999"/>
    <x v="0"/>
    <s v="Home Office"/>
    <s v="Office Supplies"/>
    <x v="9"/>
    <s v="Small Box"/>
    <s v="4/27/2011"/>
  </r>
  <r>
    <n v="56900"/>
    <s v="11/26/2011"/>
    <s v="Not Specified"/>
    <n v="16"/>
    <n v="54.32"/>
    <s v="Regular Air"/>
    <n v="0.7"/>
    <n v="38.024000000000001"/>
    <n v="38.724000000000004"/>
    <x v="4"/>
    <s v="Small Business"/>
    <s v="Office Supplies"/>
    <x v="13"/>
    <s v="Wrap Bag"/>
    <s v="11/28/2011"/>
  </r>
  <r>
    <n v="58884"/>
    <s v="3/21/2011"/>
    <s v="Low"/>
    <n v="29"/>
    <n v="87.68"/>
    <s v="Regular Air"/>
    <n v="0.99"/>
    <n v="61.375999999999998"/>
    <n v="62.366"/>
    <x v="4"/>
    <s v="Corporate"/>
    <s v="Office Supplies"/>
    <x v="12"/>
    <s v="Small Box"/>
    <s v="3/26/2011"/>
  </r>
  <r>
    <n v="32129"/>
    <d v="2011-02-07T00:00:00"/>
    <s v="Critical"/>
    <n v="4"/>
    <n v="8467.68"/>
    <s v="Delivery Truck"/>
    <n v="14.7"/>
    <n v="5927.3760000000002"/>
    <n v="5942.076"/>
    <x v="0"/>
    <s v="Consumer"/>
    <s v="Technology"/>
    <x v="6"/>
    <s v="Jumbo Drum"/>
    <d v="2011-04-07T00:00:00"/>
  </r>
  <r>
    <n v="16320"/>
    <s v="10/20/2011"/>
    <s v="Not Specified"/>
    <n v="17"/>
    <n v="1856.9694999999999"/>
    <s v="Regular Air"/>
    <n v="8.08"/>
    <n v="1299.8786499999999"/>
    <n v="1307.9586499999998"/>
    <x v="11"/>
    <s v="Small Business"/>
    <s v="Technology"/>
    <x v="7"/>
    <s v="Small Box"/>
    <s v="10/22/2011"/>
  </r>
  <r>
    <n v="33764"/>
    <d v="2011-10-02T00:00:00"/>
    <s v="Critical"/>
    <n v="31"/>
    <n v="226.15"/>
    <s v="Regular Air"/>
    <n v="2.35"/>
    <n v="158.30500000000001"/>
    <n v="160.655"/>
    <x v="2"/>
    <s v="Small Business"/>
    <s v="Office Supplies"/>
    <x v="5"/>
    <s v="Wrap Bag"/>
    <d v="2011-11-02T00:00:00"/>
  </r>
  <r>
    <n v="2181"/>
    <d v="2011-12-09T00:00:00"/>
    <s v="Medium"/>
    <n v="40"/>
    <n v="102.56"/>
    <s v="Regular Air"/>
    <n v="0.5"/>
    <n v="71.792000000000002"/>
    <n v="72.292000000000002"/>
    <x v="6"/>
    <s v="Home Office"/>
    <s v="Office Supplies"/>
    <x v="12"/>
    <s v="Small Box"/>
    <d v="2011-12-09T00:00:00"/>
  </r>
  <r>
    <n v="53411"/>
    <s v="11/29/2011"/>
    <s v="Critical"/>
    <n v="25"/>
    <n v="667.64"/>
    <s v="Regular Air"/>
    <n v="4"/>
    <n v="467.34799999999996"/>
    <n v="471.34799999999996"/>
    <x v="2"/>
    <s v="Small Business"/>
    <s v="Technology"/>
    <x v="3"/>
    <s v="Small Box"/>
    <s v="11/30/2011"/>
  </r>
  <r>
    <n v="17539"/>
    <s v="9/15/2011"/>
    <s v="Not Specified"/>
    <n v="10"/>
    <n v="1529.3115"/>
    <s v="Regular Air"/>
    <n v="8.99"/>
    <n v="1070.5180499999999"/>
    <n v="1079.5080499999999"/>
    <x v="7"/>
    <s v="Consumer"/>
    <s v="Technology"/>
    <x v="7"/>
    <s v="Small Box"/>
    <s v="9/16/2011"/>
  </r>
  <r>
    <n v="8195"/>
    <d v="2011-06-01T00:00:00"/>
    <s v="Medium"/>
    <n v="26"/>
    <n v="87.52"/>
    <s v="Regular Air"/>
    <n v="3.97"/>
    <n v="61.263999999999996"/>
    <n v="65.233999999999995"/>
    <x v="2"/>
    <s v="Consumer"/>
    <s v="Office Supplies"/>
    <x v="5"/>
    <s v="Wrap Bag"/>
    <d v="2011-07-01T00:00:00"/>
  </r>
  <r>
    <n v="30658"/>
    <s v="3/26/2011"/>
    <s v="Medium"/>
    <n v="35"/>
    <n v="17387.650000000001"/>
    <s v="Regular Air"/>
    <n v="24.49"/>
    <n v="12171.355"/>
    <n v="12195.844999999999"/>
    <x v="1"/>
    <s v="Corporate"/>
    <s v="Technology"/>
    <x v="16"/>
    <s v="Large Box"/>
    <s v="3/27/2011"/>
  </r>
  <r>
    <n v="45025"/>
    <d v="2011-11-04T00:00:00"/>
    <s v="High"/>
    <n v="26"/>
    <n v="73.819999999999993"/>
    <s v="Regular Air"/>
    <n v="1.49"/>
    <n v="51.673999999999992"/>
    <n v="53.163999999999994"/>
    <x v="3"/>
    <s v="Corporate"/>
    <s v="Office Supplies"/>
    <x v="11"/>
    <s v="Small Box"/>
    <s v="4/14/2011"/>
  </r>
  <r>
    <n v="36676"/>
    <s v="8/25/2011"/>
    <s v="Not Specified"/>
    <n v="32"/>
    <n v="3046.01"/>
    <s v="Delivery Truck"/>
    <n v="14"/>
    <n v="2132.2069999999999"/>
    <n v="2146.2069999999999"/>
    <x v="10"/>
    <s v="Corporate"/>
    <s v="Technology"/>
    <x v="6"/>
    <s v="Jumbo Drum"/>
    <s v="8/27/2011"/>
  </r>
  <r>
    <n v="3526"/>
    <s v="3/15/2011"/>
    <s v="Low"/>
    <n v="20"/>
    <n v="246.06"/>
    <s v="Regular Air"/>
    <n v="6.2"/>
    <n v="172.24199999999999"/>
    <n v="178.44199999999998"/>
    <x v="5"/>
    <s v="Small Business"/>
    <s v="Furniture"/>
    <x v="0"/>
    <s v="Wrap Bag"/>
    <s v="3/17/2011"/>
  </r>
  <r>
    <n v="29249"/>
    <s v="6/13/2011"/>
    <s v="Low"/>
    <n v="12"/>
    <n v="3156.6"/>
    <s v="Regular Air"/>
    <n v="24.49"/>
    <n v="2209.62"/>
    <n v="2234.1099999999997"/>
    <x v="3"/>
    <s v="Corporate"/>
    <s v="Furniture"/>
    <x v="1"/>
    <s v="Large Box"/>
    <s v="6/17/2011"/>
  </r>
  <r>
    <n v="46662"/>
    <s v="12/29/2011"/>
    <s v="Critical"/>
    <n v="48"/>
    <n v="3410.1574999999998"/>
    <s v="Regular Air"/>
    <n v="0.99"/>
    <n v="2387.1102499999997"/>
    <n v="2388.1002499999995"/>
    <x v="0"/>
    <s v="Home Office"/>
    <s v="Technology"/>
    <x v="7"/>
    <s v="Wrap Bag"/>
    <s v="12/31/2011"/>
  </r>
  <r>
    <n v="24387"/>
    <d v="2011-10-08T00:00:00"/>
    <s v="Critical"/>
    <n v="17"/>
    <n v="6048.18"/>
    <s v="Delivery Truck"/>
    <n v="60"/>
    <n v="4233.7259999999997"/>
    <n v="4293.7259999999997"/>
    <x v="1"/>
    <s v="Small Business"/>
    <s v="Furniture"/>
    <x v="8"/>
    <s v="Jumbo Drum"/>
    <d v="2011-10-08T00:00:00"/>
  </r>
  <r>
    <n v="1317"/>
    <s v="5/18/2011"/>
    <s v="High"/>
    <n v="40"/>
    <n v="192.54"/>
    <s v="Regular Air"/>
    <n v="7.44"/>
    <n v="134.77799999999999"/>
    <n v="142.21799999999999"/>
    <x v="10"/>
    <s v="Consumer"/>
    <s v="Office Supplies"/>
    <x v="2"/>
    <s v="Small Box"/>
    <s v="5/19/2011"/>
  </r>
  <r>
    <n v="5696"/>
    <d v="2011-03-05T00:00:00"/>
    <s v="Critical"/>
    <n v="31"/>
    <n v="175.92"/>
    <s v="Regular Air"/>
    <n v="3.85"/>
    <n v="123.14399999999998"/>
    <n v="126.99399999999997"/>
    <x v="3"/>
    <s v="Consumer"/>
    <s v="Technology"/>
    <x v="3"/>
    <s v="Small Pack"/>
    <d v="2011-05-05T00:00:00"/>
  </r>
  <r>
    <n v="12293"/>
    <s v="6/18/2011"/>
    <s v="High"/>
    <n v="31"/>
    <n v="283.17"/>
    <s v="Regular Air"/>
    <n v="1.39"/>
    <n v="198.21899999999999"/>
    <n v="199.60899999999998"/>
    <x v="11"/>
    <s v="Home Office"/>
    <s v="Office Supplies"/>
    <x v="15"/>
    <s v="Small Box"/>
    <s v="6/19/2011"/>
  </r>
  <r>
    <n v="19040"/>
    <s v="12/19/2011"/>
    <s v="High"/>
    <n v="10"/>
    <n v="211.97"/>
    <s v="Regular Air"/>
    <n v="8.99"/>
    <n v="148.37899999999999"/>
    <n v="157.369"/>
    <x v="5"/>
    <s v="Corporate"/>
    <s v="Office Supplies"/>
    <x v="5"/>
    <s v="Small Pack"/>
    <s v="12/20/2011"/>
  </r>
  <r>
    <n v="20967"/>
    <s v="3/15/2011"/>
    <s v="High"/>
    <n v="6"/>
    <n v="635.7405"/>
    <s v="Regular Air"/>
    <n v="8.08"/>
    <n v="445.01835"/>
    <n v="453.09834999999998"/>
    <x v="3"/>
    <s v="Small Business"/>
    <s v="Technology"/>
    <x v="7"/>
    <s v="Small Box"/>
    <s v="3/16/2011"/>
  </r>
  <r>
    <n v="43875"/>
    <d v="2011-07-12T00:00:00"/>
    <s v="Critical"/>
    <n v="24"/>
    <n v="382.19"/>
    <s v="Express Air"/>
    <n v="6.75"/>
    <n v="267.53299999999996"/>
    <n v="274.28299999999996"/>
    <x v="6"/>
    <s v="Corporate"/>
    <s v="Office Supplies"/>
    <x v="10"/>
    <s v="Medium Box"/>
    <d v="2011-10-12T00:00:00"/>
  </r>
  <r>
    <n v="59047"/>
    <s v="1/28/2011"/>
    <s v="Not Specified"/>
    <n v="10"/>
    <n v="266.94"/>
    <s v="Regular Air"/>
    <n v="1.99"/>
    <n v="186.85799999999998"/>
    <n v="188.84799999999998"/>
    <x v="11"/>
    <s v="Corporate"/>
    <s v="Technology"/>
    <x v="3"/>
    <s v="Small Pack"/>
    <s v="1/28/2011"/>
  </r>
  <r>
    <n v="46885"/>
    <d v="2011-07-06T00:00:00"/>
    <s v="Low"/>
    <n v="48"/>
    <n v="90.96"/>
    <s v="Regular Air"/>
    <n v="1.56"/>
    <n v="63.67199999999999"/>
    <n v="65.231999999999985"/>
    <x v="3"/>
    <s v="Corporate"/>
    <s v="Office Supplies"/>
    <x v="13"/>
    <s v="Wrap Bag"/>
    <d v="2011-11-06T00:00:00"/>
  </r>
  <r>
    <n v="14368"/>
    <d v="2011-10-09T00:00:00"/>
    <s v="High"/>
    <n v="37"/>
    <n v="1218.08"/>
    <s v="Regular Air"/>
    <n v="8.99"/>
    <n v="852.65599999999995"/>
    <n v="861.64599999999996"/>
    <x v="6"/>
    <s v="Consumer"/>
    <s v="Office Supplies"/>
    <x v="5"/>
    <s v="Small Pack"/>
    <d v="2011-12-09T00:00:00"/>
  </r>
  <r>
    <n v="56420"/>
    <s v="7/24/2011"/>
    <s v="Low"/>
    <n v="48"/>
    <n v="5138.335"/>
    <s v="Regular Air"/>
    <n v="8.08"/>
    <n v="3596.8344999999999"/>
    <n v="3604.9144999999999"/>
    <x v="7"/>
    <s v="Consumer"/>
    <s v="Technology"/>
    <x v="7"/>
    <s v="Small Box"/>
    <s v="7/26/2011"/>
  </r>
  <r>
    <n v="32806"/>
    <s v="6/21/2011"/>
    <s v="High"/>
    <n v="48"/>
    <n v="175.99"/>
    <s v="Express Air"/>
    <n v="0.5"/>
    <n v="123.193"/>
    <n v="123.693"/>
    <x v="10"/>
    <s v="Home Office"/>
    <s v="Office Supplies"/>
    <x v="12"/>
    <s v="Small Box"/>
    <s v="6/22/2011"/>
  </r>
  <r>
    <n v="25536"/>
    <s v="7/22/2011"/>
    <s v="Low"/>
    <n v="19"/>
    <n v="193.25"/>
    <s v="Regular Air"/>
    <n v="1.0900000000000001"/>
    <n v="135.27499999999998"/>
    <n v="136.36499999999998"/>
    <x v="6"/>
    <s v="Small Business"/>
    <s v="Office Supplies"/>
    <x v="5"/>
    <s v="Wrap Bag"/>
    <s v="7/22/2011"/>
  </r>
  <r>
    <n v="52930"/>
    <d v="2011-08-11T00:00:00"/>
    <s v="Low"/>
    <n v="39"/>
    <n v="225.17"/>
    <s v="Regular Air"/>
    <n v="8.09"/>
    <n v="157.61899999999997"/>
    <n v="165.70899999999997"/>
    <x v="6"/>
    <s v="Corporate"/>
    <s v="Office Supplies"/>
    <x v="2"/>
    <s v="Small Box"/>
    <s v="11/13/2011"/>
  </r>
  <r>
    <n v="20482"/>
    <s v="7/18/2011"/>
    <s v="Medium"/>
    <n v="39"/>
    <n v="497.52"/>
    <s v="Regular Air"/>
    <n v="5.09"/>
    <n v="348.26399999999995"/>
    <n v="353.35399999999993"/>
    <x v="6"/>
    <s v="Small Business"/>
    <s v="Office Supplies"/>
    <x v="2"/>
    <s v="Small Box"/>
    <s v="7/20/2011"/>
  </r>
  <r>
    <n v="6337"/>
    <s v="8/31/2011"/>
    <s v="Not Specified"/>
    <n v="48"/>
    <n v="3397.72"/>
    <s v="Regular Air"/>
    <n v="37.58"/>
    <n v="2378.4039999999995"/>
    <n v="2415.9839999999995"/>
    <x v="0"/>
    <s v="Corporate"/>
    <s v="Furniture"/>
    <x v="0"/>
    <s v="Wrap Bag"/>
    <d v="2011-02-09T00:00:00"/>
  </r>
  <r>
    <n v="43814"/>
    <d v="2011-09-01T00:00:00"/>
    <s v="Medium"/>
    <n v="40"/>
    <n v="197.1"/>
    <s v="Regular Air"/>
    <n v="2.99"/>
    <n v="137.97"/>
    <n v="140.96"/>
    <x v="0"/>
    <s v="Corporate"/>
    <s v="Office Supplies"/>
    <x v="11"/>
    <s v="Small Box"/>
    <d v="2011-10-01T00:00:00"/>
  </r>
  <r>
    <n v="26439"/>
    <s v="9/15/2011"/>
    <s v="Medium"/>
    <n v="37"/>
    <n v="169.93"/>
    <s v="Regular Air"/>
    <n v="5.74"/>
    <n v="118.95099999999999"/>
    <n v="124.69099999999999"/>
    <x v="10"/>
    <s v="Corporate"/>
    <s v="Office Supplies"/>
    <x v="2"/>
    <s v="Small Box"/>
    <s v="9/15/2011"/>
  </r>
  <r>
    <n v="12641"/>
    <s v="2/22/2011"/>
    <s v="Low"/>
    <n v="24"/>
    <n v="3668.6"/>
    <s v="Regular Air"/>
    <n v="7.07"/>
    <n v="2568.02"/>
    <n v="2575.09"/>
    <x v="7"/>
    <s v="Home Office"/>
    <s v="Office Supplies"/>
    <x v="9"/>
    <s v="Small Box"/>
    <s v="2/26/2011"/>
  </r>
  <r>
    <n v="36135"/>
    <s v="5/30/2011"/>
    <s v="Not Specified"/>
    <n v="33"/>
    <n v="999.226"/>
    <s v="Regular Air"/>
    <n v="3.3"/>
    <n v="699.45819999999992"/>
    <n v="702.75819999999987"/>
    <x v="1"/>
    <s v="Consumer"/>
    <s v="Technology"/>
    <x v="7"/>
    <s v="Small Pack"/>
    <s v="5/31/2011"/>
  </r>
  <r>
    <n v="6304"/>
    <d v="2011-11-08T00:00:00"/>
    <s v="High"/>
    <n v="30"/>
    <n v="199.11"/>
    <s v="Regular Air"/>
    <n v="6.65"/>
    <n v="139.37700000000001"/>
    <n v="146.02700000000002"/>
    <x v="7"/>
    <s v="Corporate"/>
    <s v="Office Supplies"/>
    <x v="2"/>
    <s v="Small Box"/>
    <s v="8/13/2011"/>
  </r>
  <r>
    <n v="38274"/>
    <d v="2011-10-06T00:00:00"/>
    <s v="High"/>
    <n v="10"/>
    <n v="484.21949999999998"/>
    <s v="Express Air"/>
    <n v="1.25"/>
    <n v="338.95364999999998"/>
    <n v="340.20364999999998"/>
    <x v="6"/>
    <s v="Consumer"/>
    <s v="Technology"/>
    <x v="7"/>
    <s v="Small Pack"/>
    <d v="2011-11-06T00:00:00"/>
  </r>
  <r>
    <n v="48837"/>
    <s v="7/18/2011"/>
    <s v="Not Specified"/>
    <n v="39"/>
    <n v="4799.7884999999997"/>
    <s v="Regular Air"/>
    <n v="3.9"/>
    <n v="3359.8519499999998"/>
    <n v="3363.7519499999999"/>
    <x v="3"/>
    <s v="Corporate"/>
    <s v="Technology"/>
    <x v="7"/>
    <s v="Small Box"/>
    <s v="7/20/2011"/>
  </r>
  <r>
    <n v="49223"/>
    <d v="2011-02-10T00:00:00"/>
    <s v="Medium"/>
    <n v="24"/>
    <n v="238.25"/>
    <s v="Regular Air"/>
    <n v="7.28"/>
    <n v="166.77499999999998"/>
    <n v="174.05499999999998"/>
    <x v="4"/>
    <s v="Corporate"/>
    <s v="Office Supplies"/>
    <x v="9"/>
    <s v="Small Box"/>
    <d v="2011-02-10T00:00:00"/>
  </r>
  <r>
    <n v="16674"/>
    <s v="4/29/2011"/>
    <s v="Low"/>
    <n v="39"/>
    <n v="14072.64"/>
    <s v="Delivery Truck"/>
    <n v="58.92"/>
    <n v="9850.8479999999981"/>
    <n v="9909.7679999999982"/>
    <x v="4"/>
    <s v="Small Business"/>
    <s v="Furniture"/>
    <x v="1"/>
    <s v="Jumbo Drum"/>
    <d v="2011-08-05T00:00:00"/>
  </r>
  <r>
    <n v="14693"/>
    <d v="2011-09-01T00:00:00"/>
    <s v="Critical"/>
    <n v="38"/>
    <n v="847.82"/>
    <s v="Delivery Truck"/>
    <n v="45"/>
    <n v="593.47400000000005"/>
    <n v="638.47400000000005"/>
    <x v="6"/>
    <s v="Corporate"/>
    <s v="Office Supplies"/>
    <x v="9"/>
    <s v="Jumbo Drum"/>
    <d v="2011-11-01T00:00:00"/>
  </r>
  <r>
    <n v="23968"/>
    <d v="2011-04-03T00:00:00"/>
    <s v="Critical"/>
    <n v="19"/>
    <n v="127.48"/>
    <s v="Regular Air"/>
    <n v="5.84"/>
    <n v="89.236000000000004"/>
    <n v="95.076000000000008"/>
    <x v="2"/>
    <s v="Corporate"/>
    <s v="Office Supplies"/>
    <x v="2"/>
    <s v="Small Box"/>
    <d v="2011-07-03T00:00:00"/>
  </r>
  <r>
    <n v="18688"/>
    <d v="2011-05-03T00:00:00"/>
    <s v="Not Specified"/>
    <n v="49"/>
    <n v="14346.73"/>
    <s v="Regular Air"/>
    <n v="19.989999999999998"/>
    <n v="10042.710999999999"/>
    <n v="10062.700999999999"/>
    <x v="7"/>
    <s v="Home Office"/>
    <s v="Office Supplies"/>
    <x v="11"/>
    <s v="Small Box"/>
    <d v="2011-07-03T00:00:00"/>
  </r>
  <r>
    <n v="59139"/>
    <s v="1/29/2011"/>
    <s v="Critical"/>
    <n v="38"/>
    <n v="189.49"/>
    <s v="Regular Air"/>
    <n v="2.99"/>
    <n v="132.643"/>
    <n v="135.63300000000001"/>
    <x v="7"/>
    <s v="Home Office"/>
    <s v="Office Supplies"/>
    <x v="11"/>
    <s v="Small Box"/>
    <s v="1/30/2011"/>
  </r>
  <r>
    <n v="34082"/>
    <s v="10/28/2011"/>
    <s v="Not Specified"/>
    <n v="35"/>
    <n v="764.32"/>
    <s v="Regular Air"/>
    <n v="8.99"/>
    <n v="535.024"/>
    <n v="544.01400000000001"/>
    <x v="6"/>
    <s v="Corporate"/>
    <s v="Office Supplies"/>
    <x v="5"/>
    <s v="Small Pack"/>
    <s v="10/30/2011"/>
  </r>
  <r>
    <n v="57959"/>
    <s v="12/30/2011"/>
    <s v="Medium"/>
    <n v="40"/>
    <n v="239.86"/>
    <s v="Regular Air"/>
    <n v="3.37"/>
    <n v="167.90199999999999"/>
    <n v="171.27199999999999"/>
    <x v="0"/>
    <s v="Consumer"/>
    <s v="Office Supplies"/>
    <x v="13"/>
    <s v="Wrap Bag"/>
    <s v="12/31/2011"/>
  </r>
  <r>
    <n v="16450"/>
    <s v="5/15/2011"/>
    <s v="Medium"/>
    <n v="12"/>
    <n v="73.5"/>
    <s v="Regular Air"/>
    <n v="2.5"/>
    <n v="51.449999999999996"/>
    <n v="53.949999999999996"/>
    <x v="6"/>
    <s v="Small Business"/>
    <s v="Office Supplies"/>
    <x v="15"/>
    <s v="Small Box"/>
    <s v="5/15/2011"/>
  </r>
  <r>
    <n v="41349"/>
    <s v="12/17/2011"/>
    <s v="Critical"/>
    <n v="4"/>
    <n v="85.96"/>
    <s v="Express Air"/>
    <n v="8.99"/>
    <n v="60.17199999999999"/>
    <n v="69.161999999999992"/>
    <x v="0"/>
    <s v="Home Office"/>
    <s v="Furniture"/>
    <x v="0"/>
    <s v="Small Pack"/>
    <s v="12/19/2011"/>
  </r>
  <r>
    <n v="15619"/>
    <s v="6/28/2011"/>
    <s v="Low"/>
    <n v="36"/>
    <n v="123.13"/>
    <s v="Express Air"/>
    <n v="1.35"/>
    <n v="86.190999999999988"/>
    <n v="87.540999999999983"/>
    <x v="4"/>
    <s v="Corporate"/>
    <s v="Office Supplies"/>
    <x v="13"/>
    <s v="Wrap Bag"/>
    <d v="2011-02-07T00:00:00"/>
  </r>
  <r>
    <n v="46562"/>
    <d v="2011-12-02T00:00:00"/>
    <s v="Not Specified"/>
    <n v="35"/>
    <n v="5407.9"/>
    <s v="Delivery Truck"/>
    <n v="46.2"/>
    <n v="3785.5299999999993"/>
    <n v="3831.7299999999991"/>
    <x v="2"/>
    <s v="Home Office"/>
    <s v="Furniture"/>
    <x v="8"/>
    <s v="Jumbo Box"/>
    <s v="2/14/2011"/>
  </r>
  <r>
    <n v="44007"/>
    <s v="5/30/2011"/>
    <s v="Medium"/>
    <n v="50"/>
    <n v="281.81"/>
    <s v="Regular Air"/>
    <n v="0.96"/>
    <n v="197.267"/>
    <n v="198.227"/>
    <x v="0"/>
    <s v="Consumer"/>
    <s v="Office Supplies"/>
    <x v="5"/>
    <s v="Wrap Bag"/>
    <s v="5/30/2011"/>
  </r>
  <r>
    <n v="44516"/>
    <s v="6/29/2011"/>
    <s v="Critical"/>
    <n v="17"/>
    <n v="57.96"/>
    <s v="Regular Air"/>
    <n v="3.97"/>
    <n v="40.571999999999996"/>
    <n v="44.541999999999994"/>
    <x v="7"/>
    <s v="Small Business"/>
    <s v="Office Supplies"/>
    <x v="5"/>
    <s v="Wrap Bag"/>
    <s v="6/29/2011"/>
  </r>
  <r>
    <n v="33794"/>
    <s v="2/22/2011"/>
    <s v="Critical"/>
    <n v="18"/>
    <n v="92.77"/>
    <s v="Regular Air"/>
    <n v="3.05"/>
    <n v="64.938999999999993"/>
    <n v="67.98899999999999"/>
    <x v="3"/>
    <s v="Small Business"/>
    <s v="Furniture"/>
    <x v="0"/>
    <s v="Small Pack"/>
    <s v="2/24/2011"/>
  </r>
  <r>
    <n v="56550"/>
    <d v="2011-08-04T00:00:00"/>
    <s v="Not Specified"/>
    <n v="33"/>
    <n v="647.77"/>
    <s v="Regular Air"/>
    <n v="5.77"/>
    <n v="453.43899999999996"/>
    <n v="459.20899999999995"/>
    <x v="6"/>
    <s v="Home Office"/>
    <s v="Office Supplies"/>
    <x v="2"/>
    <s v="Small Box"/>
    <d v="2011-11-04T00:00:00"/>
  </r>
  <r>
    <n v="29795"/>
    <s v="11/25/2011"/>
    <s v="High"/>
    <n v="49"/>
    <n v="19325.2"/>
    <s v="Regular Air"/>
    <n v="19.989999999999998"/>
    <n v="13527.64"/>
    <n v="13547.63"/>
    <x v="1"/>
    <s v="Small Business"/>
    <s v="Office Supplies"/>
    <x v="11"/>
    <s v="Small Box"/>
    <s v="11/26/2011"/>
  </r>
  <r>
    <n v="22849"/>
    <s v="2/14/2011"/>
    <s v="Not Specified"/>
    <n v="27"/>
    <n v="198.13"/>
    <s v="Regular Air"/>
    <n v="9.69"/>
    <n v="138.69099999999997"/>
    <n v="148.38099999999997"/>
    <x v="6"/>
    <s v="Corporate"/>
    <s v="Office Supplies"/>
    <x v="9"/>
    <s v="Small Box"/>
    <s v="2/16/2011"/>
  </r>
  <r>
    <n v="32"/>
    <s v="7/15/2011"/>
    <s v="High"/>
    <n v="23"/>
    <n v="160.23349999999999"/>
    <s v="Regular Air"/>
    <n v="5.03"/>
    <n v="112.16344999999998"/>
    <n v="117.19344999999998"/>
    <x v="7"/>
    <s v="Corporate"/>
    <s v="Technology"/>
    <x v="7"/>
    <s v="Medium Box"/>
    <s v="7/17/2011"/>
  </r>
  <r>
    <n v="27778"/>
    <d v="2011-02-09T00:00:00"/>
    <s v="Critical"/>
    <n v="1"/>
    <n v="232.67"/>
    <s v="Regular Air"/>
    <n v="15.01"/>
    <n v="162.86899999999997"/>
    <n v="177.87899999999996"/>
    <x v="1"/>
    <s v="Corporate"/>
    <s v="Office Supplies"/>
    <x v="11"/>
    <s v="Small Box"/>
    <d v="2011-04-09T00:00:00"/>
  </r>
  <r>
    <n v="51557"/>
    <s v="10/31/2011"/>
    <s v="High"/>
    <n v="36"/>
    <n v="1749.07"/>
    <s v="Regular Air"/>
    <n v="5.79"/>
    <n v="1224.3489999999999"/>
    <n v="1230.1389999999999"/>
    <x v="7"/>
    <s v="Corporate"/>
    <s v="Office Supplies"/>
    <x v="2"/>
    <s v="Small Box"/>
    <d v="2011-02-11T00:00:00"/>
  </r>
  <r>
    <n v="4512"/>
    <s v="10/24/2011"/>
    <s v="Low"/>
    <n v="43"/>
    <n v="6077.11"/>
    <s v="Delivery Truck"/>
    <n v="43.75"/>
    <n v="4253.9769999999999"/>
    <n v="4297.7269999999999"/>
    <x v="6"/>
    <s v="Home Office"/>
    <s v="Furniture"/>
    <x v="8"/>
    <s v="Jumbo Box"/>
    <s v="10/29/2011"/>
  </r>
  <r>
    <n v="21639"/>
    <d v="2011-02-02T00:00:00"/>
    <s v="Not Specified"/>
    <n v="23"/>
    <n v="158.99"/>
    <s v="Regular Air"/>
    <n v="9.69"/>
    <n v="111.29300000000001"/>
    <n v="120.983"/>
    <x v="5"/>
    <s v="Home Office"/>
    <s v="Office Supplies"/>
    <x v="9"/>
    <s v="Small Box"/>
    <d v="2011-02-02T00:00:00"/>
  </r>
  <r>
    <n v="41571"/>
    <d v="2011-06-06T00:00:00"/>
    <s v="Low"/>
    <n v="42"/>
    <n v="906.07"/>
    <s v="Regular Air"/>
    <n v="8.99"/>
    <n v="634.24900000000002"/>
    <n v="643.23900000000003"/>
    <x v="6"/>
    <s v="Corporate"/>
    <s v="Office Supplies"/>
    <x v="5"/>
    <s v="Small Pack"/>
    <s v="6/15/2011"/>
  </r>
  <r>
    <n v="13986"/>
    <d v="2011-11-10T00:00:00"/>
    <s v="High"/>
    <n v="46"/>
    <n v="1905.79"/>
    <s v="Regular Air"/>
    <n v="1.99"/>
    <n v="1334.0529999999999"/>
    <n v="1336.0429999999999"/>
    <x v="0"/>
    <s v="Consumer"/>
    <s v="Technology"/>
    <x v="3"/>
    <s v="Small Pack"/>
    <s v="10/14/2011"/>
  </r>
  <r>
    <n v="3271"/>
    <s v="12/31/2011"/>
    <s v="Critical"/>
    <n v="18"/>
    <n v="146.1"/>
    <s v="Express Air"/>
    <n v="1.43"/>
    <n v="102.27"/>
    <n v="103.7"/>
    <x v="6"/>
    <s v="Home Office"/>
    <s v="Office Supplies"/>
    <x v="2"/>
    <s v="Wrap Bag"/>
    <d v="2012-01-01T00:00:00"/>
  </r>
  <r>
    <n v="32198"/>
    <d v="2011-09-11T00:00:00"/>
    <s v="Medium"/>
    <n v="31"/>
    <n v="240.63"/>
    <s v="Regular Air"/>
    <n v="5.53"/>
    <n v="168.44099999999997"/>
    <n v="173.97099999999998"/>
    <x v="6"/>
    <s v="Consumer"/>
    <s v="Technology"/>
    <x v="3"/>
    <s v="Small Pack"/>
    <d v="2011-09-11T00:00:00"/>
  </r>
  <r>
    <n v="49600"/>
    <d v="2011-07-03T00:00:00"/>
    <s v="Low"/>
    <n v="33"/>
    <n v="1692.03"/>
    <s v="Regular Air"/>
    <n v="10.75"/>
    <n v="1184.4209999999998"/>
    <n v="1195.1709999999998"/>
    <x v="3"/>
    <s v="Home Office"/>
    <s v="Office Supplies"/>
    <x v="2"/>
    <s v="Small Box"/>
    <d v="2011-12-03T00:00:00"/>
  </r>
  <r>
    <n v="50566"/>
    <d v="2011-07-09T00:00:00"/>
    <s v="Not Specified"/>
    <n v="48"/>
    <n v="389.28"/>
    <s v="Regular Air"/>
    <n v="3.5"/>
    <n v="272.49599999999998"/>
    <n v="275.99599999999998"/>
    <x v="6"/>
    <s v="Corporate"/>
    <s v="Office Supplies"/>
    <x v="10"/>
    <s v="Small Box"/>
    <d v="2011-09-09T00:00:00"/>
  </r>
  <r>
    <n v="802"/>
    <d v="2011-04-01T00:00:00"/>
    <s v="Critical"/>
    <n v="2"/>
    <n v="38.5"/>
    <s v="Regular Air"/>
    <n v="9.4"/>
    <n v="26.95"/>
    <n v="36.35"/>
    <x v="6"/>
    <s v="Corporate"/>
    <s v="Technology"/>
    <x v="6"/>
    <s v="Small Box"/>
    <d v="2011-04-01T00:00:00"/>
  </r>
  <r>
    <n v="50404"/>
    <s v="3/26/2011"/>
    <s v="High"/>
    <n v="18"/>
    <n v="3780.43"/>
    <s v="Regular Air"/>
    <n v="9.99"/>
    <n v="2646.3009999999999"/>
    <n v="2656.2909999999997"/>
    <x v="3"/>
    <s v="Corporate"/>
    <s v="Office Supplies"/>
    <x v="9"/>
    <s v="Small Box"/>
    <s v="3/27/2011"/>
  </r>
  <r>
    <n v="50145"/>
    <s v="2/26/2011"/>
    <s v="High"/>
    <n v="18"/>
    <n v="325.58"/>
    <s v="Regular Air"/>
    <n v="3.62"/>
    <n v="227.90599999999998"/>
    <n v="231.52599999999998"/>
    <x v="10"/>
    <s v="Corporate"/>
    <s v="Furniture"/>
    <x v="0"/>
    <s v="Wrap Bag"/>
    <s v="2/27/2011"/>
  </r>
  <r>
    <n v="36679"/>
    <s v="8/30/2011"/>
    <s v="Critical"/>
    <n v="28"/>
    <n v="1491.8264999999999"/>
    <s v="Regular Air"/>
    <n v="8.99"/>
    <n v="1044.2785499999998"/>
    <n v="1053.2685499999998"/>
    <x v="6"/>
    <s v="Corporate"/>
    <s v="Technology"/>
    <x v="7"/>
    <s v="Small Box"/>
    <d v="2011-02-09T00:00:00"/>
  </r>
  <r>
    <n v="12130"/>
    <d v="2011-09-12T00:00:00"/>
    <s v="Not Specified"/>
    <n v="42"/>
    <n v="1274.5155"/>
    <s v="Regular Air"/>
    <n v="5.99"/>
    <n v="892.16084999999998"/>
    <n v="898.15084999999999"/>
    <x v="6"/>
    <s v="Consumer"/>
    <s v="Technology"/>
    <x v="7"/>
    <s v="Wrap Bag"/>
    <d v="2011-12-12T00:00:00"/>
  </r>
  <r>
    <n v="10722"/>
    <s v="1/19/2011"/>
    <s v="Not Specified"/>
    <n v="8"/>
    <n v="40.26"/>
    <s v="Regular Air"/>
    <n v="5.68"/>
    <n v="28.181999999999995"/>
    <n v="33.861999999999995"/>
    <x v="2"/>
    <s v="Home Office"/>
    <s v="Office Supplies"/>
    <x v="2"/>
    <s v="Small Box"/>
    <s v="1/21/2011"/>
  </r>
  <r>
    <n v="25378"/>
    <s v="12/18/2011"/>
    <s v="Not Specified"/>
    <n v="48"/>
    <n v="3713.0124999999998"/>
    <s v="Regular Air"/>
    <n v="7.69"/>
    <n v="2599.1087499999999"/>
    <n v="2606.7987499999999"/>
    <x v="5"/>
    <s v="Corporate"/>
    <s v="Technology"/>
    <x v="7"/>
    <s v="Small Box"/>
    <s v="12/20/2011"/>
  </r>
  <r>
    <n v="37252"/>
    <s v="11/19/2011"/>
    <s v="Low"/>
    <n v="34"/>
    <n v="29345.27"/>
    <s v="Delivery Truck"/>
    <n v="44.55"/>
    <n v="20541.688999999998"/>
    <n v="20586.238999999998"/>
    <x v="3"/>
    <s v="Corporate"/>
    <s v="Furniture"/>
    <x v="14"/>
    <s v="Jumbo Box"/>
    <s v="11/24/2011"/>
  </r>
  <r>
    <n v="18532"/>
    <s v="10/20/2011"/>
    <s v="Not Specified"/>
    <n v="29"/>
    <n v="230.77"/>
    <s v="Regular Air"/>
    <n v="7.77"/>
    <n v="161.53899999999999"/>
    <n v="169.309"/>
    <x v="2"/>
    <s v="Home Office"/>
    <s v="Office Supplies"/>
    <x v="4"/>
    <s v="Small Pack"/>
    <s v="10/21/2011"/>
  </r>
  <r>
    <n v="40803"/>
    <s v="4/13/2011"/>
    <s v="Low"/>
    <n v="35"/>
    <n v="10278.790000000001"/>
    <s v="Delivery Truck"/>
    <n v="64.73"/>
    <n v="7195.1530000000002"/>
    <n v="7259.8829999999998"/>
    <x v="0"/>
    <s v="Small Business"/>
    <s v="Furniture"/>
    <x v="1"/>
    <s v="Jumbo Drum"/>
    <s v="4/15/2011"/>
  </r>
  <r>
    <n v="20160"/>
    <s v="10/22/2011"/>
    <s v="Low"/>
    <n v="42"/>
    <n v="435.24"/>
    <s v="Express Air"/>
    <n v="1.79"/>
    <n v="304.66800000000001"/>
    <n v="306.45800000000003"/>
    <x v="1"/>
    <s v="Small Business"/>
    <s v="Office Supplies"/>
    <x v="2"/>
    <s v="Wrap Bag"/>
    <s v="10/24/2011"/>
  </r>
  <r>
    <n v="24160"/>
    <d v="2011-01-02T00:00:00"/>
    <s v="Medium"/>
    <n v="44"/>
    <n v="3644.596"/>
    <s v="Regular Air"/>
    <n v="4.9000000000000004"/>
    <n v="2551.2172"/>
    <n v="2556.1172000000001"/>
    <x v="10"/>
    <s v="Home Office"/>
    <s v="Technology"/>
    <x v="7"/>
    <s v="Small Box"/>
    <d v="2011-02-02T00:00:00"/>
  </r>
  <r>
    <n v="4871"/>
    <d v="2011-11-06T00:00:00"/>
    <s v="Critical"/>
    <n v="26"/>
    <n v="238.34"/>
    <s v="Regular Air"/>
    <n v="3.98"/>
    <n v="166.83799999999999"/>
    <n v="170.81799999999998"/>
    <x v="10"/>
    <s v="Consumer"/>
    <s v="Office Supplies"/>
    <x v="4"/>
    <s v="Small Pack"/>
    <s v="6/14/2011"/>
  </r>
  <r>
    <n v="9829"/>
    <d v="2011-08-12T00:00:00"/>
    <s v="Critical"/>
    <n v="4"/>
    <n v="18.46"/>
    <s v="Regular Air"/>
    <n v="0.5"/>
    <n v="12.922000000000001"/>
    <n v="13.422000000000001"/>
    <x v="10"/>
    <s v="Consumer"/>
    <s v="Office Supplies"/>
    <x v="12"/>
    <s v="Small Box"/>
    <d v="2011-10-12T00:00:00"/>
  </r>
  <r>
    <n v="29767"/>
    <d v="2011-05-02T00:00:00"/>
    <s v="High"/>
    <n v="48"/>
    <n v="4153.0600000000004"/>
    <s v="Regular Air"/>
    <n v="0.99"/>
    <n v="2907.1420000000003"/>
    <n v="2908.1320000000001"/>
    <x v="0"/>
    <s v="Home Office"/>
    <s v="Office Supplies"/>
    <x v="10"/>
    <s v="Small Box"/>
    <d v="2011-06-02T00:00:00"/>
  </r>
  <r>
    <n v="19462"/>
    <s v="9/20/2011"/>
    <s v="Medium"/>
    <n v="2"/>
    <n v="206.68"/>
    <s v="Regular Air"/>
    <n v="35"/>
    <n v="144.67599999999999"/>
    <n v="179.67599999999999"/>
    <x v="0"/>
    <s v="Home Office"/>
    <s v="Office Supplies"/>
    <x v="9"/>
    <s v="Large Box"/>
    <s v="9/21/2011"/>
  </r>
  <r>
    <n v="47367"/>
    <s v="4/16/2011"/>
    <s v="Medium"/>
    <n v="6"/>
    <n v="21.07"/>
    <s v="Regular Air"/>
    <n v="0.5"/>
    <n v="14.748999999999999"/>
    <n v="15.248999999999999"/>
    <x v="0"/>
    <s v="Corporate"/>
    <s v="Office Supplies"/>
    <x v="12"/>
    <s v="Small Box"/>
    <s v="4/17/2011"/>
  </r>
  <r>
    <n v="26529"/>
    <s v="1/28/2011"/>
    <s v="Low"/>
    <n v="41"/>
    <n v="12125.14"/>
    <s v="Delivery Truck"/>
    <n v="14.7"/>
    <n v="8487.598"/>
    <n v="8502.2980000000007"/>
    <x v="10"/>
    <s v="Consumer"/>
    <s v="Technology"/>
    <x v="6"/>
    <s v="Jumbo Drum"/>
    <d v="2011-01-02T00:00:00"/>
  </r>
  <r>
    <n v="21824"/>
    <d v="2011-07-02T00:00:00"/>
    <s v="Low"/>
    <n v="37"/>
    <n v="3351.55"/>
    <s v="Express Air"/>
    <n v="56.2"/>
    <n v="2346.085"/>
    <n v="2402.2849999999999"/>
    <x v="6"/>
    <s v="Home Office"/>
    <s v="Furniture"/>
    <x v="0"/>
    <s v="Medium Box"/>
    <s v="2/14/2011"/>
  </r>
  <r>
    <n v="58433"/>
    <d v="2011-01-07T00:00:00"/>
    <s v="High"/>
    <n v="30"/>
    <n v="1533.46"/>
    <s v="Regular Air"/>
    <n v="5.79"/>
    <n v="1073.422"/>
    <n v="1079.212"/>
    <x v="0"/>
    <s v="Home Office"/>
    <s v="Office Supplies"/>
    <x v="2"/>
    <s v="Small Box"/>
    <d v="2011-03-07T00:00:00"/>
  </r>
  <r>
    <n v="20804"/>
    <s v="11/26/2011"/>
    <s v="Low"/>
    <n v="13"/>
    <n v="4393.75"/>
    <s v="Delivery Truck"/>
    <n v="14.7"/>
    <n v="3075.625"/>
    <n v="3090.3249999999998"/>
    <x v="6"/>
    <s v="Small Business"/>
    <s v="Technology"/>
    <x v="6"/>
    <s v="Jumbo Drum"/>
    <d v="2011-03-12T00:00:00"/>
  </r>
  <r>
    <n v="2595"/>
    <s v="12/13/2011"/>
    <s v="Not Specified"/>
    <n v="29"/>
    <n v="208.47"/>
    <s v="Express Air"/>
    <n v="8.74"/>
    <n v="145.929"/>
    <n v="154.66900000000001"/>
    <x v="0"/>
    <s v="Corporate"/>
    <s v="Office Supplies"/>
    <x v="2"/>
    <s v="Small Box"/>
    <s v="12/15/2011"/>
  </r>
  <r>
    <n v="36454"/>
    <s v="2/18/2011"/>
    <s v="Critical"/>
    <n v="8"/>
    <n v="69.569999999999993"/>
    <s v="Regular Air"/>
    <n v="6.5"/>
    <n v="48.698999999999991"/>
    <n v="55.198999999999991"/>
    <x v="4"/>
    <s v="Small Business"/>
    <s v="Office Supplies"/>
    <x v="9"/>
    <s v="Medium Box"/>
    <s v="2/21/2011"/>
  </r>
  <r>
    <n v="42214"/>
    <s v="5/24/2011"/>
    <s v="Low"/>
    <n v="28"/>
    <n v="183.65"/>
    <s v="Regular Air"/>
    <n v="5.84"/>
    <n v="128.55500000000001"/>
    <n v="134.39500000000001"/>
    <x v="10"/>
    <s v="Home Office"/>
    <s v="Office Supplies"/>
    <x v="2"/>
    <s v="Small Box"/>
    <s v="5/31/2011"/>
  </r>
  <r>
    <n v="38212"/>
    <d v="2011-04-04T00:00:00"/>
    <s v="Medium"/>
    <n v="46"/>
    <n v="3533.97"/>
    <s v="Regular Air"/>
    <n v="35"/>
    <n v="2473.7789999999995"/>
    <n v="2508.7789999999995"/>
    <x v="0"/>
    <s v="Home Office"/>
    <s v="Office Supplies"/>
    <x v="9"/>
    <s v="Large Box"/>
    <d v="2011-06-04T00:00:00"/>
  </r>
  <r>
    <n v="34663"/>
    <d v="2011-06-07T00:00:00"/>
    <s v="Not Specified"/>
    <n v="38"/>
    <n v="29186.49"/>
    <s v="Delivery Truck"/>
    <n v="55.3"/>
    <n v="20430.543000000001"/>
    <n v="20485.843000000001"/>
    <x v="10"/>
    <s v="Corporate"/>
    <s v="Technology"/>
    <x v="6"/>
    <s v="Jumbo Drum"/>
    <d v="2011-08-07T00:00:00"/>
  </r>
  <r>
    <n v="18503"/>
    <d v="2011-05-05T00:00:00"/>
    <s v="Not Specified"/>
    <n v="13"/>
    <n v="928.90549999999996"/>
    <s v="Regular Air"/>
    <n v="2.79"/>
    <n v="650.23384999999996"/>
    <n v="653.02384999999992"/>
    <x v="7"/>
    <s v="Consumer"/>
    <s v="Technology"/>
    <x v="7"/>
    <s v="Small Box"/>
    <d v="2011-07-05T00:00:00"/>
  </r>
  <r>
    <n v="36387"/>
    <d v="2011-07-11T00:00:00"/>
    <s v="High"/>
    <n v="32"/>
    <n v="616.39"/>
    <s v="Regular Air"/>
    <n v="1.99"/>
    <n v="431.47299999999996"/>
    <n v="433.46299999999997"/>
    <x v="7"/>
    <s v="Corporate"/>
    <s v="Technology"/>
    <x v="3"/>
    <s v="Small Pack"/>
    <d v="2011-10-11T00:00:00"/>
  </r>
  <r>
    <n v="29666"/>
    <s v="12/30/2011"/>
    <s v="Not Specified"/>
    <n v="44"/>
    <n v="362.75"/>
    <s v="Regular Air"/>
    <n v="2.38"/>
    <n v="253.92499999999998"/>
    <n v="256.30500000000001"/>
    <x v="6"/>
    <s v="Small Business"/>
    <s v="Technology"/>
    <x v="3"/>
    <s v="Small Pack"/>
    <d v="2012-01-01T00:00:00"/>
  </r>
  <r>
    <n v="1317"/>
    <s v="5/18/2011"/>
    <s v="High"/>
    <n v="29"/>
    <n v="156.69999999999999"/>
    <s v="Regular Air"/>
    <n v="5.57"/>
    <n v="109.68999999999998"/>
    <n v="115.25999999999999"/>
    <x v="10"/>
    <s v="Consumer"/>
    <s v="Office Supplies"/>
    <x v="2"/>
    <s v="Small Box"/>
    <s v="5/20/2011"/>
  </r>
  <r>
    <n v="40102"/>
    <d v="2011-03-02T00:00:00"/>
    <s v="Medium"/>
    <n v="46"/>
    <n v="412.37"/>
    <s v="Express Air"/>
    <n v="3.5"/>
    <n v="288.65899999999999"/>
    <n v="292.15899999999999"/>
    <x v="7"/>
    <s v="Corporate"/>
    <s v="Office Supplies"/>
    <x v="10"/>
    <s v="Small Box"/>
    <d v="2011-05-02T00:00:00"/>
  </r>
  <r>
    <n v="40225"/>
    <d v="2011-09-01T00:00:00"/>
    <s v="Low"/>
    <n v="45"/>
    <n v="5643.49"/>
    <s v="Delivery Truck"/>
    <n v="70.2"/>
    <n v="3950.4429999999998"/>
    <n v="4020.6429999999996"/>
    <x v="10"/>
    <s v="Small Business"/>
    <s v="Furniture"/>
    <x v="1"/>
    <s v="Jumbo Drum"/>
    <d v="2011-11-01T00:00:00"/>
  </r>
  <r>
    <n v="14662"/>
    <s v="11/16/2011"/>
    <s v="High"/>
    <n v="48"/>
    <n v="257.75"/>
    <s v="Regular Air"/>
    <n v="4.75"/>
    <n v="180.42499999999998"/>
    <n v="185.17499999999998"/>
    <x v="4"/>
    <s v="Corporate"/>
    <s v="Office Supplies"/>
    <x v="2"/>
    <s v="Small Box"/>
    <s v="11/17/2011"/>
  </r>
  <r>
    <n v="15205"/>
    <s v="3/17/2011"/>
    <s v="Critical"/>
    <n v="42"/>
    <n v="1753.51"/>
    <s v="Regular Air"/>
    <n v="9.1999999999999993"/>
    <n v="1227.4569999999999"/>
    <n v="1236.6569999999999"/>
    <x v="1"/>
    <s v="Corporate"/>
    <s v="Furniture"/>
    <x v="0"/>
    <s v="Wrap Bag"/>
    <s v="3/18/2011"/>
  </r>
  <r>
    <n v="25248"/>
    <d v="2011-01-12T00:00:00"/>
    <s v="Medium"/>
    <n v="26"/>
    <n v="1150.3"/>
    <s v="Regular Air"/>
    <n v="5.81"/>
    <n v="805.20999999999992"/>
    <n v="811.01999999999987"/>
    <x v="0"/>
    <s v="Small Business"/>
    <s v="Office Supplies"/>
    <x v="2"/>
    <s v="Small Box"/>
    <d v="2011-02-12T00:00:00"/>
  </r>
  <r>
    <n v="42628"/>
    <d v="2011-05-05T00:00:00"/>
    <s v="Not Specified"/>
    <n v="4"/>
    <n v="1199.336"/>
    <s v="Delivery Truck"/>
    <n v="60"/>
    <n v="839.53519999999992"/>
    <n v="899.53519999999992"/>
    <x v="0"/>
    <s v="Consumer"/>
    <s v="Furniture"/>
    <x v="8"/>
    <s v="Jumbo Drum"/>
    <d v="2011-07-05T00:00:00"/>
  </r>
  <r>
    <n v="6148"/>
    <s v="12/24/2011"/>
    <s v="Medium"/>
    <n v="18"/>
    <n v="389.52"/>
    <s v="Express Air"/>
    <n v="6.68"/>
    <n v="272.66399999999999"/>
    <n v="279.34399999999999"/>
    <x v="2"/>
    <s v="Small Business"/>
    <s v="Furniture"/>
    <x v="0"/>
    <s v="Small Box"/>
    <s v="12/25/2011"/>
  </r>
  <r>
    <n v="6788"/>
    <d v="2011-04-08T00:00:00"/>
    <s v="Not Specified"/>
    <n v="6"/>
    <n v="11.15"/>
    <s v="Regular Air"/>
    <n v="0.75"/>
    <n v="7.8049999999999997"/>
    <n v="8.5549999999999997"/>
    <x v="5"/>
    <s v="Small Business"/>
    <s v="Office Supplies"/>
    <x v="13"/>
    <s v="Wrap Bag"/>
    <d v="2011-05-08T00:00:00"/>
  </r>
  <r>
    <n v="59809"/>
    <d v="2011-08-03T00:00:00"/>
    <s v="Not Specified"/>
    <n v="16"/>
    <n v="506.84"/>
    <s v="Regular Air"/>
    <n v="6.5"/>
    <n v="354.78799999999995"/>
    <n v="361.28799999999995"/>
    <x v="10"/>
    <s v="Home Office"/>
    <s v="Technology"/>
    <x v="3"/>
    <s v="Small Box"/>
    <d v="2011-09-03T00:00:00"/>
  </r>
  <r>
    <n v="24899"/>
    <s v="8/20/2011"/>
    <s v="Not Specified"/>
    <n v="37"/>
    <n v="252.99"/>
    <s v="Regular Air"/>
    <n v="2.35"/>
    <n v="177.09299999999999"/>
    <n v="179.44299999999998"/>
    <x v="3"/>
    <s v="Home Office"/>
    <s v="Office Supplies"/>
    <x v="5"/>
    <s v="Wrap Bag"/>
    <s v="8/22/2011"/>
  </r>
  <r>
    <n v="24326"/>
    <s v="9/29/2011"/>
    <s v="Critical"/>
    <n v="37"/>
    <n v="1596.86"/>
    <s v="Regular Air"/>
    <n v="3.5"/>
    <n v="1117.8019999999999"/>
    <n v="1121.3019999999999"/>
    <x v="10"/>
    <s v="Corporate"/>
    <s v="Office Supplies"/>
    <x v="10"/>
    <s v="Small Box"/>
    <d v="2011-01-10T00:00:00"/>
  </r>
  <r>
    <n v="56834"/>
    <d v="2011-01-05T00:00:00"/>
    <s v="High"/>
    <n v="33"/>
    <n v="205.52"/>
    <s v="Regular Air"/>
    <n v="7.03"/>
    <n v="143.864"/>
    <n v="150.89400000000001"/>
    <x v="7"/>
    <s v="Corporate"/>
    <s v="Office Supplies"/>
    <x v="2"/>
    <s v="Small Box"/>
    <d v="2011-02-05T00:00:00"/>
  </r>
  <r>
    <n v="33510"/>
    <d v="2011-02-12T00:00:00"/>
    <s v="High"/>
    <n v="11"/>
    <n v="449.79"/>
    <s v="Regular Air"/>
    <n v="17.48"/>
    <n v="314.85300000000001"/>
    <n v="332.33300000000003"/>
    <x v="6"/>
    <s v="Corporate"/>
    <s v="Office Supplies"/>
    <x v="2"/>
    <s v="Small Box"/>
    <d v="2011-02-12T00:00:00"/>
  </r>
  <r>
    <n v="18432"/>
    <d v="2011-12-03T00:00:00"/>
    <s v="High"/>
    <n v="5"/>
    <n v="1374.67"/>
    <s v="Delivery Truck"/>
    <n v="23.19"/>
    <n v="962.26900000000001"/>
    <n v="985.45900000000006"/>
    <x v="4"/>
    <s v="Corporate"/>
    <s v="Office Supplies"/>
    <x v="10"/>
    <s v="Jumbo Drum"/>
    <s v="3/14/2011"/>
  </r>
  <r>
    <n v="52071"/>
    <s v="11/27/2011"/>
    <s v="Not Specified"/>
    <n v="14"/>
    <n v="136.85"/>
    <s v="Regular Air"/>
    <n v="5.6"/>
    <n v="95.794999999999987"/>
    <n v="101.39499999999998"/>
    <x v="6"/>
    <s v="Consumer"/>
    <s v="Office Supplies"/>
    <x v="11"/>
    <s v="Small Box"/>
    <s v="11/29/2011"/>
  </r>
  <r>
    <n v="55362"/>
    <s v="4/20/2011"/>
    <s v="High"/>
    <n v="24"/>
    <n v="67.84"/>
    <s v="Regular Air"/>
    <n v="0.99"/>
    <n v="47.488"/>
    <n v="48.478000000000002"/>
    <x v="10"/>
    <s v="Corporate"/>
    <s v="Office Supplies"/>
    <x v="12"/>
    <s v="Small Box"/>
    <s v="4/22/2011"/>
  </r>
  <r>
    <n v="21475"/>
    <s v="2/20/2011"/>
    <s v="Critical"/>
    <n v="39"/>
    <n v="538.14"/>
    <s v="Regular Air"/>
    <n v="1.99"/>
    <n v="376.69799999999998"/>
    <n v="378.68799999999999"/>
    <x v="5"/>
    <s v="Consumer"/>
    <s v="Technology"/>
    <x v="3"/>
    <s v="Small Pack"/>
    <s v="2/22/2011"/>
  </r>
  <r>
    <n v="31812"/>
    <s v="7/31/2011"/>
    <s v="High"/>
    <n v="14"/>
    <n v="593.62"/>
    <s v="Regular Air"/>
    <n v="19.989999999999998"/>
    <n v="415.53399999999999"/>
    <n v="435.524"/>
    <x v="6"/>
    <s v="Small Business"/>
    <s v="Office Supplies"/>
    <x v="2"/>
    <s v="Small Box"/>
    <d v="2011-02-08T00:00:00"/>
  </r>
  <r>
    <n v="31777"/>
    <s v="10/19/2011"/>
    <s v="Not Specified"/>
    <n v="32"/>
    <n v="6483.42"/>
    <s v="Delivery Truck"/>
    <n v="23.76"/>
    <n v="4538.3939999999993"/>
    <n v="4562.1539999999995"/>
    <x v="3"/>
    <s v="Small Business"/>
    <s v="Furniture"/>
    <x v="1"/>
    <s v="Jumbo Drum"/>
    <s v="10/21/2011"/>
  </r>
  <r>
    <n v="15428"/>
    <d v="2011-09-02T00:00:00"/>
    <s v="Critical"/>
    <n v="10"/>
    <n v="941.62149999999997"/>
    <s v="Regular Air"/>
    <n v="8.99"/>
    <n v="659.13504999999998"/>
    <n v="668.12504999999999"/>
    <x v="7"/>
    <s v="Small Business"/>
    <s v="Technology"/>
    <x v="7"/>
    <s v="Small Box"/>
    <d v="2011-12-02T00:00:00"/>
  </r>
  <r>
    <n v="2657"/>
    <s v="10/16/2011"/>
    <s v="High"/>
    <n v="30"/>
    <n v="8316.76"/>
    <s v="Delivery Truck"/>
    <n v="23.19"/>
    <n v="5821.732"/>
    <n v="5844.9219999999996"/>
    <x v="3"/>
    <s v="Home Office"/>
    <s v="Office Supplies"/>
    <x v="10"/>
    <s v="Jumbo Drum"/>
    <s v="10/18/2011"/>
  </r>
  <r>
    <n v="43137"/>
    <s v="2/26/2011"/>
    <s v="High"/>
    <n v="40"/>
    <n v="6069.05"/>
    <s v="Regular Air"/>
    <n v="7.07"/>
    <n v="4248.335"/>
    <n v="4255.4049999999997"/>
    <x v="3"/>
    <s v="Consumer"/>
    <s v="Office Supplies"/>
    <x v="9"/>
    <s v="Small Box"/>
    <s v="2/27/2011"/>
  </r>
  <r>
    <n v="46307"/>
    <d v="2011-06-02T00:00:00"/>
    <s v="Medium"/>
    <n v="32"/>
    <n v="643.53"/>
    <s v="Regular Air"/>
    <n v="5.77"/>
    <n v="450.47099999999995"/>
    <n v="456.24099999999993"/>
    <x v="6"/>
    <s v="Consumer"/>
    <s v="Office Supplies"/>
    <x v="2"/>
    <s v="Small Box"/>
    <d v="2011-06-02T00:00:00"/>
  </r>
  <r>
    <n v="51553"/>
    <s v="11/27/2011"/>
    <s v="Not Specified"/>
    <n v="3"/>
    <n v="21366.51"/>
    <s v="Regular Air"/>
    <n v="24.49"/>
    <n v="14956.556999999997"/>
    <n v="14981.046999999997"/>
    <x v="7"/>
    <s v="Small Business"/>
    <s v="Technology"/>
    <x v="6"/>
    <s v="Large Box"/>
    <s v="11/28/2011"/>
  </r>
  <r>
    <n v="17958"/>
    <d v="2011-11-08T00:00:00"/>
    <s v="Low"/>
    <n v="33"/>
    <n v="1053.74"/>
    <s v="Regular Air"/>
    <n v="7.09"/>
    <n v="737.61799999999994"/>
    <n v="744.70799999999997"/>
    <x v="2"/>
    <s v="Home Office"/>
    <s v="Furniture"/>
    <x v="0"/>
    <s v="Small Box"/>
    <s v="8/15/2011"/>
  </r>
  <r>
    <n v="23781"/>
    <s v="10/31/2011"/>
    <s v="Critical"/>
    <n v="30"/>
    <n v="200.24"/>
    <s v="Regular Air"/>
    <n v="5.84"/>
    <n v="140.16800000000001"/>
    <n v="146.00800000000001"/>
    <x v="10"/>
    <s v="Home Office"/>
    <s v="Office Supplies"/>
    <x v="2"/>
    <s v="Small Box"/>
    <d v="2011-02-11T00:00:00"/>
  </r>
  <r>
    <n v="17287"/>
    <d v="2011-05-04T00:00:00"/>
    <s v="High"/>
    <n v="11"/>
    <n v="4558.21"/>
    <s v="Regular Air"/>
    <n v="11.37"/>
    <n v="3190.7469999999998"/>
    <n v="3202.1169999999997"/>
    <x v="7"/>
    <s v="Home Office"/>
    <s v="Office Supplies"/>
    <x v="9"/>
    <s v="Small Box"/>
    <d v="2011-07-04T00:00:00"/>
  </r>
  <r>
    <n v="50726"/>
    <s v="10/31/2011"/>
    <s v="Low"/>
    <n v="45"/>
    <n v="9248.74"/>
    <s v="Delivery Truck"/>
    <n v="23.76"/>
    <n v="6474.1179999999995"/>
    <n v="6497.8779999999997"/>
    <x v="7"/>
    <s v="Corporate"/>
    <s v="Furniture"/>
    <x v="1"/>
    <s v="Jumbo Drum"/>
    <d v="2011-04-11T00:00:00"/>
  </r>
  <r>
    <n v="30658"/>
    <s v="3/26/2011"/>
    <s v="Medium"/>
    <n v="44"/>
    <n v="6040.22"/>
    <s v="Regular Air"/>
    <n v="35"/>
    <n v="4228.1539999999995"/>
    <n v="4263.1539999999995"/>
    <x v="1"/>
    <s v="Corporate"/>
    <s v="Office Supplies"/>
    <x v="9"/>
    <s v="Large Box"/>
    <s v="3/28/2011"/>
  </r>
  <r>
    <n v="58593"/>
    <d v="2011-08-09T00:00:00"/>
    <s v="Critical"/>
    <n v="29"/>
    <n v="2018.45"/>
    <s v="Regular Air"/>
    <n v="37.58"/>
    <n v="1412.915"/>
    <n v="1450.4949999999999"/>
    <x v="4"/>
    <s v="Corporate"/>
    <s v="Furniture"/>
    <x v="0"/>
    <s v="Wrap Bag"/>
    <d v="2011-09-09T00:00:00"/>
  </r>
  <r>
    <n v="5281"/>
    <d v="2011-01-11T00:00:00"/>
    <s v="High"/>
    <n v="14"/>
    <n v="2718.07"/>
    <s v="Regular Air"/>
    <n v="21.21"/>
    <n v="1902.6489999999999"/>
    <n v="1923.8589999999999"/>
    <x v="3"/>
    <s v="Consumer"/>
    <s v="Furniture"/>
    <x v="0"/>
    <s v="Large Box"/>
    <d v="2011-02-11T00:00:00"/>
  </r>
  <r>
    <n v="20134"/>
    <d v="2011-12-03T00:00:00"/>
    <s v="Low"/>
    <n v="47"/>
    <n v="281.47000000000003"/>
    <s v="Regular Air"/>
    <n v="7.37"/>
    <n v="197.029"/>
    <n v="204.399"/>
    <x v="6"/>
    <s v="Corporate"/>
    <s v="Office Supplies"/>
    <x v="2"/>
    <s v="Small Box"/>
    <s v="3/19/2011"/>
  </r>
  <r>
    <n v="16422"/>
    <d v="2011-09-10T00:00:00"/>
    <s v="Critical"/>
    <n v="40"/>
    <n v="272.01"/>
    <s v="Regular Air"/>
    <n v="5.14"/>
    <n v="190.40699999999998"/>
    <n v="195.54699999999997"/>
    <x v="10"/>
    <s v="Small Business"/>
    <s v="Office Supplies"/>
    <x v="2"/>
    <s v="Small Box"/>
    <d v="2011-10-10T00:00:00"/>
  </r>
  <r>
    <n v="39331"/>
    <s v="9/13/2011"/>
    <s v="High"/>
    <n v="23"/>
    <n v="149.4"/>
    <s v="Express Air"/>
    <n v="8.49"/>
    <n v="104.58"/>
    <n v="113.07"/>
    <x v="3"/>
    <s v="Home Office"/>
    <s v="Office Supplies"/>
    <x v="11"/>
    <s v="Small Box"/>
    <s v="9/14/2011"/>
  </r>
  <r>
    <n v="1639"/>
    <s v="8/19/2011"/>
    <s v="Not Specified"/>
    <n v="24"/>
    <n v="163.13999999999999"/>
    <s v="Regular Air"/>
    <n v="6.18"/>
    <n v="114.19799999999998"/>
    <n v="120.37799999999999"/>
    <x v="6"/>
    <s v="Home Office"/>
    <s v="Office Supplies"/>
    <x v="2"/>
    <s v="Small Box"/>
    <s v="8/20/2011"/>
  </r>
  <r>
    <n v="41349"/>
    <s v="12/17/2011"/>
    <s v="Critical"/>
    <n v="44"/>
    <n v="346.2"/>
    <s v="Express Air"/>
    <n v="11.51"/>
    <n v="242.33999999999997"/>
    <n v="253.84999999999997"/>
    <x v="0"/>
    <s v="Home Office"/>
    <s v="Office Supplies"/>
    <x v="11"/>
    <s v="Small Box"/>
    <s v="12/18/2011"/>
  </r>
  <r>
    <n v="386"/>
    <s v="1/24/2011"/>
    <s v="High"/>
    <n v="4"/>
    <n v="15.69"/>
    <s v="Regular Air"/>
    <n v="0.7"/>
    <n v="10.982999999999999"/>
    <n v="11.682999999999998"/>
    <x v="6"/>
    <s v="Corporate"/>
    <s v="Office Supplies"/>
    <x v="5"/>
    <s v="Wrap Bag"/>
    <s v="1/26/2011"/>
  </r>
  <r>
    <n v="6086"/>
    <s v="9/22/2011"/>
    <s v="Critical"/>
    <n v="48"/>
    <n v="1734.72"/>
    <s v="Regular Air"/>
    <n v="19.989999999999998"/>
    <n v="1214.3039999999999"/>
    <n v="1234.2939999999999"/>
    <x v="2"/>
    <s v="Corporate"/>
    <s v="Office Supplies"/>
    <x v="2"/>
    <s v="Small Box"/>
    <s v="9/24/2011"/>
  </r>
  <r>
    <n v="4676"/>
    <s v="8/31/2011"/>
    <s v="High"/>
    <n v="50"/>
    <n v="187.83"/>
    <s v="Regular Air"/>
    <n v="0.5"/>
    <n v="131.48099999999999"/>
    <n v="131.98099999999999"/>
    <x v="8"/>
    <s v="Home Office"/>
    <s v="Office Supplies"/>
    <x v="12"/>
    <s v="Small Box"/>
    <d v="2011-02-09T00:00:00"/>
  </r>
  <r>
    <n v="35587"/>
    <d v="2011-10-11T00:00:00"/>
    <s v="Critical"/>
    <n v="43"/>
    <n v="208.77"/>
    <s v="Regular Air"/>
    <n v="5.72"/>
    <n v="146.13900000000001"/>
    <n v="151.85900000000001"/>
    <x v="0"/>
    <s v="Consumer"/>
    <s v="Furniture"/>
    <x v="0"/>
    <s v="Small Pack"/>
    <d v="2011-11-11T00:00:00"/>
  </r>
  <r>
    <n v="24099"/>
    <s v="5/20/2011"/>
    <s v="Not Specified"/>
    <n v="6"/>
    <n v="205.24"/>
    <s v="Regular Air"/>
    <n v="6.5"/>
    <n v="143.66800000000001"/>
    <n v="150.16800000000001"/>
    <x v="2"/>
    <s v="Corporate"/>
    <s v="Technology"/>
    <x v="3"/>
    <s v="Small Box"/>
    <s v="5/21/2011"/>
  </r>
  <r>
    <n v="37252"/>
    <s v="11/19/2011"/>
    <s v="Low"/>
    <n v="1"/>
    <n v="10.62"/>
    <s v="Regular Air"/>
    <n v="2.38"/>
    <n v="7.4339999999999993"/>
    <n v="9.8140000000000001"/>
    <x v="3"/>
    <s v="Corporate"/>
    <s v="Technology"/>
    <x v="3"/>
    <s v="Small Pack"/>
    <s v="11/23/2011"/>
  </r>
  <r>
    <n v="49763"/>
    <s v="2/13/2011"/>
    <s v="Critical"/>
    <n v="6"/>
    <n v="2320.35"/>
    <s v="Delivery Truck"/>
    <n v="84.84"/>
    <n v="1624.2449999999999"/>
    <n v="1709.0849999999998"/>
    <x v="3"/>
    <s v="Corporate"/>
    <s v="Furniture"/>
    <x v="8"/>
    <s v="Jumbo Box"/>
    <s v="2/13/2011"/>
  </r>
  <r>
    <n v="43013"/>
    <s v="4/22/2011"/>
    <s v="Low"/>
    <n v="50"/>
    <n v="2437.67"/>
    <s v="Regular Air"/>
    <n v="22.24"/>
    <n v="1706.3689999999999"/>
    <n v="1728.6089999999999"/>
    <x v="7"/>
    <s v="Home Office"/>
    <s v="Furniture"/>
    <x v="0"/>
    <s v="Large Box"/>
    <s v="4/26/2011"/>
  </r>
  <r>
    <n v="7878"/>
    <d v="2011-01-05T00:00:00"/>
    <s v="Critical"/>
    <n v="41"/>
    <n v="343.64"/>
    <s v="Regular Air"/>
    <n v="3.44"/>
    <n v="240.54799999999997"/>
    <n v="243.98799999999997"/>
    <x v="3"/>
    <s v="Corporate"/>
    <s v="Furniture"/>
    <x v="0"/>
    <s v="Small Pack"/>
    <d v="2011-03-05T00:00:00"/>
  </r>
  <r>
    <n v="8391"/>
    <s v="8/28/2011"/>
    <s v="High"/>
    <n v="4"/>
    <n v="1266.72"/>
    <s v="Delivery Truck"/>
    <n v="64.73"/>
    <n v="886.70399999999995"/>
    <n v="951.43399999999997"/>
    <x v="8"/>
    <s v="Corporate"/>
    <s v="Furniture"/>
    <x v="1"/>
    <s v="Jumbo Drum"/>
    <s v="8/29/2011"/>
  </r>
  <r>
    <n v="47525"/>
    <d v="2011-03-03T00:00:00"/>
    <s v="Medium"/>
    <n v="40"/>
    <n v="649.46"/>
    <s v="Regular Air"/>
    <n v="4"/>
    <n v="454.62200000000001"/>
    <n v="458.62200000000001"/>
    <x v="0"/>
    <s v="Small Business"/>
    <s v="Technology"/>
    <x v="3"/>
    <s v="Small Box"/>
    <d v="2011-04-03T00:00:00"/>
  </r>
  <r>
    <n v="55271"/>
    <d v="2011-11-03T00:00:00"/>
    <s v="Medium"/>
    <n v="16"/>
    <n v="1648.33"/>
    <s v="Delivery Truck"/>
    <n v="42"/>
    <n v="1153.8309999999999"/>
    <n v="1195.8309999999999"/>
    <x v="3"/>
    <s v="Consumer"/>
    <s v="Furniture"/>
    <x v="1"/>
    <s v="Jumbo Drum"/>
    <s v="3/13/2011"/>
  </r>
  <r>
    <n v="8578"/>
    <d v="2011-02-09T00:00:00"/>
    <s v="High"/>
    <n v="40"/>
    <n v="366.87"/>
    <s v="Regular Air"/>
    <n v="5.71"/>
    <n v="256.80899999999997"/>
    <n v="262.51899999999995"/>
    <x v="9"/>
    <s v="Corporate"/>
    <s v="Furniture"/>
    <x v="0"/>
    <s v="Small Box"/>
    <d v="2011-03-09T00:00:00"/>
  </r>
  <r>
    <n v="50854"/>
    <s v="12/17/2011"/>
    <s v="Critical"/>
    <n v="27"/>
    <n v="137.5"/>
    <s v="Regular Air"/>
    <n v="4.95"/>
    <n v="96.25"/>
    <n v="101.2"/>
    <x v="6"/>
    <s v="Corporate"/>
    <s v="Office Supplies"/>
    <x v="11"/>
    <s v="Small Box"/>
    <s v="12/17/2011"/>
  </r>
  <r>
    <n v="22689"/>
    <d v="2011-09-10T00:00:00"/>
    <s v="Low"/>
    <n v="39"/>
    <n v="2405"/>
    <s v="Regular Air"/>
    <n v="0.99"/>
    <n v="1683.5"/>
    <n v="1684.49"/>
    <x v="5"/>
    <s v="Home Office"/>
    <s v="Office Supplies"/>
    <x v="10"/>
    <s v="Small Box"/>
    <d v="2011-11-10T00:00:00"/>
  </r>
  <r>
    <n v="54533"/>
    <s v="12/18/2011"/>
    <s v="Medium"/>
    <n v="21"/>
    <n v="162.25"/>
    <s v="Regular Air"/>
    <n v="6.05"/>
    <n v="113.57499999999999"/>
    <n v="119.62499999999999"/>
    <x v="4"/>
    <s v="Corporate"/>
    <s v="Office Supplies"/>
    <x v="11"/>
    <s v="Small Box"/>
    <s v="12/19/2011"/>
  </r>
  <r>
    <n v="5925"/>
    <d v="2011-12-11T00:00:00"/>
    <s v="Low"/>
    <n v="25"/>
    <n v="1733.3625"/>
    <s v="Regular Air"/>
    <n v="0.99"/>
    <n v="1213.35375"/>
    <n v="1214.34375"/>
    <x v="8"/>
    <s v="Home Office"/>
    <s v="Technology"/>
    <x v="7"/>
    <s v="Wrap Bag"/>
    <s v="11/19/2011"/>
  </r>
  <r>
    <n v="19557"/>
    <s v="10/30/2011"/>
    <s v="Low"/>
    <n v="9"/>
    <n v="312.25"/>
    <s v="Regular Air"/>
    <n v="5.0999999999999996"/>
    <n v="218.57499999999999"/>
    <n v="223.67499999999998"/>
    <x v="3"/>
    <s v="Corporate"/>
    <s v="Office Supplies"/>
    <x v="9"/>
    <s v="Small Box"/>
    <s v="10/30/2011"/>
  </r>
  <r>
    <n v="10210"/>
    <s v="6/23/2011"/>
    <s v="Not Specified"/>
    <n v="10"/>
    <n v="767.34"/>
    <s v="Regular Air"/>
    <n v="14.52"/>
    <n v="537.13800000000003"/>
    <n v="551.65800000000002"/>
    <x v="10"/>
    <s v="Corporate"/>
    <s v="Technology"/>
    <x v="3"/>
    <s v="Small Box"/>
    <s v="6/24/2011"/>
  </r>
  <r>
    <n v="10340"/>
    <s v="6/22/2011"/>
    <s v="High"/>
    <n v="24"/>
    <n v="7547.14"/>
    <s v="Regular Air"/>
    <n v="24.49"/>
    <n v="5282.9979999999996"/>
    <n v="5307.4879999999994"/>
    <x v="6"/>
    <s v="Home Office"/>
    <s v="Furniture"/>
    <x v="1"/>
    <s v="Large Box"/>
    <s v="6/23/2011"/>
  </r>
  <r>
    <n v="4960"/>
    <s v="2/25/2011"/>
    <s v="Low"/>
    <n v="30"/>
    <n v="8363.65"/>
    <s v="Delivery Truck"/>
    <n v="64.73"/>
    <n v="5854.5549999999994"/>
    <n v="5919.2849999999989"/>
    <x v="12"/>
    <s v="Corporate"/>
    <s v="Furniture"/>
    <x v="1"/>
    <s v="Jumbo Drum"/>
    <d v="2011-01-03T00:00:00"/>
  </r>
  <r>
    <n v="31876"/>
    <d v="2011-07-05T00:00:00"/>
    <s v="High"/>
    <n v="8"/>
    <n v="741.49"/>
    <s v="Regular Air"/>
    <n v="35"/>
    <n v="519.04300000000001"/>
    <n v="554.04300000000001"/>
    <x v="10"/>
    <s v="Corporate"/>
    <s v="Office Supplies"/>
    <x v="9"/>
    <s v="Large Box"/>
    <d v="2011-08-05T00:00:00"/>
  </r>
  <r>
    <n v="58342"/>
    <d v="2011-01-04T00:00:00"/>
    <s v="High"/>
    <n v="40"/>
    <n v="1718.87"/>
    <s v="Regular Air"/>
    <n v="1.99"/>
    <n v="1203.2089999999998"/>
    <n v="1205.1989999999998"/>
    <x v="3"/>
    <s v="Consumer"/>
    <s v="Technology"/>
    <x v="3"/>
    <s v="Small Pack"/>
    <d v="2011-01-04T00:00:00"/>
  </r>
  <r>
    <n v="52642"/>
    <s v="6/14/2011"/>
    <s v="Low"/>
    <n v="14"/>
    <n v="2070.6799999999998"/>
    <s v="Regular Air"/>
    <n v="4"/>
    <n v="1449.4759999999999"/>
    <n v="1453.4759999999999"/>
    <x v="6"/>
    <s v="Home Office"/>
    <s v="Technology"/>
    <x v="3"/>
    <s v="Small Box"/>
    <s v="6/21/2011"/>
  </r>
  <r>
    <n v="11271"/>
    <s v="10/18/2011"/>
    <s v="High"/>
    <n v="46"/>
    <n v="157.87"/>
    <s v="Regular Air"/>
    <n v="3.97"/>
    <n v="110.509"/>
    <n v="114.479"/>
    <x v="4"/>
    <s v="Corporate"/>
    <s v="Office Supplies"/>
    <x v="5"/>
    <s v="Wrap Bag"/>
    <s v="10/20/2011"/>
  </r>
  <r>
    <n v="12773"/>
    <d v="2011-11-01T00:00:00"/>
    <s v="Low"/>
    <n v="6"/>
    <n v="17"/>
    <s v="Regular Air"/>
    <n v="1.49"/>
    <n v="11.899999999999999"/>
    <n v="13.389999999999999"/>
    <x v="11"/>
    <s v="Corporate"/>
    <s v="Office Supplies"/>
    <x v="11"/>
    <s v="Small Box"/>
    <s v="1/13/2011"/>
  </r>
  <r>
    <n v="57063"/>
    <d v="2011-02-06T00:00:00"/>
    <s v="Medium"/>
    <n v="22"/>
    <n v="41.18"/>
    <s v="Regular Air"/>
    <n v="0.79"/>
    <n v="28.825999999999997"/>
    <n v="29.615999999999996"/>
    <x v="7"/>
    <s v="Small Business"/>
    <s v="Office Supplies"/>
    <x v="13"/>
    <s v="Wrap Bag"/>
    <d v="2011-04-06T00:00:00"/>
  </r>
  <r>
    <n v="5696"/>
    <d v="2011-03-05T00:00:00"/>
    <s v="Critical"/>
    <n v="40"/>
    <n v="621.12"/>
    <s v="Regular Air"/>
    <n v="2.99"/>
    <n v="434.78399999999999"/>
    <n v="437.774"/>
    <x v="3"/>
    <s v="Consumer"/>
    <s v="Office Supplies"/>
    <x v="11"/>
    <s v="Small Box"/>
    <d v="2011-05-05T00:00:00"/>
  </r>
  <r>
    <n v="49760"/>
    <d v="2011-01-10T00:00:00"/>
    <s v="Medium"/>
    <n v="3"/>
    <n v="44.84"/>
    <s v="Regular Air"/>
    <n v="5.3"/>
    <n v="31.388000000000002"/>
    <n v="36.688000000000002"/>
    <x v="10"/>
    <s v="Home Office"/>
    <s v="Furniture"/>
    <x v="0"/>
    <s v="Wrap Bag"/>
    <d v="2011-02-10T00:00:00"/>
  </r>
  <r>
    <n v="18528"/>
    <s v="4/30/2011"/>
    <s v="Critical"/>
    <n v="22"/>
    <n v="136.24"/>
    <s v="Regular Air"/>
    <n v="7.96"/>
    <n v="95.367999999999995"/>
    <n v="103.32799999999999"/>
    <x v="6"/>
    <s v="Corporate"/>
    <s v="Office Supplies"/>
    <x v="2"/>
    <s v="Small Box"/>
    <d v="2011-02-05T00:00:00"/>
  </r>
  <r>
    <n v="26658"/>
    <s v="12/22/2011"/>
    <s v="High"/>
    <n v="17"/>
    <n v="72.75"/>
    <s v="Regular Air"/>
    <n v="5.26"/>
    <n v="50.924999999999997"/>
    <n v="56.184999999999995"/>
    <x v="2"/>
    <s v="Small Business"/>
    <s v="Office Supplies"/>
    <x v="11"/>
    <s v="Small Box"/>
    <s v="12/22/2011"/>
  </r>
  <r>
    <n v="33958"/>
    <d v="2011-02-02T00:00:00"/>
    <s v="Critical"/>
    <n v="14"/>
    <n v="336.48"/>
    <s v="Regular Air"/>
    <n v="5.37"/>
    <n v="235.536"/>
    <n v="240.90600000000001"/>
    <x v="4"/>
    <s v="Small Business"/>
    <s v="Office Supplies"/>
    <x v="5"/>
    <s v="Small Box"/>
    <d v="2011-04-02T00:00:00"/>
  </r>
  <r>
    <n v="56580"/>
    <s v="8/14/2011"/>
    <s v="Not Specified"/>
    <n v="29"/>
    <n v="8122.53"/>
    <s v="Delivery Truck"/>
    <n v="61.76"/>
    <n v="5685.7709999999997"/>
    <n v="5747.5309999999999"/>
    <x v="6"/>
    <s v="Consumer"/>
    <s v="Furniture"/>
    <x v="8"/>
    <s v="Jumbo Box"/>
    <s v="8/16/2011"/>
  </r>
  <r>
    <n v="15462"/>
    <s v="2/26/2011"/>
    <s v="Critical"/>
    <n v="20"/>
    <n v="862.64"/>
    <s v="Regular Air"/>
    <n v="2.99"/>
    <n v="603.84799999999996"/>
    <n v="606.83799999999997"/>
    <x v="10"/>
    <s v="Home Office"/>
    <s v="Office Supplies"/>
    <x v="11"/>
    <s v="Small Box"/>
    <s v="2/27/2011"/>
  </r>
  <r>
    <n v="50563"/>
    <s v="7/16/2011"/>
    <s v="High"/>
    <n v="2"/>
    <n v="423.04"/>
    <s v="Express Air"/>
    <n v="9.99"/>
    <n v="296.12799999999999"/>
    <n v="306.11799999999999"/>
    <x v="7"/>
    <s v="Small Business"/>
    <s v="Office Supplies"/>
    <x v="9"/>
    <s v="Small Box"/>
    <s v="7/17/2011"/>
  </r>
  <r>
    <n v="44965"/>
    <d v="2011-02-10T00:00:00"/>
    <s v="Low"/>
    <n v="45"/>
    <n v="75.39"/>
    <s v="Regular Air"/>
    <n v="0.7"/>
    <n v="52.772999999999996"/>
    <n v="53.472999999999999"/>
    <x v="10"/>
    <s v="Corporate"/>
    <s v="Office Supplies"/>
    <x v="5"/>
    <s v="Wrap Bag"/>
    <d v="2011-06-10T00:00:00"/>
  </r>
  <r>
    <n v="27558"/>
    <d v="2011-07-07T00:00:00"/>
    <s v="Not Specified"/>
    <n v="21"/>
    <n v="423.24"/>
    <s v="Regular Air"/>
    <n v="2.99"/>
    <n v="296.26799999999997"/>
    <n v="299.25799999999998"/>
    <x v="5"/>
    <s v="Consumer"/>
    <s v="Office Supplies"/>
    <x v="11"/>
    <s v="Small Box"/>
    <d v="2011-08-07T00:00:00"/>
  </r>
  <r>
    <n v="34082"/>
    <s v="10/28/2011"/>
    <s v="Not Specified"/>
    <n v="20"/>
    <n v="38.56"/>
    <s v="Regular Air"/>
    <n v="1.49"/>
    <n v="26.992000000000001"/>
    <n v="28.481999999999999"/>
    <x v="6"/>
    <s v="Corporate"/>
    <s v="Office Supplies"/>
    <x v="11"/>
    <s v="Small Box"/>
    <s v="10/29/2011"/>
  </r>
  <r>
    <n v="4132"/>
    <s v="5/28/2011"/>
    <s v="Not Specified"/>
    <n v="5"/>
    <n v="14.76"/>
    <s v="Regular Air"/>
    <n v="0.5"/>
    <n v="10.331999999999999"/>
    <n v="10.831999999999999"/>
    <x v="8"/>
    <s v="Corporate"/>
    <s v="Office Supplies"/>
    <x v="12"/>
    <s v="Small Box"/>
    <s v="5/30/2011"/>
  </r>
  <r>
    <n v="25799"/>
    <s v="2/24/2011"/>
    <s v="Low"/>
    <n v="38"/>
    <n v="136.5"/>
    <s v="Regular Air"/>
    <n v="7.49"/>
    <n v="95.55"/>
    <n v="103.03999999999999"/>
    <x v="10"/>
    <s v="Corporate"/>
    <s v="Office Supplies"/>
    <x v="5"/>
    <s v="Wrap Bag"/>
    <s v="2/27/2011"/>
  </r>
  <r>
    <n v="36930"/>
    <s v="9/28/2011"/>
    <s v="Medium"/>
    <n v="34"/>
    <n v="2632.4755"/>
    <s v="Regular Air"/>
    <n v="3.3"/>
    <n v="1842.7328499999999"/>
    <n v="1846.0328499999998"/>
    <x v="0"/>
    <s v="Home Office"/>
    <s v="Technology"/>
    <x v="7"/>
    <s v="Small Pack"/>
    <s v="9/30/2011"/>
  </r>
  <r>
    <n v="23078"/>
    <s v="9/15/2011"/>
    <s v="Medium"/>
    <n v="18"/>
    <n v="168.95"/>
    <s v="Regular Air"/>
    <n v="5.76"/>
    <n v="118.26499999999999"/>
    <n v="124.02499999999999"/>
    <x v="12"/>
    <s v="Consumer"/>
    <s v="Office Supplies"/>
    <x v="15"/>
    <s v="Small Box"/>
    <s v="9/15/2011"/>
  </r>
  <r>
    <n v="14471"/>
    <s v="5/26/2011"/>
    <s v="Not Specified"/>
    <n v="44"/>
    <n v="823.63"/>
    <s v="Regular Air"/>
    <n v="3.77"/>
    <n v="576.54099999999994"/>
    <n v="580.31099999999992"/>
    <x v="0"/>
    <s v="Corporate"/>
    <s v="Furniture"/>
    <x v="0"/>
    <s v="Small Pack"/>
    <s v="5/26/2011"/>
  </r>
  <r>
    <n v="31878"/>
    <s v="12/18/2011"/>
    <s v="Medium"/>
    <n v="14"/>
    <n v="138.94999999999999"/>
    <s v="Regular Air"/>
    <n v="4.3899999999999997"/>
    <n v="97.264999999999986"/>
    <n v="101.65499999999999"/>
    <x v="7"/>
    <s v="Home Office"/>
    <s v="Office Supplies"/>
    <x v="2"/>
    <s v="Wrap Bag"/>
    <s v="12/18/2011"/>
  </r>
  <r>
    <n v="21670"/>
    <d v="2011-11-01T00:00:00"/>
    <s v="High"/>
    <n v="24"/>
    <n v="1965.21"/>
    <s v="Regular Air"/>
    <n v="19.989999999999998"/>
    <n v="1375.6469999999999"/>
    <n v="1395.6369999999999"/>
    <x v="6"/>
    <s v="Home Office"/>
    <s v="Furniture"/>
    <x v="0"/>
    <s v="Small Box"/>
    <d v="2011-12-01T00:00:00"/>
  </r>
  <r>
    <n v="1414"/>
    <s v="8/15/2011"/>
    <s v="Critical"/>
    <n v="44"/>
    <n v="4530.96"/>
    <s v="Delivery Truck"/>
    <n v="41.64"/>
    <n v="3171.672"/>
    <n v="3213.3119999999999"/>
    <x v="0"/>
    <s v="Small Business"/>
    <s v="Furniture"/>
    <x v="8"/>
    <s v="Jumbo Box"/>
    <s v="8/15/2011"/>
  </r>
  <r>
    <n v="56322"/>
    <s v="9/30/2011"/>
    <s v="Medium"/>
    <n v="26"/>
    <n v="799.84"/>
    <s v="Regular Air"/>
    <n v="3.6"/>
    <n v="559.88800000000003"/>
    <n v="563.48800000000006"/>
    <x v="3"/>
    <s v="Small Business"/>
    <s v="Technology"/>
    <x v="3"/>
    <s v="Small Pack"/>
    <d v="2011-02-10T00:00:00"/>
  </r>
  <r>
    <n v="25412"/>
    <d v="2011-06-06T00:00:00"/>
    <s v="Not Specified"/>
    <n v="18"/>
    <n v="129.77000000000001"/>
    <s v="Regular Air"/>
    <n v="9.68"/>
    <n v="90.838999999999999"/>
    <n v="100.51900000000001"/>
    <x v="7"/>
    <s v="Corporate"/>
    <s v="Office Supplies"/>
    <x v="2"/>
    <s v="Small Box"/>
    <d v="2011-08-06T00:00:00"/>
  </r>
  <r>
    <n v="47303"/>
    <d v="2011-05-12T00:00:00"/>
    <s v="Medium"/>
    <n v="47"/>
    <n v="1413.82"/>
    <s v="Regular Air"/>
    <n v="11.63"/>
    <n v="989.67399999999986"/>
    <n v="1001.3039999999999"/>
    <x v="6"/>
    <s v="Corporate"/>
    <s v="Office Supplies"/>
    <x v="11"/>
    <s v="Small Box"/>
    <d v="2011-06-12T00:00:00"/>
  </r>
  <r>
    <n v="47459"/>
    <s v="8/17/2011"/>
    <s v="Not Specified"/>
    <n v="10"/>
    <n v="197.21"/>
    <s v="Regular Air"/>
    <n v="1.49"/>
    <n v="138.047"/>
    <n v="139.53700000000001"/>
    <x v="6"/>
    <s v="Home Office"/>
    <s v="Office Supplies"/>
    <x v="11"/>
    <s v="Small Box"/>
    <s v="8/18/2011"/>
  </r>
  <r>
    <n v="13634"/>
    <s v="4/18/2011"/>
    <s v="High"/>
    <n v="46"/>
    <n v="1824.13"/>
    <s v="Regular Air"/>
    <n v="7.12"/>
    <n v="1276.8910000000001"/>
    <n v="1284.011"/>
    <x v="2"/>
    <s v="Consumer"/>
    <s v="Technology"/>
    <x v="3"/>
    <s v="Small Box"/>
    <s v="4/18/2011"/>
  </r>
  <r>
    <n v="2978"/>
    <d v="2011-02-05T00:00:00"/>
    <s v="Critical"/>
    <n v="28"/>
    <n v="4671.1495000000004"/>
    <s v="Regular Air"/>
    <n v="4.2"/>
    <n v="3269.80465"/>
    <n v="3274.0046499999999"/>
    <x v="6"/>
    <s v="Corporate"/>
    <s v="Technology"/>
    <x v="7"/>
    <s v="Small Box"/>
    <d v="2011-03-05T00:00:00"/>
  </r>
  <r>
    <n v="53956"/>
    <d v="2011-08-08T00:00:00"/>
    <s v="High"/>
    <n v="43"/>
    <n v="1779.87"/>
    <s v="Regular Air"/>
    <n v="17.48"/>
    <n v="1245.9089999999999"/>
    <n v="1263.3889999999999"/>
    <x v="3"/>
    <s v="Consumer"/>
    <s v="Office Supplies"/>
    <x v="2"/>
    <s v="Small Box"/>
    <d v="2011-09-08T00:00:00"/>
  </r>
  <r>
    <n v="30566"/>
    <d v="2011-01-07T00:00:00"/>
    <s v="Low"/>
    <n v="34"/>
    <n v="225.45"/>
    <s v="Regular Air"/>
    <n v="9.5399999999999991"/>
    <n v="157.81499999999997"/>
    <n v="167.35499999999996"/>
    <x v="0"/>
    <s v="Small Business"/>
    <s v="Office Supplies"/>
    <x v="2"/>
    <s v="Small Box"/>
    <d v="2011-03-07T00:00:00"/>
  </r>
  <r>
    <n v="35360"/>
    <s v="4/18/2011"/>
    <s v="Critical"/>
    <n v="4"/>
    <n v="41.06"/>
    <s v="Regular Air"/>
    <n v="6.28"/>
    <n v="28.742000000000001"/>
    <n v="35.021999999999998"/>
    <x v="2"/>
    <s v="Corporate"/>
    <s v="Office Supplies"/>
    <x v="11"/>
    <s v="Small Box"/>
    <s v="4/20/2011"/>
  </r>
  <r>
    <n v="21378"/>
    <d v="2011-07-08T00:00:00"/>
    <s v="Medium"/>
    <n v="34"/>
    <n v="937.04"/>
    <s v="Regular Air"/>
    <n v="1.49"/>
    <n v="655.92799999999988"/>
    <n v="657.41799999999989"/>
    <x v="11"/>
    <s v="Corporate"/>
    <s v="Office Supplies"/>
    <x v="11"/>
    <s v="Small Box"/>
    <d v="2011-08-08T00:00:00"/>
  </r>
  <r>
    <n v="43808"/>
    <d v="2011-06-01T00:00:00"/>
    <s v="Low"/>
    <n v="16"/>
    <n v="108.73"/>
    <s v="Regular Air"/>
    <n v="5.22"/>
    <n v="76.111000000000004"/>
    <n v="81.331000000000003"/>
    <x v="6"/>
    <s v="Small Business"/>
    <s v="Furniture"/>
    <x v="0"/>
    <s v="Small Box"/>
    <s v="1/13/2011"/>
  </r>
  <r>
    <n v="4871"/>
    <d v="2011-11-06T00:00:00"/>
    <s v="Critical"/>
    <n v="8"/>
    <n v="775.74"/>
    <s v="Delivery Truck"/>
    <n v="42"/>
    <n v="543.01799999999992"/>
    <n v="585.01799999999992"/>
    <x v="10"/>
    <s v="Consumer"/>
    <s v="Furniture"/>
    <x v="1"/>
    <s v="Jumbo Drum"/>
    <s v="6/13/2011"/>
  </r>
  <r>
    <n v="40643"/>
    <d v="2011-05-04T00:00:00"/>
    <s v="Critical"/>
    <n v="23"/>
    <n v="258.74"/>
    <s v="Regular Air"/>
    <n v="5.72"/>
    <n v="181.11799999999999"/>
    <n v="186.83799999999999"/>
    <x v="2"/>
    <s v="Home Office"/>
    <s v="Office Supplies"/>
    <x v="15"/>
    <s v="Small Box"/>
    <d v="2011-07-04T00:00:00"/>
  </r>
  <r>
    <n v="40896"/>
    <d v="2011-02-09T00:00:00"/>
    <s v="Not Specified"/>
    <n v="21"/>
    <n v="155.72999999999999"/>
    <s v="Express Air"/>
    <n v="1.71"/>
    <n v="109.01099999999998"/>
    <n v="110.72099999999998"/>
    <x v="12"/>
    <s v="Corporate"/>
    <s v="Office Supplies"/>
    <x v="2"/>
    <s v="Wrap Bag"/>
    <d v="2011-03-09T00:00:00"/>
  </r>
  <r>
    <n v="37380"/>
    <d v="2011-01-04T00:00:00"/>
    <s v="Critical"/>
    <n v="47"/>
    <n v="507.18"/>
    <s v="Regular Air"/>
    <n v="4.78"/>
    <n v="355.02600000000001"/>
    <n v="359.80599999999998"/>
    <x v="0"/>
    <s v="Home Office"/>
    <s v="Office Supplies"/>
    <x v="2"/>
    <s v="Small Box"/>
    <d v="2011-02-04T00:00:00"/>
  </r>
  <r>
    <n v="8135"/>
    <s v="6/26/2011"/>
    <s v="Not Specified"/>
    <n v="16"/>
    <n v="772.41200000000003"/>
    <s v="Regular Air"/>
    <n v="5"/>
    <n v="540.6884"/>
    <n v="545.6884"/>
    <x v="10"/>
    <s v="Consumer"/>
    <s v="Technology"/>
    <x v="7"/>
    <s v="Small Pack"/>
    <s v="6/27/2011"/>
  </r>
  <r>
    <n v="32580"/>
    <s v="9/15/2011"/>
    <s v="High"/>
    <n v="38"/>
    <n v="261.38"/>
    <s v="Regular Air"/>
    <n v="8.74"/>
    <n v="182.96599999999998"/>
    <n v="191.70599999999999"/>
    <x v="6"/>
    <s v="Corporate"/>
    <s v="Office Supplies"/>
    <x v="2"/>
    <s v="Small Box"/>
    <s v="9/17/2011"/>
  </r>
  <r>
    <n v="34112"/>
    <d v="2011-01-09T00:00:00"/>
    <s v="Critical"/>
    <n v="13"/>
    <n v="315.79199999999997"/>
    <s v="Regular Air"/>
    <n v="8.59"/>
    <n v="221.05439999999996"/>
    <n v="229.64439999999996"/>
    <x v="10"/>
    <s v="Small Business"/>
    <s v="Technology"/>
    <x v="7"/>
    <s v="Medium Box"/>
    <d v="2011-03-09T00:00:00"/>
  </r>
  <r>
    <n v="16837"/>
    <s v="1/21/2011"/>
    <s v="Not Specified"/>
    <n v="4"/>
    <n v="997"/>
    <s v="Delivery Truck"/>
    <n v="54.31"/>
    <n v="697.9"/>
    <n v="752.21"/>
    <x v="3"/>
    <s v="Consumer"/>
    <s v="Furniture"/>
    <x v="1"/>
    <s v="Jumbo Drum"/>
    <s v="1/22/2011"/>
  </r>
  <r>
    <n v="47301"/>
    <s v="7/17/2011"/>
    <s v="Low"/>
    <n v="6"/>
    <n v="460.71"/>
    <s v="Regular Air"/>
    <n v="35"/>
    <n v="322.49699999999996"/>
    <n v="357.49699999999996"/>
    <x v="6"/>
    <s v="Consumer"/>
    <s v="Office Supplies"/>
    <x v="9"/>
    <s v="Large Box"/>
    <s v="7/22/2011"/>
  </r>
  <r>
    <n v="12871"/>
    <d v="2011-04-10T00:00:00"/>
    <s v="Not Specified"/>
    <n v="46"/>
    <n v="459.26"/>
    <s v="Regular Air"/>
    <n v="4.68"/>
    <n v="321.48199999999997"/>
    <n v="326.16199999999998"/>
    <x v="10"/>
    <s v="Small Business"/>
    <s v="Office Supplies"/>
    <x v="4"/>
    <s v="Small Pack"/>
    <d v="2011-06-10T00:00:00"/>
  </r>
  <r>
    <n v="26976"/>
    <s v="5/20/2011"/>
    <s v="Not Specified"/>
    <n v="28"/>
    <n v="1417.21"/>
    <s v="Regular Air"/>
    <n v="18.45"/>
    <n v="992.04699999999991"/>
    <n v="1010.497"/>
    <x v="5"/>
    <s v="Home Office"/>
    <s v="Furniture"/>
    <x v="0"/>
    <s v="Medium Box"/>
    <s v="5/22/2011"/>
  </r>
  <r>
    <n v="2208"/>
    <s v="4/30/2011"/>
    <s v="Not Specified"/>
    <n v="7"/>
    <n v="82.06"/>
    <s v="Regular Air"/>
    <n v="7.19"/>
    <n v="57.442"/>
    <n v="64.632000000000005"/>
    <x v="4"/>
    <s v="Home Office"/>
    <s v="Office Supplies"/>
    <x v="11"/>
    <s v="Small Box"/>
    <d v="2011-02-05T00:00:00"/>
  </r>
  <r>
    <n v="37891"/>
    <s v="10/20/2011"/>
    <s v="High"/>
    <n v="33"/>
    <n v="5154.009"/>
    <s v="Regular Air"/>
    <n v="13.99"/>
    <n v="3607.8062999999997"/>
    <n v="3621.7962999999995"/>
    <x v="6"/>
    <s v="Small Business"/>
    <s v="Technology"/>
    <x v="7"/>
    <s v="Medium Box"/>
    <s v="10/22/2011"/>
  </r>
  <r>
    <n v="35841"/>
    <d v="2011-08-05T00:00:00"/>
    <s v="Medium"/>
    <n v="23"/>
    <n v="230.41"/>
    <s v="Regular Air"/>
    <n v="1.39"/>
    <n v="161.28699999999998"/>
    <n v="162.67699999999996"/>
    <x v="2"/>
    <s v="Small Business"/>
    <s v="Office Supplies"/>
    <x v="15"/>
    <s v="Small Box"/>
    <d v="2011-09-05T00:00:00"/>
  </r>
  <r>
    <n v="21890"/>
    <s v="1/24/2011"/>
    <s v="Not Specified"/>
    <n v="44"/>
    <n v="495.5"/>
    <s v="Regular Air"/>
    <n v="6.97"/>
    <n v="346.84999999999997"/>
    <n v="353.82"/>
    <x v="5"/>
    <s v="Small Business"/>
    <s v="Office Supplies"/>
    <x v="15"/>
    <s v="Small Box"/>
    <s v="1/26/2011"/>
  </r>
  <r>
    <n v="56387"/>
    <s v="5/20/2011"/>
    <s v="Medium"/>
    <n v="9"/>
    <n v="67.459999999999994"/>
    <s v="Regular Air"/>
    <n v="10.050000000000001"/>
    <n v="47.221999999999994"/>
    <n v="57.271999999999991"/>
    <x v="10"/>
    <s v="Small Business"/>
    <s v="Office Supplies"/>
    <x v="2"/>
    <s v="Small Box"/>
    <s v="5/22/2011"/>
  </r>
  <r>
    <n v="34434"/>
    <d v="2011-09-05T00:00:00"/>
    <s v="Not Specified"/>
    <n v="16"/>
    <n v="32.35"/>
    <s v="Regular Air"/>
    <n v="4.79"/>
    <n v="22.645"/>
    <n v="27.434999999999999"/>
    <x v="0"/>
    <s v="Small Business"/>
    <s v="Office Supplies"/>
    <x v="11"/>
    <s v="Small Box"/>
    <d v="2011-10-05T00:00:00"/>
  </r>
  <r>
    <n v="21063"/>
    <s v="4/15/2011"/>
    <s v="Low"/>
    <n v="49"/>
    <n v="377.02"/>
    <s v="Regular Air"/>
    <n v="2.35"/>
    <n v="263.91399999999999"/>
    <n v="266.26400000000001"/>
    <x v="3"/>
    <s v="Consumer"/>
    <s v="Office Supplies"/>
    <x v="5"/>
    <s v="Wrap Bag"/>
    <s v="4/19/2011"/>
  </r>
  <r>
    <n v="26976"/>
    <s v="5/20/2011"/>
    <s v="Not Specified"/>
    <n v="44"/>
    <n v="729.75"/>
    <s v="Regular Air"/>
    <n v="1.39"/>
    <n v="510.82499999999999"/>
    <n v="512.21500000000003"/>
    <x v="5"/>
    <s v="Home Office"/>
    <s v="Office Supplies"/>
    <x v="15"/>
    <s v="Small Box"/>
    <s v="5/21/2011"/>
  </r>
  <r>
    <n v="32001"/>
    <s v="10/28/2011"/>
    <s v="Low"/>
    <n v="22"/>
    <n v="494.84"/>
    <s v="Regular Air"/>
    <n v="3.63"/>
    <n v="346.38799999999998"/>
    <n v="350.01799999999997"/>
    <x v="2"/>
    <s v="Small Business"/>
    <s v="Furniture"/>
    <x v="0"/>
    <s v="Small Pack"/>
    <d v="2011-02-11T00:00:00"/>
  </r>
  <r>
    <n v="3300"/>
    <s v="7/14/2011"/>
    <s v="Low"/>
    <n v="6"/>
    <n v="92.02"/>
    <s v="Regular Air"/>
    <n v="4"/>
    <n v="64.413999999999987"/>
    <n v="68.413999999999987"/>
    <x v="5"/>
    <s v="Home Office"/>
    <s v="Technology"/>
    <x v="3"/>
    <s v="Small Box"/>
    <s v="7/19/2011"/>
  </r>
  <r>
    <n v="57922"/>
    <d v="2011-08-02T00:00:00"/>
    <s v="Critical"/>
    <n v="50"/>
    <n v="343.26"/>
    <s v="Regular Air"/>
    <n v="8.3699999999999992"/>
    <n v="240.28199999999998"/>
    <n v="248.65199999999999"/>
    <x v="3"/>
    <s v="Corporate"/>
    <s v="Office Supplies"/>
    <x v="4"/>
    <s v="Small Pack"/>
    <d v="2011-08-02T00:00:00"/>
  </r>
  <r>
    <n v="56006"/>
    <d v="2011-01-10T00:00:00"/>
    <s v="Critical"/>
    <n v="20"/>
    <n v="1429.088"/>
    <s v="Regular Air"/>
    <n v="1.25"/>
    <n v="1000.3616"/>
    <n v="1001.6116"/>
    <x v="0"/>
    <s v="Small Business"/>
    <s v="Technology"/>
    <x v="7"/>
    <s v="Small Pack"/>
    <d v="2011-03-10T00:00:00"/>
  </r>
  <r>
    <n v="51842"/>
    <s v="11/28/2011"/>
    <s v="Low"/>
    <n v="4"/>
    <n v="431.11"/>
    <s v="Regular Air"/>
    <n v="35"/>
    <n v="301.77699999999999"/>
    <n v="336.77699999999999"/>
    <x v="7"/>
    <s v="Corporate"/>
    <s v="Office Supplies"/>
    <x v="9"/>
    <s v="Large Box"/>
    <d v="2011-02-12T00:00:00"/>
  </r>
  <r>
    <n v="30853"/>
    <s v="7/27/2011"/>
    <s v="Medium"/>
    <n v="16"/>
    <n v="41.52"/>
    <s v="Regular Air"/>
    <n v="7.09"/>
    <n v="29.064"/>
    <n v="36.153999999999996"/>
    <x v="3"/>
    <s v="Small Business"/>
    <s v="Office Supplies"/>
    <x v="2"/>
    <s v="Wrap Bag"/>
    <s v="7/30/2011"/>
  </r>
  <r>
    <n v="28324"/>
    <d v="2011-07-08T00:00:00"/>
    <s v="High"/>
    <n v="48"/>
    <n v="385.99"/>
    <s v="Regular Air"/>
    <n v="3.5"/>
    <n v="270.19299999999998"/>
    <n v="273.69299999999998"/>
    <x v="6"/>
    <s v="Small Business"/>
    <s v="Office Supplies"/>
    <x v="10"/>
    <s v="Small Box"/>
    <d v="2011-09-08T00:00:00"/>
  </r>
  <r>
    <n v="16160"/>
    <s v="7/23/2011"/>
    <s v="Critical"/>
    <n v="50"/>
    <n v="514.86"/>
    <s v="Regular Air"/>
    <n v="4.5"/>
    <n v="360.40199999999999"/>
    <n v="364.90199999999999"/>
    <x v="6"/>
    <s v="Home Office"/>
    <s v="Office Supplies"/>
    <x v="10"/>
    <s v="Small Box"/>
    <s v="7/24/2011"/>
  </r>
  <r>
    <n v="57217"/>
    <s v="1/21/2011"/>
    <s v="Medium"/>
    <n v="35"/>
    <n v="422.25"/>
    <s v="Regular Air"/>
    <n v="7.95"/>
    <n v="295.57499999999999"/>
    <n v="303.52499999999998"/>
    <x v="2"/>
    <s v="Consumer"/>
    <s v="Office Supplies"/>
    <x v="5"/>
    <s v="Small Pack"/>
    <s v="1/23/2011"/>
  </r>
  <r>
    <n v="3141"/>
    <d v="2011-09-11T00:00:00"/>
    <s v="Critical"/>
    <n v="30"/>
    <n v="534.96"/>
    <s v="Regular Air"/>
    <n v="3.17"/>
    <n v="374.47199999999998"/>
    <n v="377.642"/>
    <x v="2"/>
    <s v="Home Office"/>
    <s v="Technology"/>
    <x v="3"/>
    <s v="Small Pack"/>
    <d v="2011-11-11T00:00:00"/>
  </r>
  <r>
    <n v="11648"/>
    <d v="2011-09-04T00:00:00"/>
    <s v="Low"/>
    <n v="33"/>
    <n v="570.51"/>
    <s v="Regular Air"/>
    <n v="7.04"/>
    <n v="399.35699999999997"/>
    <n v="406.39699999999999"/>
    <x v="7"/>
    <s v="Corporate"/>
    <s v="Office Supplies"/>
    <x v="9"/>
    <s v="Small Box"/>
    <d v="2011-09-04T00:00:00"/>
  </r>
  <r>
    <n v="29510"/>
    <s v="4/15/2011"/>
    <s v="Critical"/>
    <n v="22"/>
    <n v="6123.94"/>
    <s v="Delivery Truck"/>
    <n v="41.91"/>
    <n v="4286.7579999999998"/>
    <n v="4328.6679999999997"/>
    <x v="1"/>
    <s v="Home Office"/>
    <s v="Furniture"/>
    <x v="14"/>
    <s v="Jumbo Box"/>
    <s v="4/17/2011"/>
  </r>
  <r>
    <n v="57447"/>
    <d v="2011-04-07T00:00:00"/>
    <s v="Not Specified"/>
    <n v="8"/>
    <n v="258.11"/>
    <s v="Regular Air"/>
    <n v="6.5"/>
    <n v="180.67699999999999"/>
    <n v="187.17699999999999"/>
    <x v="6"/>
    <s v="Corporate"/>
    <s v="Technology"/>
    <x v="3"/>
    <s v="Small Box"/>
    <d v="2011-07-07T00:00:00"/>
  </r>
  <r>
    <n v="6054"/>
    <d v="2011-08-09T00:00:00"/>
    <s v="Low"/>
    <n v="6"/>
    <n v="27.32"/>
    <s v="Express Air"/>
    <n v="5.33"/>
    <n v="19.123999999999999"/>
    <n v="24.454000000000001"/>
    <x v="5"/>
    <s v="Corporate"/>
    <s v="Furniture"/>
    <x v="0"/>
    <s v="Small Box"/>
    <d v="2011-10-09T00:00:00"/>
  </r>
  <r>
    <n v="57091"/>
    <s v="10/31/2011"/>
    <s v="Medium"/>
    <n v="6"/>
    <n v="14.85"/>
    <s v="Express Air"/>
    <n v="1.02"/>
    <n v="10.395"/>
    <n v="11.414999999999999"/>
    <x v="6"/>
    <s v="Home Office"/>
    <s v="Office Supplies"/>
    <x v="13"/>
    <s v="Wrap Bag"/>
    <d v="2011-01-11T00:00:00"/>
  </r>
  <r>
    <n v="2657"/>
    <s v="10/16/2011"/>
    <s v="High"/>
    <n v="37"/>
    <n v="2143.2154999999998"/>
    <s v="Regular Air"/>
    <n v="8.99"/>
    <n v="1500.2508499999997"/>
    <n v="1509.2408499999997"/>
    <x v="3"/>
    <s v="Home Office"/>
    <s v="Technology"/>
    <x v="7"/>
    <s v="Small Box"/>
    <s v="10/17/2011"/>
  </r>
  <r>
    <n v="57029"/>
    <d v="2011-08-03T00:00:00"/>
    <s v="Critical"/>
    <n v="4"/>
    <n v="23.23"/>
    <s v="Regular Air"/>
    <n v="6.72"/>
    <n v="16.260999999999999"/>
    <n v="22.980999999999998"/>
    <x v="2"/>
    <s v="Consumer"/>
    <s v="Office Supplies"/>
    <x v="2"/>
    <s v="Small Box"/>
    <d v="2011-09-03T00:00:00"/>
  </r>
  <r>
    <n v="19264"/>
    <s v="9/29/2011"/>
    <s v="High"/>
    <n v="23"/>
    <n v="107.75"/>
    <s v="Regular Air"/>
    <n v="1.52"/>
    <n v="75.424999999999997"/>
    <n v="76.944999999999993"/>
    <x v="5"/>
    <s v="Consumer"/>
    <s v="Office Supplies"/>
    <x v="2"/>
    <s v="Wrap Bag"/>
    <s v="9/30/2011"/>
  </r>
  <r>
    <n v="34151"/>
    <d v="2011-09-09T00:00:00"/>
    <s v="Not Specified"/>
    <n v="26"/>
    <n v="4097.1445000000003"/>
    <s v="Regular Air"/>
    <n v="8.99"/>
    <n v="2868.0011500000001"/>
    <n v="2876.9911499999998"/>
    <x v="5"/>
    <s v="Corporate"/>
    <s v="Technology"/>
    <x v="7"/>
    <s v="Small Box"/>
    <d v="2011-10-09T00:00:00"/>
  </r>
  <r>
    <n v="30626"/>
    <s v="4/25/2011"/>
    <s v="Critical"/>
    <n v="23"/>
    <n v="220.82"/>
    <s v="Express Air"/>
    <n v="1.0900000000000001"/>
    <n v="154.57399999999998"/>
    <n v="155.66399999999999"/>
    <x v="9"/>
    <s v="Corporate"/>
    <s v="Office Supplies"/>
    <x v="5"/>
    <s v="Wrap Bag"/>
    <s v="4/26/2011"/>
  </r>
  <r>
    <n v="15714"/>
    <d v="2011-05-07T00:00:00"/>
    <s v="High"/>
    <n v="50"/>
    <n v="2510.71"/>
    <s v="Express Air"/>
    <n v="19.989999999999998"/>
    <n v="1757.4969999999998"/>
    <n v="1777.4869999999999"/>
    <x v="10"/>
    <s v="Home Office"/>
    <s v="Office Supplies"/>
    <x v="10"/>
    <s v="Small Box"/>
    <d v="2011-07-07T00:00:00"/>
  </r>
  <r>
    <n v="27717"/>
    <s v="10/26/2011"/>
    <s v="Critical"/>
    <n v="19"/>
    <n v="75.19"/>
    <s v="Regular Air"/>
    <n v="7.5"/>
    <n v="52.632999999999996"/>
    <n v="60.132999999999996"/>
    <x v="3"/>
    <s v="Corporate"/>
    <s v="Office Supplies"/>
    <x v="12"/>
    <s v="Small Box"/>
    <s v="10/29/2011"/>
  </r>
  <r>
    <n v="51360"/>
    <s v="6/20/2011"/>
    <s v="Medium"/>
    <n v="12"/>
    <n v="46.55"/>
    <s v="Regular Air"/>
    <n v="0.5"/>
    <n v="32.584999999999994"/>
    <n v="33.084999999999994"/>
    <x v="10"/>
    <s v="Consumer"/>
    <s v="Office Supplies"/>
    <x v="12"/>
    <s v="Small Box"/>
    <s v="6/22/2011"/>
  </r>
  <r>
    <n v="31520"/>
    <s v="11/28/2011"/>
    <s v="High"/>
    <n v="23"/>
    <n v="138.71"/>
    <s v="Regular Air"/>
    <n v="5.57"/>
    <n v="97.096999999999994"/>
    <n v="102.667"/>
    <x v="10"/>
    <s v="Consumer"/>
    <s v="Furniture"/>
    <x v="0"/>
    <s v="Small Box"/>
    <s v="11/29/2011"/>
  </r>
  <r>
    <n v="8961"/>
    <s v="6/28/2011"/>
    <s v="Low"/>
    <n v="48"/>
    <n v="4644.87"/>
    <s v="Delivery Truck"/>
    <n v="60"/>
    <n v="3251.4089999999997"/>
    <n v="3311.4089999999997"/>
    <x v="7"/>
    <s v="Small Business"/>
    <s v="Furniture"/>
    <x v="8"/>
    <s v="Jumbo Drum"/>
    <d v="2011-03-07T00:00:00"/>
  </r>
  <r>
    <n v="420"/>
    <s v="10/30/2011"/>
    <s v="Not Specified"/>
    <n v="8"/>
    <n v="43.29"/>
    <s v="Regular Air"/>
    <n v="4.8600000000000003"/>
    <n v="30.302999999999997"/>
    <n v="35.162999999999997"/>
    <x v="7"/>
    <s v="Small Business"/>
    <s v="Office Supplies"/>
    <x v="2"/>
    <s v="Small Box"/>
    <s v="10/30/2011"/>
  </r>
  <r>
    <n v="30276"/>
    <s v="8/26/2011"/>
    <s v="Low"/>
    <n v="34"/>
    <n v="7656.3040000000001"/>
    <s v="Delivery Truck"/>
    <n v="54.12"/>
    <n v="5359.4128000000001"/>
    <n v="5413.5328"/>
    <x v="2"/>
    <s v="Corporate"/>
    <s v="Furniture"/>
    <x v="8"/>
    <s v="Jumbo Box"/>
    <s v="8/30/2011"/>
  </r>
  <r>
    <n v="18182"/>
    <d v="2011-10-04T00:00:00"/>
    <s v="Medium"/>
    <n v="45"/>
    <n v="4598.7299999999996"/>
    <s v="Regular Air"/>
    <n v="19.989999999999998"/>
    <n v="3219.1109999999994"/>
    <n v="3239.1009999999992"/>
    <x v="6"/>
    <s v="Corporate"/>
    <s v="Technology"/>
    <x v="3"/>
    <s v="Small Box"/>
    <d v="2011-12-04T00:00:00"/>
  </r>
  <r>
    <n v="59139"/>
    <s v="1/29/2011"/>
    <s v="Critical"/>
    <n v="12"/>
    <n v="849.51"/>
    <s v="Regular Air"/>
    <n v="3.5"/>
    <n v="594.65699999999993"/>
    <n v="598.15699999999993"/>
    <x v="7"/>
    <s v="Home Office"/>
    <s v="Office Supplies"/>
    <x v="10"/>
    <s v="Small Box"/>
    <s v="1/30/2011"/>
  </r>
  <r>
    <n v="38305"/>
    <s v="4/30/2011"/>
    <s v="Critical"/>
    <n v="21"/>
    <n v="2561.6705000000002"/>
    <s v="Regular Air"/>
    <n v="8.08"/>
    <n v="1793.1693499999999"/>
    <n v="1801.2493499999998"/>
    <x v="2"/>
    <s v="Consumer"/>
    <s v="Technology"/>
    <x v="7"/>
    <s v="Small Box"/>
    <d v="2011-02-05T00:00:00"/>
  </r>
  <r>
    <n v="11074"/>
    <d v="2011-09-06T00:00:00"/>
    <s v="High"/>
    <n v="21"/>
    <n v="114.53"/>
    <s v="Regular Air"/>
    <n v="3.6"/>
    <n v="80.170999999999992"/>
    <n v="83.770999999999987"/>
    <x v="0"/>
    <s v="Corporate"/>
    <s v="Office Supplies"/>
    <x v="4"/>
    <s v="Small Pack"/>
    <d v="2011-11-06T00:00:00"/>
  </r>
  <r>
    <n v="52930"/>
    <d v="2011-08-11T00:00:00"/>
    <s v="Low"/>
    <n v="16"/>
    <n v="136.97999999999999"/>
    <s v="Regular Air"/>
    <n v="1.39"/>
    <n v="95.885999999999981"/>
    <n v="97.275999999999982"/>
    <x v="6"/>
    <s v="Corporate"/>
    <s v="Office Supplies"/>
    <x v="15"/>
    <s v="Small Box"/>
    <d v="2011-12-11T00:00:00"/>
  </r>
  <r>
    <n v="28642"/>
    <s v="1/18/2011"/>
    <s v="High"/>
    <n v="41"/>
    <n v="230.29"/>
    <s v="Regular Air"/>
    <n v="2.99"/>
    <n v="161.20299999999997"/>
    <n v="164.19299999999998"/>
    <x v="6"/>
    <s v="Corporate"/>
    <s v="Office Supplies"/>
    <x v="11"/>
    <s v="Small Box"/>
    <s v="1/20/2011"/>
  </r>
  <r>
    <n v="9696"/>
    <s v="2/19/2011"/>
    <s v="Not Specified"/>
    <n v="13"/>
    <n v="3335.27"/>
    <s v="Delivery Truck"/>
    <n v="43.32"/>
    <n v="2334.6889999999999"/>
    <n v="2378.009"/>
    <x v="7"/>
    <s v="Corporate"/>
    <s v="Furniture"/>
    <x v="1"/>
    <s v="Jumbo Drum"/>
    <s v="2/21/2011"/>
  </r>
  <r>
    <n v="51361"/>
    <s v="3/18/2011"/>
    <s v="Low"/>
    <n v="14"/>
    <n v="76.06"/>
    <s v="Express Air"/>
    <n v="5.68"/>
    <n v="53.241999999999997"/>
    <n v="58.921999999999997"/>
    <x v="6"/>
    <s v="Corporate"/>
    <s v="Office Supplies"/>
    <x v="2"/>
    <s v="Small Box"/>
    <s v="3/20/2011"/>
  </r>
  <r>
    <n v="28642"/>
    <s v="1/18/2011"/>
    <s v="High"/>
    <n v="27"/>
    <n v="1592.0415"/>
    <s v="Regular Air"/>
    <n v="19.989999999999998"/>
    <n v="1114.42905"/>
    <n v="1134.41905"/>
    <x v="6"/>
    <s v="Corporate"/>
    <s v="Technology"/>
    <x v="7"/>
    <s v="Small Box"/>
    <s v="1/20/2011"/>
  </r>
  <r>
    <n v="16422"/>
    <d v="2011-09-10T00:00:00"/>
    <s v="Critical"/>
    <n v="16"/>
    <n v="171.5"/>
    <s v="Regular Air"/>
    <n v="4.68"/>
    <n v="120.05"/>
    <n v="124.72999999999999"/>
    <x v="10"/>
    <s v="Small Business"/>
    <s v="Office Supplies"/>
    <x v="4"/>
    <s v="Small Pack"/>
    <d v="2011-11-10T00:00:00"/>
  </r>
  <r>
    <n v="1988"/>
    <d v="2011-05-10T00:00:00"/>
    <s v="Not Specified"/>
    <n v="9"/>
    <n v="122.14"/>
    <s v="Regular Air"/>
    <n v="4.51"/>
    <n v="85.49799999999999"/>
    <n v="90.007999999999996"/>
    <x v="2"/>
    <s v="Corporate"/>
    <s v="Office Supplies"/>
    <x v="9"/>
    <s v="Small Box"/>
    <d v="2011-07-10T00:00:00"/>
  </r>
  <r>
    <n v="23522"/>
    <d v="2011-11-04T00:00:00"/>
    <s v="Critical"/>
    <n v="36"/>
    <n v="233.38"/>
    <s v="Regular Air"/>
    <n v="8.73"/>
    <n v="163.36599999999999"/>
    <n v="172.09599999999998"/>
    <x v="2"/>
    <s v="Small Business"/>
    <s v="Office Supplies"/>
    <x v="2"/>
    <s v="Small Box"/>
    <s v="4/13/2011"/>
  </r>
  <r>
    <n v="57185"/>
    <s v="5/23/2011"/>
    <s v="Medium"/>
    <n v="28"/>
    <n v="1360.82"/>
    <s v="Regular Air"/>
    <n v="10.25"/>
    <n v="952.57399999999984"/>
    <n v="962.82399999999984"/>
    <x v="6"/>
    <s v="Corporate"/>
    <s v="Furniture"/>
    <x v="0"/>
    <s v="Large Box"/>
    <s v="5/25/2011"/>
  </r>
  <r>
    <n v="37828"/>
    <s v="4/20/2011"/>
    <s v="Low"/>
    <n v="42"/>
    <n v="206.2"/>
    <s v="Regular Air"/>
    <n v="0.5"/>
    <n v="144.33999999999997"/>
    <n v="144.83999999999997"/>
    <x v="6"/>
    <s v="Corporate"/>
    <s v="Office Supplies"/>
    <x v="12"/>
    <s v="Small Box"/>
    <s v="4/22/2011"/>
  </r>
  <r>
    <n v="56387"/>
    <s v="5/20/2011"/>
    <s v="Medium"/>
    <n v="32"/>
    <n v="128.13999999999999"/>
    <s v="Express Air"/>
    <n v="7.01"/>
    <n v="89.697999999999979"/>
    <n v="96.707999999999984"/>
    <x v="10"/>
    <s v="Small Business"/>
    <s v="Office Supplies"/>
    <x v="11"/>
    <s v="Small Box"/>
    <s v="5/22/2011"/>
  </r>
  <r>
    <n v="39232"/>
    <d v="2011-12-07T00:00:00"/>
    <s v="Low"/>
    <n v="26"/>
    <n v="1451.59"/>
    <s v="Regular Air"/>
    <n v="14.3"/>
    <n v="1016.1129999999998"/>
    <n v="1030.4129999999998"/>
    <x v="0"/>
    <s v="Corporate"/>
    <s v="Office Supplies"/>
    <x v="2"/>
    <s v="Small Box"/>
    <s v="7/17/2011"/>
  </r>
  <r>
    <n v="19363"/>
    <d v="2011-05-07T00:00:00"/>
    <s v="High"/>
    <n v="41"/>
    <n v="248.1"/>
    <s v="Regular Air"/>
    <n v="0.96"/>
    <n v="173.67"/>
    <n v="174.63"/>
    <x v="10"/>
    <s v="Home Office"/>
    <s v="Office Supplies"/>
    <x v="5"/>
    <s v="Wrap Bag"/>
    <d v="2011-07-07T00:00:00"/>
  </r>
  <r>
    <n v="39683"/>
    <d v="2011-10-08T00:00:00"/>
    <s v="High"/>
    <n v="30"/>
    <n v="68.14"/>
    <s v="Regular Air"/>
    <n v="0.78"/>
    <n v="47.698"/>
    <n v="48.478000000000002"/>
    <x v="1"/>
    <s v="Corporate"/>
    <s v="Office Supplies"/>
    <x v="13"/>
    <s v="Wrap Bag"/>
    <d v="2011-12-08T00:00:00"/>
  </r>
  <r>
    <n v="50117"/>
    <d v="2011-03-06T00:00:00"/>
    <s v="Critical"/>
    <n v="17"/>
    <n v="47.44"/>
    <s v="Regular Air"/>
    <n v="0.5"/>
    <n v="33.207999999999998"/>
    <n v="33.707999999999998"/>
    <x v="1"/>
    <s v="Small Business"/>
    <s v="Office Supplies"/>
    <x v="12"/>
    <s v="Small Box"/>
    <d v="2011-05-06T00:00:00"/>
  </r>
  <r>
    <n v="46531"/>
    <s v="8/21/2011"/>
    <s v="Low"/>
    <n v="23"/>
    <n v="84.47"/>
    <s v="Regular Air"/>
    <n v="1.49"/>
    <n v="59.128999999999998"/>
    <n v="60.619"/>
    <x v="2"/>
    <s v="Consumer"/>
    <s v="Office Supplies"/>
    <x v="11"/>
    <s v="Small Box"/>
    <s v="8/21/2011"/>
  </r>
  <r>
    <n v="45377"/>
    <d v="2011-03-04T00:00:00"/>
    <s v="Low"/>
    <n v="47"/>
    <n v="91.43"/>
    <s v="Regular Air"/>
    <n v="1.49"/>
    <n v="64.001000000000005"/>
    <n v="65.491"/>
    <x v="0"/>
    <s v="Home Office"/>
    <s v="Office Supplies"/>
    <x v="11"/>
    <s v="Small Box"/>
    <d v="2011-05-04T00:00:00"/>
  </r>
  <r>
    <n v="5444"/>
    <s v="3/17/2011"/>
    <s v="Critical"/>
    <n v="2"/>
    <n v="885.94"/>
    <s v="Regular Air"/>
    <n v="24.49"/>
    <n v="620.15800000000002"/>
    <n v="644.64800000000002"/>
    <x v="6"/>
    <s v="Small Business"/>
    <s v="Technology"/>
    <x v="16"/>
    <s v="Large Box"/>
    <s v="3/19/2011"/>
  </r>
  <r>
    <n v="33061"/>
    <s v="7/15/2011"/>
    <s v="High"/>
    <n v="48"/>
    <n v="5318.89"/>
    <s v="Regular Air"/>
    <n v="8.64"/>
    <n v="3723.223"/>
    <n v="3731.8629999999998"/>
    <x v="2"/>
    <s v="Home Office"/>
    <s v="Office Supplies"/>
    <x v="9"/>
    <s v="Small Box"/>
    <s v="7/17/2011"/>
  </r>
  <r>
    <n v="37314"/>
    <d v="2011-04-05T00:00:00"/>
    <s v="Medium"/>
    <n v="21"/>
    <n v="210.86"/>
    <s v="Regular Air"/>
    <n v="6.02"/>
    <n v="147.602"/>
    <n v="153.62200000000001"/>
    <x v="6"/>
    <s v="Home Office"/>
    <s v="Furniture"/>
    <x v="0"/>
    <s v="Medium Box"/>
    <d v="2011-05-05T00:00:00"/>
  </r>
  <r>
    <n v="14503"/>
    <d v="2011-05-02T00:00:00"/>
    <s v="Not Specified"/>
    <n v="14"/>
    <n v="438.47"/>
    <s v="Express Air"/>
    <n v="2.99"/>
    <n v="306.92899999999997"/>
    <n v="309.91899999999998"/>
    <x v="3"/>
    <s v="Corporate"/>
    <s v="Office Supplies"/>
    <x v="11"/>
    <s v="Small Box"/>
    <d v="2011-06-02T00:00:00"/>
  </r>
  <r>
    <n v="57799"/>
    <s v="8/31/2011"/>
    <s v="High"/>
    <n v="25"/>
    <n v="12343.07"/>
    <s v="Delivery Truck"/>
    <n v="69.3"/>
    <n v="8640.1489999999994"/>
    <n v="8709.4489999999987"/>
    <x v="10"/>
    <s v="Consumer"/>
    <s v="Technology"/>
    <x v="6"/>
    <s v="Jumbo Drum"/>
    <d v="2011-02-09T00:00:00"/>
  </r>
  <r>
    <n v="12037"/>
    <s v="6/30/2011"/>
    <s v="Low"/>
    <n v="14"/>
    <n v="135.21"/>
    <s v="Regular Air"/>
    <n v="4.3899999999999997"/>
    <n v="94.647000000000006"/>
    <n v="99.037000000000006"/>
    <x v="9"/>
    <s v="Consumer"/>
    <s v="Office Supplies"/>
    <x v="2"/>
    <s v="Wrap Bag"/>
    <d v="2011-05-07T00:00:00"/>
  </r>
  <r>
    <n v="7521"/>
    <s v="2/27/2011"/>
    <s v="Low"/>
    <n v="19"/>
    <n v="1942.1735000000001"/>
    <s v="Express Air"/>
    <n v="2.5"/>
    <n v="1359.52145"/>
    <n v="1362.02145"/>
    <x v="6"/>
    <s v="Small Business"/>
    <s v="Technology"/>
    <x v="7"/>
    <s v="Small Box"/>
    <d v="2011-05-03T00:00:00"/>
  </r>
  <r>
    <n v="58470"/>
    <d v="2011-08-06T00:00:00"/>
    <s v="High"/>
    <n v="5"/>
    <n v="159.5"/>
    <s v="Regular Air"/>
    <n v="6.72"/>
    <n v="111.64999999999999"/>
    <n v="118.36999999999999"/>
    <x v="0"/>
    <s v="Small Business"/>
    <s v="Office Supplies"/>
    <x v="9"/>
    <s v="Small Box"/>
    <d v="2011-09-06T00:00:00"/>
  </r>
  <r>
    <n v="12322"/>
    <d v="2011-11-05T00:00:00"/>
    <s v="Critical"/>
    <n v="36"/>
    <n v="3436.9"/>
    <s v="Express Air"/>
    <n v="39.61"/>
    <n v="2405.83"/>
    <n v="2445.44"/>
    <x v="6"/>
    <s v="Small Business"/>
    <s v="Furniture"/>
    <x v="0"/>
    <s v="Medium Box"/>
    <s v="5/13/2011"/>
  </r>
  <r>
    <n v="45156"/>
    <d v="2011-12-02T00:00:00"/>
    <s v="Low"/>
    <n v="14"/>
    <n v="174.3"/>
    <s v="Regular Air"/>
    <n v="0.5"/>
    <n v="122.01"/>
    <n v="122.51"/>
    <x v="10"/>
    <s v="Home Office"/>
    <s v="Office Supplies"/>
    <x v="12"/>
    <s v="Small Box"/>
    <s v="2/17/2011"/>
  </r>
  <r>
    <n v="8995"/>
    <s v="5/17/2011"/>
    <s v="High"/>
    <n v="35"/>
    <n v="3389.93"/>
    <s v="Express Air"/>
    <n v="21.26"/>
    <n v="2372.9509999999996"/>
    <n v="2394.2109999999998"/>
    <x v="1"/>
    <s v="Consumer"/>
    <s v="Furniture"/>
    <x v="0"/>
    <s v="Large Box"/>
    <s v="5/18/2011"/>
  </r>
  <r>
    <n v="53056"/>
    <d v="2011-03-11T00:00:00"/>
    <s v="Critical"/>
    <n v="13"/>
    <n v="509.49"/>
    <s v="Regular Air"/>
    <n v="8.9700000000000006"/>
    <n v="356.64299999999997"/>
    <n v="365.613"/>
    <x v="0"/>
    <s v="Corporate"/>
    <s v="Technology"/>
    <x v="6"/>
    <s v="Small Box"/>
    <d v="2011-04-11T00:00:00"/>
  </r>
  <r>
    <n v="24486"/>
    <s v="4/22/2011"/>
    <s v="Medium"/>
    <n v="3"/>
    <n v="28.11"/>
    <s v="Regular Air"/>
    <n v="2.83"/>
    <n v="19.677"/>
    <n v="22.506999999999998"/>
    <x v="6"/>
    <s v="Consumer"/>
    <s v="Technology"/>
    <x v="3"/>
    <s v="Small Pack"/>
    <s v="4/23/2011"/>
  </r>
  <r>
    <n v="34243"/>
    <d v="2011-11-02T00:00:00"/>
    <s v="High"/>
    <n v="35"/>
    <n v="1264.1300000000001"/>
    <s v="Regular Air"/>
    <n v="35"/>
    <n v="884.89100000000008"/>
    <n v="919.89100000000008"/>
    <x v="0"/>
    <s v="Home Office"/>
    <s v="Office Supplies"/>
    <x v="9"/>
    <s v="Large Box"/>
    <s v="2/13/2011"/>
  </r>
  <r>
    <n v="39041"/>
    <s v="10/26/2011"/>
    <s v="Critical"/>
    <n v="23"/>
    <n v="336.86"/>
    <s v="Regular Air"/>
    <n v="5.3"/>
    <n v="235.80199999999999"/>
    <n v="241.102"/>
    <x v="0"/>
    <s v="Corporate"/>
    <s v="Furniture"/>
    <x v="0"/>
    <s v="Wrap Bag"/>
    <s v="10/28/2011"/>
  </r>
  <r>
    <n v="58566"/>
    <s v="8/23/2011"/>
    <s v="Not Specified"/>
    <n v="45"/>
    <n v="4680.8900000000003"/>
    <s v="Regular Air"/>
    <n v="10.119999999999999"/>
    <n v="3276.623"/>
    <n v="3286.7429999999999"/>
    <x v="7"/>
    <s v="Consumer"/>
    <s v="Furniture"/>
    <x v="0"/>
    <s v="Large Box"/>
    <s v="8/24/2011"/>
  </r>
  <r>
    <n v="3393"/>
    <d v="2011-03-07T00:00:00"/>
    <s v="High"/>
    <n v="33"/>
    <n v="325.92"/>
    <s v="Regular Air"/>
    <n v="7.29"/>
    <n v="228.14400000000001"/>
    <n v="235.434"/>
    <x v="4"/>
    <s v="Consumer"/>
    <s v="Furniture"/>
    <x v="0"/>
    <s v="Small Pack"/>
    <d v="2011-03-07T00:00:00"/>
  </r>
  <r>
    <n v="28867"/>
    <s v="7/22/2011"/>
    <s v="Medium"/>
    <n v="6"/>
    <n v="642.41999999999996"/>
    <s v="Regular Air"/>
    <n v="19.989999999999998"/>
    <n v="449.69399999999996"/>
    <n v="469.68399999999997"/>
    <x v="10"/>
    <s v="Corporate"/>
    <s v="Office Supplies"/>
    <x v="2"/>
    <s v="Small Box"/>
    <s v="7/23/2011"/>
  </r>
  <r>
    <n v="24646"/>
    <s v="4/15/2011"/>
    <s v="Not Specified"/>
    <n v="46"/>
    <n v="662.51"/>
    <s v="Regular Air"/>
    <n v="1.39"/>
    <n v="463.75699999999995"/>
    <n v="465.14699999999993"/>
    <x v="10"/>
    <s v="Small Business"/>
    <s v="Office Supplies"/>
    <x v="15"/>
    <s v="Small Box"/>
    <s v="4/16/2011"/>
  </r>
  <r>
    <n v="6566"/>
    <s v="5/21/2011"/>
    <s v="Critical"/>
    <n v="21"/>
    <n v="748.83"/>
    <s v="Regular Air"/>
    <n v="1.99"/>
    <n v="524.18100000000004"/>
    <n v="526.17100000000005"/>
    <x v="5"/>
    <s v="Corporate"/>
    <s v="Technology"/>
    <x v="3"/>
    <s v="Small Pack"/>
    <s v="5/21/2011"/>
  </r>
  <r>
    <n v="2757"/>
    <s v="7/19/2011"/>
    <s v="Critical"/>
    <n v="39"/>
    <n v="3554.46"/>
    <s v="Delivery Truck"/>
    <n v="74.349999999999994"/>
    <n v="2488.1219999999998"/>
    <n v="2562.4719999999998"/>
    <x v="8"/>
    <s v="Corporate"/>
    <s v="Furniture"/>
    <x v="1"/>
    <s v="Jumbo Drum"/>
    <s v="7/19/2011"/>
  </r>
  <r>
    <n v="38531"/>
    <d v="2011-05-12T00:00:00"/>
    <s v="Low"/>
    <n v="26"/>
    <n v="118.43"/>
    <s v="Express Air"/>
    <n v="2.2599999999999998"/>
    <n v="82.900999999999996"/>
    <n v="85.161000000000001"/>
    <x v="9"/>
    <s v="Home Office"/>
    <s v="Office Supplies"/>
    <x v="2"/>
    <s v="Wrap Bag"/>
    <d v="2011-12-12T00:00:00"/>
  </r>
  <r>
    <n v="10338"/>
    <s v="7/14/2011"/>
    <s v="Not Specified"/>
    <n v="7"/>
    <n v="363.57"/>
    <s v="Delivery Truck"/>
    <n v="46.59"/>
    <n v="254.49899999999997"/>
    <n v="301.08899999999994"/>
    <x v="4"/>
    <s v="Corporate"/>
    <s v="Furniture"/>
    <x v="8"/>
    <s v="Jumbo Box"/>
    <s v="7/16/2011"/>
  </r>
  <r>
    <n v="18273"/>
    <s v="9/15/2011"/>
    <s v="Low"/>
    <n v="18"/>
    <n v="925.03"/>
    <s v="Regular Air"/>
    <n v="19.989999999999998"/>
    <n v="647.52099999999996"/>
    <n v="667.51099999999997"/>
    <x v="11"/>
    <s v="Corporate"/>
    <s v="Technology"/>
    <x v="3"/>
    <s v="Small Box"/>
    <s v="9/17/2011"/>
  </r>
  <r>
    <n v="44579"/>
    <d v="2011-03-06T00:00:00"/>
    <s v="Not Specified"/>
    <n v="19"/>
    <n v="3896.39"/>
    <s v="Regular Air"/>
    <n v="18.059999999999999"/>
    <n v="2727.473"/>
    <n v="2745.5329999999999"/>
    <x v="6"/>
    <s v="Small Business"/>
    <s v="Furniture"/>
    <x v="1"/>
    <s v="Large Box"/>
    <d v="2011-04-06T00:00:00"/>
  </r>
  <r>
    <n v="20068"/>
    <s v="2/28/2011"/>
    <s v="Critical"/>
    <n v="9"/>
    <n v="53.18"/>
    <s v="Regular Air"/>
    <n v="6.98"/>
    <n v="37.225999999999999"/>
    <n v="44.206000000000003"/>
    <x v="2"/>
    <s v="Home Office"/>
    <s v="Office Supplies"/>
    <x v="11"/>
    <s v="Small Box"/>
    <d v="2011-01-03T00:00:00"/>
  </r>
  <r>
    <n v="42918"/>
    <s v="5/22/2011"/>
    <s v="High"/>
    <n v="46"/>
    <n v="410.43"/>
    <s v="Regular Air"/>
    <n v="5.76"/>
    <n v="287.30099999999999"/>
    <n v="293.06099999999998"/>
    <x v="11"/>
    <s v="Corporate"/>
    <s v="Technology"/>
    <x v="6"/>
    <s v="Medium Box"/>
    <s v="5/24/2011"/>
  </r>
  <r>
    <n v="9216"/>
    <s v="4/14/2011"/>
    <s v="Medium"/>
    <n v="36"/>
    <n v="5977.63"/>
    <s v="Delivery Truck"/>
    <n v="55.24"/>
    <n v="4184.3409999999994"/>
    <n v="4239.5809999999992"/>
    <x v="11"/>
    <s v="Consumer"/>
    <s v="Office Supplies"/>
    <x v="10"/>
    <s v="Jumbo Drum"/>
    <s v="4/16/2011"/>
  </r>
  <r>
    <n v="54882"/>
    <d v="2011-06-02T00:00:00"/>
    <s v="Critical"/>
    <n v="17"/>
    <n v="86.29"/>
    <s v="Regular Air"/>
    <n v="0.49"/>
    <n v="60.402999999999999"/>
    <n v="60.893000000000001"/>
    <x v="3"/>
    <s v="Consumer"/>
    <s v="Office Supplies"/>
    <x v="12"/>
    <s v="Small Box"/>
    <d v="2011-09-02T00:00:00"/>
  </r>
  <r>
    <n v="27778"/>
    <d v="2011-02-09T00:00:00"/>
    <s v="Critical"/>
    <n v="34"/>
    <n v="4805.92"/>
    <s v="Delivery Truck"/>
    <n v="36.090000000000003"/>
    <n v="3364.1439999999998"/>
    <n v="3400.2339999999999"/>
    <x v="1"/>
    <s v="Corporate"/>
    <s v="Furniture"/>
    <x v="14"/>
    <s v="Jumbo Box"/>
    <d v="2011-04-09T00:00:00"/>
  </r>
  <r>
    <n v="8419"/>
    <s v="9/29/2011"/>
    <s v="Critical"/>
    <n v="24"/>
    <n v="152.6"/>
    <s v="Regular Air"/>
    <n v="7.03"/>
    <n v="106.82"/>
    <n v="113.85"/>
    <x v="8"/>
    <s v="Small Business"/>
    <s v="Office Supplies"/>
    <x v="2"/>
    <s v="Small Box"/>
    <s v="9/30/2011"/>
  </r>
  <r>
    <n v="14948"/>
    <s v="5/28/2011"/>
    <s v="Medium"/>
    <n v="6"/>
    <n v="647.78"/>
    <s v="Delivery Truck"/>
    <n v="35.840000000000003"/>
    <n v="453.44599999999997"/>
    <n v="489.28599999999994"/>
    <x v="0"/>
    <s v="Small Business"/>
    <s v="Furniture"/>
    <x v="14"/>
    <s v="Jumbo Box"/>
    <s v="5/29/2011"/>
  </r>
  <r>
    <n v="45543"/>
    <d v="2011-02-02T00:00:00"/>
    <s v="Low"/>
    <n v="16"/>
    <n v="1223.43"/>
    <s v="Delivery Truck"/>
    <n v="89.3"/>
    <n v="856.40099999999995"/>
    <n v="945.70099999999991"/>
    <x v="6"/>
    <s v="Corporate"/>
    <s v="Furniture"/>
    <x v="8"/>
    <s v="Jumbo Box"/>
    <d v="2011-06-02T00:00:00"/>
  </r>
  <r>
    <n v="31109"/>
    <s v="10/28/2011"/>
    <s v="Low"/>
    <n v="49"/>
    <n v="1515"/>
    <s v="Regular Air"/>
    <n v="12.62"/>
    <n v="1060.5"/>
    <n v="1073.1199999999999"/>
    <x v="7"/>
    <s v="Small Business"/>
    <s v="Office Supplies"/>
    <x v="11"/>
    <s v="Small Box"/>
    <d v="2011-01-11T00:00:00"/>
  </r>
  <r>
    <n v="44960"/>
    <d v="2011-03-05T00:00:00"/>
    <s v="Low"/>
    <n v="22"/>
    <n v="180.92"/>
    <s v="Regular Air"/>
    <n v="6.14"/>
    <n v="126.64399999999998"/>
    <n v="132.78399999999996"/>
    <x v="6"/>
    <s v="Consumer"/>
    <s v="Office Supplies"/>
    <x v="4"/>
    <s v="Small Pack"/>
    <d v="2011-03-05T00:00:00"/>
  </r>
  <r>
    <n v="54279"/>
    <s v="7/30/2011"/>
    <s v="High"/>
    <n v="41"/>
    <n v="10071.09"/>
    <s v="Delivery Truck"/>
    <n v="17.86"/>
    <n v="7049.7629999999999"/>
    <n v="7067.6229999999996"/>
    <x v="7"/>
    <s v="Corporate"/>
    <s v="Technology"/>
    <x v="6"/>
    <s v="Jumbo Drum"/>
    <s v="7/31/2011"/>
  </r>
  <r>
    <n v="56768"/>
    <s v="7/27/2011"/>
    <s v="Critical"/>
    <n v="13"/>
    <n v="1207.02"/>
    <s v="Delivery Truck"/>
    <n v="14"/>
    <n v="844.91399999999999"/>
    <n v="858.91399999999999"/>
    <x v="2"/>
    <s v="Corporate"/>
    <s v="Technology"/>
    <x v="6"/>
    <s v="Jumbo Drum"/>
    <s v="7/28/2011"/>
  </r>
  <r>
    <n v="28581"/>
    <d v="2011-07-12T00:00:00"/>
    <s v="Medium"/>
    <n v="36"/>
    <n v="176.35"/>
    <s v="Regular Air"/>
    <n v="0.8"/>
    <n v="123.44499999999999"/>
    <n v="124.24499999999999"/>
    <x v="2"/>
    <s v="Home Office"/>
    <s v="Office Supplies"/>
    <x v="2"/>
    <s v="Wrap Bag"/>
    <d v="2011-09-12T00:00:00"/>
  </r>
  <r>
    <n v="49477"/>
    <s v="11/29/2011"/>
    <s v="Medium"/>
    <n v="9"/>
    <n v="75.94"/>
    <s v="Regular Air"/>
    <n v="5.83"/>
    <n v="53.157999999999994"/>
    <n v="58.987999999999992"/>
    <x v="6"/>
    <s v="Corporate"/>
    <s v="Office Supplies"/>
    <x v="2"/>
    <s v="Wrap Bag"/>
    <s v="11/29/2011"/>
  </r>
  <r>
    <n v="17985"/>
    <d v="2011-12-04T00:00:00"/>
    <s v="Medium"/>
    <n v="4"/>
    <n v="473.88"/>
    <s v="Delivery Truck"/>
    <n v="30"/>
    <n v="331.71599999999995"/>
    <n v="361.71599999999995"/>
    <x v="6"/>
    <s v="Home Office"/>
    <s v="Furniture"/>
    <x v="1"/>
    <s v="Jumbo Drum"/>
    <s v="4/13/2011"/>
  </r>
  <r>
    <n v="52321"/>
    <d v="2011-05-11T00:00:00"/>
    <s v="High"/>
    <n v="45"/>
    <n v="13104.992"/>
    <s v="Delivery Truck"/>
    <n v="60"/>
    <n v="9173.4943999999996"/>
    <n v="9233.4943999999996"/>
    <x v="1"/>
    <s v="Small Business"/>
    <s v="Furniture"/>
    <x v="8"/>
    <s v="Jumbo Drum"/>
    <d v="2011-05-11T00:00:00"/>
  </r>
  <r>
    <n v="9062"/>
    <s v="3/20/2011"/>
    <s v="High"/>
    <n v="19"/>
    <n v="1825.42"/>
    <s v="Regular Air"/>
    <n v="8.99"/>
    <n v="1277.7939999999999"/>
    <n v="1286.7839999999999"/>
    <x v="12"/>
    <s v="Consumer"/>
    <s v="Furniture"/>
    <x v="0"/>
    <s v="Small Pack"/>
    <s v="3/23/2011"/>
  </r>
  <r>
    <n v="6918"/>
    <d v="2011-01-07T00:00:00"/>
    <s v="Critical"/>
    <n v="38"/>
    <n v="1559.5"/>
    <s v="Regular Air"/>
    <n v="1.99"/>
    <n v="1091.6499999999999"/>
    <n v="1093.6399999999999"/>
    <x v="6"/>
    <s v="Consumer"/>
    <s v="Technology"/>
    <x v="3"/>
    <s v="Small Pack"/>
    <d v="2011-03-07T00:00:00"/>
  </r>
  <r>
    <n v="20960"/>
    <s v="11/18/2011"/>
    <s v="Low"/>
    <n v="19"/>
    <n v="195.96"/>
    <s v="Regular Air"/>
    <n v="6.5"/>
    <n v="137.172"/>
    <n v="143.672"/>
    <x v="0"/>
    <s v="Corporate"/>
    <s v="Technology"/>
    <x v="3"/>
    <s v="Small Box"/>
    <s v="11/23/2011"/>
  </r>
  <r>
    <n v="14662"/>
    <s v="11/16/2011"/>
    <s v="High"/>
    <n v="24"/>
    <n v="39.69"/>
    <s v="Regular Air"/>
    <n v="1"/>
    <n v="27.782999999999998"/>
    <n v="28.782999999999998"/>
    <x v="12"/>
    <s v="Corporate"/>
    <s v="Office Supplies"/>
    <x v="5"/>
    <s v="Wrap Bag"/>
    <s v="11/17/2011"/>
  </r>
  <r>
    <n v="55845"/>
    <s v="7/21/2011"/>
    <s v="Low"/>
    <n v="29"/>
    <n v="4203.88"/>
    <s v="Delivery Truck"/>
    <n v="66.27"/>
    <n v="2942.7159999999999"/>
    <n v="3008.9859999999999"/>
    <x v="7"/>
    <s v="Home Office"/>
    <s v="Furniture"/>
    <x v="14"/>
    <s v="Jumbo Box"/>
    <s v="7/25/2011"/>
  </r>
  <r>
    <n v="34179"/>
    <d v="2011-02-11T00:00:00"/>
    <s v="Not Specified"/>
    <n v="21"/>
    <n v="293.27"/>
    <s v="Regular Air"/>
    <n v="1.99"/>
    <n v="205.28899999999999"/>
    <n v="207.279"/>
    <x v="7"/>
    <s v="Corporate"/>
    <s v="Technology"/>
    <x v="3"/>
    <s v="Small Pack"/>
    <d v="2011-04-11T00:00:00"/>
  </r>
  <r>
    <n v="5568"/>
    <d v="2011-06-06T00:00:00"/>
    <s v="Medium"/>
    <n v="8"/>
    <n v="120.22"/>
    <s v="Regular Air"/>
    <n v="5"/>
    <n v="84.153999999999996"/>
    <n v="89.153999999999996"/>
    <x v="10"/>
    <s v="Home Office"/>
    <s v="Furniture"/>
    <x v="0"/>
    <s v="Small Pack"/>
    <d v="2011-07-06T00:00:00"/>
  </r>
  <r>
    <n v="21063"/>
    <s v="4/15/2011"/>
    <s v="Low"/>
    <n v="48"/>
    <n v="7339.24"/>
    <s v="Delivery Truck"/>
    <n v="51.92"/>
    <n v="5137.4679999999998"/>
    <n v="5189.3879999999999"/>
    <x v="3"/>
    <s v="Consumer"/>
    <s v="Furniture"/>
    <x v="8"/>
    <s v="Jumbo Box"/>
    <s v="4/15/2011"/>
  </r>
  <r>
    <n v="21475"/>
    <s v="2/20/2011"/>
    <s v="Critical"/>
    <n v="15"/>
    <n v="4956.7839999999997"/>
    <s v="Delivery Truck"/>
    <n v="75.23"/>
    <n v="3469.7487999999994"/>
    <n v="3544.9787999999994"/>
    <x v="5"/>
    <s v="Consumer"/>
    <s v="Furniture"/>
    <x v="8"/>
    <s v="Jumbo Box"/>
    <s v="2/21/2011"/>
  </r>
  <r>
    <n v="26787"/>
    <s v="9/19/2011"/>
    <s v="High"/>
    <n v="25"/>
    <n v="1119.9100000000001"/>
    <s v="Express Air"/>
    <n v="5.79"/>
    <n v="783.93700000000001"/>
    <n v="789.72699999999998"/>
    <x v="3"/>
    <s v="Small Business"/>
    <s v="Office Supplies"/>
    <x v="2"/>
    <s v="Small Box"/>
    <s v="9/21/2011"/>
  </r>
  <r>
    <n v="42081"/>
    <d v="2011-10-01T00:00:00"/>
    <s v="Low"/>
    <n v="3"/>
    <n v="32.49"/>
    <s v="Regular Air"/>
    <n v="1.39"/>
    <n v="22.742999999999999"/>
    <n v="24.132999999999999"/>
    <x v="6"/>
    <s v="Small Business"/>
    <s v="Office Supplies"/>
    <x v="15"/>
    <s v="Small Box"/>
    <d v="2011-12-01T00:00:00"/>
  </r>
  <r>
    <n v="10791"/>
    <s v="8/19/2011"/>
    <s v="Not Specified"/>
    <n v="20"/>
    <n v="400.57"/>
    <s v="Regular Air"/>
    <n v="5.77"/>
    <n v="280.399"/>
    <n v="286.16899999999998"/>
    <x v="1"/>
    <s v="Small Business"/>
    <s v="Office Supplies"/>
    <x v="2"/>
    <s v="Small Box"/>
    <s v="8/21/2011"/>
  </r>
  <r>
    <n v="37861"/>
    <s v="12/28/2011"/>
    <s v="Not Specified"/>
    <n v="32"/>
    <n v="980.07"/>
    <s v="Regular Air"/>
    <n v="5.76"/>
    <n v="686.04899999999998"/>
    <n v="691.80899999999997"/>
    <x v="10"/>
    <s v="Corporate"/>
    <s v="Office Supplies"/>
    <x v="2"/>
    <s v="Small Box"/>
    <s v="12/30/2011"/>
  </r>
  <r>
    <n v="47174"/>
    <s v="9/16/2011"/>
    <s v="Critical"/>
    <n v="42"/>
    <n v="642.1"/>
    <s v="Regular Air"/>
    <n v="7.51"/>
    <n v="449.46999999999997"/>
    <n v="456.97999999999996"/>
    <x v="6"/>
    <s v="Corporate"/>
    <s v="Technology"/>
    <x v="6"/>
    <s v="Medium Box"/>
    <s v="9/16/2011"/>
  </r>
  <r>
    <n v="3814"/>
    <s v="2/21/2011"/>
    <s v="Low"/>
    <n v="43"/>
    <n v="1225.4100000000001"/>
    <s v="Express Air"/>
    <n v="13.99"/>
    <n v="857.78700000000003"/>
    <n v="871.77700000000004"/>
    <x v="5"/>
    <s v="Consumer"/>
    <s v="Office Supplies"/>
    <x v="9"/>
    <s v="Medium Box"/>
    <s v="2/27/2011"/>
  </r>
  <r>
    <n v="19616"/>
    <s v="12/22/2011"/>
    <s v="High"/>
    <n v="3"/>
    <n v="92.31"/>
    <s v="Regular Air"/>
    <n v="6.17"/>
    <n v="64.617000000000004"/>
    <n v="70.787000000000006"/>
    <x v="6"/>
    <s v="Corporate"/>
    <s v="Office Supplies"/>
    <x v="5"/>
    <s v="Small Pack"/>
    <s v="12/23/2011"/>
  </r>
  <r>
    <n v="30276"/>
    <s v="8/26/2011"/>
    <s v="Low"/>
    <n v="44"/>
    <n v="1453.704"/>
    <s v="Regular Air"/>
    <n v="1.1000000000000001"/>
    <n v="1017.5927999999999"/>
    <n v="1018.6927999999999"/>
    <x v="2"/>
    <s v="Corporate"/>
    <s v="Technology"/>
    <x v="7"/>
    <s v="Small Box"/>
    <s v="8/30/2011"/>
  </r>
  <r>
    <n v="6336"/>
    <s v="8/28/2011"/>
    <s v="High"/>
    <n v="43"/>
    <n v="320.26"/>
    <s v="Express Air"/>
    <n v="6.05"/>
    <n v="224.18199999999999"/>
    <n v="230.232"/>
    <x v="10"/>
    <s v="Home Office"/>
    <s v="Office Supplies"/>
    <x v="11"/>
    <s v="Small Box"/>
    <s v="8/30/2011"/>
  </r>
  <r>
    <n v="59554"/>
    <s v="11/15/2011"/>
    <s v="Critical"/>
    <n v="40"/>
    <n v="718.6"/>
    <s v="Regular Air"/>
    <n v="4"/>
    <n v="503.02"/>
    <n v="507.02"/>
    <x v="6"/>
    <s v="Consumer"/>
    <s v="Technology"/>
    <x v="3"/>
    <s v="Small Box"/>
    <s v="11/16/2011"/>
  </r>
  <r>
    <n v="43267"/>
    <s v="5/16/2011"/>
    <s v="Critical"/>
    <n v="17"/>
    <n v="1368.14"/>
    <s v="Express Air"/>
    <n v="19.95"/>
    <n v="957.69799999999998"/>
    <n v="977.64800000000002"/>
    <x v="1"/>
    <s v="Home Office"/>
    <s v="Office Supplies"/>
    <x v="10"/>
    <s v="Large Box"/>
    <s v="5/18/2011"/>
  </r>
  <r>
    <n v="38693"/>
    <s v="6/14/2011"/>
    <s v="Low"/>
    <n v="3"/>
    <n v="2222.61"/>
    <s v="Regular Air"/>
    <n v="24.49"/>
    <n v="1555.827"/>
    <n v="1580.317"/>
    <x v="6"/>
    <s v="Home Office"/>
    <s v="Technology"/>
    <x v="16"/>
    <s v="Large Box"/>
    <s v="6/21/2011"/>
  </r>
  <r>
    <n v="26791"/>
    <s v="4/29/2011"/>
    <s v="Low"/>
    <n v="45"/>
    <n v="500.48"/>
    <s v="Regular Air"/>
    <n v="5.03"/>
    <n v="350.33600000000001"/>
    <n v="355.36599999999999"/>
    <x v="11"/>
    <s v="Home Office"/>
    <s v="Office Supplies"/>
    <x v="9"/>
    <s v="Small Box"/>
    <d v="2011-06-05T00:00:00"/>
  </r>
  <r>
    <n v="52199"/>
    <s v="1/26/2011"/>
    <s v="Medium"/>
    <n v="19"/>
    <n v="92.24"/>
    <s v="Regular Air"/>
    <n v="5.24"/>
    <n v="64.567999999999998"/>
    <n v="69.807999999999993"/>
    <x v="7"/>
    <s v="Corporate"/>
    <s v="Office Supplies"/>
    <x v="11"/>
    <s v="Small Box"/>
    <s v="1/27/2011"/>
  </r>
  <r>
    <n v="27872"/>
    <s v="10/13/2011"/>
    <s v="Not Specified"/>
    <n v="25"/>
    <n v="388.71"/>
    <s v="Regular Air"/>
    <n v="7.27"/>
    <n v="272.09699999999998"/>
    <n v="279.36699999999996"/>
    <x v="7"/>
    <s v="Corporate"/>
    <s v="Office Supplies"/>
    <x v="11"/>
    <s v="Small Box"/>
    <s v="10/15/2011"/>
  </r>
  <r>
    <n v="40770"/>
    <s v="4/16/2011"/>
    <s v="Low"/>
    <n v="19"/>
    <n v="217.69"/>
    <s v="Regular Air"/>
    <n v="6.12"/>
    <n v="152.38299999999998"/>
    <n v="158.50299999999999"/>
    <x v="7"/>
    <s v="Home Office"/>
    <s v="Office Supplies"/>
    <x v="10"/>
    <s v="Medium Box"/>
    <s v="4/21/2011"/>
  </r>
  <r>
    <n v="58117"/>
    <s v="2/20/2011"/>
    <s v="Critical"/>
    <n v="42"/>
    <n v="134.86000000000001"/>
    <s v="Regular Air"/>
    <n v="1.92"/>
    <n v="94.402000000000001"/>
    <n v="96.322000000000003"/>
    <x v="3"/>
    <s v="Corporate"/>
    <s v="Office Supplies"/>
    <x v="4"/>
    <s v="Wrap Bag"/>
    <s v="2/21/2011"/>
  </r>
  <r>
    <n v="47106"/>
    <s v="10/25/2011"/>
    <s v="Medium"/>
    <n v="40"/>
    <n v="6618.4570000000003"/>
    <s v="Regular Air"/>
    <n v="5.99"/>
    <n v="4632.9198999999999"/>
    <n v="4638.9098999999997"/>
    <x v="4"/>
    <s v="Home Office"/>
    <s v="Technology"/>
    <x v="7"/>
    <s v="Small Box"/>
    <s v="10/27/2011"/>
  </r>
  <r>
    <n v="55361"/>
    <s v="3/23/2011"/>
    <s v="Not Specified"/>
    <n v="31"/>
    <n v="293.52"/>
    <s v="Regular Air"/>
    <n v="7.28"/>
    <n v="205.46399999999997"/>
    <n v="212.74399999999997"/>
    <x v="2"/>
    <s v="Small Business"/>
    <s v="Office Supplies"/>
    <x v="9"/>
    <s v="Small Box"/>
    <s v="3/24/2011"/>
  </r>
  <r>
    <n v="24033"/>
    <d v="2011-02-01T00:00:00"/>
    <s v="High"/>
    <n v="50"/>
    <n v="1227.18"/>
    <s v="Delivery Truck"/>
    <n v="15.68"/>
    <n v="859.02599999999995"/>
    <n v="874.7059999999999"/>
    <x v="3"/>
    <s v="Consumer"/>
    <s v="Furniture"/>
    <x v="0"/>
    <s v="Jumbo Drum"/>
    <d v="2011-04-01T00:00:00"/>
  </r>
  <r>
    <n v="27266"/>
    <d v="2011-08-09T00:00:00"/>
    <s v="Critical"/>
    <n v="9"/>
    <n v="1031.06"/>
    <s v="Regular Air"/>
    <n v="1.99"/>
    <n v="721.74199999999996"/>
    <n v="723.73199999999997"/>
    <x v="4"/>
    <s v="Corporate"/>
    <s v="Technology"/>
    <x v="3"/>
    <s v="Small Pack"/>
    <d v="2011-11-09T00:00:00"/>
  </r>
  <r>
    <n v="18182"/>
    <d v="2011-10-04T00:00:00"/>
    <s v="Medium"/>
    <n v="12"/>
    <n v="396.69"/>
    <s v="Express Air"/>
    <n v="8.74"/>
    <n v="277.68299999999999"/>
    <n v="286.423"/>
    <x v="6"/>
    <s v="Corporate"/>
    <s v="Office Supplies"/>
    <x v="9"/>
    <s v="Small Box"/>
    <d v="2011-12-04T00:00:00"/>
  </r>
  <r>
    <n v="18528"/>
    <s v="4/30/2011"/>
    <s v="Critical"/>
    <n v="33"/>
    <n v="340.97"/>
    <s v="Regular Air"/>
    <n v="3.99"/>
    <n v="238.679"/>
    <n v="242.66900000000001"/>
    <x v="6"/>
    <s v="Corporate"/>
    <s v="Office Supplies"/>
    <x v="10"/>
    <s v="Small Box"/>
    <d v="2011-01-05T00:00:00"/>
  </r>
  <r>
    <n v="14662"/>
    <s v="11/16/2011"/>
    <s v="High"/>
    <n v="48"/>
    <n v="5139.8819999999996"/>
    <s v="Regular Air"/>
    <n v="8.99"/>
    <n v="3597.9173999999994"/>
    <n v="3606.9073999999991"/>
    <x v="4"/>
    <s v="Corporate"/>
    <s v="Technology"/>
    <x v="7"/>
    <s v="Small Box"/>
    <s v="11/17/2011"/>
  </r>
  <r>
    <n v="22149"/>
    <s v="9/23/2011"/>
    <s v="Low"/>
    <n v="17"/>
    <n v="48.24"/>
    <s v="Regular Air"/>
    <n v="1.01"/>
    <n v="33.768000000000001"/>
    <n v="34.777999999999999"/>
    <x v="4"/>
    <s v="Small Business"/>
    <s v="Office Supplies"/>
    <x v="5"/>
    <s v="Wrap Bag"/>
    <s v="9/28/2011"/>
  </r>
  <r>
    <n v="14434"/>
    <s v="2/15/2011"/>
    <s v="Not Specified"/>
    <n v="39"/>
    <n v="4733.88"/>
    <s v="Delivery Truck"/>
    <n v="56.14"/>
    <n v="3313.7159999999999"/>
    <n v="3369.8559999999998"/>
    <x v="5"/>
    <s v="Corporate"/>
    <s v="Technology"/>
    <x v="6"/>
    <s v="Jumbo Box"/>
    <s v="2/17/2011"/>
  </r>
  <r>
    <n v="23558"/>
    <d v="2011-09-08T00:00:00"/>
    <s v="Low"/>
    <n v="4"/>
    <n v="25.82"/>
    <s v="Regular Air"/>
    <n v="4.72"/>
    <n v="18.073999999999998"/>
    <n v="22.793999999999997"/>
    <x v="6"/>
    <s v="Home Office"/>
    <s v="Office Supplies"/>
    <x v="2"/>
    <s v="Small Box"/>
    <d v="2011-11-08T00:00:00"/>
  </r>
  <r>
    <n v="10979"/>
    <d v="2011-04-10T00:00:00"/>
    <s v="Medium"/>
    <n v="7"/>
    <n v="144.94999999999999"/>
    <s v="Express Air"/>
    <n v="5.86"/>
    <n v="101.46499999999999"/>
    <n v="107.32499999999999"/>
    <x v="10"/>
    <s v="Small Business"/>
    <s v="Office Supplies"/>
    <x v="2"/>
    <s v="Small Box"/>
    <d v="2011-06-10T00:00:00"/>
  </r>
  <r>
    <n v="33958"/>
    <d v="2011-02-02T00:00:00"/>
    <s v="Critical"/>
    <n v="27"/>
    <n v="462.36599999999999"/>
    <s v="Regular Air"/>
    <n v="3.3"/>
    <n v="323.65619999999996"/>
    <n v="326.95619999999997"/>
    <x v="4"/>
    <s v="Small Business"/>
    <s v="Technology"/>
    <x v="7"/>
    <s v="Small Pack"/>
    <d v="2011-04-02T00:00:00"/>
  </r>
  <r>
    <n v="38118"/>
    <s v="4/18/2011"/>
    <s v="Not Specified"/>
    <n v="7"/>
    <n v="138.91"/>
    <s v="Regular Air"/>
    <n v="4"/>
    <n v="97.236999999999995"/>
    <n v="101.23699999999999"/>
    <x v="10"/>
    <s v="Small Business"/>
    <s v="Technology"/>
    <x v="3"/>
    <s v="Small Box"/>
    <s v="4/20/2011"/>
  </r>
  <r>
    <n v="24960"/>
    <s v="1/27/2011"/>
    <s v="High"/>
    <n v="48"/>
    <n v="1760.35"/>
    <s v="Express Air"/>
    <n v="7.53"/>
    <n v="1232.2449999999999"/>
    <n v="1239.7749999999999"/>
    <x v="6"/>
    <s v="Small Business"/>
    <s v="Technology"/>
    <x v="3"/>
    <s v="Small Box"/>
    <s v="1/28/2011"/>
  </r>
  <r>
    <n v="56515"/>
    <s v="5/27/2011"/>
    <s v="Medium"/>
    <n v="17"/>
    <n v="979.52"/>
    <s v="Delivery Truck"/>
    <n v="36.61"/>
    <n v="685.66399999999999"/>
    <n v="722.274"/>
    <x v="4"/>
    <s v="Small Business"/>
    <s v="Furniture"/>
    <x v="14"/>
    <s v="Jumbo Box"/>
    <s v="5/29/2011"/>
  </r>
  <r>
    <n v="51938"/>
    <s v="5/17/2011"/>
    <s v="Low"/>
    <n v="5"/>
    <n v="503.32749999999999"/>
    <s v="Regular Air"/>
    <n v="5.63"/>
    <n v="352.32924999999994"/>
    <n v="357.95924999999994"/>
    <x v="1"/>
    <s v="Corporate"/>
    <s v="Technology"/>
    <x v="7"/>
    <s v="Small Box"/>
    <s v="5/21/2011"/>
  </r>
  <r>
    <n v="44609"/>
    <s v="6/18/2011"/>
    <s v="Low"/>
    <n v="37"/>
    <n v="61.77"/>
    <s v="Express Air"/>
    <n v="0.7"/>
    <n v="43.238999999999997"/>
    <n v="43.939"/>
    <x v="3"/>
    <s v="Small Business"/>
    <s v="Office Supplies"/>
    <x v="13"/>
    <s v="Wrap Bag"/>
    <s v="6/22/2011"/>
  </r>
  <r>
    <n v="54914"/>
    <s v="8/28/2011"/>
    <s v="Critical"/>
    <n v="7"/>
    <n v="90.58"/>
    <s v="Regular Air"/>
    <n v="6.27"/>
    <n v="63.405999999999992"/>
    <n v="69.675999999999988"/>
    <x v="6"/>
    <s v="Small Business"/>
    <s v="Office Supplies"/>
    <x v="9"/>
    <s v="Medium Box"/>
    <s v="8/30/2011"/>
  </r>
  <r>
    <n v="41926"/>
    <d v="2011-05-02T00:00:00"/>
    <s v="High"/>
    <n v="43"/>
    <n v="1562.69"/>
    <s v="Regular Air"/>
    <n v="8.2200000000000006"/>
    <n v="1093.883"/>
    <n v="1102.1030000000001"/>
    <x v="6"/>
    <s v="Small Business"/>
    <s v="Office Supplies"/>
    <x v="9"/>
    <s v="Small Box"/>
    <d v="2011-05-02T00:00:00"/>
  </r>
  <r>
    <n v="56032"/>
    <s v="12/19/2011"/>
    <s v="Not Specified"/>
    <n v="31"/>
    <n v="2893.31"/>
    <s v="Regular Air"/>
    <n v="13.99"/>
    <n v="2025.3169999999998"/>
    <n v="2039.3069999999998"/>
    <x v="10"/>
    <s v="Corporate"/>
    <s v="Technology"/>
    <x v="6"/>
    <s v="Medium Box"/>
    <s v="12/19/2011"/>
  </r>
  <r>
    <n v="1767"/>
    <s v="3/13/2011"/>
    <s v="High"/>
    <n v="10"/>
    <n v="46.34"/>
    <s v="Regular Air"/>
    <n v="0.7"/>
    <n v="32.438000000000002"/>
    <n v="33.138000000000005"/>
    <x v="7"/>
    <s v="Corporate"/>
    <s v="Office Supplies"/>
    <x v="13"/>
    <s v="Wrap Bag"/>
    <s v="3/15/2011"/>
  </r>
  <r>
    <n v="7878"/>
    <d v="2011-01-05T00:00:00"/>
    <s v="Low"/>
    <n v="42"/>
    <n v="256.64"/>
    <s v="Regular Air"/>
    <n v="3.37"/>
    <n v="179.64799999999997"/>
    <n v="183.01799999999997"/>
    <x v="3"/>
    <s v="Corporate"/>
    <s v="Office Supplies"/>
    <x v="13"/>
    <s v="Wrap Bag"/>
    <d v="2011-08-05T00:00:00"/>
  </r>
  <r>
    <n v="5251"/>
    <d v="2011-11-04T00:00:00"/>
    <s v="Medium"/>
    <n v="38"/>
    <n v="3821.0390000000002"/>
    <s v="Express Air"/>
    <n v="5.99"/>
    <n v="2674.7273"/>
    <n v="2680.7172999999998"/>
    <x v="6"/>
    <s v="Corporate"/>
    <s v="Technology"/>
    <x v="7"/>
    <s v="Small Box"/>
    <s v="4/13/2011"/>
  </r>
  <r>
    <n v="2626"/>
    <d v="2011-07-09T00:00:00"/>
    <s v="Not Specified"/>
    <n v="16"/>
    <n v="48.37"/>
    <s v="Regular Air"/>
    <n v="0.5"/>
    <n v="33.858999999999995"/>
    <n v="34.358999999999995"/>
    <x v="6"/>
    <s v="Small Business"/>
    <s v="Office Supplies"/>
    <x v="12"/>
    <s v="Small Box"/>
    <d v="2011-09-09T00:00:00"/>
  </r>
  <r>
    <n v="46147"/>
    <s v="1/15/2011"/>
    <s v="Critical"/>
    <n v="39"/>
    <n v="282.48"/>
    <s v="Express Air"/>
    <n v="6.05"/>
    <n v="197.73599999999999"/>
    <n v="203.786"/>
    <x v="3"/>
    <s v="Corporate"/>
    <s v="Office Supplies"/>
    <x v="11"/>
    <s v="Small Box"/>
    <s v="1/17/2011"/>
  </r>
  <r>
    <n v="59200"/>
    <d v="2011-09-12T00:00:00"/>
    <s v="Medium"/>
    <n v="4"/>
    <n v="170.45"/>
    <s v="Regular Air"/>
    <n v="4.62"/>
    <n v="119.31499999999998"/>
    <n v="123.93499999999999"/>
    <x v="6"/>
    <s v="Home Office"/>
    <s v="Office Supplies"/>
    <x v="10"/>
    <s v="Small Box"/>
    <d v="2011-09-12T00:00:00"/>
  </r>
  <r>
    <n v="47265"/>
    <d v="2011-10-12T00:00:00"/>
    <s v="Critical"/>
    <n v="31"/>
    <n v="187.13"/>
    <s v="Regular Air"/>
    <n v="5.46"/>
    <n v="130.99099999999999"/>
    <n v="136.45099999999999"/>
    <x v="2"/>
    <s v="Home Office"/>
    <s v="Office Supplies"/>
    <x v="2"/>
    <s v="Small Box"/>
    <d v="2011-11-12T00:00:00"/>
  </r>
  <r>
    <n v="33604"/>
    <s v="8/18/2011"/>
    <s v="High"/>
    <n v="10"/>
    <n v="59.62"/>
    <s v="Regular Air"/>
    <n v="7.78"/>
    <n v="41.733999999999995"/>
    <n v="49.513999999999996"/>
    <x v="0"/>
    <s v="Corporate"/>
    <s v="Office Supplies"/>
    <x v="11"/>
    <s v="Small Box"/>
    <s v="8/20/2011"/>
  </r>
  <r>
    <n v="9921"/>
    <s v="5/14/2011"/>
    <s v="Low"/>
    <n v="23"/>
    <n v="356.09"/>
    <s v="Regular Air"/>
    <n v="1.39"/>
    <n v="249.26299999999998"/>
    <n v="250.65299999999996"/>
    <x v="10"/>
    <s v="Home Office"/>
    <s v="Office Supplies"/>
    <x v="15"/>
    <s v="Small Box"/>
    <s v="5/14/2011"/>
  </r>
  <r>
    <n v="11074"/>
    <d v="2011-09-06T00:00:00"/>
    <s v="High"/>
    <n v="44"/>
    <n v="7164.7434999999996"/>
    <s v="Regular Air"/>
    <n v="5.99"/>
    <n v="5015.3204499999993"/>
    <n v="5021.310449999999"/>
    <x v="0"/>
    <s v="Corporate"/>
    <s v="Technology"/>
    <x v="7"/>
    <s v="Small Box"/>
    <d v="2011-10-06T00:00:00"/>
  </r>
  <r>
    <n v="32965"/>
    <s v="2/24/2011"/>
    <s v="High"/>
    <n v="25"/>
    <n v="2427.25"/>
    <s v="Regular Air"/>
    <n v="19.989999999999998"/>
    <n v="1699.0749999999998"/>
    <n v="1719.0649999999998"/>
    <x v="2"/>
    <s v="Small Business"/>
    <s v="Technology"/>
    <x v="3"/>
    <s v="Small Box"/>
    <s v="2/25/2011"/>
  </r>
  <r>
    <n v="35077"/>
    <d v="2011-07-10T00:00:00"/>
    <s v="High"/>
    <n v="29"/>
    <n v="81.099999999999994"/>
    <s v="Regular Air"/>
    <n v="0.96"/>
    <n v="56.769999999999989"/>
    <n v="57.72999999999999"/>
    <x v="6"/>
    <s v="Home Office"/>
    <s v="Office Supplies"/>
    <x v="5"/>
    <s v="Wrap Bag"/>
    <d v="2011-08-10T00:00:00"/>
  </r>
  <r>
    <n v="20071"/>
    <s v="9/17/2011"/>
    <s v="Medium"/>
    <n v="31"/>
    <n v="789.94"/>
    <s v="Delivery Truck"/>
    <n v="14.36"/>
    <n v="552.95799999999997"/>
    <n v="567.31799999999998"/>
    <x v="1"/>
    <s v="Home Office"/>
    <s v="Furniture"/>
    <x v="1"/>
    <s v="Jumbo Drum"/>
    <s v="9/19/2011"/>
  </r>
  <r>
    <n v="56550"/>
    <d v="2011-08-04T00:00:00"/>
    <s v="Not Specified"/>
    <n v="8"/>
    <n v="469.83749999999998"/>
    <s v="Regular Air"/>
    <n v="8.99"/>
    <n v="328.88624999999996"/>
    <n v="337.87624999999997"/>
    <x v="7"/>
    <s v="Home Office"/>
    <s v="Technology"/>
    <x v="7"/>
    <s v="Small Box"/>
    <d v="2011-09-04T00:00:00"/>
  </r>
  <r>
    <n v="20805"/>
    <d v="2011-10-01T00:00:00"/>
    <s v="High"/>
    <n v="3"/>
    <n v="17.7"/>
    <s v="Regular Air"/>
    <n v="4.79"/>
    <n v="12.389999999999999"/>
    <n v="17.18"/>
    <x v="6"/>
    <s v="Home Office"/>
    <s v="Office Supplies"/>
    <x v="2"/>
    <s v="Small Box"/>
    <d v="2011-11-01T00:00:00"/>
  </r>
  <r>
    <n v="8419"/>
    <s v="9/29/2011"/>
    <s v="Critical"/>
    <n v="19"/>
    <n v="368.04"/>
    <s v="Express Air"/>
    <n v="5.97"/>
    <n v="257.62799999999999"/>
    <n v="263.59800000000001"/>
    <x v="8"/>
    <s v="Small Business"/>
    <s v="Office Supplies"/>
    <x v="2"/>
    <s v="Small Box"/>
    <d v="2011-01-10T00:00:00"/>
  </r>
  <r>
    <n v="25061"/>
    <s v="12/18/2011"/>
    <s v="Medium"/>
    <n v="20"/>
    <n v="941.13"/>
    <s v="Regular Air"/>
    <n v="7.23"/>
    <n v="658.79099999999994"/>
    <n v="666.02099999999996"/>
    <x v="6"/>
    <s v="Home Office"/>
    <s v="Office Supplies"/>
    <x v="2"/>
    <s v="Small Box"/>
    <s v="12/20/2011"/>
  </r>
  <r>
    <n v="27169"/>
    <d v="2011-11-09T00:00:00"/>
    <s v="Not Specified"/>
    <n v="16"/>
    <n v="109.9"/>
    <s v="Regular Air"/>
    <n v="5.27"/>
    <n v="76.929999999999993"/>
    <n v="82.199999999999989"/>
    <x v="5"/>
    <s v="Corporate"/>
    <s v="Office Supplies"/>
    <x v="11"/>
    <s v="Small Box"/>
    <d v="2011-12-09T00:00:00"/>
  </r>
  <r>
    <n v="55202"/>
    <s v="8/24/2011"/>
    <s v="Low"/>
    <n v="49"/>
    <n v="6335.8575000000001"/>
    <s v="Regular Air"/>
    <n v="8.99"/>
    <n v="4435.1002499999995"/>
    <n v="4444.0902499999993"/>
    <x v="6"/>
    <s v="Small Business"/>
    <s v="Technology"/>
    <x v="7"/>
    <s v="Small Box"/>
    <s v="8/31/2011"/>
  </r>
  <r>
    <n v="44965"/>
    <d v="2011-02-10T00:00:00"/>
    <s v="Low"/>
    <n v="19"/>
    <n v="28.82"/>
    <s v="Regular Air"/>
    <n v="0.7"/>
    <n v="20.173999999999999"/>
    <n v="20.873999999999999"/>
    <x v="10"/>
    <s v="Corporate"/>
    <s v="Office Supplies"/>
    <x v="13"/>
    <s v="Wrap Bag"/>
    <d v="2011-06-10T00:00:00"/>
  </r>
  <r>
    <n v="20486"/>
    <d v="2011-05-03T00:00:00"/>
    <s v="High"/>
    <n v="34"/>
    <n v="306.3"/>
    <s v="Regular Air"/>
    <n v="4.3899999999999997"/>
    <n v="214.41"/>
    <n v="218.79999999999998"/>
    <x v="6"/>
    <s v="Corporate"/>
    <s v="Office Supplies"/>
    <x v="2"/>
    <s v="Wrap Bag"/>
    <d v="2011-06-03T00:00:00"/>
  </r>
  <r>
    <n v="52675"/>
    <d v="2011-10-10T00:00:00"/>
    <s v="Medium"/>
    <n v="4"/>
    <n v="20.25"/>
    <s v="Regular Air"/>
    <n v="2.39"/>
    <n v="14.174999999999999"/>
    <n v="16.564999999999998"/>
    <x v="0"/>
    <s v="Small Business"/>
    <s v="Technology"/>
    <x v="3"/>
    <s v="Small Pack"/>
    <d v="2011-12-10T00:00:00"/>
  </r>
  <r>
    <n v="24640"/>
    <s v="1/29/2011"/>
    <s v="Medium"/>
    <n v="12"/>
    <n v="1379.98"/>
    <s v="Delivery Truck"/>
    <n v="30"/>
    <n v="965.98599999999999"/>
    <n v="995.98599999999999"/>
    <x v="6"/>
    <s v="Home Office"/>
    <s v="Furniture"/>
    <x v="1"/>
    <s v="Jumbo Drum"/>
    <s v="1/30/2011"/>
  </r>
  <r>
    <n v="27589"/>
    <s v="9/15/2011"/>
    <s v="Medium"/>
    <n v="25"/>
    <n v="467"/>
    <s v="Regular Air"/>
    <n v="8.99"/>
    <n v="326.89999999999998"/>
    <n v="335.89"/>
    <x v="6"/>
    <s v="Corporate"/>
    <s v="Furniture"/>
    <x v="0"/>
    <s v="Small Pack"/>
    <s v="9/16/2011"/>
  </r>
  <r>
    <n v="54084"/>
    <d v="2011-10-09T00:00:00"/>
    <s v="Critical"/>
    <n v="3"/>
    <n v="160.52000000000001"/>
    <s v="Delivery Truck"/>
    <n v="14.19"/>
    <n v="112.364"/>
    <n v="126.554"/>
    <x v="7"/>
    <s v="Corporate"/>
    <s v="Furniture"/>
    <x v="1"/>
    <s v="Jumbo Drum"/>
    <d v="2011-12-09T00:00:00"/>
  </r>
  <r>
    <n v="3622"/>
    <s v="11/26/2011"/>
    <s v="Low"/>
    <n v="16"/>
    <n v="76.599999999999994"/>
    <s v="Regular Air"/>
    <n v="5.41"/>
    <n v="53.61999999999999"/>
    <n v="59.029999999999987"/>
    <x v="3"/>
    <s v="Consumer"/>
    <s v="Office Supplies"/>
    <x v="11"/>
    <s v="Small Box"/>
    <d v="2011-01-12T00:00:00"/>
  </r>
  <r>
    <n v="40480"/>
    <d v="2011-07-12T00:00:00"/>
    <s v="Critical"/>
    <n v="50"/>
    <n v="1270.03"/>
    <s v="Regular Air"/>
    <n v="6.93"/>
    <n v="889.02099999999996"/>
    <n v="895.95099999999991"/>
    <x v="11"/>
    <s v="Home Office"/>
    <s v="Furniture"/>
    <x v="0"/>
    <s v="Small Box"/>
    <d v="2011-09-12T00:00:00"/>
  </r>
  <r>
    <n v="21760"/>
    <s v="1/30/2011"/>
    <s v="Not Specified"/>
    <n v="9"/>
    <n v="71.2"/>
    <s v="Regular Air"/>
    <n v="5.21"/>
    <n v="49.839999999999996"/>
    <n v="55.05"/>
    <x v="5"/>
    <s v="Home Office"/>
    <s v="Furniture"/>
    <x v="0"/>
    <s v="Small Box"/>
    <s v="1/31/2011"/>
  </r>
  <r>
    <n v="37667"/>
    <d v="2011-02-12T00:00:00"/>
    <s v="High"/>
    <n v="31"/>
    <n v="472.35"/>
    <s v="Regular Air"/>
    <n v="6.46"/>
    <n v="330.64499999999998"/>
    <n v="337.10499999999996"/>
    <x v="10"/>
    <s v="Consumer"/>
    <s v="Office Supplies"/>
    <x v="11"/>
    <s v="Small Box"/>
    <d v="2011-03-12T00:00:00"/>
  </r>
  <r>
    <n v="20448"/>
    <d v="2011-02-08T00:00:00"/>
    <s v="Critical"/>
    <n v="23"/>
    <n v="104.82"/>
    <s v="Express Air"/>
    <n v="2.5"/>
    <n v="73.373999999999995"/>
    <n v="75.873999999999995"/>
    <x v="0"/>
    <s v="Corporate"/>
    <s v="Office Supplies"/>
    <x v="15"/>
    <s v="Small Box"/>
    <d v="2011-03-08T00:00:00"/>
  </r>
  <r>
    <n v="49892"/>
    <d v="2011-10-02T00:00:00"/>
    <s v="Low"/>
    <n v="26"/>
    <n v="171.14"/>
    <s v="Regular Air"/>
    <n v="49"/>
    <n v="119.79799999999999"/>
    <n v="168.798"/>
    <x v="2"/>
    <s v="Corporate"/>
    <s v="Office Supplies"/>
    <x v="10"/>
    <s v="Large Box"/>
    <d v="2011-10-02T00:00:00"/>
  </r>
  <r>
    <n v="27844"/>
    <s v="6/29/2011"/>
    <s v="Low"/>
    <n v="27"/>
    <n v="135.86000000000001"/>
    <s v="Regular Air"/>
    <n v="5.49"/>
    <n v="95.102000000000004"/>
    <n v="100.592"/>
    <x v="6"/>
    <s v="Home Office"/>
    <s v="Office Supplies"/>
    <x v="2"/>
    <s v="Small Box"/>
    <d v="2011-01-07T00:00:00"/>
  </r>
  <r>
    <n v="52642"/>
    <s v="6/14/2011"/>
    <s v="Low"/>
    <n v="9"/>
    <n v="742.84"/>
    <s v="Delivery Truck"/>
    <n v="59.81"/>
    <n v="519.98799999999994"/>
    <n v="579.798"/>
    <x v="6"/>
    <s v="Home Office"/>
    <s v="Furniture"/>
    <x v="1"/>
    <s v="Jumbo Drum"/>
    <s v="6/18/2011"/>
  </r>
  <r>
    <n v="45506"/>
    <s v="12/26/2011"/>
    <s v="Low"/>
    <n v="3"/>
    <n v="448.36649999999997"/>
    <s v="Regular Air"/>
    <n v="8.99"/>
    <n v="313.85654999999997"/>
    <n v="322.84654999999998"/>
    <x v="10"/>
    <s v="Consumer"/>
    <s v="Technology"/>
    <x v="7"/>
    <s v="Small Box"/>
    <s v="12/31/2011"/>
  </r>
  <r>
    <n v="21989"/>
    <d v="2011-10-02T00:00:00"/>
    <s v="Low"/>
    <n v="35"/>
    <n v="3814.1709999999998"/>
    <s v="Regular Air"/>
    <n v="4.2"/>
    <n v="2669.9196999999999"/>
    <n v="2674.1196999999997"/>
    <x v="6"/>
    <s v="Home Office"/>
    <s v="Technology"/>
    <x v="7"/>
    <s v="Small Box"/>
    <d v="2011-10-02T00:00:00"/>
  </r>
  <r>
    <n v="5347"/>
    <s v="2/21/2011"/>
    <s v="Medium"/>
    <n v="39"/>
    <n v="276.029"/>
    <s v="Regular Air"/>
    <n v="5.03"/>
    <n v="193.22029999999998"/>
    <n v="198.25029999999998"/>
    <x v="7"/>
    <s v="Corporate"/>
    <s v="Technology"/>
    <x v="7"/>
    <s v="Medium Box"/>
    <s v="2/24/2011"/>
  </r>
  <r>
    <n v="11719"/>
    <d v="2011-05-02T00:00:00"/>
    <s v="Not Specified"/>
    <n v="3"/>
    <n v="1566.8"/>
    <s v="Delivery Truck"/>
    <n v="69.3"/>
    <n v="1096.76"/>
    <n v="1166.06"/>
    <x v="3"/>
    <s v="Home Office"/>
    <s v="Technology"/>
    <x v="6"/>
    <s v="Jumbo Drum"/>
    <d v="2011-06-02T00:00:00"/>
  </r>
  <r>
    <n v="12868"/>
    <d v="2011-01-03T00:00:00"/>
    <s v="Critical"/>
    <n v="31"/>
    <n v="53.33"/>
    <s v="Regular Air"/>
    <n v="0.7"/>
    <n v="37.330999999999996"/>
    <n v="38.030999999999999"/>
    <x v="2"/>
    <s v="Consumer"/>
    <s v="Office Supplies"/>
    <x v="5"/>
    <s v="Wrap Bag"/>
    <d v="2011-02-03T00:00:00"/>
  </r>
  <r>
    <n v="15621"/>
    <s v="9/24/2011"/>
    <s v="Critical"/>
    <n v="39"/>
    <n v="1105.6600000000001"/>
    <s v="Regular Air"/>
    <n v="13.99"/>
    <n v="773.96199999999999"/>
    <n v="787.952"/>
    <x v="0"/>
    <s v="Consumer"/>
    <s v="Office Supplies"/>
    <x v="9"/>
    <s v="Medium Box"/>
    <s v="9/24/2011"/>
  </r>
  <r>
    <n v="45991"/>
    <s v="2/14/2011"/>
    <s v="Low"/>
    <n v="1"/>
    <n v="131.27000000000001"/>
    <s v="Delivery Truck"/>
    <n v="35.840000000000003"/>
    <n v="91.888999999999996"/>
    <n v="127.729"/>
    <x v="6"/>
    <s v="Consumer"/>
    <s v="Furniture"/>
    <x v="14"/>
    <s v="Jumbo Box"/>
    <s v="2/16/2011"/>
  </r>
  <r>
    <n v="24384"/>
    <s v="3/26/2011"/>
    <s v="Medium"/>
    <n v="21"/>
    <n v="3981.23"/>
    <s v="Regular Air"/>
    <n v="19.989999999999998"/>
    <n v="2786.8609999999999"/>
    <n v="2806.8509999999997"/>
    <x v="3"/>
    <s v="Consumer"/>
    <s v="Office Supplies"/>
    <x v="9"/>
    <s v="Small Box"/>
    <s v="3/28/2011"/>
  </r>
  <r>
    <n v="12199"/>
    <s v="12/14/2011"/>
    <s v="Low"/>
    <n v="50"/>
    <n v="8289.51"/>
    <s v="Regular Air"/>
    <n v="7.07"/>
    <n v="5802.6570000000002"/>
    <n v="5809.7269999999999"/>
    <x v="0"/>
    <s v="Corporate"/>
    <s v="Office Supplies"/>
    <x v="9"/>
    <s v="Small Box"/>
    <s v="12/18/2011"/>
  </r>
  <r>
    <n v="9955"/>
    <d v="2011-04-09T00:00:00"/>
    <s v="Critical"/>
    <n v="37"/>
    <n v="2912.0149999999999"/>
    <s v="Regular Air"/>
    <n v="4.9000000000000004"/>
    <n v="2038.4104999999997"/>
    <n v="2043.3104999999998"/>
    <x v="7"/>
    <s v="Corporate"/>
    <s v="Technology"/>
    <x v="7"/>
    <s v="Small Box"/>
    <d v="2011-06-09T00:00:00"/>
  </r>
  <r>
    <n v="28035"/>
    <d v="2011-08-05T00:00:00"/>
    <s v="Not Specified"/>
    <n v="19"/>
    <n v="376.21"/>
    <s v="Regular Air"/>
    <n v="5.23"/>
    <n v="263.34699999999998"/>
    <n v="268.577"/>
    <x v="1"/>
    <s v="Home Office"/>
    <s v="Office Supplies"/>
    <x v="11"/>
    <s v="Small Box"/>
    <d v="2011-10-05T00:00:00"/>
  </r>
  <r>
    <n v="48544"/>
    <s v="5/16/2011"/>
    <s v="High"/>
    <n v="44"/>
    <n v="831.58050000000003"/>
    <s v="Regular Air"/>
    <n v="0.99"/>
    <n v="582.10635000000002"/>
    <n v="583.09635000000003"/>
    <x v="10"/>
    <s v="Small Business"/>
    <s v="Technology"/>
    <x v="7"/>
    <s v="Wrap Bag"/>
    <s v="5/18/2011"/>
  </r>
  <r>
    <n v="50465"/>
    <d v="2011-11-03T00:00:00"/>
    <s v="Medium"/>
    <n v="29"/>
    <n v="1337.08"/>
    <s v="Regular Air"/>
    <n v="35"/>
    <n v="935.9559999999999"/>
    <n v="970.9559999999999"/>
    <x v="3"/>
    <s v="Small Business"/>
    <s v="Office Supplies"/>
    <x v="9"/>
    <s v="Large Box"/>
    <s v="3/13/2011"/>
  </r>
  <r>
    <n v="23426"/>
    <s v="2/16/2011"/>
    <s v="Critical"/>
    <n v="45"/>
    <n v="1009.8"/>
    <s v="Regular Air"/>
    <n v="1.99"/>
    <n v="706.8599999999999"/>
    <n v="708.84999999999991"/>
    <x v="6"/>
    <s v="Consumer"/>
    <s v="Technology"/>
    <x v="3"/>
    <s v="Small Pack"/>
    <s v="2/18/2011"/>
  </r>
  <r>
    <n v="50464"/>
    <s v="9/27/2011"/>
    <s v="Critical"/>
    <n v="7"/>
    <n v="105.94"/>
    <s v="Regular Air"/>
    <n v="7.17"/>
    <n v="74.157999999999987"/>
    <n v="81.327999999999989"/>
    <x v="3"/>
    <s v="Corporate"/>
    <s v="Office Supplies"/>
    <x v="11"/>
    <s v="Small Box"/>
    <s v="9/30/2011"/>
  </r>
  <r>
    <n v="30497"/>
    <d v="2011-06-02T00:00:00"/>
    <s v="Critical"/>
    <n v="34"/>
    <n v="706.91"/>
    <s v="Express Air"/>
    <n v="8.83"/>
    <n v="494.83699999999993"/>
    <n v="503.66699999999992"/>
    <x v="3"/>
    <s v="Corporate"/>
    <s v="Office Supplies"/>
    <x v="11"/>
    <s v="Small Box"/>
    <d v="2011-08-02T00:00:00"/>
  </r>
  <r>
    <n v="26243"/>
    <s v="7/16/2011"/>
    <s v="Low"/>
    <n v="42"/>
    <n v="71.319999999999993"/>
    <s v="Regular Air"/>
    <n v="1"/>
    <n v="49.923999999999992"/>
    <n v="50.923999999999992"/>
    <x v="12"/>
    <s v="Corporate"/>
    <s v="Office Supplies"/>
    <x v="5"/>
    <s v="Wrap Bag"/>
    <s v="7/20/2011"/>
  </r>
  <r>
    <n v="30944"/>
    <s v="6/22/2011"/>
    <s v="Critical"/>
    <n v="32"/>
    <n v="546.01"/>
    <s v="Regular Air"/>
    <n v="5.08"/>
    <n v="382.20699999999999"/>
    <n v="387.28699999999998"/>
    <x v="10"/>
    <s v="Consumer"/>
    <s v="Office Supplies"/>
    <x v="11"/>
    <s v="Small Box"/>
    <s v="6/23/2011"/>
  </r>
  <r>
    <n v="12486"/>
    <s v="2/20/2011"/>
    <s v="High"/>
    <n v="31"/>
    <n v="3081.33"/>
    <s v="Delivery Truck"/>
    <n v="57.38"/>
    <n v="2156.9309999999996"/>
    <n v="2214.3109999999997"/>
    <x v="5"/>
    <s v="Corporate"/>
    <s v="Furniture"/>
    <x v="14"/>
    <s v="Jumbo Box"/>
    <s v="2/21/2011"/>
  </r>
  <r>
    <n v="58086"/>
    <d v="2011-10-03T00:00:00"/>
    <s v="Medium"/>
    <n v="31"/>
    <n v="1638.2"/>
    <s v="Regular Air"/>
    <n v="13.88"/>
    <n v="1146.74"/>
    <n v="1160.6200000000001"/>
    <x v="3"/>
    <s v="Corporate"/>
    <s v="Office Supplies"/>
    <x v="2"/>
    <s v="Small Box"/>
    <d v="2011-11-03T00:00:00"/>
  </r>
  <r>
    <n v="56550"/>
    <d v="2011-08-04T00:00:00"/>
    <s v="Not Specified"/>
    <n v="37"/>
    <n v="823.78"/>
    <s v="Express Air"/>
    <n v="5.08"/>
    <n v="576.64599999999996"/>
    <n v="581.726"/>
    <x v="7"/>
    <s v="Home Office"/>
    <s v="Furniture"/>
    <x v="0"/>
    <s v="Small Pack"/>
    <d v="2011-10-04T00:00:00"/>
  </r>
  <r>
    <n v="9574"/>
    <s v="7/30/2011"/>
    <s v="Medium"/>
    <n v="40"/>
    <n v="434.62"/>
    <s v="Regular Air"/>
    <n v="7.19"/>
    <n v="304.23399999999998"/>
    <n v="311.42399999999998"/>
    <x v="11"/>
    <s v="Corporate"/>
    <s v="Office Supplies"/>
    <x v="11"/>
    <s v="Small Box"/>
    <s v="7/31/2011"/>
  </r>
  <r>
    <n v="1445"/>
    <d v="2011-09-01T00:00:00"/>
    <s v="Medium"/>
    <n v="3"/>
    <n v="1326.09"/>
    <s v="Regular Air"/>
    <n v="19.989999999999998"/>
    <n v="928.26299999999992"/>
    <n v="948.25299999999993"/>
    <x v="0"/>
    <s v="Corporate"/>
    <s v="Office Supplies"/>
    <x v="11"/>
    <s v="Small Box"/>
    <d v="2011-12-01T00:00:00"/>
  </r>
  <r>
    <n v="8195"/>
    <d v="2011-06-01T00:00:00"/>
    <s v="Medium"/>
    <n v="1"/>
    <n v="8.48"/>
    <s v="Regular Air"/>
    <n v="3.63"/>
    <n v="5.9359999999999999"/>
    <n v="9.5659999999999989"/>
    <x v="2"/>
    <s v="Consumer"/>
    <s v="Furniture"/>
    <x v="0"/>
    <s v="Wrap Bag"/>
    <d v="2011-08-01T00:00:00"/>
  </r>
  <r>
    <n v="16481"/>
    <s v="2/18/2011"/>
    <s v="Low"/>
    <n v="50"/>
    <n v="3089.06"/>
    <s v="Regular Air"/>
    <n v="13.22"/>
    <n v="2162.3419999999996"/>
    <n v="2175.5619999999994"/>
    <x v="5"/>
    <s v="Corporate"/>
    <s v="Office Supplies"/>
    <x v="10"/>
    <s v="Small Box"/>
    <s v="2/23/2011"/>
  </r>
  <r>
    <n v="2465"/>
    <s v="6/23/2011"/>
    <s v="Critical"/>
    <n v="28"/>
    <n v="1082.45"/>
    <s v="Regular Air"/>
    <n v="1.99"/>
    <n v="757.71500000000003"/>
    <n v="759.70500000000004"/>
    <x v="0"/>
    <s v="Consumer"/>
    <s v="Technology"/>
    <x v="3"/>
    <s v="Small Pack"/>
    <s v="6/25/2011"/>
  </r>
  <r>
    <n v="46565"/>
    <s v="6/22/2011"/>
    <s v="Not Specified"/>
    <n v="50"/>
    <n v="804.14"/>
    <s v="Regular Air"/>
    <n v="8.99"/>
    <n v="562.89799999999991"/>
    <n v="571.88799999999992"/>
    <x v="9"/>
    <s v="Home Office"/>
    <s v="Furniture"/>
    <x v="0"/>
    <s v="Small Pack"/>
    <s v="6/23/2011"/>
  </r>
  <r>
    <n v="52423"/>
    <d v="2011-11-04T00:00:00"/>
    <s v="Critical"/>
    <n v="49"/>
    <n v="1734.4"/>
    <s v="Regular Air"/>
    <n v="1.99"/>
    <n v="1214.08"/>
    <n v="1216.07"/>
    <x v="0"/>
    <s v="Home Office"/>
    <s v="Technology"/>
    <x v="3"/>
    <s v="Small Pack"/>
    <s v="4/13/2011"/>
  </r>
  <r>
    <n v="16710"/>
    <s v="4/24/2011"/>
    <s v="High"/>
    <n v="47"/>
    <n v="5549.79"/>
    <s v="Delivery Truck"/>
    <n v="17.850000000000001"/>
    <n v="3884.8529999999996"/>
    <n v="3902.7029999999995"/>
    <x v="4"/>
    <s v="Consumer"/>
    <s v="Technology"/>
    <x v="6"/>
    <s v="Jumbo Drum"/>
    <s v="4/26/2011"/>
  </r>
  <r>
    <n v="51652"/>
    <d v="2011-09-04T00:00:00"/>
    <s v="Not Specified"/>
    <n v="37"/>
    <n v="195.51"/>
    <s v="Express Air"/>
    <n v="0.49"/>
    <n v="136.85699999999997"/>
    <n v="137.34699999999998"/>
    <x v="3"/>
    <s v="Home Office"/>
    <s v="Office Supplies"/>
    <x v="12"/>
    <s v="Small Box"/>
    <d v="2011-11-04T00:00:00"/>
  </r>
  <r>
    <n v="29383"/>
    <s v="11/18/2011"/>
    <s v="Medium"/>
    <n v="28"/>
    <n v="195.11"/>
    <s v="Regular Air"/>
    <n v="8.73"/>
    <n v="136.577"/>
    <n v="145.30699999999999"/>
    <x v="6"/>
    <s v="Corporate"/>
    <s v="Office Supplies"/>
    <x v="2"/>
    <s v="Small Box"/>
    <s v="11/19/2011"/>
  </r>
  <r>
    <n v="19654"/>
    <d v="2011-09-01T00:00:00"/>
    <s v="High"/>
    <n v="8"/>
    <n v="381.69"/>
    <s v="Regular Air"/>
    <n v="6.77"/>
    <n v="267.18299999999999"/>
    <n v="273.95299999999997"/>
    <x v="10"/>
    <s v="Home Office"/>
    <s v="Furniture"/>
    <x v="0"/>
    <s v="Small Box"/>
    <d v="2011-09-01T00:00:00"/>
  </r>
  <r>
    <n v="25095"/>
    <s v="1/25/2011"/>
    <s v="Low"/>
    <n v="18"/>
    <n v="693.06"/>
    <s v="Regular Air"/>
    <n v="9.83"/>
    <n v="485.14199999999994"/>
    <n v="494.97199999999992"/>
    <x v="6"/>
    <s v="Consumer"/>
    <s v="Office Supplies"/>
    <x v="15"/>
    <s v="Small Box"/>
    <s v="1/30/2011"/>
  </r>
  <r>
    <n v="19424"/>
    <d v="2011-09-04T00:00:00"/>
    <s v="Not Specified"/>
    <n v="29"/>
    <n v="60.68"/>
    <s v="Regular Air"/>
    <n v="4.7699999999999996"/>
    <n v="42.475999999999999"/>
    <n v="47.245999999999995"/>
    <x v="7"/>
    <s v="Small Business"/>
    <s v="Office Supplies"/>
    <x v="11"/>
    <s v="Small Box"/>
    <d v="2011-09-04T00:00:00"/>
  </r>
  <r>
    <n v="41184"/>
    <s v="9/22/2011"/>
    <s v="High"/>
    <n v="7"/>
    <n v="120.03"/>
    <s v="Regular Air"/>
    <n v="11.25"/>
    <n v="84.021000000000001"/>
    <n v="95.271000000000001"/>
    <x v="1"/>
    <s v="Home Office"/>
    <s v="Office Supplies"/>
    <x v="9"/>
    <s v="Small Box"/>
    <s v="9/24/2011"/>
  </r>
  <r>
    <n v="30565"/>
    <s v="7/26/2011"/>
    <s v="Medium"/>
    <n v="32"/>
    <n v="1785.02"/>
    <s v="Express Air"/>
    <n v="4"/>
    <n v="1249.5139999999999"/>
    <n v="1253.5139999999999"/>
    <x v="10"/>
    <s v="Corporate"/>
    <s v="Technology"/>
    <x v="3"/>
    <s v="Small Box"/>
    <s v="7/28/2011"/>
  </r>
  <r>
    <n v="6947"/>
    <s v="7/19/2011"/>
    <s v="Critical"/>
    <n v="9"/>
    <n v="520.49"/>
    <s v="Regular Air"/>
    <n v="18.45"/>
    <n v="364.34299999999996"/>
    <n v="382.79299999999995"/>
    <x v="3"/>
    <s v="Small Business"/>
    <s v="Furniture"/>
    <x v="0"/>
    <s v="Medium Box"/>
    <s v="7/21/2011"/>
  </r>
  <r>
    <n v="41026"/>
    <s v="4/19/2011"/>
    <s v="Medium"/>
    <n v="8"/>
    <n v="709.37"/>
    <s v="Delivery Truck"/>
    <n v="42"/>
    <n v="496.55899999999997"/>
    <n v="538.55899999999997"/>
    <x v="6"/>
    <s v="Home Office"/>
    <s v="Furniture"/>
    <x v="1"/>
    <s v="Jumbo Drum"/>
    <s v="4/20/2011"/>
  </r>
  <r>
    <n v="21989"/>
    <d v="2011-10-02T00:00:00"/>
    <s v="Low"/>
    <n v="9"/>
    <n v="118.95"/>
    <s v="Regular Air"/>
    <n v="6.2"/>
    <n v="83.265000000000001"/>
    <n v="89.465000000000003"/>
    <x v="6"/>
    <s v="Home Office"/>
    <s v="Furniture"/>
    <x v="0"/>
    <s v="Wrap Bag"/>
    <d v="2011-10-02T00:00:00"/>
  </r>
  <r>
    <n v="1666"/>
    <s v="10/17/2011"/>
    <s v="Critical"/>
    <n v="19"/>
    <n v="5642.18"/>
    <s v="Express Air"/>
    <n v="19.989999999999998"/>
    <n v="3949.5259999999998"/>
    <n v="3969.5159999999996"/>
    <x v="10"/>
    <s v="Corporate"/>
    <s v="Office Supplies"/>
    <x v="11"/>
    <s v="Small Box"/>
    <s v="10/19/2011"/>
  </r>
  <r>
    <n v="47236"/>
    <d v="2011-02-10T00:00:00"/>
    <s v="High"/>
    <n v="1"/>
    <n v="70.91"/>
    <s v="Regular Air"/>
    <n v="3.5"/>
    <n v="49.636999999999993"/>
    <n v="53.136999999999993"/>
    <x v="6"/>
    <s v="Home Office"/>
    <s v="Office Supplies"/>
    <x v="10"/>
    <s v="Small Box"/>
    <d v="2011-04-10T00:00:00"/>
  </r>
  <r>
    <n v="11876"/>
    <d v="2011-03-07T00:00:00"/>
    <s v="High"/>
    <n v="47"/>
    <n v="5051.8900000000003"/>
    <s v="Regular Air"/>
    <n v="5.81"/>
    <n v="3536.3229999999999"/>
    <n v="3542.1329999999998"/>
    <x v="6"/>
    <s v="Home Office"/>
    <s v="Furniture"/>
    <x v="0"/>
    <s v="Medium Box"/>
    <d v="2011-06-07T00:00:00"/>
  </r>
  <r>
    <n v="49346"/>
    <d v="2011-05-05T00:00:00"/>
    <s v="Not Specified"/>
    <n v="8"/>
    <n v="94.35"/>
    <s v="Regular Air"/>
    <n v="2.85"/>
    <n v="66.044999999999987"/>
    <n v="68.894999999999982"/>
    <x v="10"/>
    <s v="Corporate"/>
    <s v="Furniture"/>
    <x v="0"/>
    <s v="Small Pack"/>
    <d v="2011-08-05T00:00:00"/>
  </r>
  <r>
    <n v="57121"/>
    <s v="11/16/2011"/>
    <s v="Not Specified"/>
    <n v="3"/>
    <n v="504.6705"/>
    <s v="Regular Air"/>
    <n v="4.2"/>
    <n v="353.26934999999997"/>
    <n v="357.46934999999996"/>
    <x v="7"/>
    <s v="Consumer"/>
    <s v="Technology"/>
    <x v="7"/>
    <s v="Small Box"/>
    <s v="11/18/2011"/>
  </r>
  <r>
    <n v="51203"/>
    <s v="12/21/2011"/>
    <s v="High"/>
    <n v="49"/>
    <n v="26622.55"/>
    <s v="Delivery Truck"/>
    <n v="45.7"/>
    <n v="18635.785"/>
    <n v="18681.485000000001"/>
    <x v="4"/>
    <s v="Home Office"/>
    <s v="Furniture"/>
    <x v="8"/>
    <s v="Jumbo Box"/>
    <s v="12/22/2011"/>
  </r>
  <r>
    <n v="39492"/>
    <s v="4/17/2011"/>
    <s v="Not Specified"/>
    <n v="38"/>
    <n v="1541.92"/>
    <s v="Regular Air"/>
    <n v="19.989999999999998"/>
    <n v="1079.3440000000001"/>
    <n v="1099.3340000000001"/>
    <x v="6"/>
    <s v="Corporate"/>
    <s v="Technology"/>
    <x v="3"/>
    <s v="Small Box"/>
    <s v="4/19/2011"/>
  </r>
  <r>
    <n v="23617"/>
    <d v="2011-05-05T00:00:00"/>
    <s v="Not Specified"/>
    <n v="6"/>
    <n v="247.34"/>
    <s v="Express Air"/>
    <n v="2.99"/>
    <n v="173.13800000000001"/>
    <n v="176.12800000000001"/>
    <x v="5"/>
    <s v="Consumer"/>
    <s v="Office Supplies"/>
    <x v="11"/>
    <s v="Small Box"/>
    <d v="2011-07-05T00:00:00"/>
  </r>
  <r>
    <n v="8773"/>
    <s v="10/22/2011"/>
    <s v="Critical"/>
    <n v="5"/>
    <n v="220.78749999999999"/>
    <s v="Regular Air"/>
    <n v="5"/>
    <n v="154.55124999999998"/>
    <n v="159.55124999999998"/>
    <x v="4"/>
    <s v="Home Office"/>
    <s v="Technology"/>
    <x v="7"/>
    <s v="Small Pack"/>
    <s v="10/22/2011"/>
  </r>
  <r>
    <n v="35"/>
    <s v="10/22/2011"/>
    <s v="Not Specified"/>
    <n v="30"/>
    <n v="288.56"/>
    <s v="Regular Air"/>
    <n v="2.25"/>
    <n v="201.99199999999999"/>
    <n v="204.24199999999999"/>
    <x v="0"/>
    <s v="Corporate"/>
    <s v="Office Supplies"/>
    <x v="5"/>
    <s v="Wrap Bag"/>
    <s v="10/23/2011"/>
  </r>
  <r>
    <n v="27106"/>
    <d v="2011-01-12T00:00:00"/>
    <s v="High"/>
    <n v="29"/>
    <n v="3524.55"/>
    <s v="Delivery Truck"/>
    <n v="30"/>
    <n v="2467.1849999999999"/>
    <n v="2497.1849999999999"/>
    <x v="6"/>
    <s v="Home Office"/>
    <s v="Furniture"/>
    <x v="1"/>
    <s v="Jumbo Drum"/>
    <d v="2011-03-12T00:00:00"/>
  </r>
  <r>
    <n v="11648"/>
    <d v="2011-09-04T00:00:00"/>
    <s v="Low"/>
    <n v="1"/>
    <n v="32.51"/>
    <s v="Regular Air"/>
    <n v="1.99"/>
    <n v="22.756999999999998"/>
    <n v="24.746999999999996"/>
    <x v="7"/>
    <s v="Corporate"/>
    <s v="Technology"/>
    <x v="3"/>
    <s v="Small Pack"/>
    <s v="4/16/2011"/>
  </r>
  <r>
    <n v="10695"/>
    <d v="2011-02-05T00:00:00"/>
    <s v="High"/>
    <n v="39"/>
    <n v="6330.0860000000002"/>
    <s v="Regular Air"/>
    <n v="2.5"/>
    <n v="4431.0601999999999"/>
    <n v="4433.5601999999999"/>
    <x v="3"/>
    <s v="Corporate"/>
    <s v="Technology"/>
    <x v="7"/>
    <s v="Small Box"/>
    <d v="2011-03-05T00:00:00"/>
  </r>
  <r>
    <n v="6560"/>
    <d v="2011-04-01T00:00:00"/>
    <s v="Low"/>
    <n v="20"/>
    <n v="169.18"/>
    <s v="Regular Air"/>
    <n v="3.5"/>
    <n v="118.426"/>
    <n v="121.926"/>
    <x v="10"/>
    <s v="Corporate"/>
    <s v="Office Supplies"/>
    <x v="10"/>
    <s v="Small Box"/>
    <d v="2011-08-01T00:00:00"/>
  </r>
  <r>
    <n v="39492"/>
    <s v="4/17/2011"/>
    <s v="Not Specified"/>
    <n v="31"/>
    <n v="5347.9875000000002"/>
    <s v="Regular Air"/>
    <n v="4.2"/>
    <n v="3743.5912499999999"/>
    <n v="3747.7912499999998"/>
    <x v="7"/>
    <s v="Corporate"/>
    <s v="Technology"/>
    <x v="7"/>
    <s v="Small Box"/>
    <s v="4/20/2011"/>
  </r>
  <r>
    <n v="41794"/>
    <s v="5/27/2011"/>
    <s v="Critical"/>
    <n v="21"/>
    <n v="58.14"/>
    <s v="Regular Air"/>
    <n v="0.97"/>
    <n v="40.698"/>
    <n v="41.667999999999999"/>
    <x v="7"/>
    <s v="Home Office"/>
    <s v="Office Supplies"/>
    <x v="5"/>
    <s v="Wrap Bag"/>
    <s v="5/29/2011"/>
  </r>
  <r>
    <n v="18432"/>
    <d v="2011-12-03T00:00:00"/>
    <s v="High"/>
    <n v="42"/>
    <n v="451.32"/>
    <s v="Regular Air"/>
    <n v="5.16"/>
    <n v="315.92399999999998"/>
    <n v="321.084"/>
    <x v="4"/>
    <s v="Corporate"/>
    <s v="Furniture"/>
    <x v="0"/>
    <s v="Small Box"/>
    <d v="2011-12-03T00:00:00"/>
  </r>
  <r>
    <n v="47492"/>
    <s v="7/23/2011"/>
    <s v="High"/>
    <n v="22"/>
    <n v="649.71"/>
    <s v="Regular Air"/>
    <n v="8.65"/>
    <n v="454.79699999999997"/>
    <n v="463.44699999999995"/>
    <x v="6"/>
    <s v="Corporate"/>
    <s v="Technology"/>
    <x v="3"/>
    <s v="Small Box"/>
    <s v="7/25/2011"/>
  </r>
  <r>
    <n v="34881"/>
    <d v="2011-07-02T00:00:00"/>
    <s v="Medium"/>
    <n v="37"/>
    <n v="187.37"/>
    <s v="Regular Air"/>
    <n v="4.95"/>
    <n v="131.15899999999999"/>
    <n v="136.10899999999998"/>
    <x v="2"/>
    <s v="Corporate"/>
    <s v="Office Supplies"/>
    <x v="11"/>
    <s v="Small Box"/>
    <d v="2011-09-02T00:00:00"/>
  </r>
  <r>
    <n v="16967"/>
    <s v="8/19/2011"/>
    <s v="Low"/>
    <n v="34"/>
    <n v="676.26"/>
    <s v="Regular Air"/>
    <n v="5.77"/>
    <n v="473.38199999999995"/>
    <n v="479.15199999999993"/>
    <x v="4"/>
    <s v="Corporate"/>
    <s v="Office Supplies"/>
    <x v="2"/>
    <s v="Small Box"/>
    <s v="8/19/2011"/>
  </r>
  <r>
    <n v="41152"/>
    <d v="2011-03-09T00:00:00"/>
    <s v="High"/>
    <n v="49"/>
    <n v="3702.92"/>
    <s v="Regular Air"/>
    <n v="19.95"/>
    <n v="2592.0439999999999"/>
    <n v="2611.9939999999997"/>
    <x v="0"/>
    <s v="Corporate"/>
    <s v="Office Supplies"/>
    <x v="10"/>
    <s v="Large Box"/>
    <d v="2011-04-09T00:00:00"/>
  </r>
  <r>
    <n v="21412"/>
    <s v="7/13/2011"/>
    <s v="Not Specified"/>
    <n v="38"/>
    <n v="137.07"/>
    <s v="Regular Air"/>
    <n v="6.83"/>
    <n v="95.948999999999984"/>
    <n v="102.77899999999998"/>
    <x v="3"/>
    <s v="Home Office"/>
    <s v="Office Supplies"/>
    <x v="11"/>
    <s v="Small Box"/>
    <s v="7/15/2011"/>
  </r>
  <r>
    <n v="42788"/>
    <s v="10/13/2011"/>
    <s v="Critical"/>
    <n v="26"/>
    <n v="241.92"/>
    <s v="Regular Air"/>
    <n v="2.27"/>
    <n v="169.34399999999999"/>
    <n v="171.614"/>
    <x v="10"/>
    <s v="Small Business"/>
    <s v="Office Supplies"/>
    <x v="2"/>
    <s v="Wrap Bag"/>
    <s v="10/15/2011"/>
  </r>
  <r>
    <n v="55042"/>
    <d v="2011-08-12T00:00:00"/>
    <s v="High"/>
    <n v="28"/>
    <n v="1717.88"/>
    <s v="Express Air"/>
    <n v="4.5"/>
    <n v="1202.5160000000001"/>
    <n v="1207.0160000000001"/>
    <x v="3"/>
    <s v="Home Office"/>
    <s v="Office Supplies"/>
    <x v="10"/>
    <s v="Small Box"/>
    <d v="2011-10-12T00:00:00"/>
  </r>
  <r>
    <n v="59009"/>
    <s v="11/18/2011"/>
    <s v="Critical"/>
    <n v="19"/>
    <n v="614.91"/>
    <s v="Express Air"/>
    <n v="17.079999999999998"/>
    <n v="430.43699999999995"/>
    <n v="447.51699999999994"/>
    <x v="6"/>
    <s v="Consumer"/>
    <s v="Office Supplies"/>
    <x v="2"/>
    <s v="Small Box"/>
    <s v="11/20/2011"/>
  </r>
  <r>
    <n v="33764"/>
    <d v="2011-10-02T00:00:00"/>
    <s v="Critical"/>
    <n v="6"/>
    <n v="1029.8855000000001"/>
    <s v="Express Air"/>
    <n v="8.99"/>
    <n v="720.91985"/>
    <n v="729.90985000000001"/>
    <x v="7"/>
    <s v="Small Business"/>
    <s v="Technology"/>
    <x v="7"/>
    <s v="Small Box"/>
    <d v="2011-11-02T00:00:00"/>
  </r>
  <r>
    <n v="31233"/>
    <s v="9/24/2011"/>
    <s v="Low"/>
    <n v="3"/>
    <n v="19.34"/>
    <s v="Regular Air"/>
    <n v="5.0199999999999996"/>
    <n v="13.537999999999998"/>
    <n v="18.558"/>
    <x v="5"/>
    <s v="Home Office"/>
    <s v="Office Supplies"/>
    <x v="2"/>
    <s v="Small Box"/>
    <s v="9/26/2011"/>
  </r>
  <r>
    <n v="25955"/>
    <d v="2011-04-05T00:00:00"/>
    <s v="Not Specified"/>
    <n v="10"/>
    <n v="170.35"/>
    <s v="Regular Air"/>
    <n v="8.34"/>
    <n v="119.24499999999999"/>
    <n v="127.58499999999999"/>
    <x v="2"/>
    <s v="Corporate"/>
    <s v="Office Supplies"/>
    <x v="9"/>
    <s v="Small Box"/>
    <d v="2011-06-05T00:00:00"/>
  </r>
  <r>
    <n v="38628"/>
    <s v="10/29/2011"/>
    <s v="Low"/>
    <n v="23"/>
    <n v="667.99800000000005"/>
    <s v="Regular Air"/>
    <n v="1.25"/>
    <n v="467.59859999999998"/>
    <n v="468.84859999999998"/>
    <x v="9"/>
    <s v="Small Business"/>
    <s v="Technology"/>
    <x v="7"/>
    <s v="Small Pack"/>
    <d v="2011-03-11T00:00:00"/>
  </r>
  <r>
    <n v="58500"/>
    <s v="2/14/2011"/>
    <s v="Low"/>
    <n v="17"/>
    <n v="1529.0139999999999"/>
    <s v="Regular Air"/>
    <n v="8.99"/>
    <n v="1070.3097999999998"/>
    <n v="1079.2997999999998"/>
    <x v="0"/>
    <s v="Home Office"/>
    <s v="Technology"/>
    <x v="7"/>
    <s v="Small Box"/>
    <s v="2/14/2011"/>
  </r>
  <r>
    <n v="13795"/>
    <d v="2011-10-04T00:00:00"/>
    <s v="Not Specified"/>
    <n v="30"/>
    <n v="501.32"/>
    <s v="Regular Air"/>
    <n v="13.18"/>
    <n v="350.92399999999998"/>
    <n v="364.10399999999998"/>
    <x v="1"/>
    <s v="Small Business"/>
    <s v="Office Supplies"/>
    <x v="11"/>
    <s v="Small Box"/>
    <s v="4/13/2011"/>
  </r>
  <r>
    <n v="21956"/>
    <d v="2011-01-02T00:00:00"/>
    <s v="High"/>
    <n v="2"/>
    <n v="125.273"/>
    <s v="Regular Air"/>
    <n v="8.99"/>
    <n v="87.691099999999992"/>
    <n v="96.681099999999986"/>
    <x v="3"/>
    <s v="Consumer"/>
    <s v="Technology"/>
    <x v="7"/>
    <s v="Small Box"/>
    <d v="2011-03-02T00:00:00"/>
  </r>
  <r>
    <n v="26437"/>
    <s v="11/28/2011"/>
    <s v="Critical"/>
    <n v="4"/>
    <n v="52.43"/>
    <s v="Express Air"/>
    <n v="6.22"/>
    <n v="36.701000000000001"/>
    <n v="42.920999999999999"/>
    <x v="5"/>
    <s v="Corporate"/>
    <s v="Furniture"/>
    <x v="0"/>
    <s v="Small Box"/>
    <s v="11/29/2011"/>
  </r>
  <r>
    <n v="19365"/>
    <s v="1/16/2011"/>
    <s v="Medium"/>
    <n v="29"/>
    <n v="181.83"/>
    <s v="Regular Air"/>
    <n v="5.2"/>
    <n v="127.28100000000001"/>
    <n v="132.48099999999999"/>
    <x v="11"/>
    <s v="Small Business"/>
    <s v="Office Supplies"/>
    <x v="2"/>
    <s v="Small Box"/>
    <s v="1/17/2011"/>
  </r>
  <r>
    <n v="42725"/>
    <d v="2011-02-05T00:00:00"/>
    <s v="Medium"/>
    <n v="18"/>
    <n v="231.06"/>
    <s v="Regular Air"/>
    <n v="6.13"/>
    <n v="161.74199999999999"/>
    <n v="167.87199999999999"/>
    <x v="7"/>
    <s v="Corporate"/>
    <s v="Office Supplies"/>
    <x v="9"/>
    <s v="Small Box"/>
    <d v="2011-03-05T00:00:00"/>
  </r>
  <r>
    <n v="46115"/>
    <d v="2011-02-03T00:00:00"/>
    <s v="Critical"/>
    <n v="35"/>
    <n v="677.43"/>
    <s v="Regular Air"/>
    <n v="4"/>
    <n v="474.20099999999991"/>
    <n v="478.20099999999991"/>
    <x v="2"/>
    <s v="Small Business"/>
    <s v="Technology"/>
    <x v="3"/>
    <s v="Small Box"/>
    <d v="2011-04-03T00:00:00"/>
  </r>
  <r>
    <n v="13381"/>
    <s v="8/17/2011"/>
    <s v="Medium"/>
    <n v="41"/>
    <n v="10714.78"/>
    <s v="Delivery Truck"/>
    <n v="66.67"/>
    <n v="7500.3459999999995"/>
    <n v="7567.0159999999996"/>
    <x v="2"/>
    <s v="Consumer"/>
    <s v="Furniture"/>
    <x v="8"/>
    <s v="Jumbo Box"/>
    <s v="8/17/2011"/>
  </r>
  <r>
    <n v="51777"/>
    <s v="2/19/2011"/>
    <s v="Medium"/>
    <n v="13"/>
    <n v="1307.8800000000001"/>
    <s v="Regular Air"/>
    <n v="7.18"/>
    <n v="915.51599999999996"/>
    <n v="922.69599999999991"/>
    <x v="3"/>
    <s v="Small Business"/>
    <s v="Technology"/>
    <x v="3"/>
    <s v="Small Box"/>
    <s v="2/21/2011"/>
  </r>
  <r>
    <n v="21379"/>
    <s v="1/14/2011"/>
    <s v="High"/>
    <n v="35"/>
    <n v="5428.49"/>
    <s v="Delivery Truck"/>
    <n v="60.2"/>
    <n v="3799.9429999999998"/>
    <n v="3860.1429999999996"/>
    <x v="4"/>
    <s v="Corporate"/>
    <s v="Furniture"/>
    <x v="1"/>
    <s v="Jumbo Drum"/>
    <s v="1/16/2011"/>
  </r>
  <r>
    <n v="59171"/>
    <d v="2011-12-09T00:00:00"/>
    <s v="Medium"/>
    <n v="39"/>
    <n v="105.07"/>
    <s v="Regular Air"/>
    <n v="0.7"/>
    <n v="73.548999999999992"/>
    <n v="74.248999999999995"/>
    <x v="9"/>
    <s v="Corporate"/>
    <s v="Office Supplies"/>
    <x v="5"/>
    <s v="Wrap Bag"/>
    <s v="9/13/2011"/>
  </r>
  <r>
    <n v="24388"/>
    <s v="1/26/2011"/>
    <s v="Critical"/>
    <n v="15"/>
    <n v="8662.34"/>
    <s v="Delivery Truck"/>
    <n v="49"/>
    <n v="6063.6379999999999"/>
    <n v="6112.6379999999999"/>
    <x v="11"/>
    <s v="Corporate"/>
    <s v="Technology"/>
    <x v="16"/>
    <s v="Jumbo Drum"/>
    <s v="1/27/2011"/>
  </r>
  <r>
    <n v="35266"/>
    <d v="2011-10-01T00:00:00"/>
    <s v="Not Specified"/>
    <n v="39"/>
    <n v="217.25"/>
    <s v="Regular Air"/>
    <n v="1.2"/>
    <n v="152.07499999999999"/>
    <n v="153.27499999999998"/>
    <x v="1"/>
    <s v="Corporate"/>
    <s v="Office Supplies"/>
    <x v="5"/>
    <s v="Wrap Bag"/>
    <d v="2011-10-01T00:00:00"/>
  </r>
  <r>
    <n v="10054"/>
    <s v="4/28/2011"/>
    <s v="High"/>
    <n v="2"/>
    <n v="203.3"/>
    <s v="Regular Air"/>
    <n v="48.2"/>
    <n v="142.31"/>
    <n v="190.51"/>
    <x v="2"/>
    <s v="Home Office"/>
    <s v="Furniture"/>
    <x v="0"/>
    <s v="Medium Box"/>
    <s v="4/30/2011"/>
  </r>
  <r>
    <n v="36931"/>
    <s v="1/19/2011"/>
    <s v="Not Specified"/>
    <n v="46"/>
    <n v="180.56"/>
    <s v="Regular Air"/>
    <n v="1.6"/>
    <n v="126.392"/>
    <n v="127.99199999999999"/>
    <x v="5"/>
    <s v="Home Office"/>
    <s v="Office Supplies"/>
    <x v="5"/>
    <s v="Wrap Bag"/>
    <s v="1/19/2011"/>
  </r>
  <r>
    <n v="45155"/>
    <s v="2/15/2011"/>
    <s v="Low"/>
    <n v="35"/>
    <n v="111.55"/>
    <s v="Regular Air"/>
    <n v="1.92"/>
    <n v="78.084999999999994"/>
    <n v="80.004999999999995"/>
    <x v="4"/>
    <s v="Corporate"/>
    <s v="Office Supplies"/>
    <x v="4"/>
    <s v="Wrap Bag"/>
    <s v="2/15/2011"/>
  </r>
  <r>
    <n v="30279"/>
    <d v="2011-07-12T00:00:00"/>
    <s v="Critical"/>
    <n v="25"/>
    <n v="1412.98"/>
    <s v="Regular Air"/>
    <n v="4.5"/>
    <n v="989.0859999999999"/>
    <n v="993.5859999999999"/>
    <x v="2"/>
    <s v="Corporate"/>
    <s v="Office Supplies"/>
    <x v="10"/>
    <s v="Small Box"/>
    <d v="2011-07-12T00:00:00"/>
  </r>
  <r>
    <n v="7171"/>
    <s v="2/13/2011"/>
    <s v="Medium"/>
    <n v="28"/>
    <n v="1703.8505"/>
    <s v="Regular Air"/>
    <n v="8.99"/>
    <n v="1192.69535"/>
    <n v="1201.68535"/>
    <x v="10"/>
    <s v="Consumer"/>
    <s v="Technology"/>
    <x v="7"/>
    <s v="Small Box"/>
    <s v="2/15/2011"/>
  </r>
  <r>
    <n v="964"/>
    <s v="5/19/2011"/>
    <s v="Medium"/>
    <n v="4"/>
    <n v="40.020000000000003"/>
    <s v="Regular Air"/>
    <n v="1.0900000000000001"/>
    <n v="28.013999999999999"/>
    <n v="29.103999999999999"/>
    <x v="4"/>
    <s v="Corporate"/>
    <s v="Office Supplies"/>
    <x v="5"/>
    <s v="Wrap Bag"/>
    <s v="5/21/2011"/>
  </r>
  <r>
    <n v="39683"/>
    <d v="2011-10-08T00:00:00"/>
    <s v="High"/>
    <n v="6"/>
    <n v="126.02"/>
    <s v="Regular Air"/>
    <n v="6.67"/>
    <n v="88.213999999999999"/>
    <n v="94.884"/>
    <x v="1"/>
    <s v="Corporate"/>
    <s v="Furniture"/>
    <x v="0"/>
    <s v="Small Pack"/>
    <d v="2011-11-08T00:00:00"/>
  </r>
  <r>
    <n v="21894"/>
    <s v="12/18/2011"/>
    <s v="Critical"/>
    <n v="6"/>
    <n v="54.3"/>
    <s v="Regular Air"/>
    <n v="2.0299999999999998"/>
    <n v="38.01"/>
    <n v="40.04"/>
    <x v="3"/>
    <s v="Consumer"/>
    <s v="Office Supplies"/>
    <x v="2"/>
    <s v="Wrap Bag"/>
    <s v="12/20/2011"/>
  </r>
  <r>
    <n v="17573"/>
    <d v="2011-04-09T00:00:00"/>
    <s v="Low"/>
    <n v="23"/>
    <n v="220.97"/>
    <s v="Regular Air"/>
    <n v="7.29"/>
    <n v="154.679"/>
    <n v="161.96899999999999"/>
    <x v="6"/>
    <s v="Small Business"/>
    <s v="Furniture"/>
    <x v="0"/>
    <s v="Small Pack"/>
    <d v="2011-08-09T00:00:00"/>
  </r>
  <r>
    <n v="58372"/>
    <d v="2011-02-04T00:00:00"/>
    <s v="Low"/>
    <n v="16"/>
    <n v="38.200000000000003"/>
    <s v="Express Air"/>
    <n v="1"/>
    <n v="26.740000000000002"/>
    <n v="27.740000000000002"/>
    <x v="6"/>
    <s v="Corporate"/>
    <s v="Office Supplies"/>
    <x v="5"/>
    <s v="Wrap Bag"/>
    <d v="2011-06-04T00:00:00"/>
  </r>
  <r>
    <n v="31169"/>
    <d v="2011-09-06T00:00:00"/>
    <s v="Low"/>
    <n v="6"/>
    <n v="254.76"/>
    <s v="Regular Air"/>
    <n v="14.45"/>
    <n v="178.33199999999999"/>
    <n v="192.78199999999998"/>
    <x v="1"/>
    <s v="Home Office"/>
    <s v="Furniture"/>
    <x v="0"/>
    <s v="Large Box"/>
    <s v="6/13/2011"/>
  </r>
  <r>
    <n v="8996"/>
    <d v="2011-02-06T00:00:00"/>
    <s v="Low"/>
    <n v="13"/>
    <n v="772.26750000000004"/>
    <s v="Regular Air"/>
    <n v="8.99"/>
    <n v="540.58725000000004"/>
    <n v="549.57725000000005"/>
    <x v="3"/>
    <s v="Corporate"/>
    <s v="Technology"/>
    <x v="7"/>
    <s v="Small Box"/>
    <d v="2011-06-06T00:00:00"/>
  </r>
  <r>
    <n v="21639"/>
    <d v="2011-02-02T00:00:00"/>
    <s v="Not Specified"/>
    <n v="38"/>
    <n v="7814.59"/>
    <s v="Regular Air"/>
    <n v="11.54"/>
    <n v="5470.2129999999997"/>
    <n v="5481.7529999999997"/>
    <x v="5"/>
    <s v="Home Office"/>
    <s v="Furniture"/>
    <x v="0"/>
    <s v="Large Box"/>
    <d v="2011-02-02T00:00:00"/>
  </r>
  <r>
    <n v="6148"/>
    <s v="12/24/2011"/>
    <s v="Medium"/>
    <n v="50"/>
    <n v="510.56"/>
    <s v="Regular Air"/>
    <n v="5.16"/>
    <n v="357.392"/>
    <n v="362.55200000000002"/>
    <x v="2"/>
    <s v="Small Business"/>
    <s v="Furniture"/>
    <x v="0"/>
    <s v="Small Box"/>
    <s v="12/25/2011"/>
  </r>
  <r>
    <n v="4324"/>
    <s v="7/16/2011"/>
    <s v="Critical"/>
    <n v="28"/>
    <n v="1165.33"/>
    <s v="Regular Air"/>
    <n v="8.99"/>
    <n v="815.73099999999988"/>
    <n v="824.72099999999989"/>
    <x v="5"/>
    <s v="Small Business"/>
    <s v="Office Supplies"/>
    <x v="5"/>
    <s v="Small Pack"/>
    <s v="7/18/2011"/>
  </r>
  <r>
    <n v="12289"/>
    <s v="12/24/2011"/>
    <s v="Low"/>
    <n v="25"/>
    <n v="3019.41"/>
    <s v="Regular Air"/>
    <n v="7.11"/>
    <n v="2113.587"/>
    <n v="2120.6970000000001"/>
    <x v="1"/>
    <s v="Corporate"/>
    <s v="Technology"/>
    <x v="6"/>
    <s v="Medium Box"/>
    <s v="12/28/2011"/>
  </r>
  <r>
    <n v="51969"/>
    <d v="2011-04-09T00:00:00"/>
    <s v="High"/>
    <n v="16"/>
    <n v="196.98"/>
    <s v="Regular Air"/>
    <n v="6.47"/>
    <n v="137.886"/>
    <n v="144.35599999999999"/>
    <x v="0"/>
    <s v="Consumer"/>
    <s v="Office Supplies"/>
    <x v="2"/>
    <s v="Small Box"/>
    <d v="2011-04-09T00:00:00"/>
  </r>
  <r>
    <n v="18144"/>
    <d v="2011-07-06T00:00:00"/>
    <s v="Critical"/>
    <n v="8"/>
    <n v="234.28"/>
    <s v="Regular Air"/>
    <n v="13.99"/>
    <n v="163.99599999999998"/>
    <n v="177.98599999999999"/>
    <x v="1"/>
    <s v="Corporate"/>
    <s v="Office Supplies"/>
    <x v="9"/>
    <s v="Medium Box"/>
    <d v="2011-09-06T00:00:00"/>
  </r>
  <r>
    <n v="50983"/>
    <s v="6/28/2011"/>
    <s v="Critical"/>
    <n v="15"/>
    <n v="229.03"/>
    <s v="Regular Air"/>
    <n v="5.8"/>
    <n v="160.321"/>
    <n v="166.12100000000001"/>
    <x v="5"/>
    <s v="Home Office"/>
    <s v="Office Supplies"/>
    <x v="9"/>
    <s v="Small Box"/>
    <s v="6/30/2011"/>
  </r>
  <r>
    <n v="18400"/>
    <d v="2011-06-12T00:00:00"/>
    <s v="Not Specified"/>
    <n v="29"/>
    <n v="598.49"/>
    <s v="Regular Air"/>
    <n v="4"/>
    <n v="418.94299999999998"/>
    <n v="422.94299999999998"/>
    <x v="2"/>
    <s v="Consumer"/>
    <s v="Technology"/>
    <x v="3"/>
    <s v="Small Box"/>
    <d v="2011-07-12T00:00:00"/>
  </r>
  <r>
    <n v="448"/>
    <s v="8/20/2011"/>
    <s v="Medium"/>
    <n v="22"/>
    <n v="1162.4005"/>
    <s v="Regular Air"/>
    <n v="19.989999999999998"/>
    <n v="813.68034999999998"/>
    <n v="833.67034999999998"/>
    <x v="5"/>
    <s v="Corporate"/>
    <s v="Technology"/>
    <x v="7"/>
    <s v="Small Box"/>
    <s v="8/22/2011"/>
  </r>
  <r>
    <n v="59200"/>
    <d v="2011-09-12T00:00:00"/>
    <s v="Medium"/>
    <n v="28"/>
    <n v="350.42"/>
    <s v="Regular Air"/>
    <n v="5.81"/>
    <n v="245.29399999999998"/>
    <n v="251.10399999999998"/>
    <x v="6"/>
    <s v="Home Office"/>
    <s v="Office Supplies"/>
    <x v="5"/>
    <s v="Small Pack"/>
    <d v="2011-11-12T00:00:00"/>
  </r>
  <r>
    <n v="33377"/>
    <s v="7/31/2011"/>
    <s v="High"/>
    <n v="20"/>
    <n v="100.4"/>
    <s v="Regular Air"/>
    <n v="2.04"/>
    <n v="70.28"/>
    <n v="72.320000000000007"/>
    <x v="1"/>
    <s v="Corporate"/>
    <s v="Office Supplies"/>
    <x v="2"/>
    <s v="Wrap Bag"/>
    <d v="2011-02-08T00:00:00"/>
  </r>
  <r>
    <n v="6432"/>
    <d v="2011-10-11T00:00:00"/>
    <s v="Critical"/>
    <n v="30"/>
    <n v="311.08"/>
    <s v="Regular Air"/>
    <n v="4.5"/>
    <n v="217.75599999999997"/>
    <n v="222.25599999999997"/>
    <x v="6"/>
    <s v="Corporate"/>
    <s v="Office Supplies"/>
    <x v="10"/>
    <s v="Small Box"/>
    <d v="2011-12-11T00:00:00"/>
  </r>
  <r>
    <n v="53671"/>
    <d v="2011-10-06T00:00:00"/>
    <s v="Medium"/>
    <n v="41"/>
    <n v="236.68"/>
    <s v="Regular Air"/>
    <n v="5.01"/>
    <n v="165.67599999999999"/>
    <n v="170.68599999999998"/>
    <x v="6"/>
    <s v="Small Business"/>
    <s v="Office Supplies"/>
    <x v="11"/>
    <s v="Small Box"/>
    <d v="2011-11-06T00:00:00"/>
  </r>
  <r>
    <n v="40420"/>
    <d v="2011-10-01T00:00:00"/>
    <s v="High"/>
    <n v="22"/>
    <n v="59.08"/>
    <s v="Regular Air"/>
    <n v="1.49"/>
    <n v="41.355999999999995"/>
    <n v="42.845999999999997"/>
    <x v="0"/>
    <s v="Corporate"/>
    <s v="Office Supplies"/>
    <x v="11"/>
    <s v="Small Box"/>
    <d v="2011-12-01T00:00:00"/>
  </r>
  <r>
    <n v="21601"/>
    <d v="2011-06-04T00:00:00"/>
    <s v="Low"/>
    <n v="20"/>
    <n v="2227.34"/>
    <s v="Regular Air"/>
    <n v="35"/>
    <n v="1559.1379999999999"/>
    <n v="1594.1379999999999"/>
    <x v="6"/>
    <s v="Consumer"/>
    <s v="Office Supplies"/>
    <x v="9"/>
    <s v="Large Box"/>
    <d v="2011-06-04T00:00:00"/>
  </r>
  <r>
    <n v="54081"/>
    <d v="2011-10-03T00:00:00"/>
    <s v="Low"/>
    <n v="2"/>
    <n v="57.5"/>
    <s v="Regular Air"/>
    <n v="1.99"/>
    <n v="40.25"/>
    <n v="42.24"/>
    <x v="0"/>
    <s v="Home Office"/>
    <s v="Technology"/>
    <x v="3"/>
    <s v="Small Pack"/>
    <d v="2011-12-03T00:00:00"/>
  </r>
  <r>
    <n v="50499"/>
    <d v="2011-12-10T00:00:00"/>
    <s v="Not Specified"/>
    <n v="18"/>
    <n v="1758.41"/>
    <s v="Delivery Truck"/>
    <n v="15.66"/>
    <n v="1230.8869999999999"/>
    <n v="1246.547"/>
    <x v="3"/>
    <s v="Small Business"/>
    <s v="Office Supplies"/>
    <x v="10"/>
    <s v="Jumbo Drum"/>
    <s v="10/13/2011"/>
  </r>
  <r>
    <n v="38948"/>
    <d v="2011-05-06T00:00:00"/>
    <s v="Not Specified"/>
    <n v="44"/>
    <n v="6862.2370000000001"/>
    <s v="Express Air"/>
    <n v="13.99"/>
    <n v="4803.5658999999996"/>
    <n v="4817.5558999999994"/>
    <x v="0"/>
    <s v="Home Office"/>
    <s v="Technology"/>
    <x v="7"/>
    <s v="Medium Box"/>
    <d v="2011-06-06T00:00:00"/>
  </r>
  <r>
    <n v="16805"/>
    <s v="12/30/2011"/>
    <s v="Low"/>
    <n v="29"/>
    <n v="852.75"/>
    <s v="Regular Air"/>
    <n v="1.49"/>
    <n v="596.92499999999995"/>
    <n v="598.41499999999996"/>
    <x v="7"/>
    <s v="Corporate"/>
    <s v="Office Supplies"/>
    <x v="11"/>
    <s v="Small Box"/>
    <d v="2012-01-01T00:00:00"/>
  </r>
  <r>
    <n v="18144"/>
    <d v="2011-07-06T00:00:00"/>
    <s v="Critical"/>
    <n v="41"/>
    <n v="1779.8915"/>
    <s v="Regular Air"/>
    <n v="5"/>
    <n v="1245.9240499999999"/>
    <n v="1250.9240499999999"/>
    <x v="1"/>
    <s v="Corporate"/>
    <s v="Technology"/>
    <x v="7"/>
    <s v="Small Pack"/>
    <d v="2011-09-06T00:00:00"/>
  </r>
  <r>
    <n v="51974"/>
    <s v="1/26/2011"/>
    <s v="High"/>
    <n v="2"/>
    <n v="23.18"/>
    <s v="Regular Air"/>
    <n v="6.19"/>
    <n v="16.225999999999999"/>
    <n v="22.416"/>
    <x v="10"/>
    <s v="Small Business"/>
    <s v="Office Supplies"/>
    <x v="11"/>
    <s v="Small Box"/>
    <s v="1/27/2011"/>
  </r>
  <r>
    <n v="52611"/>
    <s v="4/25/2011"/>
    <s v="Medium"/>
    <n v="11"/>
    <n v="24.95"/>
    <s v="Regular Air"/>
    <n v="1.38"/>
    <n v="17.465"/>
    <n v="18.844999999999999"/>
    <x v="6"/>
    <s v="Corporate"/>
    <s v="Office Supplies"/>
    <x v="13"/>
    <s v="Wrap Bag"/>
    <s v="4/25/2011"/>
  </r>
  <r>
    <n v="10916"/>
    <d v="2011-10-03T00:00:00"/>
    <s v="Medium"/>
    <n v="23"/>
    <n v="135.31"/>
    <s v="Regular Air"/>
    <n v="5.01"/>
    <n v="94.716999999999999"/>
    <n v="99.727000000000004"/>
    <x v="0"/>
    <s v="Small Business"/>
    <s v="Office Supplies"/>
    <x v="11"/>
    <s v="Small Box"/>
    <d v="2011-10-03T00:00:00"/>
  </r>
  <r>
    <n v="14368"/>
    <d v="2011-10-09T00:00:00"/>
    <s v="High"/>
    <n v="5"/>
    <n v="522.05999999999995"/>
    <s v="Regular Air"/>
    <n v="13.99"/>
    <n v="365.44199999999995"/>
    <n v="379.43199999999996"/>
    <x v="6"/>
    <s v="Consumer"/>
    <s v="Furniture"/>
    <x v="0"/>
    <s v="Medium Box"/>
    <d v="2011-11-09T00:00:00"/>
  </r>
  <r>
    <n v="24548"/>
    <s v="3/14/2011"/>
    <s v="High"/>
    <n v="32"/>
    <n v="269.3"/>
    <s v="Express Air"/>
    <n v="4.95"/>
    <n v="188.51"/>
    <n v="193.45999999999998"/>
    <x v="5"/>
    <s v="Corporate"/>
    <s v="Furniture"/>
    <x v="0"/>
    <s v="Small Box"/>
    <s v="3/15/2011"/>
  </r>
  <r>
    <n v="45606"/>
    <s v="9/22/2011"/>
    <s v="Medium"/>
    <n v="24"/>
    <n v="136.41999999999999"/>
    <s v="Regular Air"/>
    <n v="2.27"/>
    <n v="95.493999999999986"/>
    <n v="97.763999999999982"/>
    <x v="11"/>
    <s v="Corporate"/>
    <s v="Office Supplies"/>
    <x v="5"/>
    <s v="Wrap Bag"/>
    <s v="9/23/2011"/>
  </r>
  <r>
    <n v="50276"/>
    <s v="2/14/2011"/>
    <s v="Not Specified"/>
    <n v="34"/>
    <n v="390.35"/>
    <s v="Regular Air"/>
    <n v="2.36"/>
    <n v="273.245"/>
    <n v="275.60500000000002"/>
    <x v="4"/>
    <s v="Small Business"/>
    <s v="Office Supplies"/>
    <x v="5"/>
    <s v="Wrap Bag"/>
    <s v="2/15/2011"/>
  </r>
  <r>
    <n v="65"/>
    <s v="3/17/2011"/>
    <s v="Critical"/>
    <n v="32"/>
    <n v="3812.73"/>
    <s v="Regular Air"/>
    <n v="1.99"/>
    <n v="2668.9110000000001"/>
    <n v="2670.9009999999998"/>
    <x v="6"/>
    <s v="Corporate"/>
    <s v="Technology"/>
    <x v="3"/>
    <s v="Small Pack"/>
    <s v="3/18/2011"/>
  </r>
  <r>
    <n v="32484"/>
    <d v="2011-04-02T00:00:00"/>
    <s v="Not Specified"/>
    <n v="9"/>
    <n v="2502.67"/>
    <s v="Delivery Truck"/>
    <n v="64.73"/>
    <n v="1751.8689999999999"/>
    <n v="1816.5989999999999"/>
    <x v="10"/>
    <s v="Corporate"/>
    <s v="Furniture"/>
    <x v="1"/>
    <s v="Jumbo Drum"/>
    <d v="2011-05-02T00:00:00"/>
  </r>
  <r>
    <n v="18432"/>
    <d v="2011-12-03T00:00:00"/>
    <s v="High"/>
    <n v="15"/>
    <n v="217.66"/>
    <s v="Express Air"/>
    <n v="6.75"/>
    <n v="152.36199999999999"/>
    <n v="159.11199999999999"/>
    <x v="4"/>
    <s v="Corporate"/>
    <s v="Office Supplies"/>
    <x v="10"/>
    <s v="Medium Box"/>
    <d v="2011-12-03T00:00:00"/>
  </r>
  <r>
    <n v="15106"/>
    <s v="1/27/2011"/>
    <s v="Not Specified"/>
    <n v="42"/>
    <n v="283.58"/>
    <s v="Regular Air"/>
    <n v="4.95"/>
    <n v="198.50599999999997"/>
    <n v="203.45599999999996"/>
    <x v="1"/>
    <s v="Home Office"/>
    <s v="Furniture"/>
    <x v="0"/>
    <s v="Small Pack"/>
    <s v="1/29/2011"/>
  </r>
  <r>
    <n v="13126"/>
    <s v="10/19/2011"/>
    <s v="Not Specified"/>
    <n v="43"/>
    <n v="24233.54"/>
    <s v="Regular Air"/>
    <n v="24.49"/>
    <n v="16963.477999999999"/>
    <n v="16987.968000000001"/>
    <x v="7"/>
    <s v="Consumer"/>
    <s v="Technology"/>
    <x v="16"/>
    <s v="Large Box"/>
    <s v="10/20/2011"/>
  </r>
  <r>
    <n v="27106"/>
    <d v="2011-01-12T00:00:00"/>
    <s v="High"/>
    <n v="10"/>
    <n v="64.19"/>
    <s v="Regular Air"/>
    <n v="1.5"/>
    <n v="44.932999999999993"/>
    <n v="46.432999999999993"/>
    <x v="6"/>
    <s v="Home Office"/>
    <s v="Office Supplies"/>
    <x v="5"/>
    <s v="Wrap Bag"/>
    <d v="2011-03-12T00:00:00"/>
  </r>
  <r>
    <n v="29958"/>
    <d v="2011-06-01T00:00:00"/>
    <s v="High"/>
    <n v="47"/>
    <n v="307.57"/>
    <s v="Regular Air"/>
    <n v="5.19"/>
    <n v="215.29899999999998"/>
    <n v="220.48899999999998"/>
    <x v="2"/>
    <s v="Consumer"/>
    <s v="Office Supplies"/>
    <x v="11"/>
    <s v="Small Box"/>
    <d v="2011-07-01T00:00:00"/>
  </r>
  <r>
    <n v="23427"/>
    <d v="2011-08-08T00:00:00"/>
    <s v="Low"/>
    <n v="22"/>
    <n v="2684.98"/>
    <s v="Regular Air"/>
    <n v="9.07"/>
    <n v="1879.4859999999999"/>
    <n v="1888.5559999999998"/>
    <x v="5"/>
    <s v="Corporate"/>
    <s v="Office Supplies"/>
    <x v="11"/>
    <s v="Small Box"/>
    <s v="8/17/2011"/>
  </r>
  <r>
    <n v="9344"/>
    <d v="2011-06-12T00:00:00"/>
    <s v="Low"/>
    <n v="18"/>
    <n v="1733.1"/>
    <s v="Regular Air"/>
    <n v="35"/>
    <n v="1213.1699999999998"/>
    <n v="1248.1699999999998"/>
    <x v="5"/>
    <s v="Consumer"/>
    <s v="Office Supplies"/>
    <x v="9"/>
    <s v="Large Box"/>
    <d v="2011-08-12T00:00:00"/>
  </r>
  <r>
    <n v="54116"/>
    <d v="2011-03-11T00:00:00"/>
    <s v="Critical"/>
    <n v="22"/>
    <n v="3329.27"/>
    <s v="Delivery Truck"/>
    <n v="16.010000000000002"/>
    <n v="2330.489"/>
    <n v="2346.4990000000003"/>
    <x v="7"/>
    <s v="Small Business"/>
    <s v="Furniture"/>
    <x v="8"/>
    <s v="Jumbo Box"/>
    <d v="2011-04-11T00:00:00"/>
  </r>
  <r>
    <n v="9344"/>
    <d v="2011-06-12T00:00:00"/>
    <s v="Low"/>
    <n v="31"/>
    <n v="3448.6455000000001"/>
    <s v="Regular Air"/>
    <n v="8.99"/>
    <n v="2414.0518499999998"/>
    <n v="2423.0418499999996"/>
    <x v="5"/>
    <s v="Consumer"/>
    <s v="Technology"/>
    <x v="7"/>
    <s v="Small Box"/>
    <d v="2011-06-12T00:00:00"/>
  </r>
  <r>
    <n v="27105"/>
    <s v="2/16/2011"/>
    <s v="Not Specified"/>
    <n v="2"/>
    <n v="26.82"/>
    <s v="Regular Air"/>
    <n v="5.4"/>
    <n v="18.773999999999997"/>
    <n v="24.173999999999999"/>
    <x v="0"/>
    <s v="Home Office"/>
    <s v="Furniture"/>
    <x v="0"/>
    <s v="Small Pack"/>
    <s v="2/17/2011"/>
  </r>
  <r>
    <n v="37152"/>
    <s v="5/22/2011"/>
    <s v="Medium"/>
    <n v="39"/>
    <n v="4647.6899999999996"/>
    <s v="Delivery Truck"/>
    <n v="30"/>
    <n v="3253.3829999999994"/>
    <n v="3283.3829999999994"/>
    <x v="6"/>
    <s v="Corporate"/>
    <s v="Furniture"/>
    <x v="1"/>
    <s v="Jumbo Drum"/>
    <s v="5/24/2011"/>
  </r>
  <r>
    <n v="16262"/>
    <d v="2011-01-01T00:00:00"/>
    <s v="Low"/>
    <n v="11"/>
    <n v="62.84"/>
    <s v="Express Air"/>
    <n v="2.04"/>
    <n v="43.988"/>
    <n v="46.027999999999999"/>
    <x v="3"/>
    <s v="Consumer"/>
    <s v="Office Supplies"/>
    <x v="2"/>
    <s v="Wrap Bag"/>
    <d v="2011-08-01T00:00:00"/>
  </r>
  <r>
    <n v="55815"/>
    <s v="1/13/2011"/>
    <s v="High"/>
    <n v="28"/>
    <n v="2860.19"/>
    <s v="Express Air"/>
    <n v="10.119999999999999"/>
    <n v="2002.1329999999998"/>
    <n v="2012.2529999999997"/>
    <x v="12"/>
    <s v="Corporate"/>
    <s v="Furniture"/>
    <x v="0"/>
    <s v="Large Box"/>
    <s v="1/14/2011"/>
  </r>
  <r>
    <n v="33700"/>
    <d v="2011-07-04T00:00:00"/>
    <s v="Low"/>
    <n v="36"/>
    <n v="260.13"/>
    <s v="Regular Air"/>
    <n v="8.19"/>
    <n v="182.09099999999998"/>
    <n v="190.28099999999998"/>
    <x v="7"/>
    <s v="Corporate"/>
    <s v="Office Supplies"/>
    <x v="2"/>
    <s v="Small Box"/>
    <d v="2011-11-04T00:00:00"/>
  </r>
  <r>
    <n v="34243"/>
    <d v="2011-11-02T00:00:00"/>
    <s v="High"/>
    <n v="10"/>
    <n v="89.04"/>
    <s v="Regular Air"/>
    <n v="8.5399999999999991"/>
    <n v="62.328000000000003"/>
    <n v="70.867999999999995"/>
    <x v="0"/>
    <s v="Home Office"/>
    <s v="Furniture"/>
    <x v="0"/>
    <s v="Small Pack"/>
    <s v="2/13/2011"/>
  </r>
  <r>
    <n v="613"/>
    <s v="6/17/2011"/>
    <s v="High"/>
    <n v="12"/>
    <n v="93.54"/>
    <s v="Regular Air"/>
    <n v="7.72"/>
    <n v="65.477999999999994"/>
    <n v="73.197999999999993"/>
    <x v="8"/>
    <s v="Corporate"/>
    <s v="Office Supplies"/>
    <x v="11"/>
    <s v="Small Box"/>
    <s v="6/17/2011"/>
  </r>
  <r>
    <n v="32806"/>
    <s v="6/21/2011"/>
    <s v="High"/>
    <n v="33"/>
    <n v="221.23"/>
    <s v="Regular Air"/>
    <n v="5.2"/>
    <n v="154.86099999999999"/>
    <n v="160.06099999999998"/>
    <x v="10"/>
    <s v="Home Office"/>
    <s v="Office Supplies"/>
    <x v="2"/>
    <s v="Small Box"/>
    <s v="6/23/2011"/>
  </r>
  <r>
    <n v="26277"/>
    <s v="6/27/2011"/>
    <s v="Medium"/>
    <n v="17"/>
    <n v="877.81"/>
    <s v="Regular Air"/>
    <n v="19.989999999999998"/>
    <n v="614.46699999999987"/>
    <n v="634.45699999999988"/>
    <x v="0"/>
    <s v="Corporate"/>
    <s v="Technology"/>
    <x v="3"/>
    <s v="Small Box"/>
    <s v="6/28/2011"/>
  </r>
  <r>
    <n v="18023"/>
    <s v="2/24/2011"/>
    <s v="Medium"/>
    <n v="34"/>
    <n v="192.23"/>
    <s v="Regular Air"/>
    <n v="7.64"/>
    <n v="134.56099999999998"/>
    <n v="142.20099999999996"/>
    <x v="2"/>
    <s v="Home Office"/>
    <s v="Office Supplies"/>
    <x v="2"/>
    <s v="Small Box"/>
    <s v="2/25/2011"/>
  </r>
  <r>
    <n v="55621"/>
    <s v="3/15/2011"/>
    <s v="Low"/>
    <n v="47"/>
    <n v="193.15"/>
    <s v="Regular Air"/>
    <n v="0.94"/>
    <n v="135.20499999999998"/>
    <n v="136.14499999999998"/>
    <x v="10"/>
    <s v="Home Office"/>
    <s v="Office Supplies"/>
    <x v="5"/>
    <s v="Wrap Bag"/>
    <s v="3/22/2011"/>
  </r>
  <r>
    <n v="29317"/>
    <d v="2011-02-10T00:00:00"/>
    <s v="Not Specified"/>
    <n v="20"/>
    <n v="15703.82"/>
    <s v="Delivery Truck"/>
    <n v="16.059999999999999"/>
    <n v="10992.673999999999"/>
    <n v="11008.733999999999"/>
    <x v="7"/>
    <s v="Corporate"/>
    <s v="Technology"/>
    <x v="6"/>
    <s v="Jumbo Drum"/>
    <d v="2011-03-10T00:00:00"/>
  </r>
  <r>
    <n v="21350"/>
    <s v="2/24/2011"/>
    <s v="Medium"/>
    <n v="30"/>
    <n v="278.94"/>
    <s v="Regular Air"/>
    <n v="9.86"/>
    <n v="195.25799999999998"/>
    <n v="205.11799999999999"/>
    <x v="0"/>
    <s v="Corporate"/>
    <s v="Office Supplies"/>
    <x v="2"/>
    <s v="Small Box"/>
    <s v="2/25/2011"/>
  </r>
  <r>
    <n v="450"/>
    <d v="2011-04-03T00:00:00"/>
    <s v="Not Specified"/>
    <n v="29"/>
    <n v="1000.78"/>
    <s v="Express Air"/>
    <n v="8.99"/>
    <n v="700.54599999999994"/>
    <n v="709.53599999999994"/>
    <x v="0"/>
    <s v="Consumer"/>
    <s v="Office Supplies"/>
    <x v="5"/>
    <s v="Small Pack"/>
    <d v="2011-05-03T00:00:00"/>
  </r>
  <r>
    <n v="42855"/>
    <d v="2011-08-07T00:00:00"/>
    <s v="Not Specified"/>
    <n v="17"/>
    <n v="135.38"/>
    <s v="Regular Air"/>
    <n v="6.5"/>
    <n v="94.765999999999991"/>
    <n v="101.26599999999999"/>
    <x v="7"/>
    <s v="Corporate"/>
    <s v="Office Supplies"/>
    <x v="9"/>
    <s v="Medium Box"/>
    <d v="2011-10-07T00:00:00"/>
  </r>
  <r>
    <n v="58981"/>
    <s v="1/31/2011"/>
    <s v="High"/>
    <n v="28"/>
    <n v="1262.75"/>
    <s v="Regular Air"/>
    <n v="5.0999999999999996"/>
    <n v="883.92499999999995"/>
    <n v="889.02499999999998"/>
    <x v="7"/>
    <s v="Corporate"/>
    <s v="Office Supplies"/>
    <x v="10"/>
    <s v="Medium Box"/>
    <d v="2011-02-02T00:00:00"/>
  </r>
  <r>
    <n v="46565"/>
    <s v="6/22/2011"/>
    <s v="Not Specified"/>
    <n v="8"/>
    <n v="567.51"/>
    <s v="Regular Air"/>
    <n v="35"/>
    <n v="397.25699999999995"/>
    <n v="432.25699999999995"/>
    <x v="9"/>
    <s v="Home Office"/>
    <s v="Office Supplies"/>
    <x v="9"/>
    <s v="Large Box"/>
    <s v="6/24/2011"/>
  </r>
  <r>
    <n v="25603"/>
    <d v="2011-05-03T00:00:00"/>
    <s v="Low"/>
    <n v="23"/>
    <n v="862.64"/>
    <s v="Regular Air"/>
    <n v="14.72"/>
    <n v="603.84799999999996"/>
    <n v="618.56799999999998"/>
    <x v="7"/>
    <s v="Corporate"/>
    <s v="Office Supplies"/>
    <x v="15"/>
    <s v="Small Box"/>
    <d v="2011-07-03T00:00:00"/>
  </r>
  <r>
    <n v="50949"/>
    <d v="2011-04-02T00:00:00"/>
    <s v="Medium"/>
    <n v="32"/>
    <n v="73.55"/>
    <s v="Express Air"/>
    <n v="0.78"/>
    <n v="51.484999999999992"/>
    <n v="52.264999999999993"/>
    <x v="6"/>
    <s v="Corporate"/>
    <s v="Office Supplies"/>
    <x v="13"/>
    <s v="Wrap Bag"/>
    <d v="2011-05-02T00:00:00"/>
  </r>
  <r>
    <n v="23301"/>
    <s v="4/18/2011"/>
    <s v="High"/>
    <n v="4"/>
    <n v="28.46"/>
    <s v="Regular Air"/>
    <n v="3.85"/>
    <n v="19.922000000000001"/>
    <n v="23.772000000000002"/>
    <x v="5"/>
    <s v="Corporate"/>
    <s v="Technology"/>
    <x v="3"/>
    <s v="Small Pack"/>
    <s v="4/20/2011"/>
  </r>
  <r>
    <n v="39041"/>
    <s v="10/26/2011"/>
    <s v="Critical"/>
    <n v="47"/>
    <n v="418.03"/>
    <s v="Express Air"/>
    <n v="7.96"/>
    <n v="292.62099999999998"/>
    <n v="300.58099999999996"/>
    <x v="0"/>
    <s v="Corporate"/>
    <s v="Furniture"/>
    <x v="0"/>
    <s v="Small Box"/>
    <s v="10/26/2011"/>
  </r>
  <r>
    <n v="38370"/>
    <d v="2011-03-04T00:00:00"/>
    <s v="High"/>
    <n v="50"/>
    <n v="169.13"/>
    <s v="Regular Air"/>
    <n v="1.1399999999999999"/>
    <n v="118.39099999999999"/>
    <n v="119.53099999999999"/>
    <x v="6"/>
    <s v="Corporate"/>
    <s v="Office Supplies"/>
    <x v="2"/>
    <s v="Wrap Bag"/>
    <d v="2011-05-04T00:00:00"/>
  </r>
  <r>
    <n v="8480"/>
    <s v="1/29/2011"/>
    <s v="High"/>
    <n v="11"/>
    <n v="76.36"/>
    <s v="Regular Air"/>
    <n v="8.74"/>
    <n v="53.451999999999998"/>
    <n v="62.192"/>
    <x v="6"/>
    <s v="Corporate"/>
    <s v="Office Supplies"/>
    <x v="2"/>
    <s v="Small Box"/>
    <s v="1/31/2011"/>
  </r>
  <r>
    <n v="21859"/>
    <s v="11/18/2011"/>
    <s v="High"/>
    <n v="42"/>
    <n v="401.37"/>
    <s v="Regular Air"/>
    <n v="5.71"/>
    <n v="280.959"/>
    <n v="286.66899999999998"/>
    <x v="6"/>
    <s v="Corporate"/>
    <s v="Furniture"/>
    <x v="0"/>
    <s v="Small Box"/>
    <s v="11/19/2011"/>
  </r>
  <r>
    <n v="57095"/>
    <s v="3/23/2011"/>
    <s v="Medium"/>
    <n v="37"/>
    <n v="254.93"/>
    <s v="Regular Air"/>
    <n v="5.48"/>
    <n v="178.45099999999999"/>
    <n v="183.93099999999998"/>
    <x v="10"/>
    <s v="Corporate"/>
    <s v="Office Supplies"/>
    <x v="11"/>
    <s v="Small Box"/>
    <s v="3/26/2011"/>
  </r>
  <r>
    <n v="29986"/>
    <d v="2011-03-07T00:00:00"/>
    <s v="Critical"/>
    <n v="40"/>
    <n v="1477.39"/>
    <s v="Regular Air"/>
    <n v="2.99"/>
    <n v="1034.173"/>
    <n v="1037.163"/>
    <x v="0"/>
    <s v="Corporate"/>
    <s v="Office Supplies"/>
    <x v="11"/>
    <s v="Small Box"/>
    <d v="2011-03-07T00:00:00"/>
  </r>
  <r>
    <n v="48512"/>
    <d v="2011-03-08T00:00:00"/>
    <s v="Not Specified"/>
    <n v="48"/>
    <n v="238.79"/>
    <s v="Regular Air"/>
    <n v="4.72"/>
    <n v="167.15299999999999"/>
    <n v="171.87299999999999"/>
    <x v="0"/>
    <s v="Consumer"/>
    <s v="Office Supplies"/>
    <x v="2"/>
    <s v="Small Box"/>
    <d v="2011-04-08T00:00:00"/>
  </r>
  <r>
    <n v="46468"/>
    <d v="2011-11-01T00:00:00"/>
    <s v="Critical"/>
    <n v="41"/>
    <n v="1618.31"/>
    <s v="Express Air"/>
    <n v="1.99"/>
    <n v="1132.8169999999998"/>
    <n v="1134.8069999999998"/>
    <x v="6"/>
    <s v="Home Office"/>
    <s v="Technology"/>
    <x v="3"/>
    <s v="Small Pack"/>
    <s v="1/13/2011"/>
  </r>
  <r>
    <n v="44997"/>
    <s v="9/28/2011"/>
    <s v="Low"/>
    <n v="46"/>
    <n v="88.1"/>
    <s v="Regular Air"/>
    <n v="4.8600000000000003"/>
    <n v="61.669999999999995"/>
    <n v="66.53"/>
    <x v="9"/>
    <s v="Consumer"/>
    <s v="Furniture"/>
    <x v="0"/>
    <s v="Small Box"/>
    <d v="2011-02-10T00:00:00"/>
  </r>
  <r>
    <n v="12066"/>
    <d v="2011-06-02T00:00:00"/>
    <s v="Medium"/>
    <n v="27"/>
    <n v="4442.049"/>
    <s v="Regular Air"/>
    <n v="8.08"/>
    <n v="3109.4342999999999"/>
    <n v="3117.5142999999998"/>
    <x v="5"/>
    <s v="Small Business"/>
    <s v="Technology"/>
    <x v="7"/>
    <s v="Small Box"/>
    <d v="2011-07-02T00:00:00"/>
  </r>
  <r>
    <n v="18432"/>
    <d v="2011-12-03T00:00:00"/>
    <s v="High"/>
    <n v="12"/>
    <n v="76.42"/>
    <s v="Express Air"/>
    <n v="0.83"/>
    <n v="53.494"/>
    <n v="54.323999999999998"/>
    <x v="4"/>
    <s v="Corporate"/>
    <s v="Office Supplies"/>
    <x v="5"/>
    <s v="Wrap Bag"/>
    <s v="3/14/2011"/>
  </r>
  <r>
    <n v="14021"/>
    <d v="2011-07-03T00:00:00"/>
    <s v="High"/>
    <n v="12"/>
    <n v="27.05"/>
    <s v="Express Air"/>
    <n v="0.83"/>
    <n v="18.934999999999999"/>
    <n v="19.764999999999997"/>
    <x v="4"/>
    <s v="Corporate"/>
    <s v="Office Supplies"/>
    <x v="5"/>
    <s v="Wrap Bag"/>
    <d v="2011-08-03T00:00:00"/>
  </r>
  <r>
    <n v="3588"/>
    <s v="3/18/2011"/>
    <s v="Not Specified"/>
    <n v="14"/>
    <n v="410.27"/>
    <s v="Regular Air"/>
    <n v="3.92"/>
    <n v="287.18899999999996"/>
    <n v="291.10899999999998"/>
    <x v="9"/>
    <s v="Home Office"/>
    <s v="Furniture"/>
    <x v="0"/>
    <s v="Small Pack"/>
    <s v="3/20/2011"/>
  </r>
  <r>
    <n v="29318"/>
    <s v="6/30/2011"/>
    <s v="Not Specified"/>
    <n v="21"/>
    <n v="2954.14"/>
    <s v="Express Air"/>
    <n v="35"/>
    <n v="2067.8979999999997"/>
    <n v="2102.8979999999997"/>
    <x v="6"/>
    <s v="Corporate"/>
    <s v="Office Supplies"/>
    <x v="9"/>
    <s v="Large Box"/>
    <d v="2011-01-07T00:00:00"/>
  </r>
  <r>
    <n v="27589"/>
    <s v="9/15/2011"/>
    <s v="Medium"/>
    <n v="36"/>
    <n v="64.430000000000007"/>
    <s v="Regular Air"/>
    <n v="1.49"/>
    <n v="45.100999999999999"/>
    <n v="46.591000000000001"/>
    <x v="6"/>
    <s v="Corporate"/>
    <s v="Furniture"/>
    <x v="8"/>
    <s v="Jumbo Box"/>
    <s v="9/16/2011"/>
  </r>
  <r>
    <n v="12263"/>
    <d v="2011-06-07T00:00:00"/>
    <s v="High"/>
    <n v="12"/>
    <n v="515.65"/>
    <s v="Regular Air"/>
    <n v="3.99"/>
    <n v="360.95499999999998"/>
    <n v="364.94499999999999"/>
    <x v="6"/>
    <s v="Corporate"/>
    <s v="Office Supplies"/>
    <x v="10"/>
    <s v="Small Box"/>
    <d v="2011-06-07T00:00:00"/>
  </r>
  <r>
    <n v="21542"/>
    <s v="5/21/2011"/>
    <s v="High"/>
    <n v="43"/>
    <n v="11674.968000000001"/>
    <s v="Delivery Truck"/>
    <n v="84.84"/>
    <n v="8172.4776000000002"/>
    <n v="8257.3176000000003"/>
    <x v="11"/>
    <s v="Corporate"/>
    <s v="Furniture"/>
    <x v="8"/>
    <s v="Jumbo Box"/>
    <s v="5/22/2011"/>
  </r>
  <r>
    <n v="13472"/>
    <s v="10/26/2011"/>
    <s v="Critical"/>
    <n v="26"/>
    <n v="106.03"/>
    <s v="Regular Air"/>
    <n v="0.5"/>
    <n v="74.220999999999989"/>
    <n v="74.720999999999989"/>
    <x v="4"/>
    <s v="Home Office"/>
    <s v="Office Supplies"/>
    <x v="12"/>
    <s v="Small Box"/>
    <s v="10/27/2011"/>
  </r>
  <r>
    <n v="41987"/>
    <s v="10/21/2011"/>
    <s v="Not Specified"/>
    <n v="25"/>
    <n v="6481.0479999999998"/>
    <s v="Delivery Truck"/>
    <n v="29.2"/>
    <n v="4536.7335999999996"/>
    <n v="4565.9335999999994"/>
    <x v="7"/>
    <s v="Corporate"/>
    <s v="Furniture"/>
    <x v="8"/>
    <s v="Jumbo Box"/>
    <s v="10/22/2011"/>
  </r>
  <r>
    <n v="35555"/>
    <d v="2011-04-03T00:00:00"/>
    <s v="Medium"/>
    <n v="50"/>
    <n v="11266.4"/>
    <s v="Delivery Truck"/>
    <n v="43.32"/>
    <n v="7886.48"/>
    <n v="7929.7999999999993"/>
    <x v="6"/>
    <s v="Corporate"/>
    <s v="Furniture"/>
    <x v="1"/>
    <s v="Jumbo Drum"/>
    <d v="2011-05-03T00:00:00"/>
  </r>
  <r>
    <n v="20102"/>
    <d v="2011-05-06T00:00:00"/>
    <s v="High"/>
    <n v="15"/>
    <n v="333.3"/>
    <s v="Regular Air"/>
    <n v="1.99"/>
    <n v="233.31"/>
    <n v="235.3"/>
    <x v="3"/>
    <s v="Small Business"/>
    <s v="Technology"/>
    <x v="3"/>
    <s v="Small Pack"/>
    <d v="2011-06-06T00:00:00"/>
  </r>
  <r>
    <n v="51463"/>
    <s v="12/17/2011"/>
    <s v="Low"/>
    <n v="7"/>
    <n v="405.33949999999999"/>
    <s v="Express Air"/>
    <n v="3.9"/>
    <n v="283.73764999999997"/>
    <n v="287.63764999999995"/>
    <x v="2"/>
    <s v="Corporate"/>
    <s v="Technology"/>
    <x v="7"/>
    <s v="Small Box"/>
    <s v="12/17/2011"/>
  </r>
  <r>
    <n v="32546"/>
    <s v="3/18/2011"/>
    <s v="Critical"/>
    <n v="47"/>
    <n v="1294.0229999999999"/>
    <s v="Regular Air"/>
    <n v="1.25"/>
    <n v="905.81609999999989"/>
    <n v="907.06609999999989"/>
    <x v="2"/>
    <s v="Home Office"/>
    <s v="Technology"/>
    <x v="7"/>
    <s v="Small Pack"/>
    <s v="3/19/2011"/>
  </r>
  <r>
    <n v="3393"/>
    <d v="2011-03-07T00:00:00"/>
    <s v="High"/>
    <n v="7"/>
    <n v="127.74"/>
    <s v="Express Air"/>
    <n v="4"/>
    <n v="89.417999999999992"/>
    <n v="93.417999999999992"/>
    <x v="4"/>
    <s v="Consumer"/>
    <s v="Technology"/>
    <x v="3"/>
    <s v="Small Box"/>
    <d v="2011-04-07T00:00:00"/>
  </r>
  <r>
    <n v="58372"/>
    <d v="2011-02-04T00:00:00"/>
    <s v="Low"/>
    <n v="48"/>
    <n v="184.1"/>
    <s v="Regular Air"/>
    <n v="0.7"/>
    <n v="128.86999999999998"/>
    <n v="129.56999999999996"/>
    <x v="4"/>
    <s v="Corporate"/>
    <s v="Office Supplies"/>
    <x v="5"/>
    <s v="Wrap Bag"/>
    <d v="2011-07-04T00:00:00"/>
  </r>
  <r>
    <n v="52930"/>
    <d v="2011-08-11T00:00:00"/>
    <s v="Low"/>
    <n v="24"/>
    <n v="1112.1569999999999"/>
    <s v="Regular Air"/>
    <n v="3.3"/>
    <n v="778.5098999999999"/>
    <n v="781.80989999999986"/>
    <x v="6"/>
    <s v="Corporate"/>
    <s v="Technology"/>
    <x v="7"/>
    <s v="Small Pack"/>
    <d v="2011-08-11T00:00:00"/>
  </r>
  <r>
    <n v="28870"/>
    <d v="2011-10-11T00:00:00"/>
    <s v="High"/>
    <n v="27"/>
    <n v="1154.8900000000001"/>
    <s v="Regular Air"/>
    <n v="6.5"/>
    <n v="808.423"/>
    <n v="814.923"/>
    <x v="10"/>
    <s v="Corporate"/>
    <s v="Technology"/>
    <x v="3"/>
    <s v="Small Box"/>
    <d v="2011-11-11T00:00:00"/>
  </r>
  <r>
    <n v="52929"/>
    <d v="2011-08-04T00:00:00"/>
    <s v="High"/>
    <n v="7"/>
    <n v="46.94"/>
    <s v="Regular Air"/>
    <n v="1.22"/>
    <n v="32.857999999999997"/>
    <n v="34.077999999999996"/>
    <x v="1"/>
    <s v="Small Business"/>
    <s v="Office Supplies"/>
    <x v="5"/>
    <s v="Wrap Bag"/>
    <d v="2011-09-04T00:00:00"/>
  </r>
  <r>
    <n v="38466"/>
    <s v="8/17/2011"/>
    <s v="Critical"/>
    <n v="37"/>
    <n v="111.37"/>
    <s v="Regular Air"/>
    <n v="0.5"/>
    <n v="77.959000000000003"/>
    <n v="78.459000000000003"/>
    <x v="6"/>
    <s v="Corporate"/>
    <s v="Office Supplies"/>
    <x v="12"/>
    <s v="Small Box"/>
    <s v="8/19/2011"/>
  </r>
  <r>
    <n v="46311"/>
    <s v="7/25/2011"/>
    <s v="High"/>
    <n v="44"/>
    <n v="302.07"/>
    <s v="Regular Air"/>
    <n v="8.4"/>
    <n v="211.44899999999998"/>
    <n v="219.84899999999999"/>
    <x v="10"/>
    <s v="Consumer"/>
    <s v="Office Supplies"/>
    <x v="2"/>
    <s v="Small Box"/>
    <s v="7/27/2011"/>
  </r>
  <r>
    <n v="37121"/>
    <s v="3/15/2011"/>
    <s v="Not Specified"/>
    <n v="44"/>
    <n v="9499.2999999999993"/>
    <s v="Delivery Truck"/>
    <n v="64.2"/>
    <n v="6649.5099999999993"/>
    <n v="6713.7099999999991"/>
    <x v="6"/>
    <s v="Corporate"/>
    <s v="Furniture"/>
    <x v="1"/>
    <s v="Jumbo Drum"/>
    <s v="3/16/2011"/>
  </r>
  <r>
    <n v="52929"/>
    <d v="2011-08-04T00:00:00"/>
    <s v="High"/>
    <n v="19"/>
    <n v="53.94"/>
    <s v="Regular Air"/>
    <n v="1.25"/>
    <n v="37.757999999999996"/>
    <n v="39.007999999999996"/>
    <x v="1"/>
    <s v="Small Business"/>
    <s v="Office Supplies"/>
    <x v="5"/>
    <s v="Wrap Bag"/>
    <d v="2011-09-04T00:00:00"/>
  </r>
  <r>
    <n v="5989"/>
    <s v="10/14/2011"/>
    <s v="Medium"/>
    <n v="21"/>
    <n v="56.77"/>
    <s v="Regular Air"/>
    <n v="1.34"/>
    <n v="39.738999999999997"/>
    <n v="41.079000000000001"/>
    <x v="5"/>
    <s v="Corporate"/>
    <s v="Office Supplies"/>
    <x v="5"/>
    <s v="Wrap Bag"/>
    <s v="10/15/2011"/>
  </r>
  <r>
    <n v="35399"/>
    <s v="1/21/2011"/>
    <s v="Low"/>
    <n v="38"/>
    <n v="188.38"/>
    <s v="Regular Air"/>
    <n v="5.68"/>
    <n v="131.86599999999999"/>
    <n v="137.54599999999999"/>
    <x v="10"/>
    <s v="Corporate"/>
    <s v="Office Supplies"/>
    <x v="11"/>
    <s v="Small Box"/>
    <s v="1/23/2011"/>
  </r>
  <r>
    <n v="11233"/>
    <s v="8/30/2011"/>
    <s v="Not Specified"/>
    <n v="25"/>
    <n v="276.5"/>
    <s v="Regular Air"/>
    <n v="4.8"/>
    <n v="193.54999999999998"/>
    <n v="198.35"/>
    <x v="6"/>
    <s v="Corporate"/>
    <s v="Office Supplies"/>
    <x v="15"/>
    <s v="Small Box"/>
    <d v="2011-01-09T00:00:00"/>
  </r>
  <r>
    <n v="5347"/>
    <s v="2/21/2011"/>
    <s v="Medium"/>
    <n v="1"/>
    <n v="187.20400000000001"/>
    <s v="Regular Air"/>
    <n v="5.26"/>
    <n v="131.0428"/>
    <n v="136.30279999999999"/>
    <x v="7"/>
    <s v="Corporate"/>
    <s v="Technology"/>
    <x v="7"/>
    <s v="Small Box"/>
    <s v="2/22/2011"/>
  </r>
  <r>
    <n v="4128"/>
    <d v="2011-06-10T00:00:00"/>
    <s v="Not Specified"/>
    <n v="38"/>
    <n v="391.42"/>
    <s v="Regular Air"/>
    <n v="5.12"/>
    <n v="273.99399999999997"/>
    <n v="279.11399999999998"/>
    <x v="6"/>
    <s v="Consumer"/>
    <s v="Office Supplies"/>
    <x v="2"/>
    <s v="Small Box"/>
    <d v="2011-08-10T00:00:00"/>
  </r>
  <r>
    <n v="42081"/>
    <d v="2011-10-01T00:00:00"/>
    <s v="Low"/>
    <n v="36"/>
    <n v="188.34"/>
    <s v="Regular Air"/>
    <n v="5.74"/>
    <n v="131.83799999999999"/>
    <n v="137.578"/>
    <x v="6"/>
    <s v="Small Business"/>
    <s v="Office Supplies"/>
    <x v="11"/>
    <s v="Small Box"/>
    <s v="1/15/2011"/>
  </r>
  <r>
    <n v="6982"/>
    <s v="11/16/2011"/>
    <s v="Not Specified"/>
    <n v="41"/>
    <n v="844.09"/>
    <s v="Regular Air"/>
    <n v="10.49"/>
    <n v="590.86299999999994"/>
    <n v="601.35299999999995"/>
    <x v="8"/>
    <s v="Corporate"/>
    <s v="Furniture"/>
    <x v="0"/>
    <s v="Small Box"/>
    <s v="11/18/2011"/>
  </r>
  <r>
    <n v="41349"/>
    <s v="12/17/2011"/>
    <s v="Critical"/>
    <n v="39"/>
    <n v="475.52"/>
    <s v="Regular Air"/>
    <n v="6.27"/>
    <n v="332.86399999999998"/>
    <n v="339.13399999999996"/>
    <x v="0"/>
    <s v="Home Office"/>
    <s v="Office Supplies"/>
    <x v="9"/>
    <s v="Medium Box"/>
    <s v="12/19/2011"/>
  </r>
  <r>
    <n v="38403"/>
    <s v="5/21/2011"/>
    <s v="Low"/>
    <n v="49"/>
    <n v="142.1"/>
    <s v="Regular Air"/>
    <n v="0.99"/>
    <n v="99.469999999999985"/>
    <n v="100.45999999999998"/>
    <x v="2"/>
    <s v="Home Office"/>
    <s v="Office Supplies"/>
    <x v="12"/>
    <s v="Small Box"/>
    <s v="5/25/2011"/>
  </r>
  <r>
    <n v="27845"/>
    <s v="7/13/2011"/>
    <s v="Not Specified"/>
    <n v="36"/>
    <n v="220.45"/>
    <s v="Regular Air"/>
    <n v="0.5"/>
    <n v="154.31499999999997"/>
    <n v="154.81499999999997"/>
    <x v="10"/>
    <s v="Small Business"/>
    <s v="Office Supplies"/>
    <x v="12"/>
    <s v="Small Box"/>
    <s v="7/14/2011"/>
  </r>
  <r>
    <n v="28550"/>
    <s v="3/20/2011"/>
    <s v="Not Specified"/>
    <n v="1"/>
    <n v="7.64"/>
    <s v="Regular Air"/>
    <n v="3.01"/>
    <n v="5.3479999999999999"/>
    <n v="8.3580000000000005"/>
    <x v="10"/>
    <s v="Corporate"/>
    <s v="Office Supplies"/>
    <x v="2"/>
    <s v="Wrap Bag"/>
    <s v="3/21/2011"/>
  </r>
  <r>
    <n v="14563"/>
    <d v="2011-02-12T00:00:00"/>
    <s v="Critical"/>
    <n v="31"/>
    <n v="953.04549999999995"/>
    <s v="Regular Air"/>
    <n v="5.99"/>
    <n v="667.13184999999987"/>
    <n v="673.12184999999988"/>
    <x v="7"/>
    <s v="Corporate"/>
    <s v="Technology"/>
    <x v="7"/>
    <s v="Wrap Bag"/>
    <d v="2011-03-12T00:00:00"/>
  </r>
  <r>
    <n v="17860"/>
    <d v="2011-06-04T00:00:00"/>
    <s v="Critical"/>
    <n v="16"/>
    <n v="139"/>
    <s v="Express Air"/>
    <n v="9.23"/>
    <n v="97.3"/>
    <n v="106.53"/>
    <x v="7"/>
    <s v="Small Business"/>
    <s v="Office Supplies"/>
    <x v="10"/>
    <s v="Small Box"/>
    <d v="2011-08-04T00:00:00"/>
  </r>
  <r>
    <n v="37826"/>
    <s v="4/23/2011"/>
    <s v="Medium"/>
    <n v="45"/>
    <n v="325.8"/>
    <s v="Regular Air"/>
    <n v="6.18"/>
    <n v="228.06"/>
    <n v="234.24"/>
    <x v="10"/>
    <s v="Consumer"/>
    <s v="Office Supplies"/>
    <x v="2"/>
    <s v="Small Box"/>
    <s v="4/25/2011"/>
  </r>
  <r>
    <n v="48101"/>
    <d v="2011-12-09T00:00:00"/>
    <s v="High"/>
    <n v="4"/>
    <n v="108.87"/>
    <s v="Regular Air"/>
    <n v="16.87"/>
    <n v="76.209000000000003"/>
    <n v="93.079000000000008"/>
    <x v="1"/>
    <s v="Home Office"/>
    <s v="Office Supplies"/>
    <x v="2"/>
    <s v="Small Box"/>
    <s v="9/14/2011"/>
  </r>
  <r>
    <n v="6755"/>
    <d v="2011-01-05T00:00:00"/>
    <s v="High"/>
    <n v="20"/>
    <n v="156.47"/>
    <s v="Regular Air"/>
    <n v="6.05"/>
    <n v="109.529"/>
    <n v="115.57899999999999"/>
    <x v="6"/>
    <s v="Home Office"/>
    <s v="Office Supplies"/>
    <x v="11"/>
    <s v="Small Box"/>
    <d v="2011-03-05T00:00:00"/>
  </r>
  <r>
    <n v="56423"/>
    <s v="12/25/2011"/>
    <s v="Not Specified"/>
    <n v="41"/>
    <n v="170.82"/>
    <s v="Express Air"/>
    <n v="0.5"/>
    <n v="119.57399999999998"/>
    <n v="120.07399999999998"/>
    <x v="10"/>
    <s v="Corporate"/>
    <s v="Office Supplies"/>
    <x v="12"/>
    <s v="Small Box"/>
    <s v="12/26/2011"/>
  </r>
  <r>
    <n v="37702"/>
    <d v="2011-10-06T00:00:00"/>
    <s v="Not Specified"/>
    <n v="44"/>
    <n v="601.78"/>
    <s v="Regular Air"/>
    <n v="4.51"/>
    <n v="421.24599999999998"/>
    <n v="425.75599999999997"/>
    <x v="3"/>
    <s v="Consumer"/>
    <s v="Office Supplies"/>
    <x v="9"/>
    <s v="Small Box"/>
    <d v="2011-12-06T00:00:00"/>
  </r>
  <r>
    <n v="34853"/>
    <s v="9/29/2011"/>
    <s v="Critical"/>
    <n v="49"/>
    <n v="651.9"/>
    <s v="Regular Air"/>
    <n v="6.85"/>
    <n v="456.32999999999993"/>
    <n v="463.17999999999995"/>
    <x v="0"/>
    <s v="Small Business"/>
    <s v="Furniture"/>
    <x v="0"/>
    <s v="Wrap Bag"/>
    <d v="2011-02-10T00:00:00"/>
  </r>
  <r>
    <n v="49760"/>
    <d v="2011-01-10T00:00:00"/>
    <s v="Medium"/>
    <n v="13"/>
    <n v="1281.1795"/>
    <s v="Regular Air"/>
    <n v="5.92"/>
    <n v="896.82564999999988"/>
    <n v="902.74564999999984"/>
    <x v="10"/>
    <s v="Home Office"/>
    <s v="Technology"/>
    <x v="7"/>
    <s v="Small Box"/>
    <d v="2011-03-10T00:00:00"/>
  </r>
  <r>
    <n v="12481"/>
    <d v="2011-10-07T00:00:00"/>
    <s v="Critical"/>
    <n v="12"/>
    <n v="388.86649999999997"/>
    <s v="Regular Air"/>
    <n v="0.99"/>
    <n v="272.20654999999994"/>
    <n v="273.19654999999995"/>
    <x v="7"/>
    <s v="Corporate"/>
    <s v="Technology"/>
    <x v="7"/>
    <s v="Small Pack"/>
    <d v="2011-10-07T00:00:00"/>
  </r>
  <r>
    <n v="19041"/>
    <s v="7/26/2011"/>
    <s v="Low"/>
    <n v="43"/>
    <n v="1849.8"/>
    <s v="Regular Air"/>
    <n v="4.62"/>
    <n v="1294.8599999999999"/>
    <n v="1299.4799999999998"/>
    <x v="5"/>
    <s v="Corporate"/>
    <s v="Office Supplies"/>
    <x v="10"/>
    <s v="Small Box"/>
    <d v="2011-04-08T00:00:00"/>
  </r>
  <r>
    <n v="5799"/>
    <d v="2011-02-08T00:00:00"/>
    <s v="Critical"/>
    <n v="34"/>
    <n v="9626.86"/>
    <s v="Delivery Truck"/>
    <n v="42.52"/>
    <n v="6738.8019999999997"/>
    <n v="6781.3220000000001"/>
    <x v="4"/>
    <s v="Small Business"/>
    <s v="Office Supplies"/>
    <x v="10"/>
    <s v="Jumbo Drum"/>
    <d v="2011-04-08T00:00:00"/>
  </r>
  <r>
    <n v="11651"/>
    <s v="2/22/2011"/>
    <s v="Medium"/>
    <n v="19"/>
    <n v="65.849999999999994"/>
    <s v="Express Air"/>
    <n v="0.98"/>
    <n v="46.094999999999992"/>
    <n v="47.074999999999989"/>
    <x v="7"/>
    <s v="Small Business"/>
    <s v="Office Supplies"/>
    <x v="5"/>
    <s v="Wrap Bag"/>
    <s v="2/24/2011"/>
  </r>
  <r>
    <n v="22433"/>
    <d v="2011-03-03T00:00:00"/>
    <s v="Critical"/>
    <n v="44"/>
    <n v="797.98"/>
    <s v="Regular Air"/>
    <n v="0.99"/>
    <n v="558.58600000000001"/>
    <n v="559.57600000000002"/>
    <x v="5"/>
    <s v="Home Office"/>
    <s v="Technology"/>
    <x v="7"/>
    <s v="Wrap Bag"/>
    <d v="2011-05-03T00:00:00"/>
  </r>
  <r>
    <n v="4773"/>
    <s v="12/22/2011"/>
    <s v="Critical"/>
    <n v="48"/>
    <n v="6746.3119999999999"/>
    <s v="Delivery Truck"/>
    <n v="29.21"/>
    <n v="4722.4183999999996"/>
    <n v="4751.6283999999996"/>
    <x v="6"/>
    <s v="Home Office"/>
    <s v="Furniture"/>
    <x v="8"/>
    <s v="Jumbo Box"/>
    <s v="12/24/2011"/>
  </r>
  <r>
    <n v="6374"/>
    <d v="2011-07-08T00:00:00"/>
    <s v="Critical"/>
    <n v="29"/>
    <n v="857.42"/>
    <s v="Express Air"/>
    <n v="3.6"/>
    <n v="600.19399999999996"/>
    <n v="603.79399999999998"/>
    <x v="0"/>
    <s v="Corporate"/>
    <s v="Technology"/>
    <x v="3"/>
    <s v="Small Pack"/>
    <d v="2011-08-08T00:00:00"/>
  </r>
  <r>
    <n v="38274"/>
    <d v="2011-10-06T00:00:00"/>
    <s v="High"/>
    <n v="9"/>
    <n v="1225.3699999999999"/>
    <s v="Regular Air"/>
    <n v="24.49"/>
    <n v="857.7589999999999"/>
    <n v="882.24899999999991"/>
    <x v="6"/>
    <s v="Consumer"/>
    <s v="Furniture"/>
    <x v="1"/>
    <s v="Large Box"/>
    <d v="2011-12-06T00:00:00"/>
  </r>
  <r>
    <n v="30369"/>
    <s v="3/24/2011"/>
    <s v="Critical"/>
    <n v="21"/>
    <n v="174.22"/>
    <s v="Regular Air"/>
    <n v="2.64"/>
    <n v="121.95399999999999"/>
    <n v="124.59399999999999"/>
    <x v="6"/>
    <s v="Home Office"/>
    <s v="Office Supplies"/>
    <x v="4"/>
    <s v="Small Pack"/>
    <s v="3/25/2011"/>
  </r>
  <r>
    <n v="12355"/>
    <s v="5/28/2011"/>
    <s v="Not Specified"/>
    <n v="14"/>
    <n v="225.47"/>
    <s v="Regular Air"/>
    <n v="7.51"/>
    <n v="157.82899999999998"/>
    <n v="165.33899999999997"/>
    <x v="10"/>
    <s v="Corporate"/>
    <s v="Office Supplies"/>
    <x v="9"/>
    <s v="Small Box"/>
    <s v="5/29/2011"/>
  </r>
  <r>
    <n v="740"/>
    <s v="7/15/2011"/>
    <s v="Medium"/>
    <n v="6"/>
    <n v="28.01"/>
    <s v="Regular Air"/>
    <n v="0.49"/>
    <n v="19.606999999999999"/>
    <n v="20.096999999999998"/>
    <x v="6"/>
    <s v="Corporate"/>
    <s v="Office Supplies"/>
    <x v="12"/>
    <s v="Small Box"/>
    <s v="7/15/2011"/>
  </r>
  <r>
    <n v="59971"/>
    <s v="5/31/2011"/>
    <s v="Critical"/>
    <n v="45"/>
    <n v="514.86"/>
    <s v="Regular Air"/>
    <n v="6.47"/>
    <n v="360.40199999999999"/>
    <n v="366.87200000000001"/>
    <x v="0"/>
    <s v="Home Office"/>
    <s v="Office Supplies"/>
    <x v="2"/>
    <s v="Small Box"/>
    <d v="2011-02-06T00:00:00"/>
  </r>
  <r>
    <n v="10340"/>
    <s v="6/22/2011"/>
    <s v="High"/>
    <n v="2"/>
    <n v="224.32"/>
    <s v="Regular Air"/>
    <n v="13.99"/>
    <n v="157.02399999999997"/>
    <n v="171.01399999999998"/>
    <x v="6"/>
    <s v="Home Office"/>
    <s v="Furniture"/>
    <x v="0"/>
    <s v="Medium Box"/>
    <s v="6/23/2011"/>
  </r>
  <r>
    <n v="35494"/>
    <s v="2/14/2011"/>
    <s v="Medium"/>
    <n v="18"/>
    <n v="1731.104"/>
    <s v="Regular Air"/>
    <n v="69"/>
    <n v="1211.7728"/>
    <n v="1280.7728"/>
    <x v="2"/>
    <s v="Consumer"/>
    <s v="Furniture"/>
    <x v="8"/>
    <s v="Large Box"/>
    <s v="2/15/2011"/>
  </r>
  <r>
    <n v="14500"/>
    <s v="6/24/2011"/>
    <s v="Not Specified"/>
    <n v="44"/>
    <n v="839.7"/>
    <s v="Regular Air"/>
    <n v="5.77"/>
    <n v="587.79"/>
    <n v="593.55999999999995"/>
    <x v="3"/>
    <s v="Consumer"/>
    <s v="Office Supplies"/>
    <x v="2"/>
    <s v="Small Box"/>
    <s v="6/26/2011"/>
  </r>
  <r>
    <n v="44610"/>
    <d v="2011-10-03T00:00:00"/>
    <s v="High"/>
    <n v="31"/>
    <n v="127.9"/>
    <s v="Regular Air"/>
    <n v="0.5"/>
    <n v="89.53"/>
    <n v="90.03"/>
    <x v="0"/>
    <s v="Consumer"/>
    <s v="Office Supplies"/>
    <x v="12"/>
    <s v="Small Box"/>
    <d v="2011-10-03T00:00:00"/>
  </r>
  <r>
    <n v="6982"/>
    <s v="11/16/2011"/>
    <s v="Not Specified"/>
    <n v="5"/>
    <n v="544.41"/>
    <s v="Delivery Truck"/>
    <n v="57.38"/>
    <n v="381.08699999999993"/>
    <n v="438.46699999999993"/>
    <x v="8"/>
    <s v="Corporate"/>
    <s v="Furniture"/>
    <x v="14"/>
    <s v="Jumbo Box"/>
    <s v="11/18/2011"/>
  </r>
  <r>
    <n v="12130"/>
    <d v="2011-09-12T00:00:00"/>
    <s v="Not Specified"/>
    <n v="37"/>
    <n v="686.2"/>
    <s v="Regular Air"/>
    <n v="3.62"/>
    <n v="480.34"/>
    <n v="483.96"/>
    <x v="6"/>
    <s v="Consumer"/>
    <s v="Furniture"/>
    <x v="0"/>
    <s v="Wrap Bag"/>
    <d v="2011-12-12T00:00:00"/>
  </r>
  <r>
    <n v="31524"/>
    <s v="6/26/2011"/>
    <s v="Low"/>
    <n v="10"/>
    <n v="1025.8800000000001"/>
    <s v="Delivery Truck"/>
    <n v="42"/>
    <n v="718.11599999999999"/>
    <n v="760.11599999999999"/>
    <x v="5"/>
    <s v="Small Business"/>
    <s v="Furniture"/>
    <x v="1"/>
    <s v="Jumbo Drum"/>
    <s v="6/28/2011"/>
  </r>
  <r>
    <n v="39270"/>
    <d v="2011-06-02T00:00:00"/>
    <s v="High"/>
    <n v="11"/>
    <n v="65.78"/>
    <s v="Regular Air"/>
    <n v="3.37"/>
    <n v="46.045999999999999"/>
    <n v="49.415999999999997"/>
    <x v="0"/>
    <s v="Home Office"/>
    <s v="Office Supplies"/>
    <x v="13"/>
    <s v="Wrap Bag"/>
    <d v="2011-06-02T00:00:00"/>
  </r>
  <r>
    <n v="49760"/>
    <d v="2011-01-10T00:00:00"/>
    <s v="Medium"/>
    <n v="38"/>
    <n v="710.33"/>
    <s v="Express Air"/>
    <n v="9.0299999999999994"/>
    <n v="497.23099999999999"/>
    <n v="506.26099999999997"/>
    <x v="10"/>
    <s v="Home Office"/>
    <s v="Office Supplies"/>
    <x v="2"/>
    <s v="Small Box"/>
    <d v="2011-03-10T00:00:00"/>
  </r>
  <r>
    <n v="31271"/>
    <s v="4/20/2011"/>
    <s v="Low"/>
    <n v="4"/>
    <n v="43.29"/>
    <s v="Regular Air"/>
    <n v="10.16"/>
    <n v="30.302999999999997"/>
    <n v="40.462999999999994"/>
    <x v="7"/>
    <s v="Small Business"/>
    <s v="Furniture"/>
    <x v="0"/>
    <s v="Large Box"/>
    <s v="4/27/2011"/>
  </r>
  <r>
    <n v="31046"/>
    <d v="2011-07-02T00:00:00"/>
    <s v="Critical"/>
    <n v="35"/>
    <n v="248.42"/>
    <s v="Regular Air"/>
    <n v="4.42"/>
    <n v="173.89399999999998"/>
    <n v="178.31399999999996"/>
    <x v="6"/>
    <s v="Corporate"/>
    <s v="Office Supplies"/>
    <x v="4"/>
    <s v="Small Pack"/>
    <d v="2011-10-02T00:00:00"/>
  </r>
  <r>
    <n v="22657"/>
    <s v="10/29/2011"/>
    <s v="High"/>
    <n v="36"/>
    <n v="9544.18"/>
    <s v="Express Air"/>
    <n v="11.25"/>
    <n v="6680.9259999999995"/>
    <n v="6692.1759999999995"/>
    <x v="0"/>
    <s v="Corporate"/>
    <s v="Technology"/>
    <x v="3"/>
    <s v="Small Box"/>
    <s v="10/30/2011"/>
  </r>
  <r>
    <n v="21639"/>
    <d v="2011-02-02T00:00:00"/>
    <s v="Not Specified"/>
    <n v="24"/>
    <n v="145.15"/>
    <s v="Regular Air"/>
    <n v="9.92"/>
    <n v="101.605"/>
    <n v="111.52500000000001"/>
    <x v="5"/>
    <s v="Home Office"/>
    <s v="Office Supplies"/>
    <x v="11"/>
    <s v="Small Box"/>
    <d v="2011-04-02T00:00:00"/>
  </r>
  <r>
    <n v="9027"/>
    <d v="2011-02-09T00:00:00"/>
    <s v="Low"/>
    <n v="30"/>
    <n v="932.89200000000005"/>
    <s v="Regular Air"/>
    <n v="0.99"/>
    <n v="653.02440000000001"/>
    <n v="654.01440000000002"/>
    <x v="11"/>
    <s v="Consumer"/>
    <s v="Technology"/>
    <x v="7"/>
    <s v="Small Pack"/>
    <d v="2011-11-09T00:00:00"/>
  </r>
  <r>
    <n v="52805"/>
    <s v="9/28/2011"/>
    <s v="High"/>
    <n v="20"/>
    <n v="596.55999999999995"/>
    <s v="Express Air"/>
    <n v="5.5"/>
    <n v="417.59199999999993"/>
    <n v="423.09199999999993"/>
    <x v="6"/>
    <s v="Corporate"/>
    <s v="Technology"/>
    <x v="3"/>
    <s v="Small Box"/>
    <s v="9/28/2011"/>
  </r>
  <r>
    <n v="32806"/>
    <s v="6/21/2011"/>
    <s v="Critical"/>
    <n v="8"/>
    <n v="178.78"/>
    <s v="Regular Air"/>
    <n v="8.99"/>
    <n v="125.14599999999999"/>
    <n v="134.136"/>
    <x v="1"/>
    <s v="Home Office"/>
    <s v="Furniture"/>
    <x v="0"/>
    <s v="Small Pack"/>
    <s v="6/22/2011"/>
  </r>
  <r>
    <n v="57760"/>
    <d v="2011-12-07T00:00:00"/>
    <s v="Not Specified"/>
    <n v="38"/>
    <n v="275.11"/>
    <s v="Regular Air"/>
    <n v="4"/>
    <n v="192.577"/>
    <n v="196.577"/>
    <x v="0"/>
    <s v="Corporate"/>
    <s v="Furniture"/>
    <x v="0"/>
    <s v="Wrap Bag"/>
    <s v="7/14/2011"/>
  </r>
  <r>
    <n v="28674"/>
    <s v="8/15/2011"/>
    <s v="High"/>
    <n v="26"/>
    <n v="161.96"/>
    <s v="Regular Air"/>
    <n v="5.67"/>
    <n v="113.372"/>
    <n v="119.042"/>
    <x v="10"/>
    <s v="Home Office"/>
    <s v="Office Supplies"/>
    <x v="2"/>
    <s v="Small Box"/>
    <s v="8/16/2011"/>
  </r>
  <r>
    <n v="28003"/>
    <s v="3/19/2011"/>
    <s v="Critical"/>
    <n v="31"/>
    <n v="157.79"/>
    <s v="Regular Air"/>
    <n v="6.07"/>
    <n v="110.45299999999999"/>
    <n v="116.523"/>
    <x v="1"/>
    <s v="Corporate"/>
    <s v="Office Supplies"/>
    <x v="2"/>
    <s v="Small Box"/>
    <s v="3/21/2011"/>
  </r>
  <r>
    <n v="45248"/>
    <s v="4/16/2011"/>
    <s v="Medium"/>
    <n v="32"/>
    <n v="4941.7725"/>
    <s v="Regular Air"/>
    <n v="8.99"/>
    <n v="3459.2407499999999"/>
    <n v="3468.2307499999997"/>
    <x v="3"/>
    <s v="Corporate"/>
    <s v="Technology"/>
    <x v="7"/>
    <s v="Small Box"/>
    <s v="4/18/2011"/>
  </r>
  <r>
    <n v="50854"/>
    <s v="12/17/2011"/>
    <s v="Critical"/>
    <n v="42"/>
    <n v="452.15"/>
    <s v="Express Air"/>
    <n v="3.37"/>
    <n v="316.50499999999994"/>
    <n v="319.87499999999994"/>
    <x v="6"/>
    <s v="Corporate"/>
    <s v="Office Supplies"/>
    <x v="4"/>
    <s v="Small Pack"/>
    <s v="12/17/2011"/>
  </r>
  <r>
    <n v="8064"/>
    <d v="2011-12-05T00:00:00"/>
    <s v="High"/>
    <n v="44"/>
    <n v="10445.950000000001"/>
    <s v="Delivery Truck"/>
    <n v="62.94"/>
    <n v="7312.165"/>
    <n v="7375.1049999999996"/>
    <x v="3"/>
    <s v="Home Office"/>
    <s v="Furniture"/>
    <x v="1"/>
    <s v="Jumbo Drum"/>
    <s v="5/13/2011"/>
  </r>
  <r>
    <n v="6054"/>
    <d v="2011-08-09T00:00:00"/>
    <s v="Low"/>
    <n v="43"/>
    <n v="643.30999999999995"/>
    <s v="Express Air"/>
    <n v="10.68"/>
    <n v="450.31699999999995"/>
    <n v="460.99699999999996"/>
    <x v="5"/>
    <s v="Corporate"/>
    <s v="Office Supplies"/>
    <x v="9"/>
    <s v="Small Box"/>
    <s v="9/13/2011"/>
  </r>
  <r>
    <n v="55425"/>
    <d v="2011-01-11T00:00:00"/>
    <s v="Critical"/>
    <n v="42"/>
    <n v="4373.8535000000002"/>
    <s v="Express Air"/>
    <n v="7.69"/>
    <n v="3061.6974500000001"/>
    <n v="3069.3874500000002"/>
    <x v="12"/>
    <s v="Corporate"/>
    <s v="Technology"/>
    <x v="7"/>
    <s v="Small Box"/>
    <d v="2011-02-11T00:00:00"/>
  </r>
  <r>
    <n v="33665"/>
    <s v="5/25/2011"/>
    <s v="Low"/>
    <n v="45"/>
    <n v="12457.63"/>
    <s v="Delivery Truck"/>
    <n v="69.55"/>
    <n v="8720.3409999999985"/>
    <n v="8789.8909999999978"/>
    <x v="0"/>
    <s v="Corporate"/>
    <s v="Furniture"/>
    <x v="1"/>
    <s v="Jumbo Drum"/>
    <s v="5/30/2011"/>
  </r>
  <r>
    <n v="54592"/>
    <d v="2011-12-06T00:00:00"/>
    <s v="Low"/>
    <n v="28"/>
    <n v="1971.56"/>
    <s v="Delivery Truck"/>
    <n v="26.85"/>
    <n v="1380.0919999999999"/>
    <n v="1406.9419999999998"/>
    <x v="2"/>
    <s v="Small Business"/>
    <s v="Furniture"/>
    <x v="14"/>
    <s v="Jumbo Box"/>
    <s v="6/16/2011"/>
  </r>
  <r>
    <n v="3362"/>
    <s v="7/28/2011"/>
    <s v="Low"/>
    <n v="50"/>
    <n v="760.85"/>
    <s v="Regular Air"/>
    <n v="4.53"/>
    <n v="532.59500000000003"/>
    <n v="537.125"/>
    <x v="0"/>
    <s v="Small Business"/>
    <s v="Office Supplies"/>
    <x v="9"/>
    <s v="Small Box"/>
    <d v="2011-06-08T00:00:00"/>
  </r>
  <r>
    <n v="36708"/>
    <s v="9/19/2011"/>
    <s v="Not Specified"/>
    <n v="46"/>
    <n v="636.5"/>
    <s v="Regular Air"/>
    <n v="9.44"/>
    <n v="445.54999999999995"/>
    <n v="454.98999999999995"/>
    <x v="10"/>
    <s v="Corporate"/>
    <s v="Technology"/>
    <x v="6"/>
    <s v="Medium Box"/>
    <s v="9/21/2011"/>
  </r>
  <r>
    <n v="17345"/>
    <d v="2011-02-08T00:00:00"/>
    <s v="Critical"/>
    <n v="23"/>
    <n v="195.61"/>
    <s v="Regular Air"/>
    <n v="5.83"/>
    <n v="136.92699999999999"/>
    <n v="142.75700000000001"/>
    <x v="10"/>
    <s v="Small Business"/>
    <s v="Office Supplies"/>
    <x v="2"/>
    <s v="Wrap Bag"/>
    <d v="2011-04-08T00:00:00"/>
  </r>
  <r>
    <n v="57350"/>
    <s v="5/25/2011"/>
    <s v="High"/>
    <n v="50"/>
    <n v="4872.6674999999996"/>
    <s v="Regular Air"/>
    <n v="8.8000000000000007"/>
    <n v="3410.8672499999993"/>
    <n v="3419.6672499999995"/>
    <x v="0"/>
    <s v="Small Business"/>
    <s v="Technology"/>
    <x v="7"/>
    <s v="Small Box"/>
    <s v="5/26/2011"/>
  </r>
  <r>
    <n v="51553"/>
    <s v="11/27/2011"/>
    <s v="Not Specified"/>
    <n v="34"/>
    <n v="320.04000000000002"/>
    <s v="Express Air"/>
    <n v="4.3899999999999997"/>
    <n v="224.02799999999999"/>
    <n v="228.41799999999998"/>
    <x v="7"/>
    <s v="Small Business"/>
    <s v="Office Supplies"/>
    <x v="2"/>
    <s v="Wrap Bag"/>
    <s v="11/29/2011"/>
  </r>
  <r>
    <n v="49026"/>
    <d v="2011-07-03T00:00:00"/>
    <s v="Low"/>
    <n v="36"/>
    <n v="411.75"/>
    <s v="Regular Air"/>
    <n v="8.99"/>
    <n v="288.22499999999997"/>
    <n v="297.21499999999997"/>
    <x v="0"/>
    <s v="Corporate"/>
    <s v="Office Supplies"/>
    <x v="5"/>
    <s v="Small Pack"/>
    <d v="2011-12-03T00:00:00"/>
  </r>
  <r>
    <n v="7680"/>
    <d v="2011-08-04T00:00:00"/>
    <s v="Not Specified"/>
    <n v="32"/>
    <n v="1141.3699999999999"/>
    <s v="Regular Air"/>
    <n v="19.989999999999998"/>
    <n v="798.95899999999983"/>
    <n v="818.94899999999984"/>
    <x v="7"/>
    <s v="Small Business"/>
    <s v="Office Supplies"/>
    <x v="2"/>
    <s v="Small Box"/>
    <d v="2011-08-04T00:00:00"/>
  </r>
  <r>
    <n v="32452"/>
    <s v="7/18/2011"/>
    <s v="Medium"/>
    <n v="3"/>
    <n v="8.6"/>
    <s v="Regular Air"/>
    <n v="0.5"/>
    <n v="6.02"/>
    <n v="6.52"/>
    <x v="6"/>
    <s v="Consumer"/>
    <s v="Office Supplies"/>
    <x v="12"/>
    <s v="Small Box"/>
    <s v="7/19/2011"/>
  </r>
  <r>
    <n v="50949"/>
    <d v="2011-04-02T00:00:00"/>
    <s v="Medium"/>
    <n v="46"/>
    <n v="4804.0384999999997"/>
    <s v="Regular Air"/>
    <n v="8.8000000000000007"/>
    <n v="3362.8269499999997"/>
    <n v="3371.6269499999999"/>
    <x v="6"/>
    <s v="Corporate"/>
    <s v="Technology"/>
    <x v="7"/>
    <s v="Small Box"/>
    <d v="2011-06-02T00:00:00"/>
  </r>
  <r>
    <n v="34434"/>
    <d v="2011-09-05T00:00:00"/>
    <s v="Not Specified"/>
    <n v="23"/>
    <n v="116.56"/>
    <s v="Regular Air"/>
    <n v="0.49"/>
    <n v="81.591999999999999"/>
    <n v="82.081999999999994"/>
    <x v="0"/>
    <s v="Small Business"/>
    <s v="Office Supplies"/>
    <x v="12"/>
    <s v="Small Box"/>
    <d v="2011-11-05T00:00:00"/>
  </r>
  <r>
    <n v="22532"/>
    <d v="2011-08-02T00:00:00"/>
    <s v="Critical"/>
    <n v="13"/>
    <n v="121.66"/>
    <s v="Regular Air"/>
    <n v="5.6"/>
    <n v="85.161999999999992"/>
    <n v="90.761999999999986"/>
    <x v="1"/>
    <s v="Consumer"/>
    <s v="Office Supplies"/>
    <x v="11"/>
    <s v="Small Box"/>
    <d v="2011-08-02T00:00:00"/>
  </r>
  <r>
    <n v="52711"/>
    <s v="9/23/2011"/>
    <s v="Not Specified"/>
    <n v="41"/>
    <n v="755.19"/>
    <s v="Regular Air"/>
    <n v="8.99"/>
    <n v="528.63300000000004"/>
    <n v="537.62300000000005"/>
    <x v="9"/>
    <s v="Home Office"/>
    <s v="Furniture"/>
    <x v="0"/>
    <s v="Small Pack"/>
    <s v="9/25/2011"/>
  </r>
  <r>
    <n v="4773"/>
    <s v="12/22/2011"/>
    <s v="Critical"/>
    <n v="26"/>
    <n v="311.38"/>
    <s v="Regular Air"/>
    <n v="5.72"/>
    <n v="217.96599999999998"/>
    <n v="223.68599999999998"/>
    <x v="4"/>
    <s v="Home Office"/>
    <s v="Office Supplies"/>
    <x v="15"/>
    <s v="Small Box"/>
    <s v="12/23/2011"/>
  </r>
  <r>
    <n v="42082"/>
    <s v="12/18/2011"/>
    <s v="Critical"/>
    <n v="15"/>
    <n v="76.42"/>
    <s v="Regular Air"/>
    <n v="3.01"/>
    <n v="53.494"/>
    <n v="56.503999999999998"/>
    <x v="6"/>
    <s v="Small Business"/>
    <s v="Office Supplies"/>
    <x v="2"/>
    <s v="Wrap Bag"/>
    <s v="12/20/2011"/>
  </r>
  <r>
    <n v="43302"/>
    <s v="8/23/2011"/>
    <s v="Low"/>
    <n v="39"/>
    <n v="6888.6634999999997"/>
    <s v="Regular Air"/>
    <n v="5"/>
    <n v="4822.0644499999999"/>
    <n v="4827.0644499999999"/>
    <x v="4"/>
    <s v="Corporate"/>
    <s v="Technology"/>
    <x v="7"/>
    <s v="Small Box"/>
    <s v="8/30/2011"/>
  </r>
  <r>
    <n v="9062"/>
    <s v="3/20/2011"/>
    <s v="High"/>
    <n v="32"/>
    <n v="119.2"/>
    <s v="Regular Air"/>
    <n v="0.99"/>
    <n v="83.44"/>
    <n v="84.429999999999993"/>
    <x v="4"/>
    <s v="Consumer"/>
    <s v="Office Supplies"/>
    <x v="13"/>
    <s v="Wrap Bag"/>
    <s v="3/21/2011"/>
  </r>
  <r>
    <n v="5575"/>
    <s v="7/23/2011"/>
    <s v="Low"/>
    <n v="41"/>
    <n v="254.69"/>
    <s v="Regular Air"/>
    <n v="10.39"/>
    <n v="178.28299999999999"/>
    <n v="188.673"/>
    <x v="10"/>
    <s v="Corporate"/>
    <s v="Office Supplies"/>
    <x v="2"/>
    <s v="Small Box"/>
    <s v="7/23/2011"/>
  </r>
  <r>
    <n v="55873"/>
    <s v="11/19/2011"/>
    <s v="Low"/>
    <n v="48"/>
    <n v="15602.93"/>
    <s v="Delivery Truck"/>
    <n v="26.53"/>
    <n v="10922.050999999999"/>
    <n v="10948.581"/>
    <x v="3"/>
    <s v="Corporate"/>
    <s v="Technology"/>
    <x v="6"/>
    <s v="Jumbo Drum"/>
    <s v="11/26/2011"/>
  </r>
  <r>
    <n v="50854"/>
    <s v="12/17/2011"/>
    <s v="Critical"/>
    <n v="12"/>
    <n v="5744.24"/>
    <s v="Delivery Truck"/>
    <n v="28.14"/>
    <n v="4020.9679999999994"/>
    <n v="4049.1079999999993"/>
    <x v="6"/>
    <s v="Corporate"/>
    <s v="Technology"/>
    <x v="6"/>
    <s v="Jumbo Drum"/>
    <s v="12/19/2011"/>
  </r>
  <r>
    <n v="2181"/>
    <d v="2011-12-09T00:00:00"/>
    <s v="Medium"/>
    <n v="3"/>
    <n v="15.87"/>
    <s v="Express Air"/>
    <n v="0.76"/>
    <n v="11.108999999999998"/>
    <n v="11.868999999999998"/>
    <x v="6"/>
    <s v="Home Office"/>
    <s v="Office Supplies"/>
    <x v="13"/>
    <s v="Wrap Bag"/>
    <s v="9/14/2011"/>
  </r>
  <r>
    <n v="326"/>
    <d v="2011-03-06T00:00:00"/>
    <s v="High"/>
    <n v="34"/>
    <n v="218.27"/>
    <s v="Regular Air"/>
    <n v="4.92"/>
    <n v="152.78899999999999"/>
    <n v="157.70899999999997"/>
    <x v="2"/>
    <s v="Consumer"/>
    <s v="Office Supplies"/>
    <x v="11"/>
    <s v="Small Box"/>
    <d v="2011-04-06T00:00:00"/>
  </r>
  <r>
    <n v="23107"/>
    <d v="2011-11-06T00:00:00"/>
    <s v="Medium"/>
    <n v="7"/>
    <n v="43.29"/>
    <s v="Regular Air"/>
    <n v="7.57"/>
    <n v="30.302999999999997"/>
    <n v="37.872999999999998"/>
    <x v="9"/>
    <s v="Consumer"/>
    <s v="Office Supplies"/>
    <x v="11"/>
    <s v="Small Box"/>
    <s v="6/14/2011"/>
  </r>
  <r>
    <n v="25633"/>
    <d v="2011-01-08T00:00:00"/>
    <s v="Low"/>
    <n v="36"/>
    <n v="5140.08"/>
    <s v="Delivery Truck"/>
    <n v="51.92"/>
    <n v="3598.0559999999996"/>
    <n v="3649.9759999999997"/>
    <x v="0"/>
    <s v="Home Office"/>
    <s v="Furniture"/>
    <x v="8"/>
    <s v="Jumbo Box"/>
    <d v="2011-06-08T00:00:00"/>
  </r>
  <r>
    <n v="43814"/>
    <d v="2011-09-01T00:00:00"/>
    <s v="Medium"/>
    <n v="47"/>
    <n v="199.48"/>
    <s v="Regular Air"/>
    <n v="2.2599999999999998"/>
    <n v="139.636"/>
    <n v="141.89599999999999"/>
    <x v="0"/>
    <s v="Corporate"/>
    <s v="Office Supplies"/>
    <x v="2"/>
    <s v="Wrap Bag"/>
    <d v="2011-10-01T00:00:00"/>
  </r>
  <r>
    <n v="6754"/>
    <d v="2011-11-08T00:00:00"/>
    <s v="High"/>
    <n v="13"/>
    <n v="2388.636"/>
    <s v="Regular Air"/>
    <n v="5.26"/>
    <n v="1672.0451999999998"/>
    <n v="1677.3051999999998"/>
    <x v="6"/>
    <s v="Corporate"/>
    <s v="Technology"/>
    <x v="7"/>
    <s v="Small Box"/>
    <s v="8/13/2011"/>
  </r>
  <r>
    <n v="512"/>
    <s v="5/19/2011"/>
    <s v="Low"/>
    <n v="6"/>
    <n v="1309.53"/>
    <s v="Regular Air"/>
    <n v="18.059999999999999"/>
    <n v="916.67099999999994"/>
    <n v="934.73099999999988"/>
    <x v="10"/>
    <s v="Home Office"/>
    <s v="Furniture"/>
    <x v="1"/>
    <s v="Large Box"/>
    <s v="5/19/2011"/>
  </r>
  <r>
    <n v="31303"/>
    <s v="3/20/2011"/>
    <s v="Low"/>
    <n v="50"/>
    <n v="306.13"/>
    <s v="Express Air"/>
    <n v="1.49"/>
    <n v="214.291"/>
    <n v="215.78100000000001"/>
    <x v="4"/>
    <s v="Home Office"/>
    <s v="Office Supplies"/>
    <x v="11"/>
    <s v="Small Box"/>
    <s v="3/22/2011"/>
  </r>
  <r>
    <n v="7846"/>
    <s v="6/25/2011"/>
    <s v="Low"/>
    <n v="12"/>
    <n v="26.33"/>
    <s v="Regular Air"/>
    <n v="4.8600000000000003"/>
    <n v="18.430999999999997"/>
    <n v="23.290999999999997"/>
    <x v="2"/>
    <s v="Corporate"/>
    <s v="Furniture"/>
    <x v="0"/>
    <s v="Small Box"/>
    <s v="6/25/2011"/>
  </r>
  <r>
    <n v="42083"/>
    <d v="2011-11-12T00:00:00"/>
    <s v="Critical"/>
    <n v="38"/>
    <n v="5526.16"/>
    <s v="Regular Air"/>
    <n v="24.49"/>
    <n v="3868.3119999999994"/>
    <n v="3892.8019999999992"/>
    <x v="7"/>
    <s v="Consumer"/>
    <s v="Furniture"/>
    <x v="1"/>
    <s v="Large Box"/>
    <s v="12/13/2011"/>
  </r>
  <r>
    <n v="1539"/>
    <d v="2011-09-03T00:00:00"/>
    <s v="Low"/>
    <n v="33"/>
    <n v="511.83"/>
    <s v="Regular Air"/>
    <n v="13.18"/>
    <n v="358.28099999999995"/>
    <n v="371.46099999999996"/>
    <x v="8"/>
    <s v="Corporate"/>
    <s v="Office Supplies"/>
    <x v="11"/>
    <s v="Small Box"/>
    <d v="2011-11-03T00:00:00"/>
  </r>
  <r>
    <n v="9829"/>
    <d v="2011-08-12T00:00:00"/>
    <s v="Critical"/>
    <n v="23"/>
    <n v="750.39"/>
    <s v="Regular Air"/>
    <n v="11.63"/>
    <n v="525.27299999999991"/>
    <n v="536.90299999999991"/>
    <x v="10"/>
    <s v="Consumer"/>
    <s v="Office Supplies"/>
    <x v="11"/>
    <s v="Small Box"/>
    <d v="2011-09-12T00:00:00"/>
  </r>
  <r>
    <n v="43239"/>
    <s v="3/16/2011"/>
    <s v="Not Specified"/>
    <n v="14"/>
    <n v="270.25"/>
    <s v="Regular Air"/>
    <n v="1.49"/>
    <n v="189.17499999999998"/>
    <n v="190.66499999999999"/>
    <x v="10"/>
    <s v="Home Office"/>
    <s v="Office Supplies"/>
    <x v="11"/>
    <s v="Small Box"/>
    <s v="3/18/2011"/>
  </r>
  <r>
    <n v="12897"/>
    <s v="7/18/2011"/>
    <s v="Not Specified"/>
    <n v="31"/>
    <n v="211.55"/>
    <s v="Express Air"/>
    <n v="7.91"/>
    <n v="148.08500000000001"/>
    <n v="155.995"/>
    <x v="6"/>
    <s v="Corporate"/>
    <s v="Office Supplies"/>
    <x v="2"/>
    <s v="Small Box"/>
    <s v="7/19/2011"/>
  </r>
  <r>
    <n v="52934"/>
    <s v="7/27/2011"/>
    <s v="Critical"/>
    <n v="20"/>
    <n v="92.15"/>
    <s v="Regular Air"/>
    <n v="0.5"/>
    <n v="64.504999999999995"/>
    <n v="65.004999999999995"/>
    <x v="4"/>
    <s v="Corporate"/>
    <s v="Office Supplies"/>
    <x v="12"/>
    <s v="Small Box"/>
    <s v="7/28/2011"/>
  </r>
  <r>
    <n v="24070"/>
    <s v="3/15/2011"/>
    <s v="High"/>
    <n v="36"/>
    <n v="170.42"/>
    <s v="Regular Air"/>
    <n v="4.97"/>
    <n v="119.29399999999998"/>
    <n v="124.26399999999998"/>
    <x v="0"/>
    <s v="Corporate"/>
    <s v="Office Supplies"/>
    <x v="11"/>
    <s v="Small Box"/>
    <s v="3/16/2011"/>
  </r>
  <r>
    <n v="8513"/>
    <s v="7/15/2011"/>
    <s v="Low"/>
    <n v="9"/>
    <n v="163.78"/>
    <s v="Regular Air"/>
    <n v="8.51"/>
    <n v="114.64599999999999"/>
    <n v="123.15599999999999"/>
    <x v="6"/>
    <s v="Small Business"/>
    <s v="Technology"/>
    <x v="6"/>
    <s v="Medium Box"/>
    <s v="7/17/2011"/>
  </r>
  <r>
    <n v="54083"/>
    <s v="7/21/2011"/>
    <s v="High"/>
    <n v="10"/>
    <n v="2700.41"/>
    <s v="Delivery Truck"/>
    <n v="23.19"/>
    <n v="1890.2869999999998"/>
    <n v="1913.4769999999999"/>
    <x v="1"/>
    <s v="Home Office"/>
    <s v="Office Supplies"/>
    <x v="10"/>
    <s v="Jumbo Drum"/>
    <s v="7/23/2011"/>
  </r>
  <r>
    <n v="11719"/>
    <d v="2011-05-02T00:00:00"/>
    <s v="Not Specified"/>
    <n v="30"/>
    <n v="616.01"/>
    <s v="Regular Air"/>
    <n v="8.99"/>
    <n v="431.20699999999999"/>
    <n v="440.197"/>
    <x v="3"/>
    <s v="Home Office"/>
    <s v="Office Supplies"/>
    <x v="5"/>
    <s v="Small Pack"/>
    <d v="2011-05-02T00:00:00"/>
  </r>
  <r>
    <n v="55075"/>
    <d v="2011-01-02T00:00:00"/>
    <s v="Critical"/>
    <n v="21"/>
    <n v="556.45000000000005"/>
    <s v="Delivery Truck"/>
    <n v="14.36"/>
    <n v="389.51499999999999"/>
    <n v="403.875"/>
    <x v="4"/>
    <s v="Home Office"/>
    <s v="Furniture"/>
    <x v="1"/>
    <s v="Jumbo Drum"/>
    <d v="2011-04-02T00:00:00"/>
  </r>
  <r>
    <n v="43110"/>
    <d v="2011-06-02T00:00:00"/>
    <s v="High"/>
    <n v="3"/>
    <n v="21.01"/>
    <s v="Regular Air"/>
    <n v="5.0199999999999996"/>
    <n v="14.707000000000001"/>
    <n v="19.727"/>
    <x v="10"/>
    <s v="Corporate"/>
    <s v="Office Supplies"/>
    <x v="2"/>
    <s v="Small Box"/>
    <d v="2011-06-02T00:00:00"/>
  </r>
  <r>
    <n v="38786"/>
    <s v="6/18/2011"/>
    <s v="Medium"/>
    <n v="10"/>
    <n v="236.17"/>
    <s v="Delivery Truck"/>
    <n v="15.68"/>
    <n v="165.31899999999999"/>
    <n v="180.999"/>
    <x v="3"/>
    <s v="Consumer"/>
    <s v="Furniture"/>
    <x v="0"/>
    <s v="Jumbo Drum"/>
    <s v="6/20/2011"/>
  </r>
  <r>
    <n v="3363"/>
    <s v="9/22/2011"/>
    <s v="High"/>
    <n v="21"/>
    <n v="8185.89"/>
    <s v="Regular Air"/>
    <n v="11.37"/>
    <n v="5730.1229999999996"/>
    <n v="5741.4929999999995"/>
    <x v="6"/>
    <s v="Home Office"/>
    <s v="Office Supplies"/>
    <x v="9"/>
    <s v="Small Box"/>
    <s v="9/22/2011"/>
  </r>
  <r>
    <n v="3460"/>
    <d v="2011-02-10T00:00:00"/>
    <s v="High"/>
    <n v="27"/>
    <n v="153.22999999999999"/>
    <s v="Regular Air"/>
    <n v="4.6900000000000004"/>
    <n v="107.26099999999998"/>
    <n v="111.95099999999998"/>
    <x v="6"/>
    <s v="Consumer"/>
    <s v="Office Supplies"/>
    <x v="9"/>
    <s v="Small Box"/>
    <d v="2011-04-10T00:00:00"/>
  </r>
  <r>
    <n v="40454"/>
    <s v="4/21/2011"/>
    <s v="Not Specified"/>
    <n v="43"/>
    <n v="1243.8800000000001"/>
    <s v="Regular Air"/>
    <n v="8.99"/>
    <n v="870.71600000000001"/>
    <n v="879.70600000000002"/>
    <x v="2"/>
    <s v="Corporate"/>
    <s v="Office Supplies"/>
    <x v="5"/>
    <s v="Small Pack"/>
    <s v="4/24/2011"/>
  </r>
  <r>
    <n v="28773"/>
    <d v="2011-10-02T00:00:00"/>
    <s v="Low"/>
    <n v="48"/>
    <n v="2174.4189999999999"/>
    <s v="Regular Air"/>
    <n v="5"/>
    <n v="1522.0932999999998"/>
    <n v="1527.0932999999998"/>
    <x v="7"/>
    <s v="Small Business"/>
    <s v="Technology"/>
    <x v="7"/>
    <s v="Small Pack"/>
    <s v="2/17/2011"/>
  </r>
  <r>
    <n v="49952"/>
    <s v="11/19/2011"/>
    <s v="High"/>
    <n v="12"/>
    <n v="1323.67"/>
    <s v="Express Air"/>
    <n v="5.81"/>
    <n v="926.56899999999996"/>
    <n v="932.37899999999991"/>
    <x v="1"/>
    <s v="Corporate"/>
    <s v="Furniture"/>
    <x v="0"/>
    <s v="Medium Box"/>
    <s v="11/20/2011"/>
  </r>
  <r>
    <n v="46916"/>
    <d v="2011-03-10T00:00:00"/>
    <s v="High"/>
    <n v="40"/>
    <n v="103.79"/>
    <s v="Regular Air"/>
    <n v="0.5"/>
    <n v="72.653000000000006"/>
    <n v="73.153000000000006"/>
    <x v="9"/>
    <s v="Home Office"/>
    <s v="Office Supplies"/>
    <x v="12"/>
    <s v="Small Box"/>
    <d v="2011-05-10T00:00:00"/>
  </r>
  <r>
    <n v="55520"/>
    <d v="2011-07-05T00:00:00"/>
    <s v="Critical"/>
    <n v="43"/>
    <n v="525.77"/>
    <s v="Express Air"/>
    <n v="5.99"/>
    <n v="368.03899999999999"/>
    <n v="374.029"/>
    <x v="5"/>
    <s v="Small Business"/>
    <s v="Technology"/>
    <x v="6"/>
    <s v="Medium Box"/>
    <d v="2011-08-05T00:00:00"/>
  </r>
  <r>
    <n v="29383"/>
    <s v="11/18/2011"/>
    <s v="Medium"/>
    <n v="30"/>
    <n v="217.42"/>
    <s v="Regular Air"/>
    <n v="4"/>
    <n v="152.19399999999999"/>
    <n v="156.19399999999999"/>
    <x v="6"/>
    <s v="Corporate"/>
    <s v="Furniture"/>
    <x v="0"/>
    <s v="Wrap Bag"/>
    <s v="11/19/2011"/>
  </r>
  <r>
    <n v="27015"/>
    <s v="12/31/2011"/>
    <s v="Low"/>
    <n v="24"/>
    <n v="1339.25"/>
    <s v="Regular Air"/>
    <n v="13.22"/>
    <n v="937.47499999999991"/>
    <n v="950.69499999999994"/>
    <x v="6"/>
    <s v="Home Office"/>
    <s v="Office Supplies"/>
    <x v="10"/>
    <s v="Small Box"/>
    <s v="12/31/2011"/>
  </r>
  <r>
    <n v="33571"/>
    <d v="2011-11-10T00:00:00"/>
    <s v="Medium"/>
    <n v="1"/>
    <n v="7.15"/>
    <s v="Regular Air"/>
    <n v="2.0299999999999998"/>
    <n v="5.0049999999999999"/>
    <n v="7.0350000000000001"/>
    <x v="3"/>
    <s v="Consumer"/>
    <s v="Furniture"/>
    <x v="0"/>
    <s v="Wrap Bag"/>
    <s v="10/14/2011"/>
  </r>
  <r>
    <n v="32803"/>
    <s v="12/16/2011"/>
    <s v="Medium"/>
    <n v="22"/>
    <n v="96.07"/>
    <s v="Regular Air"/>
    <n v="2.5"/>
    <n v="67.248999999999995"/>
    <n v="69.748999999999995"/>
    <x v="6"/>
    <s v="Corporate"/>
    <s v="Office Supplies"/>
    <x v="15"/>
    <s v="Small Box"/>
    <s v="12/18/2011"/>
  </r>
  <r>
    <n v="24422"/>
    <s v="12/29/2011"/>
    <s v="Critical"/>
    <n v="20"/>
    <n v="3467.28"/>
    <s v="Delivery Truck"/>
    <n v="29.21"/>
    <n v="2427.096"/>
    <n v="2456.306"/>
    <x v="4"/>
    <s v="Corporate"/>
    <s v="Furniture"/>
    <x v="8"/>
    <s v="Jumbo Box"/>
    <s v="12/31/2011"/>
  </r>
  <r>
    <n v="7367"/>
    <d v="2011-05-06T00:00:00"/>
    <s v="Low"/>
    <n v="48"/>
    <n v="269.93"/>
    <s v="Express Air"/>
    <n v="0.95"/>
    <n v="188.95099999999999"/>
    <n v="189.90099999999998"/>
    <x v="4"/>
    <s v="Small Business"/>
    <s v="Office Supplies"/>
    <x v="2"/>
    <s v="Wrap Bag"/>
    <d v="2011-10-06T00:00:00"/>
  </r>
  <r>
    <n v="34978"/>
    <d v="2011-04-02T00:00:00"/>
    <s v="High"/>
    <n v="49"/>
    <n v="165.51"/>
    <s v="Regular Air"/>
    <n v="6.83"/>
    <n v="115.85699999999999"/>
    <n v="122.68699999999998"/>
    <x v="11"/>
    <s v="Consumer"/>
    <s v="Office Supplies"/>
    <x v="11"/>
    <s v="Small Box"/>
    <d v="2011-06-02T00:00:00"/>
  </r>
  <r>
    <n v="34048"/>
    <s v="3/28/2011"/>
    <s v="Low"/>
    <n v="1"/>
    <n v="26.68"/>
    <s v="Regular Air"/>
    <n v="3.63"/>
    <n v="18.675999999999998"/>
    <n v="22.305999999999997"/>
    <x v="11"/>
    <s v="Corporate"/>
    <s v="Furniture"/>
    <x v="0"/>
    <s v="Small Pack"/>
    <s v="3/30/2011"/>
  </r>
  <r>
    <n v="27430"/>
    <s v="1/31/2011"/>
    <s v="High"/>
    <n v="12"/>
    <n v="82.64"/>
    <s v="Regular Air"/>
    <n v="2.35"/>
    <n v="57.847999999999999"/>
    <n v="60.198"/>
    <x v="2"/>
    <s v="Small Business"/>
    <s v="Office Supplies"/>
    <x v="5"/>
    <s v="Wrap Bag"/>
    <d v="2011-01-02T00:00:00"/>
  </r>
  <r>
    <n v="21346"/>
    <d v="2011-07-06T00:00:00"/>
    <s v="High"/>
    <n v="46"/>
    <n v="400.49"/>
    <s v="Regular Air"/>
    <n v="9.86"/>
    <n v="280.34299999999996"/>
    <n v="290.20299999999997"/>
    <x v="5"/>
    <s v="Consumer"/>
    <s v="Office Supplies"/>
    <x v="2"/>
    <s v="Small Box"/>
    <d v="2011-07-06T00:00:00"/>
  </r>
  <r>
    <n v="59973"/>
    <s v="11/15/2011"/>
    <s v="Low"/>
    <n v="29"/>
    <n v="11039.75"/>
    <s v="Delivery Truck"/>
    <n v="14.7"/>
    <n v="7727.8249999999998"/>
    <n v="7742.5249999999996"/>
    <x v="10"/>
    <s v="Small Business"/>
    <s v="Technology"/>
    <x v="6"/>
    <s v="Jumbo Drum"/>
    <s v="11/15/2011"/>
  </r>
  <r>
    <n v="55616"/>
    <d v="2011-08-05T00:00:00"/>
    <s v="High"/>
    <n v="24"/>
    <n v="437.47800000000001"/>
    <s v="Regular Air"/>
    <n v="1.25"/>
    <n v="306.2346"/>
    <n v="307.4846"/>
    <x v="2"/>
    <s v="Consumer"/>
    <s v="Technology"/>
    <x v="7"/>
    <s v="Small Pack"/>
    <d v="2011-09-05T00:00:00"/>
  </r>
  <r>
    <n v="51009"/>
    <d v="2011-05-11T00:00:00"/>
    <s v="Not Specified"/>
    <n v="10"/>
    <n v="48"/>
    <s v="Regular Air"/>
    <n v="6.92"/>
    <n v="33.599999999999994"/>
    <n v="40.519999999999996"/>
    <x v="3"/>
    <s v="Corporate"/>
    <s v="Furniture"/>
    <x v="0"/>
    <s v="Small Box"/>
    <d v="2011-07-11T00:00:00"/>
  </r>
  <r>
    <n v="19649"/>
    <d v="2011-04-05T00:00:00"/>
    <s v="High"/>
    <n v="36"/>
    <n v="1095.1099999999999"/>
    <s v="Delivery Truck"/>
    <n v="45.51"/>
    <n v="766.57699999999988"/>
    <n v="812.08699999999988"/>
    <x v="10"/>
    <s v="Consumer"/>
    <s v="Furniture"/>
    <x v="8"/>
    <s v="Jumbo Box"/>
    <d v="2011-05-05T00:00:00"/>
  </r>
  <r>
    <n v="13126"/>
    <s v="10/19/2011"/>
    <s v="Not Specified"/>
    <n v="45"/>
    <n v="6325.65"/>
    <s v="Delivery Truck"/>
    <n v="28.63"/>
    <n v="4427.954999999999"/>
    <n v="4456.5849999999991"/>
    <x v="7"/>
    <s v="Consumer"/>
    <s v="Furniture"/>
    <x v="1"/>
    <s v="Jumbo Drum"/>
    <s v="10/21/2011"/>
  </r>
  <r>
    <n v="28867"/>
    <s v="7/22/2011"/>
    <s v="Medium"/>
    <n v="43"/>
    <n v="866.73"/>
    <s v="Regular Air"/>
    <n v="6.5"/>
    <n v="606.71100000000001"/>
    <n v="613.21100000000001"/>
    <x v="10"/>
    <s v="Corporate"/>
    <s v="Technology"/>
    <x v="3"/>
    <s v="Small Box"/>
    <s v="7/23/2011"/>
  </r>
  <r>
    <n v="44256"/>
    <s v="11/19/2011"/>
    <s v="Low"/>
    <n v="17"/>
    <n v="114.28"/>
    <s v="Regular Air"/>
    <n v="5.84"/>
    <n v="79.995999999999995"/>
    <n v="85.835999999999999"/>
    <x v="0"/>
    <s v="Corporate"/>
    <s v="Office Supplies"/>
    <x v="2"/>
    <s v="Small Box"/>
    <s v="11/24/2011"/>
  </r>
  <r>
    <n v="24099"/>
    <s v="5/20/2011"/>
    <s v="Not Specified"/>
    <n v="36"/>
    <n v="825.82"/>
    <s v="Regular Air"/>
    <n v="35"/>
    <n v="578.07399999999996"/>
    <n v="613.07399999999996"/>
    <x v="2"/>
    <s v="Corporate"/>
    <s v="Office Supplies"/>
    <x v="9"/>
    <s v="Large Box"/>
    <s v="5/21/2011"/>
  </r>
  <r>
    <n v="49319"/>
    <s v="8/25/2011"/>
    <s v="Low"/>
    <n v="13"/>
    <n v="98.82"/>
    <s v="Regular Air"/>
    <n v="5.53"/>
    <n v="69.173999999999992"/>
    <n v="74.703999999999994"/>
    <x v="10"/>
    <s v="Corporate"/>
    <s v="Technology"/>
    <x v="3"/>
    <s v="Small Pack"/>
    <s v="8/27/2011"/>
  </r>
  <r>
    <n v="32450"/>
    <s v="12/19/2011"/>
    <s v="Medium"/>
    <n v="37"/>
    <n v="2638.79"/>
    <s v="Delivery Truck"/>
    <n v="89.3"/>
    <n v="1847.1529999999998"/>
    <n v="1936.4529999999997"/>
    <x v="2"/>
    <s v="Small Business"/>
    <s v="Furniture"/>
    <x v="8"/>
    <s v="Jumbo Box"/>
    <s v="12/19/2011"/>
  </r>
  <r>
    <n v="6465"/>
    <d v="2011-12-08T00:00:00"/>
    <s v="Low"/>
    <n v="36"/>
    <n v="240.14"/>
    <s v="Express Air"/>
    <n v="2"/>
    <n v="168.09799999999998"/>
    <n v="170.09799999999998"/>
    <x v="4"/>
    <s v="Small Business"/>
    <s v="Office Supplies"/>
    <x v="2"/>
    <s v="Wrap Bag"/>
    <s v="8/19/2011"/>
  </r>
  <r>
    <n v="50852"/>
    <d v="2011-12-06T00:00:00"/>
    <s v="Medium"/>
    <n v="24"/>
    <n v="188.47"/>
    <s v="Regular Air"/>
    <n v="11.51"/>
    <n v="131.929"/>
    <n v="143.43899999999999"/>
    <x v="10"/>
    <s v="Small Business"/>
    <s v="Office Supplies"/>
    <x v="11"/>
    <s v="Small Box"/>
    <s v="6/13/2011"/>
  </r>
  <r>
    <n v="18789"/>
    <s v="3/16/2011"/>
    <s v="High"/>
    <n v="50"/>
    <n v="1558.18"/>
    <s v="Regular Air"/>
    <n v="9.18"/>
    <n v="1090.7259999999999"/>
    <n v="1099.9059999999999"/>
    <x v="10"/>
    <s v="Small Business"/>
    <s v="Office Supplies"/>
    <x v="2"/>
    <s v="Small Box"/>
    <s v="3/18/2011"/>
  </r>
  <r>
    <n v="39492"/>
    <s v="4/17/2011"/>
    <s v="Not Specified"/>
    <n v="40"/>
    <n v="169.48"/>
    <s v="Regular Air"/>
    <n v="5.68"/>
    <n v="118.63599999999998"/>
    <n v="124.31599999999997"/>
    <x v="6"/>
    <s v="Corporate"/>
    <s v="Office Supplies"/>
    <x v="2"/>
    <s v="Small Box"/>
    <s v="4/19/2011"/>
  </r>
  <r>
    <n v="11111"/>
    <s v="1/17/2011"/>
    <s v="Medium"/>
    <n v="7"/>
    <n v="308.52"/>
    <s v="Regular Air"/>
    <n v="34.200000000000003"/>
    <n v="215.96399999999997"/>
    <n v="250.16399999999999"/>
    <x v="6"/>
    <s v="Corporate"/>
    <s v="Furniture"/>
    <x v="0"/>
    <s v="Wrap Bag"/>
    <s v="1/19/2011"/>
  </r>
  <r>
    <n v="31620"/>
    <d v="2011-11-08T00:00:00"/>
    <s v="Critical"/>
    <n v="20"/>
    <n v="1108.366"/>
    <s v="Regular Air"/>
    <n v="2.5"/>
    <n v="775.85619999999994"/>
    <n v="778.35619999999994"/>
    <x v="10"/>
    <s v="Home Office"/>
    <s v="Technology"/>
    <x v="7"/>
    <s v="Small Box"/>
    <s v="8/13/2011"/>
  </r>
  <r>
    <n v="24996"/>
    <s v="9/25/2011"/>
    <s v="Critical"/>
    <n v="36"/>
    <n v="1793.24"/>
    <s v="Regular Air"/>
    <n v="5.0999999999999996"/>
    <n v="1255.268"/>
    <n v="1260.3679999999999"/>
    <x v="7"/>
    <s v="Consumer"/>
    <s v="Office Supplies"/>
    <x v="10"/>
    <s v="Medium Box"/>
    <s v="9/26/2011"/>
  </r>
  <r>
    <n v="8995"/>
    <s v="5/17/2011"/>
    <s v="High"/>
    <n v="46"/>
    <n v="89.41"/>
    <s v="Regular Air"/>
    <n v="0.76"/>
    <n v="62.586999999999996"/>
    <n v="63.346999999999994"/>
    <x v="1"/>
    <s v="Consumer"/>
    <s v="Office Supplies"/>
    <x v="13"/>
    <s v="Wrap Bag"/>
    <s v="5/19/2011"/>
  </r>
  <r>
    <n v="54368"/>
    <d v="2011-01-11T00:00:00"/>
    <s v="Not Specified"/>
    <n v="43"/>
    <n v="1680.9770000000001"/>
    <s v="Regular Air"/>
    <n v="4.99"/>
    <n v="1176.6839"/>
    <n v="1181.6739"/>
    <x v="2"/>
    <s v="Small Business"/>
    <s v="Technology"/>
    <x v="7"/>
    <s v="Small Box"/>
    <d v="2011-02-11T00:00:00"/>
  </r>
  <r>
    <n v="21057"/>
    <d v="2011-03-02T00:00:00"/>
    <s v="Low"/>
    <n v="28"/>
    <n v="1103.67"/>
    <s v="Regular Air"/>
    <n v="1.99"/>
    <n v="772.56899999999996"/>
    <n v="774.55899999999997"/>
    <x v="2"/>
    <s v="Corporate"/>
    <s v="Technology"/>
    <x v="3"/>
    <s v="Small Pack"/>
    <d v="2011-10-02T00:00:00"/>
  </r>
  <r>
    <n v="58470"/>
    <d v="2011-08-06T00:00:00"/>
    <s v="High"/>
    <n v="36"/>
    <n v="236.19"/>
    <s v="Regular Air"/>
    <n v="5.94"/>
    <n v="165.333"/>
    <n v="171.273"/>
    <x v="0"/>
    <s v="Small Business"/>
    <s v="Office Supplies"/>
    <x v="2"/>
    <s v="Small Box"/>
    <d v="2011-09-06T00:00:00"/>
  </r>
  <r>
    <n v="454"/>
    <s v="12/26/2011"/>
    <s v="Low"/>
    <n v="42"/>
    <n v="234.2"/>
    <s v="Regular Air"/>
    <n v="1.82"/>
    <n v="163.93999999999997"/>
    <n v="165.75999999999996"/>
    <x v="6"/>
    <s v="Small Business"/>
    <s v="Office Supplies"/>
    <x v="13"/>
    <s v="Wrap Bag"/>
    <s v="12/28/2011"/>
  </r>
  <r>
    <n v="24646"/>
    <s v="4/15/2011"/>
    <s v="Not Specified"/>
    <n v="21"/>
    <n v="61.18"/>
    <s v="Regular Air"/>
    <n v="0.7"/>
    <n v="42.826000000000001"/>
    <n v="43.526000000000003"/>
    <x v="10"/>
    <s v="Small Business"/>
    <s v="Office Supplies"/>
    <x v="5"/>
    <s v="Wrap Bag"/>
    <s v="4/17/2011"/>
  </r>
  <r>
    <n v="31687"/>
    <s v="5/19/2011"/>
    <s v="High"/>
    <n v="44"/>
    <n v="123.06"/>
    <s v="Regular Air"/>
    <n v="1.34"/>
    <n v="86.141999999999996"/>
    <n v="87.481999999999999"/>
    <x v="10"/>
    <s v="Corporate"/>
    <s v="Office Supplies"/>
    <x v="5"/>
    <s v="Wrap Bag"/>
    <s v="5/19/2011"/>
  </r>
  <r>
    <n v="41664"/>
    <d v="2011-04-12T00:00:00"/>
    <s v="Critical"/>
    <n v="40"/>
    <n v="1038.19"/>
    <s v="Regular Air"/>
    <n v="4.08"/>
    <n v="726.73299999999995"/>
    <n v="730.81299999999999"/>
    <x v="6"/>
    <s v="Corporate"/>
    <s v="Office Supplies"/>
    <x v="5"/>
    <s v="Small Pack"/>
    <d v="2011-06-12T00:00:00"/>
  </r>
  <r>
    <n v="51463"/>
    <s v="12/17/2011"/>
    <s v="Low"/>
    <n v="4"/>
    <n v="28.34"/>
    <s v="Regular Air"/>
    <n v="7.44"/>
    <n v="19.837999999999997"/>
    <n v="27.277999999999999"/>
    <x v="2"/>
    <s v="Corporate"/>
    <s v="Office Supplies"/>
    <x v="2"/>
    <s v="Small Box"/>
    <s v="12/26/2011"/>
  </r>
  <r>
    <n v="20098"/>
    <d v="2011-08-12T00:00:00"/>
    <s v="Medium"/>
    <n v="8"/>
    <n v="194.11"/>
    <s v="Regular Air"/>
    <n v="8.99"/>
    <n v="135.87700000000001"/>
    <n v="144.86700000000002"/>
    <x v="4"/>
    <s v="Consumer"/>
    <s v="Furniture"/>
    <x v="0"/>
    <s v="Small Pack"/>
    <d v="2011-08-12T00:00:00"/>
  </r>
  <r>
    <n v="18884"/>
    <s v="6/24/2011"/>
    <s v="Not Specified"/>
    <n v="29"/>
    <n v="13571.7"/>
    <s v="Regular Air"/>
    <n v="24.49"/>
    <n v="9500.19"/>
    <n v="9524.68"/>
    <x v="3"/>
    <s v="Home Office"/>
    <s v="Technology"/>
    <x v="16"/>
    <s v="Large Box"/>
    <s v="6/26/2011"/>
  </r>
  <r>
    <n v="2823"/>
    <d v="2011-08-09T00:00:00"/>
    <s v="High"/>
    <n v="17"/>
    <n v="357.43"/>
    <s v="Regular Air"/>
    <n v="6.5"/>
    <n v="250.20099999999999"/>
    <n v="256.70100000000002"/>
    <x v="3"/>
    <s v="Home Office"/>
    <s v="Technology"/>
    <x v="3"/>
    <s v="Small Box"/>
    <d v="2011-09-09T00:00:00"/>
  </r>
  <r>
    <n v="17924"/>
    <s v="8/26/2011"/>
    <s v="Critical"/>
    <n v="42"/>
    <n v="2507.48"/>
    <s v="Regular Air"/>
    <n v="4.5"/>
    <n v="1755.2359999999999"/>
    <n v="1759.7359999999999"/>
    <x v="10"/>
    <s v="Consumer"/>
    <s v="Office Supplies"/>
    <x v="10"/>
    <s v="Small Box"/>
    <s v="8/26/2011"/>
  </r>
  <r>
    <n v="32929"/>
    <d v="2011-02-05T00:00:00"/>
    <s v="Low"/>
    <n v="8"/>
    <n v="44.56"/>
    <s v="Regular Air"/>
    <n v="1.39"/>
    <n v="31.192"/>
    <n v="32.582000000000001"/>
    <x v="9"/>
    <s v="Corporate"/>
    <s v="Office Supplies"/>
    <x v="15"/>
    <s v="Small Box"/>
    <d v="2011-06-05T00:00:00"/>
  </r>
  <r>
    <n v="21477"/>
    <s v="5/21/2011"/>
    <s v="Low"/>
    <n v="7"/>
    <n v="189.73"/>
    <s v="Regular Air"/>
    <n v="2.99"/>
    <n v="132.81099999999998"/>
    <n v="135.80099999999999"/>
    <x v="10"/>
    <s v="Home Office"/>
    <s v="Office Supplies"/>
    <x v="11"/>
    <s v="Small Box"/>
    <s v="5/21/2011"/>
  </r>
  <r>
    <n v="13795"/>
    <d v="2011-10-04T00:00:00"/>
    <s v="Not Specified"/>
    <n v="23"/>
    <n v="275.16000000000003"/>
    <s v="Express Air"/>
    <n v="5.01"/>
    <n v="192.61199999999999"/>
    <n v="197.62199999999999"/>
    <x v="1"/>
    <s v="Small Business"/>
    <s v="Office Supplies"/>
    <x v="2"/>
    <s v="Small Box"/>
    <s v="4/13/2011"/>
  </r>
  <r>
    <n v="26050"/>
    <s v="6/16/2011"/>
    <s v="High"/>
    <n v="44"/>
    <n v="365.24"/>
    <s v="Regular Air"/>
    <n v="8.2899999999999991"/>
    <n v="255.66799999999998"/>
    <n v="263.95799999999997"/>
    <x v="6"/>
    <s v="Home Office"/>
    <s v="Office Supplies"/>
    <x v="15"/>
    <s v="Small Box"/>
    <s v="6/17/2011"/>
  </r>
  <r>
    <n v="47462"/>
    <d v="2011-09-06T00:00:00"/>
    <s v="High"/>
    <n v="41"/>
    <n v="137.51"/>
    <s v="Regular Air"/>
    <n v="1.35"/>
    <n v="96.256999999999991"/>
    <n v="97.606999999999985"/>
    <x v="1"/>
    <s v="Corporate"/>
    <s v="Office Supplies"/>
    <x v="13"/>
    <s v="Wrap Bag"/>
    <d v="2011-11-06T00:00:00"/>
  </r>
  <r>
    <n v="58054"/>
    <d v="2011-04-01T00:00:00"/>
    <s v="High"/>
    <n v="26"/>
    <n v="61.4"/>
    <s v="Regular Air"/>
    <n v="5.33"/>
    <n v="42.98"/>
    <n v="48.309999999999995"/>
    <x v="6"/>
    <s v="Consumer"/>
    <s v="Furniture"/>
    <x v="0"/>
    <s v="Small Box"/>
    <d v="2011-04-01T00:00:00"/>
  </r>
  <r>
    <n v="47714"/>
    <d v="2011-10-03T00:00:00"/>
    <s v="Medium"/>
    <n v="30"/>
    <n v="176.15"/>
    <s v="Regular Air"/>
    <n v="6.98"/>
    <n v="123.30499999999999"/>
    <n v="130.285"/>
    <x v="11"/>
    <s v="Corporate"/>
    <s v="Office Supplies"/>
    <x v="11"/>
    <s v="Small Box"/>
    <d v="2011-11-03T00:00:00"/>
  </r>
  <r>
    <n v="17252"/>
    <s v="4/29/2011"/>
    <s v="Not Specified"/>
    <n v="48"/>
    <n v="2283.2199999999998"/>
    <s v="Regular Air"/>
    <n v="5.97"/>
    <n v="1598.2539999999997"/>
    <n v="1604.2239999999997"/>
    <x v="6"/>
    <s v="Consumer"/>
    <s v="Office Supplies"/>
    <x v="2"/>
    <s v="Small Box"/>
    <s v="4/30/2011"/>
  </r>
  <r>
    <n v="54215"/>
    <s v="10/21/2011"/>
    <s v="High"/>
    <n v="14"/>
    <n v="321.20999999999998"/>
    <s v="Regular Air"/>
    <n v="1.99"/>
    <n v="224.84699999999998"/>
    <n v="226.83699999999999"/>
    <x v="0"/>
    <s v="Small Business"/>
    <s v="Technology"/>
    <x v="3"/>
    <s v="Small Pack"/>
    <s v="10/23/2011"/>
  </r>
  <r>
    <n v="54528"/>
    <d v="2011-04-01T00:00:00"/>
    <s v="Medium"/>
    <n v="8"/>
    <n v="88"/>
    <s v="Regular Air"/>
    <n v="2.89"/>
    <n v="61.599999999999994"/>
    <n v="64.489999999999995"/>
    <x v="1"/>
    <s v="Consumer"/>
    <s v="Office Supplies"/>
    <x v="5"/>
    <s v="Small Pack"/>
    <d v="2011-06-01T00:00:00"/>
  </r>
  <r>
    <n v="22787"/>
    <d v="2011-05-04T00:00:00"/>
    <s v="Medium"/>
    <n v="35"/>
    <n v="46.44"/>
    <s v="Express Air"/>
    <n v="0.7"/>
    <n v="32.507999999999996"/>
    <n v="33.207999999999998"/>
    <x v="7"/>
    <s v="Corporate"/>
    <s v="Office Supplies"/>
    <x v="13"/>
    <s v="Wrap Bag"/>
    <d v="2011-05-04T00:00:00"/>
  </r>
  <r>
    <n v="27936"/>
    <d v="2011-07-07T00:00:00"/>
    <s v="High"/>
    <n v="23"/>
    <n v="1028.1600000000001"/>
    <s v="Regular Air"/>
    <n v="1.25"/>
    <n v="719.71199999999999"/>
    <n v="720.96199999999999"/>
    <x v="3"/>
    <s v="Consumer"/>
    <s v="Technology"/>
    <x v="7"/>
    <s v="Small Pack"/>
    <d v="2011-09-07T00:00:00"/>
  </r>
  <r>
    <n v="52293"/>
    <s v="4/15/2011"/>
    <s v="High"/>
    <n v="4"/>
    <n v="31.14"/>
    <s v="Regular Air"/>
    <n v="5.86"/>
    <n v="21.797999999999998"/>
    <n v="27.657999999999998"/>
    <x v="7"/>
    <s v="Consumer"/>
    <s v="Office Supplies"/>
    <x v="2"/>
    <s v="Small Box"/>
    <s v="4/16/2011"/>
  </r>
  <r>
    <n v="37414"/>
    <d v="2011-09-09T00:00:00"/>
    <s v="Low"/>
    <n v="39"/>
    <n v="20596.580000000002"/>
    <s v="Delivery Truck"/>
    <n v="64.59"/>
    <n v="14417.606"/>
    <n v="14482.196"/>
    <x v="2"/>
    <s v="Home Office"/>
    <s v="Furniture"/>
    <x v="8"/>
    <s v="Jumbo Box"/>
    <d v="2011-11-09T00:00:00"/>
  </r>
  <r>
    <n v="26370"/>
    <d v="2011-08-08T00:00:00"/>
    <s v="Not Specified"/>
    <n v="12"/>
    <n v="270.23"/>
    <s v="Regular Air"/>
    <n v="5.47"/>
    <n v="189.161"/>
    <n v="194.631"/>
    <x v="1"/>
    <s v="Home Office"/>
    <s v="Office Supplies"/>
    <x v="2"/>
    <s v="Small Box"/>
    <d v="2011-10-08T00:00:00"/>
  </r>
  <r>
    <n v="20646"/>
    <s v="3/30/2011"/>
    <s v="Medium"/>
    <n v="41"/>
    <n v="1204.0844999999999"/>
    <s v="Regular Air"/>
    <n v="1.1000000000000001"/>
    <n v="842.85914999999989"/>
    <n v="843.95914999999991"/>
    <x v="0"/>
    <s v="Corporate"/>
    <s v="Technology"/>
    <x v="7"/>
    <s v="Small Box"/>
    <d v="2011-01-04T00:00:00"/>
  </r>
  <r>
    <n v="31844"/>
    <d v="2011-02-07T00:00:00"/>
    <s v="Not Specified"/>
    <n v="14"/>
    <n v="2085.9299999999998"/>
    <s v="Delivery Truck"/>
    <n v="66.27"/>
    <n v="1460.1509999999998"/>
    <n v="1526.4209999999998"/>
    <x v="7"/>
    <s v="Small Business"/>
    <s v="Furniture"/>
    <x v="14"/>
    <s v="Jumbo Box"/>
    <d v="2011-02-07T00:00:00"/>
  </r>
  <r>
    <n v="14976"/>
    <s v="7/22/2011"/>
    <s v="High"/>
    <n v="46"/>
    <n v="231.35"/>
    <s v="Regular Air"/>
    <n v="4.7"/>
    <n v="161.94499999999999"/>
    <n v="166.64499999999998"/>
    <x v="9"/>
    <s v="Corporate"/>
    <s v="Office Supplies"/>
    <x v="2"/>
    <s v="Small Box"/>
    <s v="7/24/2011"/>
  </r>
  <r>
    <n v="36994"/>
    <s v="6/17/2011"/>
    <s v="Critical"/>
    <n v="40"/>
    <n v="5264.48"/>
    <s v="Delivery Truck"/>
    <n v="30"/>
    <n v="3685.1359999999995"/>
    <n v="3715.1359999999995"/>
    <x v="7"/>
    <s v="Corporate"/>
    <s v="Furniture"/>
    <x v="1"/>
    <s v="Jumbo Drum"/>
    <s v="6/17/2011"/>
  </r>
  <r>
    <n v="47303"/>
    <d v="2011-05-12T00:00:00"/>
    <s v="Medium"/>
    <n v="45"/>
    <n v="308.92"/>
    <s v="Express Air"/>
    <n v="7.37"/>
    <n v="216.244"/>
    <n v="223.614"/>
    <x v="6"/>
    <s v="Corporate"/>
    <s v="Office Supplies"/>
    <x v="2"/>
    <s v="Small Box"/>
    <d v="2011-07-12T00:00:00"/>
  </r>
  <r>
    <n v="16802"/>
    <s v="4/20/2011"/>
    <s v="Medium"/>
    <n v="26"/>
    <n v="2703.45"/>
    <s v="Regular Air"/>
    <n v="35"/>
    <n v="1892.4149999999997"/>
    <n v="1927.4149999999997"/>
    <x v="9"/>
    <s v="Home Office"/>
    <s v="Office Supplies"/>
    <x v="9"/>
    <s v="Large Box"/>
    <s v="4/22/2011"/>
  </r>
  <r>
    <n v="52868"/>
    <s v="2/16/2011"/>
    <s v="Low"/>
    <n v="19"/>
    <n v="138.05000000000001"/>
    <s v="Regular Air"/>
    <n v="5.53"/>
    <n v="96.635000000000005"/>
    <n v="102.16500000000001"/>
    <x v="3"/>
    <s v="Corporate"/>
    <s v="Technology"/>
    <x v="3"/>
    <s v="Small Pack"/>
    <s v="2/18/2011"/>
  </r>
  <r>
    <n v="24038"/>
    <s v="6/20/2011"/>
    <s v="High"/>
    <n v="38"/>
    <n v="103.07"/>
    <s v="Regular Air"/>
    <n v="1.34"/>
    <n v="72.148999999999987"/>
    <n v="73.48899999999999"/>
    <x v="1"/>
    <s v="Corporate"/>
    <s v="Office Supplies"/>
    <x v="5"/>
    <s v="Wrap Bag"/>
    <s v="6/22/2011"/>
  </r>
  <r>
    <n v="29383"/>
    <s v="11/18/2011"/>
    <s v="Medium"/>
    <n v="20"/>
    <n v="157.13"/>
    <s v="Regular Air"/>
    <n v="2.38"/>
    <n v="109.99099999999999"/>
    <n v="112.37099999999998"/>
    <x v="6"/>
    <s v="Corporate"/>
    <s v="Technology"/>
    <x v="3"/>
    <s v="Small Pack"/>
    <s v="11/20/2011"/>
  </r>
  <r>
    <n v="48161"/>
    <s v="5/23/2011"/>
    <s v="Not Specified"/>
    <n v="39"/>
    <n v="6030.58"/>
    <s v="Regular Air"/>
    <n v="8.99"/>
    <n v="4221.4059999999999"/>
    <n v="4230.3959999999997"/>
    <x v="2"/>
    <s v="Home Office"/>
    <s v="Technology"/>
    <x v="7"/>
    <s v="Small Box"/>
    <s v="5/24/2011"/>
  </r>
  <r>
    <n v="9792"/>
    <s v="7/23/2011"/>
    <s v="Low"/>
    <n v="14"/>
    <n v="84.09"/>
    <s v="Regular Air"/>
    <n v="7.78"/>
    <n v="58.863"/>
    <n v="66.643000000000001"/>
    <x v="0"/>
    <s v="Consumer"/>
    <s v="Office Supplies"/>
    <x v="11"/>
    <s v="Small Box"/>
    <s v="7/23/2011"/>
  </r>
  <r>
    <n v="25669"/>
    <s v="1/16/2011"/>
    <s v="Critical"/>
    <n v="12"/>
    <n v="45.63"/>
    <s v="Regular Air"/>
    <n v="0.5"/>
    <n v="31.940999999999999"/>
    <n v="32.441000000000003"/>
    <x v="4"/>
    <s v="Small Business"/>
    <s v="Office Supplies"/>
    <x v="12"/>
    <s v="Small Box"/>
    <s v="1/16/2011"/>
  </r>
  <r>
    <n v="25191"/>
    <s v="3/30/2011"/>
    <s v="Medium"/>
    <n v="42"/>
    <n v="4091.152"/>
    <s v="Regular Air"/>
    <n v="2.5"/>
    <n v="2863.8063999999999"/>
    <n v="2866.3063999999999"/>
    <x v="7"/>
    <s v="Small Business"/>
    <s v="Technology"/>
    <x v="7"/>
    <s v="Small Box"/>
    <s v="3/30/2011"/>
  </r>
  <r>
    <n v="31777"/>
    <s v="10/19/2011"/>
    <s v="Not Specified"/>
    <n v="10"/>
    <n v="137.77000000000001"/>
    <s v="Regular Air"/>
    <n v="6.47"/>
    <n v="96.439000000000007"/>
    <n v="102.90900000000001"/>
    <x v="3"/>
    <s v="Small Business"/>
    <s v="Office Supplies"/>
    <x v="2"/>
    <s v="Small Box"/>
    <s v="10/19/2011"/>
  </r>
  <r>
    <n v="15009"/>
    <s v="12/21/2011"/>
    <s v="Not Specified"/>
    <n v="28"/>
    <n v="229.43"/>
    <s v="Express Air"/>
    <n v="2.5"/>
    <n v="160.601"/>
    <n v="163.101"/>
    <x v="4"/>
    <s v="Small Business"/>
    <s v="Office Supplies"/>
    <x v="15"/>
    <s v="Small Box"/>
    <s v="12/22/2011"/>
  </r>
  <r>
    <n v="32965"/>
    <s v="2/24/2011"/>
    <s v="High"/>
    <n v="2"/>
    <n v="11.15"/>
    <s v="Regular Air"/>
    <n v="2.97"/>
    <n v="7.8049999999999997"/>
    <n v="10.775"/>
    <x v="4"/>
    <s v="Small Business"/>
    <s v="Office Supplies"/>
    <x v="2"/>
    <s v="Wrap Bag"/>
    <s v="2/25/2011"/>
  </r>
  <r>
    <n v="29539"/>
    <s v="4/23/2011"/>
    <s v="High"/>
    <n v="24"/>
    <n v="223.2"/>
    <s v="Regular Air"/>
    <n v="1.39"/>
    <n v="156.23999999999998"/>
    <n v="157.62999999999997"/>
    <x v="10"/>
    <s v="Corporate"/>
    <s v="Office Supplies"/>
    <x v="15"/>
    <s v="Small Box"/>
    <s v="4/24/2011"/>
  </r>
  <r>
    <n v="9095"/>
    <d v="2011-10-06T00:00:00"/>
    <s v="High"/>
    <n v="23"/>
    <n v="294.91000000000003"/>
    <s v="Regular Air"/>
    <n v="6.27"/>
    <n v="206.43700000000001"/>
    <n v="212.70700000000002"/>
    <x v="10"/>
    <s v="Small Business"/>
    <s v="Office Supplies"/>
    <x v="9"/>
    <s v="Medium Box"/>
    <d v="2011-12-06T00:00:00"/>
  </r>
  <r>
    <n v="33764"/>
    <d v="2011-10-02T00:00:00"/>
    <s v="Critical"/>
    <n v="4"/>
    <n v="539.82000000000005"/>
    <s v="Regular Air"/>
    <n v="19.989999999999998"/>
    <n v="377.87400000000002"/>
    <n v="397.86400000000003"/>
    <x v="7"/>
    <s v="Small Business"/>
    <s v="Office Supplies"/>
    <x v="9"/>
    <s v="Small Box"/>
    <d v="2011-12-02T00:00:00"/>
  </r>
  <r>
    <n v="26439"/>
    <s v="9/15/2011"/>
    <s v="Medium"/>
    <n v="23"/>
    <n v="1176.944"/>
    <s v="Regular Air"/>
    <n v="4.99"/>
    <n v="823.86079999999993"/>
    <n v="828.85079999999994"/>
    <x v="10"/>
    <s v="Corporate"/>
    <s v="Technology"/>
    <x v="7"/>
    <s v="Small Box"/>
    <s v="9/17/2011"/>
  </r>
  <r>
    <n v="45893"/>
    <s v="5/26/2011"/>
    <s v="High"/>
    <n v="15"/>
    <n v="68.03"/>
    <s v="Regular Air"/>
    <n v="1.49"/>
    <n v="47.620999999999995"/>
    <n v="49.110999999999997"/>
    <x v="10"/>
    <s v="Corporate"/>
    <s v="Office Supplies"/>
    <x v="11"/>
    <s v="Small Box"/>
    <s v="5/27/2011"/>
  </r>
  <r>
    <n v="21089"/>
    <s v="7/28/2011"/>
    <s v="Medium"/>
    <n v="4"/>
    <n v="559.75"/>
    <s v="Delivery Truck"/>
    <n v="70.2"/>
    <n v="391.82499999999999"/>
    <n v="462.02499999999998"/>
    <x v="6"/>
    <s v="Corporate"/>
    <s v="Furniture"/>
    <x v="1"/>
    <s v="Jumbo Drum"/>
    <s v="7/30/2011"/>
  </r>
  <r>
    <n v="38784"/>
    <d v="2011-03-02T00:00:00"/>
    <s v="Medium"/>
    <n v="50"/>
    <n v="298.12"/>
    <s v="Regular Air"/>
    <n v="0.5"/>
    <n v="208.684"/>
    <n v="209.184"/>
    <x v="0"/>
    <s v="Home Office"/>
    <s v="Office Supplies"/>
    <x v="12"/>
    <s v="Small Box"/>
    <d v="2011-05-02T00:00:00"/>
  </r>
  <r>
    <n v="23940"/>
    <d v="2011-08-04T00:00:00"/>
    <s v="Medium"/>
    <n v="11"/>
    <n v="1735.59"/>
    <s v="Delivery Truck"/>
    <n v="60.2"/>
    <n v="1214.9129999999998"/>
    <n v="1275.1129999999998"/>
    <x v="0"/>
    <s v="Home Office"/>
    <s v="Furniture"/>
    <x v="1"/>
    <s v="Jumbo Drum"/>
    <d v="2011-11-04T00:00:00"/>
  </r>
  <r>
    <n v="37223"/>
    <d v="2011-10-11T00:00:00"/>
    <s v="Low"/>
    <n v="21"/>
    <n v="2731.73"/>
    <s v="Express Air"/>
    <n v="8.99"/>
    <n v="1912.2109999999998"/>
    <n v="1921.2009999999998"/>
    <x v="6"/>
    <s v="Home Office"/>
    <s v="Technology"/>
    <x v="7"/>
    <s v="Small Box"/>
    <s v="11/14/2011"/>
  </r>
  <r>
    <n v="28741"/>
    <s v="2/28/2011"/>
    <s v="Not Specified"/>
    <n v="5"/>
    <n v="59.76"/>
    <s v="Regular Air"/>
    <n v="3.37"/>
    <n v="41.831999999999994"/>
    <n v="45.201999999999991"/>
    <x v="3"/>
    <s v="Small Business"/>
    <s v="Office Supplies"/>
    <x v="4"/>
    <s v="Small Pack"/>
    <d v="2011-01-03T00:00:00"/>
  </r>
  <r>
    <n v="51650"/>
    <d v="2011-01-06T00:00:00"/>
    <s v="High"/>
    <n v="43"/>
    <n v="10854.83"/>
    <s v="Delivery Truck"/>
    <n v="28.06"/>
    <n v="7598.3809999999994"/>
    <n v="7626.4409999999998"/>
    <x v="3"/>
    <s v="Consumer"/>
    <s v="Technology"/>
    <x v="6"/>
    <s v="Jumbo Drum"/>
    <d v="2011-03-06T00:00:00"/>
  </r>
  <r>
    <n v="56838"/>
    <s v="7/29/2011"/>
    <s v="Critical"/>
    <n v="44"/>
    <n v="4326.2700000000004"/>
    <s v="Regular Air"/>
    <n v="7.18"/>
    <n v="3028.3890000000001"/>
    <n v="3035.569"/>
    <x v="10"/>
    <s v="Corporate"/>
    <s v="Technology"/>
    <x v="3"/>
    <s v="Small Box"/>
    <s v="7/30/2011"/>
  </r>
  <r>
    <n v="2595"/>
    <s v="12/13/2011"/>
    <s v="Not Specified"/>
    <n v="4"/>
    <n v="25.17"/>
    <s v="Regular Air"/>
    <n v="5.26"/>
    <n v="17.619"/>
    <n v="22.878999999999998"/>
    <x v="0"/>
    <s v="Corporate"/>
    <s v="Furniture"/>
    <x v="0"/>
    <s v="Small Pack"/>
    <s v="12/15/2011"/>
  </r>
  <r>
    <n v="30497"/>
    <d v="2011-06-02T00:00:00"/>
    <s v="Critical"/>
    <n v="31"/>
    <n v="190.06"/>
    <s v="Regular Air"/>
    <n v="5.35"/>
    <n v="133.042"/>
    <n v="138.392"/>
    <x v="3"/>
    <s v="Corporate"/>
    <s v="Office Supplies"/>
    <x v="2"/>
    <s v="Small Box"/>
    <d v="2011-08-02T00:00:00"/>
  </r>
  <r>
    <n v="24705"/>
    <s v="9/15/2011"/>
    <s v="Critical"/>
    <n v="34"/>
    <n v="260.51"/>
    <s v="Regular Air"/>
    <n v="7.72"/>
    <n v="182.35699999999997"/>
    <n v="190.07699999999997"/>
    <x v="7"/>
    <s v="Consumer"/>
    <s v="Office Supplies"/>
    <x v="11"/>
    <s v="Small Box"/>
    <s v="9/17/2011"/>
  </r>
  <r>
    <n v="9537"/>
    <s v="2/13/2011"/>
    <s v="Not Specified"/>
    <n v="43"/>
    <n v="170.88"/>
    <s v="Regular Air"/>
    <n v="5.44"/>
    <n v="119.61599999999999"/>
    <n v="125.05599999999998"/>
    <x v="11"/>
    <s v="Small Business"/>
    <s v="Office Supplies"/>
    <x v="11"/>
    <s v="Small Box"/>
    <s v="2/15/2011"/>
  </r>
  <r>
    <n v="4642"/>
    <s v="2/26/2011"/>
    <s v="Critical"/>
    <n v="9"/>
    <n v="65.61"/>
    <s v="Regular Air"/>
    <n v="3.52"/>
    <n v="45.927"/>
    <n v="49.447000000000003"/>
    <x v="0"/>
    <s v="Corporate"/>
    <s v="Technology"/>
    <x v="3"/>
    <s v="Small Pack"/>
    <s v="2/27/2011"/>
  </r>
  <r>
    <n v="23078"/>
    <s v="9/15/2011"/>
    <s v="Medium"/>
    <n v="39"/>
    <n v="577.95000000000005"/>
    <s v="Regular Air"/>
    <n v="7.42"/>
    <n v="404.565"/>
    <n v="411.98500000000001"/>
    <x v="4"/>
    <s v="Consumer"/>
    <s v="Office Supplies"/>
    <x v="4"/>
    <s v="Small Pack"/>
    <s v="9/17/2011"/>
  </r>
  <r>
    <n v="1637"/>
    <d v="2011-07-02T00:00:00"/>
    <s v="Not Specified"/>
    <n v="36"/>
    <n v="1225.52"/>
    <s v="Express Air"/>
    <n v="35"/>
    <n v="857.86399999999992"/>
    <n v="892.86399999999992"/>
    <x v="5"/>
    <s v="Corporate"/>
    <s v="Office Supplies"/>
    <x v="9"/>
    <s v="Large Box"/>
    <d v="2011-07-02T00:00:00"/>
  </r>
  <r>
    <n v="29249"/>
    <s v="6/13/2011"/>
    <s v="Low"/>
    <n v="47"/>
    <n v="302.69"/>
    <s v="Express Air"/>
    <n v="1.02"/>
    <n v="211.88299999999998"/>
    <n v="212.90299999999999"/>
    <x v="3"/>
    <s v="Corporate"/>
    <s v="Office Supplies"/>
    <x v="2"/>
    <s v="Wrap Bag"/>
    <s v="6/18/2011"/>
  </r>
  <r>
    <n v="41157"/>
    <s v="4/16/2011"/>
    <s v="Medium"/>
    <n v="39"/>
    <n v="3854.4"/>
    <s v="Regular Air"/>
    <n v="5.81"/>
    <n v="2698.08"/>
    <n v="2703.89"/>
    <x v="0"/>
    <s v="Home Office"/>
    <s v="Furniture"/>
    <x v="0"/>
    <s v="Medium Box"/>
    <s v="4/18/2011"/>
  </r>
  <r>
    <n v="27364"/>
    <s v="5/20/2011"/>
    <s v="Medium"/>
    <n v="29"/>
    <n v="1529.0564999999999"/>
    <s v="Regular Air"/>
    <n v="3.99"/>
    <n v="1070.3395499999999"/>
    <n v="1074.3295499999999"/>
    <x v="3"/>
    <s v="Corporate"/>
    <s v="Technology"/>
    <x v="7"/>
    <s v="Small Box"/>
    <s v="5/22/2011"/>
  </r>
  <r>
    <n v="26145"/>
    <d v="2011-04-07T00:00:00"/>
    <s v="Low"/>
    <n v="18"/>
    <n v="99.36"/>
    <s v="Regular Air"/>
    <n v="5.68"/>
    <n v="69.551999999999992"/>
    <n v="75.231999999999999"/>
    <x v="6"/>
    <s v="Corporate"/>
    <s v="Office Supplies"/>
    <x v="11"/>
    <s v="Small Box"/>
    <d v="2011-08-07T00:00:00"/>
  </r>
  <r>
    <n v="35"/>
    <s v="10/22/2011"/>
    <s v="Not Specified"/>
    <n v="14"/>
    <n v="1892.848"/>
    <s v="Regular Air"/>
    <n v="8.99"/>
    <n v="1324.9935999999998"/>
    <n v="1333.9835999999998"/>
    <x v="0"/>
    <s v="Corporate"/>
    <s v="Technology"/>
    <x v="7"/>
    <s v="Small Box"/>
    <s v="10/24/2011"/>
  </r>
  <r>
    <n v="5925"/>
    <d v="2011-12-11T00:00:00"/>
    <s v="Low"/>
    <n v="44"/>
    <n v="3922.42"/>
    <s v="Regular Air"/>
    <n v="39.61"/>
    <n v="2745.694"/>
    <n v="2785.3040000000001"/>
    <x v="8"/>
    <s v="Home Office"/>
    <s v="Furniture"/>
    <x v="0"/>
    <s v="Medium Box"/>
    <s v="11/19/2011"/>
  </r>
  <r>
    <n v="31046"/>
    <d v="2011-07-02T00:00:00"/>
    <s v="Critical"/>
    <n v="42"/>
    <n v="3900.5309999999999"/>
    <s v="Regular Air"/>
    <n v="2.5"/>
    <n v="2730.3716999999997"/>
    <n v="2732.8716999999997"/>
    <x v="6"/>
    <s v="Corporate"/>
    <s v="Technology"/>
    <x v="7"/>
    <s v="Small Box"/>
    <d v="2011-08-02T00:00:00"/>
  </r>
  <r>
    <n v="28741"/>
    <s v="2/28/2011"/>
    <s v="Not Specified"/>
    <n v="13"/>
    <n v="70.13"/>
    <s v="Regular Air"/>
    <n v="0.95"/>
    <n v="49.090999999999994"/>
    <n v="50.040999999999997"/>
    <x v="3"/>
    <s v="Small Business"/>
    <s v="Office Supplies"/>
    <x v="2"/>
    <s v="Wrap Bag"/>
    <d v="2011-01-03T00:00:00"/>
  </r>
  <r>
    <n v="5188"/>
    <d v="2011-01-03T00:00:00"/>
    <s v="Not Specified"/>
    <n v="24"/>
    <n v="192.8"/>
    <s v="Regular Air"/>
    <n v="2.87"/>
    <n v="134.96"/>
    <n v="137.83000000000001"/>
    <x v="5"/>
    <s v="Small Business"/>
    <s v="Office Supplies"/>
    <x v="2"/>
    <s v="Wrap Bag"/>
    <d v="2011-04-03T00:00:00"/>
  </r>
  <r>
    <n v="5696"/>
    <d v="2011-03-05T00:00:00"/>
    <s v="Critical"/>
    <n v="4"/>
    <n v="2206.17"/>
    <s v="Regular Air"/>
    <n v="19.989999999999998"/>
    <n v="1544.319"/>
    <n v="1564.309"/>
    <x v="3"/>
    <s v="Consumer"/>
    <s v="Office Supplies"/>
    <x v="11"/>
    <s v="Small Box"/>
    <d v="2011-05-05T00:00:00"/>
  </r>
  <r>
    <n v="11910"/>
    <s v="6/15/2011"/>
    <s v="High"/>
    <n v="21"/>
    <n v="49.23"/>
    <s v="Regular Air"/>
    <n v="4.7699999999999996"/>
    <n v="34.460999999999999"/>
    <n v="39.230999999999995"/>
    <x v="7"/>
    <s v="Home Office"/>
    <s v="Office Supplies"/>
    <x v="11"/>
    <s v="Small Box"/>
    <s v="6/17/2011"/>
  </r>
  <r>
    <n v="27778"/>
    <d v="2011-02-09T00:00:00"/>
    <s v="Critical"/>
    <n v="10"/>
    <n v="6350.29"/>
    <s v="Regular Air"/>
    <n v="24.49"/>
    <n v="4445.2029999999995"/>
    <n v="4469.6929999999993"/>
    <x v="3"/>
    <s v="Corporate"/>
    <s v="Technology"/>
    <x v="16"/>
    <s v="Large Box"/>
    <d v="2011-04-09T00:00:00"/>
  </r>
  <r>
    <n v="16642"/>
    <d v="2011-02-03T00:00:00"/>
    <s v="Not Specified"/>
    <n v="46"/>
    <n v="7640.2250000000004"/>
    <s v="Regular Air"/>
    <n v="2.5"/>
    <n v="5348.1575000000003"/>
    <n v="5350.6575000000003"/>
    <x v="5"/>
    <s v="Corporate"/>
    <s v="Technology"/>
    <x v="7"/>
    <s v="Small Box"/>
    <d v="2011-04-03T00:00:00"/>
  </r>
  <r>
    <n v="37223"/>
    <d v="2011-10-11T00:00:00"/>
    <s v="Low"/>
    <n v="38"/>
    <n v="5176.2700000000004"/>
    <s v="Regular Air"/>
    <n v="35"/>
    <n v="3623.3890000000001"/>
    <n v="3658.3890000000001"/>
    <x v="6"/>
    <s v="Home Office"/>
    <s v="Office Supplies"/>
    <x v="9"/>
    <s v="Large Box"/>
    <s v="11/15/2011"/>
  </r>
  <r>
    <n v="21414"/>
    <d v="2011-04-05T00:00:00"/>
    <s v="Critical"/>
    <n v="33"/>
    <n v="3491.6129999999998"/>
    <s v="Regular Air"/>
    <n v="5.63"/>
    <n v="2444.1290999999997"/>
    <n v="2449.7590999999998"/>
    <x v="6"/>
    <s v="Consumer"/>
    <s v="Technology"/>
    <x v="7"/>
    <s v="Small Box"/>
    <d v="2011-05-05T00:00:00"/>
  </r>
  <r>
    <n v="38950"/>
    <d v="2011-02-07T00:00:00"/>
    <s v="Not Specified"/>
    <n v="24"/>
    <n v="109.23"/>
    <s v="Regular Air"/>
    <n v="6.21"/>
    <n v="76.460999999999999"/>
    <n v="82.670999999999992"/>
    <x v="9"/>
    <s v="Small Business"/>
    <s v="Office Supplies"/>
    <x v="11"/>
    <s v="Small Box"/>
    <d v="2011-03-07T00:00:00"/>
  </r>
  <r>
    <n v="53443"/>
    <d v="2011-08-10T00:00:00"/>
    <s v="Critical"/>
    <n v="35"/>
    <n v="1477.63"/>
    <s v="Regular Air"/>
    <n v="4.62"/>
    <n v="1034.3410000000001"/>
    <n v="1038.961"/>
    <x v="7"/>
    <s v="Consumer"/>
    <s v="Office Supplies"/>
    <x v="10"/>
    <s v="Small Box"/>
    <d v="2011-09-10T00:00:00"/>
  </r>
  <r>
    <n v="24070"/>
    <s v="3/15/2011"/>
    <s v="High"/>
    <n v="3"/>
    <n v="431.29"/>
    <s v="Regular Air"/>
    <n v="24.49"/>
    <n v="301.90300000000002"/>
    <n v="326.39300000000003"/>
    <x v="0"/>
    <s v="Corporate"/>
    <s v="Furniture"/>
    <x v="1"/>
    <s v="Large Box"/>
    <s v="3/16/2011"/>
  </r>
  <r>
    <n v="40386"/>
    <s v="2/18/2011"/>
    <s v="High"/>
    <n v="28"/>
    <n v="2905.3"/>
    <s v="Express Air"/>
    <n v="0.49"/>
    <n v="2033.71"/>
    <n v="2034.2"/>
    <x v="6"/>
    <s v="Small Business"/>
    <s v="Office Supplies"/>
    <x v="12"/>
    <s v="Small Box"/>
    <s v="2/20/2011"/>
  </r>
  <r>
    <n v="31233"/>
    <s v="9/24/2011"/>
    <s v="Low"/>
    <n v="19"/>
    <n v="4245.93"/>
    <s v="Regular Air"/>
    <n v="69"/>
    <n v="2972.1509999999998"/>
    <n v="3041.1509999999998"/>
    <x v="5"/>
    <s v="Home Office"/>
    <s v="Furniture"/>
    <x v="8"/>
    <s v="Large Box"/>
    <d v="2011-03-10T00:00:00"/>
  </r>
  <r>
    <n v="37988"/>
    <d v="2011-05-04T00:00:00"/>
    <s v="Not Specified"/>
    <n v="12"/>
    <n v="189.19"/>
    <s v="Regular Air"/>
    <n v="8.34"/>
    <n v="132.43299999999999"/>
    <n v="140.773"/>
    <x v="0"/>
    <s v="Home Office"/>
    <s v="Office Supplies"/>
    <x v="9"/>
    <s v="Small Box"/>
    <d v="2011-05-04T00:00:00"/>
  </r>
  <r>
    <n v="11109"/>
    <s v="3/15/2011"/>
    <s v="Medium"/>
    <n v="18"/>
    <n v="130.38"/>
    <s v="Regular Air"/>
    <n v="1.71"/>
    <n v="91.265999999999991"/>
    <n v="92.975999999999985"/>
    <x v="10"/>
    <s v="Consumer"/>
    <s v="Office Supplies"/>
    <x v="2"/>
    <s v="Wrap Bag"/>
    <s v="3/16/2011"/>
  </r>
  <r>
    <n v="50563"/>
    <s v="7/16/2011"/>
    <s v="High"/>
    <n v="20"/>
    <n v="2197.4115000000002"/>
    <s v="Express Air"/>
    <n v="7.69"/>
    <n v="1538.18805"/>
    <n v="1545.87805"/>
    <x v="7"/>
    <s v="Small Business"/>
    <s v="Technology"/>
    <x v="7"/>
    <s v="Small Box"/>
    <s v="7/17/2011"/>
  </r>
  <r>
    <n v="55206"/>
    <d v="2011-02-11T00:00:00"/>
    <s v="Medium"/>
    <n v="20"/>
    <n v="52.7"/>
    <s v="Express Air"/>
    <n v="4.79"/>
    <n v="36.89"/>
    <n v="41.68"/>
    <x v="2"/>
    <s v="Home Office"/>
    <s v="Office Supplies"/>
    <x v="11"/>
    <s v="Small Box"/>
    <d v="2011-03-11T00:00:00"/>
  </r>
  <r>
    <n v="37891"/>
    <s v="10/20/2011"/>
    <s v="High"/>
    <n v="24"/>
    <n v="163.36000000000001"/>
    <s v="Regular Air"/>
    <n v="6.6"/>
    <n v="114.352"/>
    <n v="120.952"/>
    <x v="6"/>
    <s v="Small Business"/>
    <s v="Office Supplies"/>
    <x v="2"/>
    <s v="Small Box"/>
    <s v="10/22/2011"/>
  </r>
  <r>
    <n v="42274"/>
    <d v="2011-03-09T00:00:00"/>
    <s v="High"/>
    <n v="45"/>
    <n v="508.49"/>
    <s v="Express Air"/>
    <n v="6.2"/>
    <n v="355.94299999999998"/>
    <n v="362.14299999999997"/>
    <x v="6"/>
    <s v="Home Office"/>
    <s v="Furniture"/>
    <x v="0"/>
    <s v="Wrap Bag"/>
    <d v="2011-05-09T00:00:00"/>
  </r>
  <r>
    <n v="29255"/>
    <d v="2011-03-12T00:00:00"/>
    <s v="Low"/>
    <n v="11"/>
    <n v="617.21900000000005"/>
    <s v="Express Air"/>
    <n v="8.99"/>
    <n v="432.05330000000004"/>
    <n v="441.04330000000004"/>
    <x v="6"/>
    <s v="Consumer"/>
    <s v="Technology"/>
    <x v="7"/>
    <s v="Small Box"/>
    <d v="2011-07-12T00:00:00"/>
  </r>
  <r>
    <n v="9927"/>
    <s v="8/16/2011"/>
    <s v="High"/>
    <n v="34"/>
    <n v="1608.08"/>
    <s v="Express Air"/>
    <n v="6.5"/>
    <n v="1125.6559999999999"/>
    <n v="1132.1559999999999"/>
    <x v="1"/>
    <s v="Corporate"/>
    <s v="Technology"/>
    <x v="3"/>
    <s v="Small Box"/>
    <s v="8/17/2011"/>
  </r>
  <r>
    <n v="52482"/>
    <s v="1/31/2011"/>
    <s v="Critical"/>
    <n v="30"/>
    <n v="717.21"/>
    <s v="Regular Air"/>
    <n v="3.63"/>
    <n v="502.04699999999997"/>
    <n v="505.67699999999996"/>
    <x v="3"/>
    <s v="Corporate"/>
    <s v="Furniture"/>
    <x v="0"/>
    <s v="Small Pack"/>
    <d v="2011-02-02T00:00:00"/>
  </r>
  <r>
    <n v="44451"/>
    <d v="2011-11-09T00:00:00"/>
    <s v="Low"/>
    <n v="4"/>
    <n v="12.49"/>
    <s v="Regular Air"/>
    <n v="4.7699999999999996"/>
    <n v="8.7430000000000003"/>
    <n v="13.513"/>
    <x v="0"/>
    <s v="Home Office"/>
    <s v="Office Supplies"/>
    <x v="11"/>
    <s v="Small Box"/>
    <s v="9/15/2011"/>
  </r>
  <r>
    <n v="31973"/>
    <d v="2011-12-05T00:00:00"/>
    <s v="Not Specified"/>
    <n v="16"/>
    <n v="124.89"/>
    <s v="Regular Air"/>
    <n v="11.15"/>
    <n v="87.423000000000002"/>
    <n v="98.573000000000008"/>
    <x v="9"/>
    <s v="Small Business"/>
    <s v="Office Supplies"/>
    <x v="2"/>
    <s v="Small Box"/>
    <s v="5/14/2011"/>
  </r>
  <r>
    <n v="43110"/>
    <d v="2011-06-02T00:00:00"/>
    <s v="High"/>
    <n v="1"/>
    <n v="3457.99"/>
    <s v="Regular Air"/>
    <n v="24.49"/>
    <n v="2420.5929999999998"/>
    <n v="2445.0829999999996"/>
    <x v="10"/>
    <s v="Corporate"/>
    <s v="Technology"/>
    <x v="16"/>
    <s v="Large Box"/>
    <d v="2011-08-02T00:00:00"/>
  </r>
  <r>
    <n v="45991"/>
    <s v="2/14/2011"/>
    <s v="Low"/>
    <n v="50"/>
    <n v="196.39"/>
    <s v="Regular Air"/>
    <n v="0.5"/>
    <n v="137.47299999999998"/>
    <n v="137.97299999999998"/>
    <x v="6"/>
    <s v="Consumer"/>
    <s v="Office Supplies"/>
    <x v="12"/>
    <s v="Small Box"/>
    <s v="2/18/2011"/>
  </r>
  <r>
    <n v="6560"/>
    <d v="2011-04-01T00:00:00"/>
    <s v="Low"/>
    <n v="37"/>
    <n v="8252.3919999999998"/>
    <s v="Delivery Truck"/>
    <n v="35.67"/>
    <n v="5776.6743999999999"/>
    <n v="5812.3444"/>
    <x v="10"/>
    <s v="Corporate"/>
    <s v="Furniture"/>
    <x v="8"/>
    <s v="Jumbo Box"/>
    <d v="2011-09-01T00:00:00"/>
  </r>
  <r>
    <n v="8580"/>
    <s v="3/22/2011"/>
    <s v="High"/>
    <n v="37"/>
    <n v="308.22000000000003"/>
    <s v="Regular Air"/>
    <n v="9.23"/>
    <n v="215.75400000000002"/>
    <n v="224.98400000000001"/>
    <x v="3"/>
    <s v="Consumer"/>
    <s v="Office Supplies"/>
    <x v="10"/>
    <s v="Small Box"/>
    <s v="3/23/2011"/>
  </r>
  <r>
    <n v="35110"/>
    <s v="10/18/2011"/>
    <s v="High"/>
    <n v="14"/>
    <n v="12805.25"/>
    <s v="Regular Air"/>
    <n v="19.989999999999998"/>
    <n v="8963.6749999999993"/>
    <n v="8983.6649999999991"/>
    <x v="6"/>
    <s v="Corporate"/>
    <s v="Office Supplies"/>
    <x v="11"/>
    <s v="Small Box"/>
    <s v="10/19/2011"/>
  </r>
  <r>
    <n v="54787"/>
    <s v="2/24/2011"/>
    <s v="High"/>
    <n v="7"/>
    <n v="170.02"/>
    <s v="Regular Air"/>
    <n v="16.87"/>
    <n v="119.014"/>
    <n v="135.88399999999999"/>
    <x v="7"/>
    <s v="Home Office"/>
    <s v="Office Supplies"/>
    <x v="2"/>
    <s v="Small Box"/>
    <s v="2/25/2011"/>
  </r>
  <r>
    <n v="58755"/>
    <d v="2011-03-12T00:00:00"/>
    <s v="Low"/>
    <n v="7"/>
    <n v="15.61"/>
    <s v="Regular Air"/>
    <n v="1.49"/>
    <n v="10.927"/>
    <n v="12.417"/>
    <x v="10"/>
    <s v="Home Office"/>
    <s v="Office Supplies"/>
    <x v="11"/>
    <s v="Small Box"/>
    <d v="2011-05-12T00:00:00"/>
  </r>
  <r>
    <n v="27430"/>
    <s v="1/31/2011"/>
    <s v="High"/>
    <n v="3"/>
    <n v="315.27"/>
    <s v="Regular Air"/>
    <n v="13.99"/>
    <n v="220.68899999999996"/>
    <n v="234.67899999999997"/>
    <x v="4"/>
    <s v="Small Business"/>
    <s v="Furniture"/>
    <x v="0"/>
    <s v="Medium Box"/>
    <d v="2011-01-02T00:00:00"/>
  </r>
  <r>
    <n v="44612"/>
    <s v="3/13/2011"/>
    <s v="High"/>
    <n v="6"/>
    <n v="428.72300000000001"/>
    <s v="Regular Air"/>
    <n v="1.25"/>
    <n v="300.10609999999997"/>
    <n v="301.35609999999997"/>
    <x v="6"/>
    <s v="Corporate"/>
    <s v="Technology"/>
    <x v="7"/>
    <s v="Small Pack"/>
    <s v="3/15/2011"/>
  </r>
  <r>
    <n v="12868"/>
    <d v="2011-01-03T00:00:00"/>
    <s v="Critical"/>
    <n v="2"/>
    <n v="9.3699999999999992"/>
    <s v="Regular Air"/>
    <n v="1.22"/>
    <n v="6.5589999999999993"/>
    <n v="7.778999999999999"/>
    <x v="12"/>
    <s v="Consumer"/>
    <s v="Office Supplies"/>
    <x v="2"/>
    <s v="Wrap Bag"/>
    <d v="2011-03-03T00:00:00"/>
  </r>
  <r>
    <n v="8961"/>
    <s v="6/28/2011"/>
    <s v="Low"/>
    <n v="15"/>
    <n v="627.69000000000005"/>
    <s v="Regular Air"/>
    <n v="4"/>
    <n v="439.38300000000004"/>
    <n v="443.38300000000004"/>
    <x v="6"/>
    <s v="Small Business"/>
    <s v="Technology"/>
    <x v="3"/>
    <s v="Small Box"/>
    <d v="2011-03-07T00:00:00"/>
  </r>
  <r>
    <n v="38950"/>
    <d v="2011-02-07T00:00:00"/>
    <s v="Not Specified"/>
    <n v="39"/>
    <n v="74"/>
    <s v="Regular Air"/>
    <n v="0.76"/>
    <n v="51.8"/>
    <n v="52.559999999999995"/>
    <x v="9"/>
    <s v="Small Business"/>
    <s v="Office Supplies"/>
    <x v="13"/>
    <s v="Wrap Bag"/>
    <d v="2011-03-07T00:00:00"/>
  </r>
  <r>
    <n v="48288"/>
    <s v="7/22/2011"/>
    <s v="Medium"/>
    <n v="25"/>
    <n v="3308.28"/>
    <s v="Delivery Truck"/>
    <n v="54.74"/>
    <n v="2315.7959999999998"/>
    <n v="2370.5359999999996"/>
    <x v="0"/>
    <s v="Consumer"/>
    <s v="Furniture"/>
    <x v="14"/>
    <s v="Jumbo Box"/>
    <s v="7/24/2011"/>
  </r>
  <r>
    <n v="24871"/>
    <s v="3/23/2011"/>
    <s v="Medium"/>
    <n v="6"/>
    <n v="143.78"/>
    <s v="Regular Air"/>
    <n v="8.99"/>
    <n v="100.646"/>
    <n v="109.636"/>
    <x v="1"/>
    <s v="Corporate"/>
    <s v="Furniture"/>
    <x v="0"/>
    <s v="Small Pack"/>
    <s v="3/24/2011"/>
  </r>
  <r>
    <n v="24326"/>
    <s v="9/29/2011"/>
    <s v="Critical"/>
    <n v="12"/>
    <n v="78.36"/>
    <s v="Regular Air"/>
    <n v="1.5"/>
    <n v="54.851999999999997"/>
    <n v="56.351999999999997"/>
    <x v="10"/>
    <s v="Corporate"/>
    <s v="Office Supplies"/>
    <x v="5"/>
    <s v="Wrap Bag"/>
    <s v="9/30/2011"/>
  </r>
  <r>
    <n v="37252"/>
    <s v="11/19/2011"/>
    <s v="Low"/>
    <n v="21"/>
    <n v="1503.49"/>
    <s v="Regular Air"/>
    <n v="3.5"/>
    <n v="1052.443"/>
    <n v="1055.943"/>
    <x v="3"/>
    <s v="Corporate"/>
    <s v="Office Supplies"/>
    <x v="10"/>
    <s v="Small Box"/>
    <s v="11/21/2011"/>
  </r>
  <r>
    <n v="8704"/>
    <s v="6/30/2011"/>
    <s v="Medium"/>
    <n v="43"/>
    <n v="449.17"/>
    <s v="Regular Air"/>
    <n v="1.0900000000000001"/>
    <n v="314.41899999999998"/>
    <n v="315.50899999999996"/>
    <x v="9"/>
    <s v="Home Office"/>
    <s v="Office Supplies"/>
    <x v="5"/>
    <s v="Wrap Bag"/>
    <d v="2011-01-07T00:00:00"/>
  </r>
  <r>
    <n v="37505"/>
    <d v="2011-03-06T00:00:00"/>
    <s v="Low"/>
    <n v="1"/>
    <n v="29.19"/>
    <s v="Regular Air"/>
    <n v="12.39"/>
    <n v="20.433"/>
    <n v="32.823"/>
    <x v="0"/>
    <s v="Home Office"/>
    <s v="Office Supplies"/>
    <x v="15"/>
    <s v="Small Box"/>
    <d v="2011-05-06T00:00:00"/>
  </r>
  <r>
    <n v="38212"/>
    <d v="2011-04-04T00:00:00"/>
    <s v="Medium"/>
    <n v="38"/>
    <n v="3821.4045000000001"/>
    <s v="Regular Air"/>
    <n v="2.5"/>
    <n v="2674.98315"/>
    <n v="2677.48315"/>
    <x v="0"/>
    <s v="Home Office"/>
    <s v="Technology"/>
    <x v="7"/>
    <s v="Small Box"/>
    <d v="2011-06-04T00:00:00"/>
  </r>
  <r>
    <n v="26723"/>
    <d v="2011-03-03T00:00:00"/>
    <s v="Low"/>
    <n v="8"/>
    <n v="441.80450000000002"/>
    <s v="Regular Air"/>
    <n v="7.69"/>
    <n v="309.26315"/>
    <n v="316.95314999999999"/>
    <x v="7"/>
    <s v="Consumer"/>
    <s v="Technology"/>
    <x v="7"/>
    <s v="Small Box"/>
    <d v="2011-08-03T00:00:00"/>
  </r>
  <r>
    <n v="14852"/>
    <s v="12/24/2011"/>
    <s v="Medium"/>
    <n v="9"/>
    <n v="3800.4"/>
    <s v="Express Air"/>
    <n v="19.989999999999998"/>
    <n v="2660.2799999999997"/>
    <n v="2680.2699999999995"/>
    <x v="0"/>
    <s v="Consumer"/>
    <s v="Office Supplies"/>
    <x v="11"/>
    <s v="Small Box"/>
    <s v="12/24/2011"/>
  </r>
  <r>
    <n v="16258"/>
    <d v="2011-06-07T00:00:00"/>
    <s v="Medium"/>
    <n v="1"/>
    <n v="9.69"/>
    <s v="Regular Air"/>
    <n v="4.72"/>
    <n v="6.7829999999999995"/>
    <n v="11.503"/>
    <x v="9"/>
    <s v="Corporate"/>
    <s v="Office Supplies"/>
    <x v="2"/>
    <s v="Small Box"/>
    <d v="2011-07-07T00:00:00"/>
  </r>
  <r>
    <n v="29958"/>
    <d v="2011-06-01T00:00:00"/>
    <s v="High"/>
    <n v="32"/>
    <n v="14861.07"/>
    <s v="Delivery Truck"/>
    <n v="26"/>
    <n v="10402.749"/>
    <n v="10428.749"/>
    <x v="2"/>
    <s v="Consumer"/>
    <s v="Furniture"/>
    <x v="1"/>
    <s v="Jumbo Drum"/>
    <d v="2011-08-01T00:00:00"/>
  </r>
  <r>
    <n v="35584"/>
    <d v="2011-03-05T00:00:00"/>
    <s v="Medium"/>
    <n v="15"/>
    <n v="150.33000000000001"/>
    <s v="Express Air"/>
    <n v="9.4499999999999993"/>
    <n v="105.23100000000001"/>
    <n v="114.68100000000001"/>
    <x v="6"/>
    <s v="Corporate"/>
    <s v="Office Supplies"/>
    <x v="9"/>
    <s v="Small Box"/>
    <d v="2011-03-05T00:00:00"/>
  </r>
  <r>
    <n v="10245"/>
    <s v="2/13/2011"/>
    <s v="Medium"/>
    <n v="20"/>
    <n v="2573.29"/>
    <s v="Delivery Truck"/>
    <n v="70.2"/>
    <n v="1801.3029999999999"/>
    <n v="1871.5029999999999"/>
    <x v="6"/>
    <s v="Corporate"/>
    <s v="Furniture"/>
    <x v="1"/>
    <s v="Jumbo Drum"/>
    <s v="2/14/2011"/>
  </r>
  <r>
    <n v="6502"/>
    <s v="8/20/2011"/>
    <s v="Medium"/>
    <n v="30"/>
    <n v="306.92"/>
    <s v="Regular Air"/>
    <n v="5.12"/>
    <n v="214.84399999999999"/>
    <n v="219.964"/>
    <x v="6"/>
    <s v="Home Office"/>
    <s v="Office Supplies"/>
    <x v="2"/>
    <s v="Small Box"/>
    <s v="8/23/2011"/>
  </r>
  <r>
    <n v="37380"/>
    <d v="2011-01-04T00:00:00"/>
    <s v="Critical"/>
    <n v="29"/>
    <n v="737.38"/>
    <s v="Regular Air"/>
    <n v="5.3"/>
    <n v="516.16599999999994"/>
    <n v="521.46599999999989"/>
    <x v="0"/>
    <s v="Home Office"/>
    <s v="Furniture"/>
    <x v="1"/>
    <s v="Medium Box"/>
    <d v="2011-02-04T00:00:00"/>
  </r>
  <r>
    <n v="16291"/>
    <d v="2011-08-04T00:00:00"/>
    <s v="Not Specified"/>
    <n v="31"/>
    <n v="894.64"/>
    <s v="Regular Air"/>
    <n v="19.46"/>
    <n v="626.24799999999993"/>
    <n v="645.70799999999997"/>
    <x v="6"/>
    <s v="Consumer"/>
    <s v="Furniture"/>
    <x v="0"/>
    <s v="Small Box"/>
    <d v="2011-09-04T00:00:00"/>
  </r>
  <r>
    <n v="25280"/>
    <s v="5/21/2011"/>
    <s v="Not Specified"/>
    <n v="16"/>
    <n v="179.26"/>
    <s v="Regular Air"/>
    <n v="2.99"/>
    <n v="125.48199999999999"/>
    <n v="128.47199999999998"/>
    <x v="6"/>
    <s v="Corporate"/>
    <s v="Office Supplies"/>
    <x v="11"/>
    <s v="Small Box"/>
    <s v="5/23/2011"/>
  </r>
  <r>
    <n v="27364"/>
    <s v="5/20/2011"/>
    <s v="Medium"/>
    <n v="25"/>
    <n v="74.069999999999993"/>
    <s v="Regular Air"/>
    <n v="1.49"/>
    <n v="51.84899999999999"/>
    <n v="53.338999999999992"/>
    <x v="3"/>
    <s v="Corporate"/>
    <s v="Office Supplies"/>
    <x v="11"/>
    <s v="Small Box"/>
    <s v="5/22/2011"/>
  </r>
  <r>
    <n v="43298"/>
    <d v="2011-10-07T00:00:00"/>
    <s v="Not Specified"/>
    <n v="33"/>
    <n v="5964.19"/>
    <s v="Regular Air"/>
    <n v="24.49"/>
    <n v="4174.9329999999991"/>
    <n v="4199.4229999999989"/>
    <x v="7"/>
    <s v="Consumer"/>
    <s v="Technology"/>
    <x v="16"/>
    <s v="Large Box"/>
    <d v="2011-12-07T00:00:00"/>
  </r>
  <r>
    <n v="32613"/>
    <s v="12/16/2011"/>
    <s v="Low"/>
    <n v="38"/>
    <n v="5228.2"/>
    <s v="Regular Air"/>
    <n v="35"/>
    <n v="3659.74"/>
    <n v="3694.74"/>
    <x v="2"/>
    <s v="Consumer"/>
    <s v="Office Supplies"/>
    <x v="9"/>
    <s v="Large Box"/>
    <s v="12/18/2011"/>
  </r>
  <r>
    <n v="21542"/>
    <s v="5/21/2011"/>
    <s v="High"/>
    <n v="18"/>
    <n v="404.3"/>
    <s v="Regular Air"/>
    <n v="8.99"/>
    <n v="283.01"/>
    <n v="292"/>
    <x v="11"/>
    <s v="Corporate"/>
    <s v="Office Supplies"/>
    <x v="5"/>
    <s v="Small Pack"/>
    <s v="5/22/2011"/>
  </r>
  <r>
    <n v="11425"/>
    <s v="6/22/2011"/>
    <s v="Critical"/>
    <n v="23"/>
    <n v="2969.6365000000001"/>
    <s v="Express Air"/>
    <n v="8.99"/>
    <n v="2078.7455500000001"/>
    <n v="2087.7355499999999"/>
    <x v="6"/>
    <s v="Consumer"/>
    <s v="Technology"/>
    <x v="7"/>
    <s v="Small Box"/>
    <s v="6/24/2011"/>
  </r>
  <r>
    <n v="48071"/>
    <d v="2011-03-03T00:00:00"/>
    <s v="Low"/>
    <n v="1"/>
    <n v="22.74"/>
    <s v="Express Air"/>
    <n v="4.9800000000000004"/>
    <n v="15.917999999999997"/>
    <n v="20.897999999999996"/>
    <x v="4"/>
    <s v="Home Office"/>
    <s v="Furniture"/>
    <x v="0"/>
    <s v="Small Pack"/>
    <d v="2011-12-03T00:00:00"/>
  </r>
  <r>
    <n v="54401"/>
    <d v="2011-04-12T00:00:00"/>
    <s v="High"/>
    <n v="34"/>
    <n v="670.02"/>
    <s v="Regular Air"/>
    <n v="1.49"/>
    <n v="469.01399999999995"/>
    <n v="470.50399999999996"/>
    <x v="6"/>
    <s v="Home Office"/>
    <s v="Office Supplies"/>
    <x v="11"/>
    <s v="Small Box"/>
    <d v="2011-06-12T00:00:00"/>
  </r>
  <r>
    <n v="17287"/>
    <d v="2011-05-04T00:00:00"/>
    <s v="High"/>
    <n v="38"/>
    <n v="5793.46"/>
    <s v="Regular Air"/>
    <n v="13.99"/>
    <n v="4055.4219999999996"/>
    <n v="4069.4119999999994"/>
    <x v="7"/>
    <s v="Home Office"/>
    <s v="Technology"/>
    <x v="6"/>
    <s v="Medium Box"/>
    <d v="2011-06-04T00:00:00"/>
  </r>
  <r>
    <n v="33126"/>
    <d v="2011-12-11T00:00:00"/>
    <s v="Critical"/>
    <n v="28"/>
    <n v="175.76"/>
    <s v="Regular Air"/>
    <n v="0.5"/>
    <n v="123.03199999999998"/>
    <n v="123.53199999999998"/>
    <x v="0"/>
    <s v="Small Business"/>
    <s v="Office Supplies"/>
    <x v="12"/>
    <s v="Small Box"/>
    <s v="11/14/2011"/>
  </r>
  <r>
    <n v="42727"/>
    <s v="4/29/2011"/>
    <s v="Not Specified"/>
    <n v="21"/>
    <n v="177.06"/>
    <s v="Regular Air"/>
    <n v="7.77"/>
    <n v="123.94199999999999"/>
    <n v="131.71199999999999"/>
    <x v="10"/>
    <s v="Consumer"/>
    <s v="Office Supplies"/>
    <x v="4"/>
    <s v="Small Pack"/>
    <s v="4/30/2011"/>
  </r>
  <r>
    <n v="54914"/>
    <s v="8/28/2011"/>
    <s v="Critical"/>
    <n v="32"/>
    <n v="197.93"/>
    <s v="Regular Air"/>
    <n v="5.46"/>
    <n v="138.55099999999999"/>
    <n v="144.011"/>
    <x v="6"/>
    <s v="Small Business"/>
    <s v="Office Supplies"/>
    <x v="2"/>
    <s v="Small Box"/>
    <s v="8/29/2011"/>
  </r>
  <r>
    <n v="15264"/>
    <s v="11/17/2011"/>
    <s v="Medium"/>
    <n v="3"/>
    <n v="3581.52"/>
    <s v="Regular Air"/>
    <n v="19.989999999999998"/>
    <n v="2507.0639999999999"/>
    <n v="2527.0539999999996"/>
    <x v="2"/>
    <s v="Home Office"/>
    <s v="Office Supplies"/>
    <x v="11"/>
    <s v="Small Box"/>
    <s v="11/19/2011"/>
  </r>
  <r>
    <n v="51969"/>
    <d v="2011-04-09T00:00:00"/>
    <s v="High"/>
    <n v="33"/>
    <n v="1756.6949999999999"/>
    <s v="Regular Air"/>
    <n v="8.8000000000000007"/>
    <n v="1229.6864999999998"/>
    <n v="1238.4864999999998"/>
    <x v="0"/>
    <s v="Consumer"/>
    <s v="Technology"/>
    <x v="7"/>
    <s v="Small Box"/>
    <d v="2011-07-09T00:00:00"/>
  </r>
  <r>
    <n v="35238"/>
    <s v="4/28/2011"/>
    <s v="Low"/>
    <n v="27"/>
    <n v="1403.027"/>
    <s v="Express Air"/>
    <n v="5.63"/>
    <n v="982.11889999999994"/>
    <n v="987.74889999999994"/>
    <x v="10"/>
    <s v="Small Business"/>
    <s v="Technology"/>
    <x v="7"/>
    <s v="Small Box"/>
    <s v="4/28/2011"/>
  </r>
  <r>
    <n v="47367"/>
    <s v="4/16/2011"/>
    <s v="Medium"/>
    <n v="7"/>
    <n v="27.99"/>
    <s v="Regular Air"/>
    <n v="1.49"/>
    <n v="19.592999999999996"/>
    <n v="21.082999999999995"/>
    <x v="0"/>
    <s v="Corporate"/>
    <s v="Office Supplies"/>
    <x v="11"/>
    <s v="Small Box"/>
    <s v="4/16/2011"/>
  </r>
  <r>
    <n v="7878"/>
    <d v="2011-01-05T00:00:00"/>
    <s v="Critical"/>
    <n v="50"/>
    <n v="3904.12"/>
    <s v="Delivery Truck"/>
    <n v="55.81"/>
    <n v="2732.8839999999996"/>
    <n v="2788.6939999999995"/>
    <x v="3"/>
    <s v="Corporate"/>
    <s v="Furniture"/>
    <x v="14"/>
    <s v="Jumbo Box"/>
    <d v="2011-06-05T00:00:00"/>
  </r>
  <r>
    <n v="49027"/>
    <d v="2011-11-04T00:00:00"/>
    <s v="High"/>
    <n v="41"/>
    <n v="708.83"/>
    <s v="Regular Air"/>
    <n v="8.99"/>
    <n v="496.18099999999998"/>
    <n v="505.17099999999999"/>
    <x v="0"/>
    <s v="Home Office"/>
    <s v="Furniture"/>
    <x v="0"/>
    <s v="Small Pack"/>
    <d v="2011-12-04T00:00:00"/>
  </r>
  <r>
    <n v="13634"/>
    <s v="4/18/2011"/>
    <s v="High"/>
    <n v="27"/>
    <n v="151.38"/>
    <s v="Regular Air"/>
    <n v="5.3"/>
    <n v="105.96599999999999"/>
    <n v="111.26599999999999"/>
    <x v="2"/>
    <s v="Consumer"/>
    <s v="Office Supplies"/>
    <x v="15"/>
    <s v="Small Box"/>
    <s v="4/19/2011"/>
  </r>
  <r>
    <n v="18562"/>
    <s v="12/20/2011"/>
    <s v="Critical"/>
    <n v="41"/>
    <n v="160.11000000000001"/>
    <s v="Regular Air"/>
    <n v="2.97"/>
    <n v="112.077"/>
    <n v="115.047"/>
    <x v="2"/>
    <s v="Home Office"/>
    <s v="Office Supplies"/>
    <x v="2"/>
    <s v="Wrap Bag"/>
    <s v="12/22/2011"/>
  </r>
  <r>
    <n v="26176"/>
    <s v="11/19/2011"/>
    <s v="High"/>
    <n v="30"/>
    <n v="554.42949999999996"/>
    <s v="Regular Air"/>
    <n v="4.8099999999999996"/>
    <n v="388.10064999999997"/>
    <n v="392.91064999999998"/>
    <x v="3"/>
    <s v="Home Office"/>
    <s v="Technology"/>
    <x v="7"/>
    <s v="Medium Box"/>
    <s v="11/20/2011"/>
  </r>
  <r>
    <n v="22561"/>
    <s v="1/20/2011"/>
    <s v="Critical"/>
    <n v="5"/>
    <n v="504.79"/>
    <s v="Express Air"/>
    <n v="19.989999999999998"/>
    <n v="353.35300000000001"/>
    <n v="373.34300000000002"/>
    <x v="4"/>
    <s v="Consumer"/>
    <s v="Technology"/>
    <x v="3"/>
    <s v="Small Box"/>
    <s v="1/22/2011"/>
  </r>
  <r>
    <n v="17926"/>
    <d v="2011-10-11T00:00:00"/>
    <s v="Critical"/>
    <n v="37"/>
    <n v="608.33000000000004"/>
    <s v="Regular Air"/>
    <n v="8.7799999999999994"/>
    <n v="425.83100000000002"/>
    <n v="434.61099999999999"/>
    <x v="0"/>
    <s v="Consumer"/>
    <s v="Office Supplies"/>
    <x v="9"/>
    <s v="Small Box"/>
    <d v="2011-12-11T00:00:00"/>
  </r>
  <r>
    <n v="135"/>
    <s v="10/20/2011"/>
    <s v="Not Specified"/>
    <n v="25"/>
    <n v="125.85"/>
    <s v="Regular Air"/>
    <n v="4.62"/>
    <n v="88.094999999999985"/>
    <n v="92.714999999999989"/>
    <x v="2"/>
    <s v="Consumer"/>
    <s v="Technology"/>
    <x v="3"/>
    <s v="Small Pack"/>
    <s v="10/22/2011"/>
  </r>
  <r>
    <n v="46951"/>
    <s v="11/17/2011"/>
    <s v="Critical"/>
    <n v="26"/>
    <n v="2379.3285000000001"/>
    <s v="Regular Air"/>
    <n v="5.92"/>
    <n v="1665.5299499999999"/>
    <n v="1671.4499499999999"/>
    <x v="3"/>
    <s v="Corporate"/>
    <s v="Technology"/>
    <x v="7"/>
    <s v="Small Box"/>
    <s v="11/18/2011"/>
  </r>
  <r>
    <n v="35555"/>
    <d v="2011-04-03T00:00:00"/>
    <s v="Medium"/>
    <n v="2"/>
    <n v="10.43"/>
    <s v="Regular Air"/>
    <n v="0.8"/>
    <n v="7.3009999999999993"/>
    <n v="8.1009999999999991"/>
    <x v="6"/>
    <s v="Corporate"/>
    <s v="Office Supplies"/>
    <x v="2"/>
    <s v="Wrap Bag"/>
    <d v="2011-04-03T00:00:00"/>
  </r>
  <r>
    <n v="43686"/>
    <d v="2011-07-05T00:00:00"/>
    <s v="Medium"/>
    <n v="16"/>
    <n v="1313.64"/>
    <s v="Regular Air"/>
    <n v="6.13"/>
    <n v="919.548"/>
    <n v="925.678"/>
    <x v="7"/>
    <s v="Corporate"/>
    <s v="Technology"/>
    <x v="3"/>
    <s v="Small Box"/>
    <d v="2011-08-05T00:00:00"/>
  </r>
  <r>
    <n v="40870"/>
    <d v="2011-11-12T00:00:00"/>
    <s v="Critical"/>
    <n v="28"/>
    <n v="146.69"/>
    <s v="Regular Air"/>
    <n v="5.32"/>
    <n v="102.68299999999999"/>
    <n v="108.00299999999999"/>
    <x v="2"/>
    <s v="Corporate"/>
    <s v="Furniture"/>
    <x v="0"/>
    <s v="Small Box"/>
    <s v="12/13/2011"/>
  </r>
  <r>
    <n v="45156"/>
    <d v="2011-12-02T00:00:00"/>
    <s v="Low"/>
    <n v="30"/>
    <n v="663.24"/>
    <s v="Regular Air"/>
    <n v="6.32"/>
    <n v="464.26799999999997"/>
    <n v="470.58799999999997"/>
    <x v="10"/>
    <s v="Home Office"/>
    <s v="Office Supplies"/>
    <x v="10"/>
    <s v="Small Box"/>
    <d v="2011-12-02T00:00:00"/>
  </r>
  <r>
    <n v="54592"/>
    <d v="2011-12-06T00:00:00"/>
    <s v="Low"/>
    <n v="34"/>
    <n v="154.43"/>
    <s v="Regular Air"/>
    <n v="6.92"/>
    <n v="108.101"/>
    <n v="115.021"/>
    <x v="2"/>
    <s v="Small Business"/>
    <s v="Furniture"/>
    <x v="0"/>
    <s v="Small Box"/>
    <s v="6/14/2011"/>
  </r>
  <r>
    <n v="17379"/>
    <s v="8/14/2011"/>
    <s v="Critical"/>
    <n v="29"/>
    <n v="3218.42"/>
    <s v="Delivery Truck"/>
    <n v="58.72"/>
    <n v="2252.8939999999998"/>
    <n v="2311.6139999999996"/>
    <x v="6"/>
    <s v="Consumer"/>
    <s v="Furniture"/>
    <x v="14"/>
    <s v="Jumbo Box"/>
    <s v="8/16/2011"/>
  </r>
  <r>
    <n v="46402"/>
    <d v="2011-08-01T00:00:00"/>
    <s v="Medium"/>
    <n v="27"/>
    <n v="826.27"/>
    <s v="Regular Air"/>
    <n v="8.5500000000000007"/>
    <n v="578.3889999999999"/>
    <n v="586.93899999999985"/>
    <x v="6"/>
    <s v="Consumer"/>
    <s v="Furniture"/>
    <x v="0"/>
    <s v="Small Box"/>
    <d v="2011-10-01T00:00:00"/>
  </r>
  <r>
    <n v="12641"/>
    <s v="2/22/2011"/>
    <s v="Low"/>
    <n v="2"/>
    <n v="107.12"/>
    <s v="Regular Air"/>
    <n v="4.8600000000000003"/>
    <n v="74.983999999999995"/>
    <n v="79.843999999999994"/>
    <x v="7"/>
    <s v="Home Office"/>
    <s v="Office Supplies"/>
    <x v="2"/>
    <s v="Small Box"/>
    <s v="2/28/2011"/>
  </r>
  <r>
    <n v="9286"/>
    <d v="2011-03-04T00:00:00"/>
    <s v="Critical"/>
    <n v="26"/>
    <n v="123.16"/>
    <s v="Regular Air"/>
    <n v="0.8"/>
    <n v="86.211999999999989"/>
    <n v="87.011999999999986"/>
    <x v="7"/>
    <s v="Consumer"/>
    <s v="Office Supplies"/>
    <x v="2"/>
    <s v="Wrap Bag"/>
    <d v="2011-05-04T00:00:00"/>
  </r>
  <r>
    <n v="42370"/>
    <s v="11/21/2011"/>
    <s v="High"/>
    <n v="33"/>
    <n v="125.27"/>
    <s v="Regular Air"/>
    <n v="4.83"/>
    <n v="87.688999999999993"/>
    <n v="92.518999999999991"/>
    <x v="7"/>
    <s v="Home Office"/>
    <s v="Office Supplies"/>
    <x v="11"/>
    <s v="Small Box"/>
    <s v="11/23/2011"/>
  </r>
  <r>
    <n v="14500"/>
    <s v="6/24/2011"/>
    <s v="Not Specified"/>
    <n v="46"/>
    <n v="1662.5"/>
    <s v="Regular Air"/>
    <n v="8.99"/>
    <n v="1163.75"/>
    <n v="1172.74"/>
    <x v="3"/>
    <s v="Consumer"/>
    <s v="Office Supplies"/>
    <x v="5"/>
    <s v="Small Pack"/>
    <s v="6/25/2011"/>
  </r>
  <r>
    <n v="11687"/>
    <s v="12/25/2011"/>
    <s v="High"/>
    <n v="26"/>
    <n v="188.93"/>
    <s v="Regular Air"/>
    <n v="1.77"/>
    <n v="132.251"/>
    <n v="134.02100000000002"/>
    <x v="2"/>
    <s v="Home Office"/>
    <s v="Office Supplies"/>
    <x v="2"/>
    <s v="Wrap Bag"/>
    <s v="12/25/2011"/>
  </r>
  <r>
    <n v="40961"/>
    <s v="3/30/2011"/>
    <s v="Medium"/>
    <n v="7"/>
    <n v="23.84"/>
    <s v="Regular Air"/>
    <n v="0.5"/>
    <n v="16.687999999999999"/>
    <n v="17.187999999999999"/>
    <x v="6"/>
    <s v="Corporate"/>
    <s v="Office Supplies"/>
    <x v="12"/>
    <s v="Small Box"/>
    <s v="3/31/2011"/>
  </r>
  <r>
    <n v="50790"/>
    <s v="7/16/2011"/>
    <s v="Critical"/>
    <n v="47"/>
    <n v="255.65"/>
    <s v="Regular Air"/>
    <n v="5.71"/>
    <n v="178.95499999999998"/>
    <n v="184.66499999999999"/>
    <x v="7"/>
    <s v="Home Office"/>
    <s v="Furniture"/>
    <x v="0"/>
    <s v="Medium Box"/>
    <s v="7/18/2011"/>
  </r>
  <r>
    <n v="12773"/>
    <d v="2011-11-01T00:00:00"/>
    <s v="Low"/>
    <n v="21"/>
    <n v="77.62"/>
    <s v="Regular Air"/>
    <n v="3.97"/>
    <n v="54.334000000000003"/>
    <n v="58.304000000000002"/>
    <x v="11"/>
    <s v="Corporate"/>
    <s v="Office Supplies"/>
    <x v="5"/>
    <s v="Wrap Bag"/>
    <s v="1/16/2011"/>
  </r>
  <r>
    <n v="41254"/>
    <d v="2011-10-01T00:00:00"/>
    <s v="Critical"/>
    <n v="17"/>
    <n v="1782.68"/>
    <s v="Regular Air"/>
    <n v="5.81"/>
    <n v="1247.876"/>
    <n v="1253.6859999999999"/>
    <x v="2"/>
    <s v="Corporate"/>
    <s v="Furniture"/>
    <x v="0"/>
    <s v="Medium Box"/>
    <d v="2011-12-01T00:00:00"/>
  </r>
  <r>
    <n v="58626"/>
    <s v="12/30/2011"/>
    <s v="High"/>
    <n v="23"/>
    <n v="6641.14"/>
    <s v="Delivery Truck"/>
    <n v="64.73"/>
    <n v="4648.7979999999998"/>
    <n v="4713.5279999999993"/>
    <x v="11"/>
    <s v="Small Business"/>
    <s v="Furniture"/>
    <x v="1"/>
    <s v="Jumbo Drum"/>
    <d v="2012-01-01T00:00:00"/>
  </r>
  <r>
    <n v="58470"/>
    <d v="2011-08-06T00:00:00"/>
    <s v="High"/>
    <n v="13"/>
    <n v="49.08"/>
    <s v="Regular Air"/>
    <n v="1.93"/>
    <n v="34.355999999999995"/>
    <n v="36.285999999999994"/>
    <x v="0"/>
    <s v="Small Business"/>
    <s v="Office Supplies"/>
    <x v="2"/>
    <s v="Wrap Bag"/>
    <d v="2011-08-06T00:00:00"/>
  </r>
  <r>
    <n v="23426"/>
    <s v="2/16/2011"/>
    <s v="Critical"/>
    <n v="12"/>
    <n v="29.71"/>
    <s v="Regular Air"/>
    <n v="1.92"/>
    <n v="20.797000000000001"/>
    <n v="22.716999999999999"/>
    <x v="6"/>
    <s v="Consumer"/>
    <s v="Office Supplies"/>
    <x v="4"/>
    <s v="Wrap Bag"/>
    <s v="2/17/2011"/>
  </r>
  <r>
    <n v="57059"/>
    <d v="2011-01-06T00:00:00"/>
    <s v="Medium"/>
    <n v="50"/>
    <n v="212.12"/>
    <s v="Regular Air"/>
    <n v="5.26"/>
    <n v="148.48399999999998"/>
    <n v="153.74399999999997"/>
    <x v="9"/>
    <s v="Corporate"/>
    <s v="Office Supplies"/>
    <x v="11"/>
    <s v="Small Box"/>
    <d v="2011-03-06T00:00:00"/>
  </r>
  <r>
    <n v="3911"/>
    <s v="3/16/2011"/>
    <s v="Not Specified"/>
    <n v="24"/>
    <n v="370.72"/>
    <s v="Regular Air"/>
    <n v="11.25"/>
    <n v="259.50400000000002"/>
    <n v="270.75400000000002"/>
    <x v="5"/>
    <s v="Small Business"/>
    <s v="Office Supplies"/>
    <x v="9"/>
    <s v="Small Box"/>
    <s v="3/16/2011"/>
  </r>
  <r>
    <n v="11815"/>
    <d v="2011-12-09T00:00:00"/>
    <s v="Low"/>
    <n v="22"/>
    <n v="351.27"/>
    <s v="Regular Air"/>
    <n v="7.42"/>
    <n v="245.88899999999998"/>
    <n v="253.30899999999997"/>
    <x v="3"/>
    <s v="Consumer"/>
    <s v="Office Supplies"/>
    <x v="4"/>
    <s v="Small Pack"/>
    <s v="9/14/2011"/>
  </r>
  <r>
    <n v="17382"/>
    <d v="2011-04-07T00:00:00"/>
    <s v="Not Specified"/>
    <n v="20"/>
    <n v="2162.8164999999999"/>
    <s v="Regular Air"/>
    <n v="8.99"/>
    <n v="1513.9715499999998"/>
    <n v="1522.9615499999998"/>
    <x v="0"/>
    <s v="Home Office"/>
    <s v="Technology"/>
    <x v="7"/>
    <s v="Small Box"/>
    <d v="2011-05-07T00:00:00"/>
  </r>
  <r>
    <n v="27106"/>
    <d v="2011-01-12T00:00:00"/>
    <s v="High"/>
    <n v="1"/>
    <n v="13.96"/>
    <s v="Regular Air"/>
    <n v="2.99"/>
    <n v="9.7720000000000002"/>
    <n v="12.762"/>
    <x v="6"/>
    <s v="Home Office"/>
    <s v="Office Supplies"/>
    <x v="11"/>
    <s v="Small Box"/>
    <d v="2011-03-12T00:00:00"/>
  </r>
  <r>
    <n v="6502"/>
    <s v="8/20/2011"/>
    <s v="Medium"/>
    <n v="16"/>
    <n v="116.11"/>
    <s v="Express Air"/>
    <n v="5.83"/>
    <n v="81.277000000000001"/>
    <n v="87.106999999999999"/>
    <x v="6"/>
    <s v="Home Office"/>
    <s v="Office Supplies"/>
    <x v="2"/>
    <s v="Wrap Bag"/>
    <s v="8/20/2011"/>
  </r>
  <r>
    <n v="24996"/>
    <s v="9/25/2011"/>
    <s v="Critical"/>
    <n v="2"/>
    <n v="143.667"/>
    <s v="Regular Air"/>
    <n v="1.25"/>
    <n v="100.56689999999999"/>
    <n v="101.81689999999999"/>
    <x v="7"/>
    <s v="Consumer"/>
    <s v="Technology"/>
    <x v="7"/>
    <s v="Small Pack"/>
    <s v="9/27/2011"/>
  </r>
  <r>
    <n v="21125"/>
    <s v="2/26/2011"/>
    <s v="Not Specified"/>
    <n v="17"/>
    <n v="155.16999999999999"/>
    <s v="Regular Air"/>
    <n v="4.3899999999999997"/>
    <n v="108.61899999999999"/>
    <n v="113.00899999999999"/>
    <x v="6"/>
    <s v="Home Office"/>
    <s v="Office Supplies"/>
    <x v="2"/>
    <s v="Wrap Bag"/>
    <s v="2/27/2011"/>
  </r>
  <r>
    <n v="15205"/>
    <s v="3/17/2011"/>
    <s v="Critical"/>
    <n v="18"/>
    <n v="4605.3599999999997"/>
    <s v="Delivery Truck"/>
    <n v="43.32"/>
    <n v="3223.7519999999995"/>
    <n v="3267.0719999999997"/>
    <x v="1"/>
    <s v="Corporate"/>
    <s v="Furniture"/>
    <x v="1"/>
    <s v="Jumbo Drum"/>
    <s v="3/19/2011"/>
  </r>
  <r>
    <n v="29028"/>
    <d v="2011-05-02T00:00:00"/>
    <s v="Critical"/>
    <n v="43"/>
    <n v="17131.36"/>
    <s v="Delivery Truck"/>
    <n v="14.7"/>
    <n v="11991.951999999999"/>
    <n v="12006.652"/>
    <x v="3"/>
    <s v="Corporate"/>
    <s v="Technology"/>
    <x v="6"/>
    <s v="Jumbo Drum"/>
    <d v="2011-07-02T00:00:00"/>
  </r>
  <r>
    <n v="18951"/>
    <s v="6/29/2011"/>
    <s v="Critical"/>
    <n v="10"/>
    <n v="324.3175"/>
    <s v="Express Air"/>
    <n v="5"/>
    <n v="227.02224999999999"/>
    <n v="232.02224999999999"/>
    <x v="4"/>
    <s v="Corporate"/>
    <s v="Technology"/>
    <x v="7"/>
    <s v="Small Box"/>
    <d v="2011-01-07T00:00:00"/>
  </r>
  <r>
    <n v="47106"/>
    <s v="10/25/2011"/>
    <s v="Medium"/>
    <n v="37"/>
    <n v="2192.63"/>
    <s v="Regular Air"/>
    <n v="3.99"/>
    <n v="1534.8409999999999"/>
    <n v="1538.8309999999999"/>
    <x v="2"/>
    <s v="Home Office"/>
    <s v="Office Supplies"/>
    <x v="10"/>
    <s v="Small Box"/>
    <s v="10/27/2011"/>
  </r>
  <r>
    <n v="52162"/>
    <d v="2011-01-11T00:00:00"/>
    <s v="Not Specified"/>
    <n v="47"/>
    <n v="155.22"/>
    <s v="Regular Air"/>
    <n v="1.35"/>
    <n v="108.654"/>
    <n v="110.00399999999999"/>
    <x v="6"/>
    <s v="Home Office"/>
    <s v="Furniture"/>
    <x v="1"/>
    <s v="Jumbo Drum"/>
    <d v="2011-02-11T00:00:00"/>
  </r>
  <r>
    <n v="51553"/>
    <s v="11/27/2011"/>
    <s v="Not Specified"/>
    <n v="12"/>
    <n v="88.57"/>
    <s v="Regular Air"/>
    <n v="6.15"/>
    <n v="61.998999999999988"/>
    <n v="68.148999999999987"/>
    <x v="7"/>
    <s v="Small Business"/>
    <s v="Office Supplies"/>
    <x v="2"/>
    <s v="Small Box"/>
    <s v="11/29/2011"/>
  </r>
  <r>
    <n v="52162"/>
    <d v="2011-01-11T00:00:00"/>
    <s v="Not Specified"/>
    <n v="39"/>
    <n v="261.16000000000003"/>
    <s v="Regular Air"/>
    <n v="9.68"/>
    <n v="182.81200000000001"/>
    <n v="192.49200000000002"/>
    <x v="6"/>
    <s v="Home Office"/>
    <s v="Furniture"/>
    <x v="14"/>
    <s v="Jumbo Box"/>
    <d v="2011-01-11T00:00:00"/>
  </r>
  <r>
    <n v="41409"/>
    <s v="7/21/2011"/>
    <s v="Not Specified"/>
    <n v="1"/>
    <n v="18.920000000000002"/>
    <s v="Regular Air"/>
    <n v="7.19"/>
    <n v="13.244"/>
    <n v="20.434000000000001"/>
    <x v="1"/>
    <s v="Corporate"/>
    <s v="Office Supplies"/>
    <x v="11"/>
    <s v="Small Box"/>
    <s v="7/23/2011"/>
  </r>
  <r>
    <n v="57287"/>
    <s v="10/28/2011"/>
    <s v="Not Specified"/>
    <n v="11"/>
    <n v="472.12"/>
    <s v="Regular Air"/>
    <n v="1.99"/>
    <n v="330.48399999999998"/>
    <n v="332.47399999999999"/>
    <x v="10"/>
    <s v="Corporate"/>
    <s v="Technology"/>
    <x v="3"/>
    <s v="Small Pack"/>
    <s v="10/29/2011"/>
  </r>
  <r>
    <n v="49312"/>
    <s v="2/21/2011"/>
    <s v="Critical"/>
    <n v="19"/>
    <n v="1882.18"/>
    <s v="Express Air"/>
    <n v="5.81"/>
    <n v="1317.5260000000001"/>
    <n v="1323.336"/>
    <x v="4"/>
    <s v="Corporate"/>
    <s v="Furniture"/>
    <x v="0"/>
    <s v="Medium Box"/>
    <s v="2/23/2011"/>
  </r>
  <r>
    <n v="27844"/>
    <s v="6/29/2011"/>
    <s v="Low"/>
    <n v="1"/>
    <n v="11.08"/>
    <s v="Regular Air"/>
    <n v="5.59"/>
    <n v="7.7559999999999993"/>
    <n v="13.346"/>
    <x v="7"/>
    <s v="Home Office"/>
    <s v="Office Supplies"/>
    <x v="11"/>
    <s v="Small Box"/>
    <d v="2011-06-07T00:00:00"/>
  </r>
  <r>
    <n v="58247"/>
    <s v="9/23/2011"/>
    <s v="Not Specified"/>
    <n v="14"/>
    <n v="92.07"/>
    <s v="Regular Air"/>
    <n v="7.86"/>
    <n v="64.448999999999998"/>
    <n v="72.308999999999997"/>
    <x v="0"/>
    <s v="Home Office"/>
    <s v="Office Supplies"/>
    <x v="2"/>
    <s v="Small Box"/>
    <s v="9/25/2011"/>
  </r>
  <r>
    <n v="36608"/>
    <s v="9/28/2011"/>
    <s v="Low"/>
    <n v="40"/>
    <n v="825.8"/>
    <s v="Regular Air"/>
    <n v="2.87"/>
    <n v="578.05999999999995"/>
    <n v="580.92999999999995"/>
    <x v="7"/>
    <s v="Small Business"/>
    <s v="Office Supplies"/>
    <x v="5"/>
    <s v="Small Pack"/>
    <d v="2011-02-10T00:00:00"/>
  </r>
  <r>
    <n v="5284"/>
    <d v="2011-08-07T00:00:00"/>
    <s v="Not Specified"/>
    <n v="7"/>
    <n v="59.38"/>
    <s v="Regular Air"/>
    <n v="2.99"/>
    <n v="41.566000000000003"/>
    <n v="44.556000000000004"/>
    <x v="8"/>
    <s v="Home Office"/>
    <s v="Office Supplies"/>
    <x v="11"/>
    <s v="Small Box"/>
    <d v="2011-10-07T00:00:00"/>
  </r>
  <r>
    <n v="19911"/>
    <d v="2011-06-10T00:00:00"/>
    <s v="High"/>
    <n v="38"/>
    <n v="5349.21"/>
    <s v="Delivery Truck"/>
    <n v="28.63"/>
    <n v="3744.4469999999997"/>
    <n v="3773.0769999999998"/>
    <x v="10"/>
    <s v="Consumer"/>
    <s v="Furniture"/>
    <x v="1"/>
    <s v="Jumbo Drum"/>
    <d v="2011-08-10T00:00:00"/>
  </r>
  <r>
    <n v="19621"/>
    <d v="2011-07-09T00:00:00"/>
    <s v="Critical"/>
    <n v="15"/>
    <n v="140.82"/>
    <s v="Express Air"/>
    <n v="6.5"/>
    <n v="98.573999999999984"/>
    <n v="105.07399999999998"/>
    <x v="3"/>
    <s v="Corporate"/>
    <s v="Office Supplies"/>
    <x v="9"/>
    <s v="Medium Box"/>
    <d v="2011-08-09T00:00:00"/>
  </r>
  <r>
    <n v="50533"/>
    <s v="5/31/2011"/>
    <s v="Not Specified"/>
    <n v="3"/>
    <n v="73.44"/>
    <s v="Delivery Truck"/>
    <n v="27.75"/>
    <n v="51.407999999999994"/>
    <n v="79.157999999999987"/>
    <x v="6"/>
    <s v="Small Business"/>
    <s v="Furniture"/>
    <x v="8"/>
    <s v="Jumbo Box"/>
    <d v="2011-01-06T00:00:00"/>
  </r>
  <r>
    <n v="57959"/>
    <s v="12/30/2011"/>
    <s v="Medium"/>
    <n v="48"/>
    <n v="1269.79"/>
    <s v="Express Air"/>
    <n v="5.89"/>
    <n v="888.85299999999995"/>
    <n v="894.74299999999994"/>
    <x v="0"/>
    <s v="Consumer"/>
    <s v="Technology"/>
    <x v="3"/>
    <s v="Small Box"/>
    <s v="12/31/2011"/>
  </r>
  <r>
    <n v="33091"/>
    <s v="1/25/2011"/>
    <s v="High"/>
    <n v="24"/>
    <n v="265.35000000000002"/>
    <s v="Regular Air"/>
    <n v="11.59"/>
    <n v="185.745"/>
    <n v="197.33500000000001"/>
    <x v="6"/>
    <s v="Home Office"/>
    <s v="Office Supplies"/>
    <x v="2"/>
    <s v="Small Box"/>
    <s v="1/27/2011"/>
  </r>
  <r>
    <n v="28737"/>
    <d v="2011-03-10T00:00:00"/>
    <s v="Critical"/>
    <n v="17"/>
    <n v="1721.6410000000001"/>
    <s v="Regular Air"/>
    <n v="4.2300000000000004"/>
    <n v="1205.1487"/>
    <n v="1209.3787"/>
    <x v="5"/>
    <s v="Home Office"/>
    <s v="Technology"/>
    <x v="7"/>
    <s v="Small Box"/>
    <d v="2011-05-10T00:00:00"/>
  </r>
  <r>
    <n v="17377"/>
    <s v="10/28/2011"/>
    <s v="Low"/>
    <n v="39"/>
    <n v="110.38"/>
    <s v="Regular Air"/>
    <n v="1.2"/>
    <n v="77.265999999999991"/>
    <n v="78.465999999999994"/>
    <x v="6"/>
    <s v="Corporate"/>
    <s v="Office Supplies"/>
    <x v="5"/>
    <s v="Wrap Bag"/>
    <s v="10/30/2011"/>
  </r>
  <r>
    <n v="10820"/>
    <s v="12/27/2011"/>
    <s v="Not Specified"/>
    <n v="33"/>
    <n v="151.19"/>
    <s v="Regular Air"/>
    <n v="0.7"/>
    <n v="105.833"/>
    <n v="106.533"/>
    <x v="7"/>
    <s v="Small Business"/>
    <s v="Office Supplies"/>
    <x v="13"/>
    <s v="Wrap Bag"/>
    <s v="12/27/2011"/>
  </r>
  <r>
    <n v="1637"/>
    <d v="2011-07-02T00:00:00"/>
    <s v="Not Specified"/>
    <n v="10"/>
    <n v="1024.29"/>
    <s v="Regular Air"/>
    <n v="19.989999999999998"/>
    <n v="717.00299999999993"/>
    <n v="736.99299999999994"/>
    <x v="5"/>
    <s v="Corporate"/>
    <s v="Technology"/>
    <x v="3"/>
    <s v="Small Box"/>
    <d v="2011-07-02T00:00:00"/>
  </r>
  <r>
    <n v="17376"/>
    <d v="2011-04-12T00:00:00"/>
    <s v="High"/>
    <n v="44"/>
    <n v="1127.81"/>
    <s v="Regular Air"/>
    <n v="1.99"/>
    <n v="789.46699999999987"/>
    <n v="791.45699999999988"/>
    <x v="11"/>
    <s v="Corporate"/>
    <s v="Technology"/>
    <x v="3"/>
    <s v="Small Pack"/>
    <d v="2011-06-12T00:00:00"/>
  </r>
  <r>
    <n v="18852"/>
    <s v="9/19/2011"/>
    <s v="High"/>
    <n v="17"/>
    <n v="351.25"/>
    <s v="Express Air"/>
    <n v="5.97"/>
    <n v="245.87499999999997"/>
    <n v="251.84499999999997"/>
    <x v="2"/>
    <s v="Small Business"/>
    <s v="Office Supplies"/>
    <x v="2"/>
    <s v="Small Box"/>
    <s v="9/21/2011"/>
  </r>
  <r>
    <n v="45059"/>
    <d v="2011-03-02T00:00:00"/>
    <s v="Not Specified"/>
    <n v="4"/>
    <n v="130.13999999999999"/>
    <s v="Regular Air"/>
    <n v="8.65"/>
    <n v="91.097999999999985"/>
    <n v="99.74799999999999"/>
    <x v="6"/>
    <s v="Consumer"/>
    <s v="Technology"/>
    <x v="3"/>
    <s v="Small Box"/>
    <d v="2011-05-02T00:00:00"/>
  </r>
  <r>
    <n v="37152"/>
    <s v="5/22/2011"/>
    <s v="Medium"/>
    <n v="45"/>
    <n v="2503.3265000000001"/>
    <s v="Regular Air"/>
    <n v="8.8000000000000007"/>
    <n v="1752.32855"/>
    <n v="1761.1285499999999"/>
    <x v="6"/>
    <s v="Corporate"/>
    <s v="Technology"/>
    <x v="7"/>
    <s v="Small Box"/>
    <s v="5/24/2011"/>
  </r>
  <r>
    <n v="31237"/>
    <s v="7/29/2011"/>
    <s v="Not Specified"/>
    <n v="13"/>
    <n v="589.78"/>
    <s v="Regular Air"/>
    <n v="2.99"/>
    <n v="412.84599999999995"/>
    <n v="415.83599999999996"/>
    <x v="7"/>
    <s v="Small Business"/>
    <s v="Office Supplies"/>
    <x v="11"/>
    <s v="Small Box"/>
    <s v="7/29/2011"/>
  </r>
  <r>
    <n v="47015"/>
    <s v="2/13/2011"/>
    <s v="Not Specified"/>
    <n v="19"/>
    <n v="5441.06"/>
    <s v="Delivery Truck"/>
    <n v="61.76"/>
    <n v="3808.7420000000002"/>
    <n v="3870.5020000000004"/>
    <x v="10"/>
    <s v="Corporate"/>
    <s v="Furniture"/>
    <x v="8"/>
    <s v="Jumbo Box"/>
    <s v="2/14/2011"/>
  </r>
  <r>
    <n v="16805"/>
    <s v="12/30/2011"/>
    <s v="Low"/>
    <n v="26"/>
    <n v="172.33"/>
    <s v="Regular Air"/>
    <n v="5.74"/>
    <n v="120.631"/>
    <n v="126.371"/>
    <x v="7"/>
    <s v="Corporate"/>
    <s v="Office Supplies"/>
    <x v="2"/>
    <s v="Small Box"/>
    <d v="2012-01-01T00:00:00"/>
  </r>
  <r>
    <n v="37792"/>
    <s v="12/29/2011"/>
    <s v="High"/>
    <n v="49"/>
    <n v="183.08"/>
    <s v="Regular Air"/>
    <n v="0.5"/>
    <n v="128.15600000000001"/>
    <n v="128.65600000000001"/>
    <x v="4"/>
    <s v="Corporate"/>
    <s v="Office Supplies"/>
    <x v="12"/>
    <s v="Small Box"/>
    <s v="12/31/2011"/>
  </r>
  <r>
    <n v="26214"/>
    <s v="11/20/2011"/>
    <s v="Medium"/>
    <n v="41"/>
    <n v="1901.29"/>
    <s v="Regular Air"/>
    <n v="6.77"/>
    <n v="1330.9029999999998"/>
    <n v="1337.6729999999998"/>
    <x v="10"/>
    <s v="Small Business"/>
    <s v="Furniture"/>
    <x v="0"/>
    <s v="Small Box"/>
    <s v="11/21/2011"/>
  </r>
  <r>
    <n v="50657"/>
    <s v="12/18/2011"/>
    <s v="High"/>
    <n v="49"/>
    <n v="7413.29"/>
    <s v="Delivery Truck"/>
    <n v="16.010000000000002"/>
    <n v="5189.3029999999999"/>
    <n v="5205.3130000000001"/>
    <x v="9"/>
    <s v="Corporate"/>
    <s v="Furniture"/>
    <x v="8"/>
    <s v="Jumbo Box"/>
    <s v="12/20/2011"/>
  </r>
  <r>
    <n v="47398"/>
    <s v="6/17/2011"/>
    <s v="Medium"/>
    <n v="6"/>
    <n v="1307.184"/>
    <s v="Delivery Truck"/>
    <n v="62.74"/>
    <n v="915.02879999999993"/>
    <n v="977.76879999999994"/>
    <x v="10"/>
    <s v="Corporate"/>
    <s v="Furniture"/>
    <x v="8"/>
    <s v="Jumbo Box"/>
    <s v="6/19/2011"/>
  </r>
  <r>
    <n v="27589"/>
    <s v="9/15/2011"/>
    <s v="Medium"/>
    <n v="20"/>
    <n v="845.7"/>
    <s v="Express Air"/>
    <n v="1.99"/>
    <n v="591.99"/>
    <n v="593.98"/>
    <x v="6"/>
    <s v="Corporate"/>
    <s v="Technology"/>
    <x v="3"/>
    <s v="Small Pack"/>
    <s v="9/17/2011"/>
  </r>
  <r>
    <n v="38466"/>
    <s v="8/17/2011"/>
    <s v="Critical"/>
    <n v="22"/>
    <n v="136.18"/>
    <s v="Regular Air"/>
    <n v="5.46"/>
    <n v="95.325999999999993"/>
    <n v="100.78599999999999"/>
    <x v="6"/>
    <s v="Corporate"/>
    <s v="Office Supplies"/>
    <x v="2"/>
    <s v="Small Box"/>
    <s v="8/18/2011"/>
  </r>
  <r>
    <n v="24384"/>
    <s v="3/26/2011"/>
    <s v="Medium"/>
    <n v="44"/>
    <n v="205.11"/>
    <s v="Regular Air"/>
    <n v="0.5"/>
    <n v="143.577"/>
    <n v="144.077"/>
    <x v="3"/>
    <s v="Consumer"/>
    <s v="Office Supplies"/>
    <x v="12"/>
    <s v="Small Box"/>
    <s v="3/28/2011"/>
  </r>
  <r>
    <n v="22848"/>
    <d v="2011-10-12T00:00:00"/>
    <s v="Not Specified"/>
    <n v="20"/>
    <n v="140.37"/>
    <s v="Regular Air"/>
    <n v="49"/>
    <n v="98.259"/>
    <n v="147.25900000000001"/>
    <x v="5"/>
    <s v="Home Office"/>
    <s v="Office Supplies"/>
    <x v="10"/>
    <s v="Large Box"/>
    <d v="2011-11-12T00:00:00"/>
  </r>
  <r>
    <n v="9763"/>
    <s v="8/13/2011"/>
    <s v="Medium"/>
    <n v="44"/>
    <n v="176.26"/>
    <s v="Regular Air"/>
    <n v="0.5"/>
    <n v="123.38199999999999"/>
    <n v="123.88199999999999"/>
    <x v="1"/>
    <s v="Corporate"/>
    <s v="Office Supplies"/>
    <x v="12"/>
    <s v="Small Box"/>
    <s v="8/16/2011"/>
  </r>
  <r>
    <n v="50405"/>
    <d v="2011-02-07T00:00:00"/>
    <s v="Medium"/>
    <n v="8"/>
    <n v="876.01"/>
    <s v="Regular Air"/>
    <n v="8.64"/>
    <n v="613.20699999999999"/>
    <n v="621.84699999999998"/>
    <x v="3"/>
    <s v="Small Business"/>
    <s v="Office Supplies"/>
    <x v="9"/>
    <s v="Small Box"/>
    <d v="2011-02-07T00:00:00"/>
  </r>
  <r>
    <n v="15941"/>
    <d v="2011-10-12T00:00:00"/>
    <s v="Not Specified"/>
    <n v="15"/>
    <n v="951.09"/>
    <s v="Delivery Truck"/>
    <n v="36.61"/>
    <n v="665.76300000000003"/>
    <n v="702.37300000000005"/>
    <x v="2"/>
    <s v="Consumer"/>
    <s v="Furniture"/>
    <x v="14"/>
    <s v="Jumbo Box"/>
    <d v="2011-12-12T00:00:00"/>
  </r>
  <r>
    <n v="29666"/>
    <s v="12/30/2011"/>
    <s v="Not Specified"/>
    <n v="29"/>
    <n v="155.86000000000001"/>
    <s v="Regular Air"/>
    <n v="8.16"/>
    <n v="109.102"/>
    <n v="117.262"/>
    <x v="2"/>
    <s v="Small Business"/>
    <s v="Office Supplies"/>
    <x v="2"/>
    <s v="Small Box"/>
    <s v="12/31/2011"/>
  </r>
  <r>
    <n v="59205"/>
    <s v="10/31/2011"/>
    <s v="Critical"/>
    <n v="11"/>
    <n v="54.59"/>
    <s v="Regular Air"/>
    <n v="6.89"/>
    <n v="38.213000000000001"/>
    <n v="45.103000000000002"/>
    <x v="10"/>
    <s v="Home Office"/>
    <s v="Office Supplies"/>
    <x v="12"/>
    <s v="Small Box"/>
    <d v="2011-02-11T00:00:00"/>
  </r>
  <r>
    <n v="59971"/>
    <s v="5/31/2011"/>
    <s v="Critical"/>
    <n v="26"/>
    <n v="437.77"/>
    <s v="Express Air"/>
    <n v="8.99"/>
    <n v="306.43899999999996"/>
    <n v="315.42899999999997"/>
    <x v="0"/>
    <s v="Home Office"/>
    <s v="Technology"/>
    <x v="3"/>
    <s v="Small Pack"/>
    <d v="2011-02-06T00:00:00"/>
  </r>
  <r>
    <n v="1095"/>
    <s v="8/21/2011"/>
    <s v="Medium"/>
    <n v="28"/>
    <n v="142.18"/>
    <s v="Regular Air"/>
    <n v="4.72"/>
    <n v="99.525999999999996"/>
    <n v="104.246"/>
    <x v="5"/>
    <s v="Consumer"/>
    <s v="Office Supplies"/>
    <x v="2"/>
    <s v="Small Box"/>
    <s v="8/23/2011"/>
  </r>
  <r>
    <n v="53443"/>
    <d v="2011-08-10T00:00:00"/>
    <s v="Critical"/>
    <n v="22"/>
    <n v="148.80000000000001"/>
    <s v="Regular Air"/>
    <n v="1.22"/>
    <n v="104.16"/>
    <n v="105.38"/>
    <x v="7"/>
    <s v="Consumer"/>
    <s v="Office Supplies"/>
    <x v="5"/>
    <s v="Wrap Bag"/>
    <d v="2011-09-10T00:00:00"/>
  </r>
  <r>
    <n v="54368"/>
    <d v="2011-01-11T00:00:00"/>
    <s v="Not Specified"/>
    <n v="16"/>
    <n v="79.53"/>
    <s v="Regular Air"/>
    <n v="5.49"/>
    <n v="55.670999999999999"/>
    <n v="61.161000000000001"/>
    <x v="2"/>
    <s v="Small Business"/>
    <s v="Office Supplies"/>
    <x v="2"/>
    <s v="Small Box"/>
    <d v="2011-02-11T00:00:00"/>
  </r>
  <r>
    <n v="19041"/>
    <s v="7/26/2011"/>
    <s v="Low"/>
    <n v="3"/>
    <n v="36.06"/>
    <s v="Regular Air"/>
    <n v="4.5"/>
    <n v="25.242000000000001"/>
    <n v="29.742000000000001"/>
    <x v="5"/>
    <s v="Corporate"/>
    <s v="Office Supplies"/>
    <x v="10"/>
    <s v="Small Box"/>
    <s v="7/30/2011"/>
  </r>
  <r>
    <n v="22051"/>
    <s v="12/30/2011"/>
    <s v="Not Specified"/>
    <n v="39"/>
    <n v="209.33"/>
    <s v="Regular Air"/>
    <n v="7.44"/>
    <n v="146.53100000000001"/>
    <n v="153.971"/>
    <x v="3"/>
    <s v="Corporate"/>
    <s v="Office Supplies"/>
    <x v="2"/>
    <s v="Small Box"/>
    <d v="2012-01-01T00:00:00"/>
  </r>
  <r>
    <n v="20098"/>
    <d v="2011-08-12T00:00:00"/>
    <s v="Medium"/>
    <n v="11"/>
    <n v="183.32"/>
    <s v="Regular Air"/>
    <n v="9.4"/>
    <n v="128.32399999999998"/>
    <n v="137.72399999999999"/>
    <x v="4"/>
    <s v="Consumer"/>
    <s v="Technology"/>
    <x v="6"/>
    <s v="Small Box"/>
    <d v="2011-10-12T00:00:00"/>
  </r>
  <r>
    <n v="19621"/>
    <d v="2011-07-09T00:00:00"/>
    <s v="Critical"/>
    <n v="20"/>
    <n v="67.03"/>
    <s v="Regular Air"/>
    <n v="1.92"/>
    <n v="46.920999999999999"/>
    <n v="48.841000000000001"/>
    <x v="3"/>
    <s v="Corporate"/>
    <s v="Office Supplies"/>
    <x v="4"/>
    <s v="Wrap Bag"/>
    <d v="2011-08-09T00:00:00"/>
  </r>
  <r>
    <n v="41318"/>
    <d v="2011-09-10T00:00:00"/>
    <s v="Low"/>
    <n v="21"/>
    <n v="1223.1099999999999"/>
    <s v="Express Air"/>
    <n v="13.22"/>
    <n v="856.17699999999991"/>
    <n v="869.39699999999993"/>
    <x v="6"/>
    <s v="Consumer"/>
    <s v="Office Supplies"/>
    <x v="10"/>
    <s v="Small Box"/>
    <s v="10/18/2011"/>
  </r>
  <r>
    <n v="55077"/>
    <d v="2011-04-10T00:00:00"/>
    <s v="Critical"/>
    <n v="2"/>
    <n v="31.7"/>
    <s v="Regular Air"/>
    <n v="1.99"/>
    <n v="22.189999999999998"/>
    <n v="24.179999999999996"/>
    <x v="2"/>
    <s v="Corporate"/>
    <s v="Technology"/>
    <x v="3"/>
    <s v="Small Pack"/>
    <d v="2011-06-10T00:00:00"/>
  </r>
  <r>
    <n v="27811"/>
    <d v="2011-04-03T00:00:00"/>
    <s v="Not Specified"/>
    <n v="31"/>
    <n v="197.59"/>
    <s v="Regular Air"/>
    <n v="5.48"/>
    <n v="138.31299999999999"/>
    <n v="143.79299999999998"/>
    <x v="6"/>
    <s v="Small Business"/>
    <s v="Office Supplies"/>
    <x v="11"/>
    <s v="Small Box"/>
    <d v="2011-06-03T00:00:00"/>
  </r>
  <r>
    <n v="33253"/>
    <s v="11/30/2011"/>
    <s v="Not Specified"/>
    <n v="6"/>
    <n v="24.2"/>
    <s v="Regular Air"/>
    <n v="1.17"/>
    <n v="16.939999999999998"/>
    <n v="18.11"/>
    <x v="2"/>
    <s v="Home Office"/>
    <s v="Office Supplies"/>
    <x v="5"/>
    <s v="Wrap Bag"/>
    <d v="2011-02-12T00:00:00"/>
  </r>
  <r>
    <n v="26976"/>
    <s v="5/20/2011"/>
    <s v="Not Specified"/>
    <n v="11"/>
    <n v="1154.9375"/>
    <s v="Express Air"/>
    <n v="8.99"/>
    <n v="808.45624999999995"/>
    <n v="817.44624999999996"/>
    <x v="5"/>
    <s v="Home Office"/>
    <s v="Technology"/>
    <x v="7"/>
    <s v="Small Box"/>
    <s v="5/21/2011"/>
  </r>
  <r>
    <n v="51557"/>
    <s v="10/31/2011"/>
    <s v="High"/>
    <n v="14"/>
    <n v="37.9"/>
    <s v="Regular Air"/>
    <n v="2.4"/>
    <n v="26.529999999999998"/>
    <n v="28.929999999999996"/>
    <x v="7"/>
    <s v="Corporate"/>
    <s v="Office Supplies"/>
    <x v="5"/>
    <s v="Wrap Bag"/>
    <s v="10/31/2011"/>
  </r>
  <r>
    <n v="43302"/>
    <s v="8/23/2011"/>
    <s v="Low"/>
    <n v="4"/>
    <n v="8.8699999999999992"/>
    <s v="Regular Air"/>
    <n v="1.63"/>
    <n v="6.2089999999999987"/>
    <n v="7.8389999999999986"/>
    <x v="12"/>
    <s v="Corporate"/>
    <s v="Office Supplies"/>
    <x v="5"/>
    <s v="Wrap Bag"/>
    <d v="2011-01-09T00:00:00"/>
  </r>
  <r>
    <n v="36001"/>
    <s v="3/28/2011"/>
    <s v="Low"/>
    <n v="45"/>
    <n v="1038.82"/>
    <s v="Regular Air"/>
    <n v="15.1"/>
    <n v="727.17399999999986"/>
    <n v="742.27399999999989"/>
    <x v="1"/>
    <s v="Home Office"/>
    <s v="Office Supplies"/>
    <x v="11"/>
    <s v="Small Box"/>
    <s v="3/30/2011"/>
  </r>
  <r>
    <n v="48161"/>
    <s v="5/23/2011"/>
    <s v="Not Specified"/>
    <n v="16"/>
    <n v="139.69"/>
    <s v="Regular Air"/>
    <n v="9.23"/>
    <n v="97.782999999999987"/>
    <n v="107.01299999999999"/>
    <x v="2"/>
    <s v="Home Office"/>
    <s v="Office Supplies"/>
    <x v="10"/>
    <s v="Small Box"/>
    <s v="5/25/2011"/>
  </r>
  <r>
    <n v="50657"/>
    <s v="12/18/2011"/>
    <s v="High"/>
    <n v="40"/>
    <n v="315.45"/>
    <s v="Regular Air"/>
    <n v="11.51"/>
    <n v="220.81499999999997"/>
    <n v="232.32499999999996"/>
    <x v="9"/>
    <s v="Corporate"/>
    <s v="Office Supplies"/>
    <x v="11"/>
    <s v="Small Box"/>
    <s v="12/19/2011"/>
  </r>
  <r>
    <n v="36356"/>
    <s v="12/25/2011"/>
    <s v="Medium"/>
    <n v="45"/>
    <n v="4768.59"/>
    <s v="Delivery Truck"/>
    <n v="45"/>
    <n v="3338.0129999999999"/>
    <n v="3383.0129999999999"/>
    <x v="0"/>
    <s v="Consumer"/>
    <s v="Furniture"/>
    <x v="1"/>
    <s v="Jumbo Drum"/>
    <s v="12/27/2011"/>
  </r>
  <r>
    <n v="55808"/>
    <s v="2/14/2011"/>
    <s v="Not Specified"/>
    <n v="6"/>
    <n v="830.28"/>
    <s v="Delivery Truck"/>
    <n v="70.2"/>
    <n v="581.19599999999991"/>
    <n v="651.39599999999996"/>
    <x v="3"/>
    <s v="Home Office"/>
    <s v="Furniture"/>
    <x v="1"/>
    <s v="Jumbo Drum"/>
    <s v="2/16/2011"/>
  </r>
  <r>
    <n v="31751"/>
    <s v="5/26/2011"/>
    <s v="High"/>
    <n v="31"/>
    <n v="413.12"/>
    <s v="Express Air"/>
    <n v="7.27"/>
    <n v="289.18399999999997"/>
    <n v="296.45399999999995"/>
    <x v="6"/>
    <s v="Small Business"/>
    <s v="Office Supplies"/>
    <x v="11"/>
    <s v="Small Box"/>
    <s v="5/28/2011"/>
  </r>
  <r>
    <n v="26176"/>
    <s v="11/19/2011"/>
    <s v="High"/>
    <n v="14"/>
    <n v="94.32"/>
    <s v="Regular Air"/>
    <n v="8.19"/>
    <n v="66.023999999999987"/>
    <n v="74.213999999999984"/>
    <x v="3"/>
    <s v="Home Office"/>
    <s v="Office Supplies"/>
    <x v="2"/>
    <s v="Small Box"/>
    <s v="11/21/2011"/>
  </r>
  <r>
    <n v="18532"/>
    <s v="10/20/2011"/>
    <s v="Not Specified"/>
    <n v="31"/>
    <n v="507.58"/>
    <s v="Regular Air"/>
    <n v="10.68"/>
    <n v="355.30599999999998"/>
    <n v="365.98599999999999"/>
    <x v="2"/>
    <s v="Home Office"/>
    <s v="Office Supplies"/>
    <x v="9"/>
    <s v="Small Box"/>
    <s v="10/22/2011"/>
  </r>
  <r>
    <n v="10213"/>
    <s v="2/17/2011"/>
    <s v="High"/>
    <n v="12"/>
    <n v="464.57"/>
    <s v="Regular Air"/>
    <n v="4"/>
    <n v="325.19899999999996"/>
    <n v="329.19899999999996"/>
    <x v="5"/>
    <s v="Corporate"/>
    <s v="Technology"/>
    <x v="3"/>
    <s v="Small Box"/>
    <s v="2/19/2011"/>
  </r>
  <r>
    <n v="36001"/>
    <s v="3/28/2011"/>
    <s v="Low"/>
    <n v="47"/>
    <n v="564.39"/>
    <s v="Regular Air"/>
    <n v="4.9800000000000004"/>
    <n v="395.07299999999998"/>
    <n v="400.053"/>
    <x v="1"/>
    <s v="Home Office"/>
    <s v="Office Supplies"/>
    <x v="11"/>
    <s v="Small Box"/>
    <d v="2011-01-04T00:00:00"/>
  </r>
  <r>
    <n v="5958"/>
    <s v="9/15/2011"/>
    <s v="Medium"/>
    <n v="21"/>
    <n v="2629.6640000000002"/>
    <s v="Delivery Truck"/>
    <n v="60"/>
    <n v="1840.7647999999999"/>
    <n v="1900.7647999999999"/>
    <x v="5"/>
    <s v="Small Business"/>
    <s v="Furniture"/>
    <x v="8"/>
    <s v="Jumbo Drum"/>
    <s v="9/15/2011"/>
  </r>
  <r>
    <n v="51783"/>
    <d v="2011-11-11T00:00:00"/>
    <s v="Medium"/>
    <n v="13"/>
    <n v="646.54999999999995"/>
    <s v="Regular Air"/>
    <n v="5.79"/>
    <n v="452.58499999999992"/>
    <n v="458.37499999999994"/>
    <x v="6"/>
    <s v="Consumer"/>
    <s v="Office Supplies"/>
    <x v="2"/>
    <s v="Small Box"/>
    <s v="11/13/2011"/>
  </r>
  <r>
    <n v="58179"/>
    <d v="2011-05-09T00:00:00"/>
    <s v="Medium"/>
    <n v="3"/>
    <n v="39.49"/>
    <s v="Regular Air"/>
    <n v="5.72"/>
    <n v="27.643000000000001"/>
    <n v="33.363"/>
    <x v="0"/>
    <s v="Small Business"/>
    <s v="Office Supplies"/>
    <x v="15"/>
    <s v="Small Box"/>
    <d v="2011-06-09T00:00:00"/>
  </r>
  <r>
    <n v="36"/>
    <d v="2011-02-11T00:00:00"/>
    <s v="Critical"/>
    <n v="46"/>
    <n v="2484.7455"/>
    <s v="Regular Air"/>
    <n v="4.2"/>
    <n v="1739.3218499999998"/>
    <n v="1743.5218499999999"/>
    <x v="7"/>
    <s v="Home Office"/>
    <s v="Technology"/>
    <x v="7"/>
    <s v="Small Box"/>
    <d v="2011-02-11T00:00:00"/>
  </r>
  <r>
    <n v="46402"/>
    <d v="2011-08-01T00:00:00"/>
    <s v="Medium"/>
    <n v="12"/>
    <n v="1219.1465000000001"/>
    <s v="Express Air"/>
    <n v="2.5"/>
    <n v="853.40255000000002"/>
    <n v="855.90255000000002"/>
    <x v="6"/>
    <s v="Consumer"/>
    <s v="Technology"/>
    <x v="7"/>
    <s v="Small Box"/>
    <d v="2011-09-01T00:00:00"/>
  </r>
  <r>
    <n v="20737"/>
    <s v="12/25/2011"/>
    <s v="Medium"/>
    <n v="10"/>
    <n v="1410.93"/>
    <s v="Delivery Truck"/>
    <n v="36.090000000000003"/>
    <n v="987.65099999999995"/>
    <n v="1023.741"/>
    <x v="2"/>
    <s v="Home Office"/>
    <s v="Furniture"/>
    <x v="14"/>
    <s v="Jumbo Box"/>
    <s v="12/26/2011"/>
  </r>
  <r>
    <n v="36133"/>
    <s v="8/20/2011"/>
    <s v="Medium"/>
    <n v="6"/>
    <n v="128.56"/>
    <s v="Regular Air"/>
    <n v="8.68"/>
    <n v="89.99199999999999"/>
    <n v="98.671999999999997"/>
    <x v="6"/>
    <s v="Consumer"/>
    <s v="Office Supplies"/>
    <x v="2"/>
    <s v="Small Box"/>
    <s v="8/21/2011"/>
  </r>
  <r>
    <n v="42850"/>
    <s v="6/21/2011"/>
    <s v="Medium"/>
    <n v="27"/>
    <n v="822.7"/>
    <s v="Express Air"/>
    <n v="5.5"/>
    <n v="575.89"/>
    <n v="581.39"/>
    <x v="6"/>
    <s v="Home Office"/>
    <s v="Technology"/>
    <x v="3"/>
    <s v="Small Box"/>
    <s v="6/22/2011"/>
  </r>
  <r>
    <n v="48548"/>
    <s v="3/26/2011"/>
    <s v="Critical"/>
    <n v="3"/>
    <n v="13.71"/>
    <s v="Regular Air"/>
    <n v="3.97"/>
    <n v="9.5969999999999995"/>
    <n v="13.567"/>
    <x v="2"/>
    <s v="Corporate"/>
    <s v="Office Supplies"/>
    <x v="5"/>
    <s v="Wrap Bag"/>
    <s v="3/27/2011"/>
  </r>
  <r>
    <n v="49312"/>
    <s v="2/21/2011"/>
    <s v="Critical"/>
    <n v="30"/>
    <n v="164.41"/>
    <s v="Regular Air"/>
    <n v="7.54"/>
    <n v="115.08699999999999"/>
    <n v="122.627"/>
    <x v="4"/>
    <s v="Corporate"/>
    <s v="Office Supplies"/>
    <x v="2"/>
    <s v="Small Box"/>
    <s v="2/22/2011"/>
  </r>
  <r>
    <n v="51300"/>
    <s v="10/15/2011"/>
    <s v="Medium"/>
    <n v="43"/>
    <n v="344.24"/>
    <s v="Regular Air"/>
    <n v="1.99"/>
    <n v="240.96799999999999"/>
    <n v="242.958"/>
    <x v="10"/>
    <s v="Home Office"/>
    <s v="Technology"/>
    <x v="3"/>
    <s v="Small Pack"/>
    <s v="10/17/2011"/>
  </r>
  <r>
    <n v="964"/>
    <s v="5/19/2011"/>
    <s v="Medium"/>
    <n v="50"/>
    <n v="315.02"/>
    <s v="Regular Air"/>
    <n v="1.49"/>
    <n v="220.51399999999998"/>
    <n v="222.00399999999999"/>
    <x v="2"/>
    <s v="Corporate"/>
    <s v="Office Supplies"/>
    <x v="11"/>
    <s v="Small Box"/>
    <s v="5/21/2011"/>
  </r>
  <r>
    <n v="13089"/>
    <s v="12/14/2011"/>
    <s v="Not Specified"/>
    <n v="34"/>
    <n v="3577.11"/>
    <s v="Delivery Truck"/>
    <n v="58.72"/>
    <n v="2503.9769999999999"/>
    <n v="2562.6969999999997"/>
    <x v="2"/>
    <s v="Corporate"/>
    <s v="Furniture"/>
    <x v="14"/>
    <s v="Jumbo Box"/>
    <s v="12/17/2011"/>
  </r>
  <r>
    <n v="28545"/>
    <s v="8/23/2011"/>
    <s v="High"/>
    <n v="15"/>
    <n v="5296.19"/>
    <s v="Regular Air"/>
    <n v="19.989999999999998"/>
    <n v="3707.3329999999996"/>
    <n v="3727.3229999999994"/>
    <x v="10"/>
    <s v="Home Office"/>
    <s v="Office Supplies"/>
    <x v="10"/>
    <s v="Small Box"/>
    <s v="8/24/2011"/>
  </r>
  <r>
    <n v="52711"/>
    <s v="9/23/2011"/>
    <s v="Not Specified"/>
    <n v="7"/>
    <n v="220.79"/>
    <s v="Regular Air"/>
    <n v="4"/>
    <n v="154.553"/>
    <n v="158.553"/>
    <x v="9"/>
    <s v="Home Office"/>
    <s v="Technology"/>
    <x v="3"/>
    <s v="Small Box"/>
    <s v="9/25/2011"/>
  </r>
  <r>
    <n v="32901"/>
    <d v="2011-10-01T00:00:00"/>
    <s v="Critical"/>
    <n v="13"/>
    <n v="49.74"/>
    <s v="Regular Air"/>
    <n v="0.5"/>
    <n v="34.817999999999998"/>
    <n v="35.317999999999998"/>
    <x v="0"/>
    <s v="Corporate"/>
    <s v="Office Supplies"/>
    <x v="12"/>
    <s v="Small Box"/>
    <d v="2011-11-01T00:00:00"/>
  </r>
  <r>
    <n v="19911"/>
    <d v="2011-06-10T00:00:00"/>
    <s v="High"/>
    <n v="39"/>
    <n v="4859.37"/>
    <s v="Regular Air"/>
    <n v="13.99"/>
    <n v="3401.5589999999997"/>
    <n v="3415.5489999999995"/>
    <x v="10"/>
    <s v="Consumer"/>
    <s v="Technology"/>
    <x v="6"/>
    <s v="Medium Box"/>
    <d v="2011-06-10T00:00:00"/>
  </r>
  <r>
    <n v="38311"/>
    <s v="4/23/2011"/>
    <s v="Medium"/>
    <n v="9"/>
    <n v="1201.51"/>
    <s v="Express Air"/>
    <n v="19.989999999999998"/>
    <n v="841.0569999999999"/>
    <n v="861.04699999999991"/>
    <x v="7"/>
    <s v="Consumer"/>
    <s v="Office Supplies"/>
    <x v="9"/>
    <s v="Small Box"/>
    <s v="4/25/2011"/>
  </r>
  <r>
    <n v="24965"/>
    <s v="3/29/2011"/>
    <s v="Low"/>
    <n v="42"/>
    <n v="1146.1099999999999"/>
    <s v="Regular Air"/>
    <n v="8.5500000000000007"/>
    <n v="802.27699999999993"/>
    <n v="810.82699999999988"/>
    <x v="11"/>
    <s v="Corporate"/>
    <s v="Furniture"/>
    <x v="0"/>
    <s v="Small Box"/>
    <s v="3/29/2011"/>
  </r>
  <r>
    <n v="26503"/>
    <s v="4/21/2011"/>
    <s v="Medium"/>
    <n v="47"/>
    <n v="671.78"/>
    <s v="Regular Air"/>
    <n v="1.39"/>
    <n v="470.24599999999992"/>
    <n v="471.63599999999991"/>
    <x v="3"/>
    <s v="Small Business"/>
    <s v="Office Supplies"/>
    <x v="15"/>
    <s v="Small Box"/>
    <s v="4/23/2011"/>
  </r>
  <r>
    <n v="52711"/>
    <s v="9/23/2011"/>
    <s v="Not Specified"/>
    <n v="37"/>
    <n v="201.14"/>
    <s v="Regular Air"/>
    <n v="3.37"/>
    <n v="140.79799999999997"/>
    <n v="144.16799999999998"/>
    <x v="6"/>
    <s v="Home Office"/>
    <s v="Office Supplies"/>
    <x v="13"/>
    <s v="Wrap Bag"/>
    <s v="9/23/2011"/>
  </r>
  <r>
    <n v="15907"/>
    <d v="2011-11-04T00:00:00"/>
    <s v="High"/>
    <n v="36"/>
    <n v="1837.44"/>
    <s v="Delivery Truck"/>
    <n v="54.11"/>
    <n v="1286.2079999999999"/>
    <n v="1340.3179999999998"/>
    <x v="1"/>
    <s v="Home Office"/>
    <s v="Furniture"/>
    <x v="14"/>
    <s v="Jumbo Box"/>
    <s v="4/13/2011"/>
  </r>
  <r>
    <n v="15907"/>
    <d v="2011-11-04T00:00:00"/>
    <s v="High"/>
    <n v="4"/>
    <n v="28.05"/>
    <s v="Regular Air"/>
    <n v="2.17"/>
    <n v="19.634999999999998"/>
    <n v="21.805"/>
    <x v="1"/>
    <s v="Home Office"/>
    <s v="Office Supplies"/>
    <x v="2"/>
    <s v="Wrap Bag"/>
    <d v="2011-12-04T00:00:00"/>
  </r>
  <r>
    <n v="56647"/>
    <d v="2011-03-08T00:00:00"/>
    <s v="Medium"/>
    <n v="41"/>
    <n v="417.53"/>
    <s v="Regular Air"/>
    <n v="12.52"/>
    <n v="292.27099999999996"/>
    <n v="304.79099999999994"/>
    <x v="9"/>
    <s v="Home Office"/>
    <s v="Furniture"/>
    <x v="0"/>
    <s v="Small Box"/>
    <d v="2011-04-08T00:00:00"/>
  </r>
  <r>
    <n v="56006"/>
    <d v="2011-01-10T00:00:00"/>
    <s v="Critical"/>
    <n v="16"/>
    <n v="102.99"/>
    <s v="Regular Air"/>
    <n v="9.68"/>
    <n v="72.092999999999989"/>
    <n v="81.772999999999996"/>
    <x v="0"/>
    <s v="Small Business"/>
    <s v="Office Supplies"/>
    <x v="2"/>
    <s v="Small Box"/>
    <d v="2011-01-10T00:00:00"/>
  </r>
  <r>
    <n v="11652"/>
    <d v="2011-10-11T00:00:00"/>
    <s v="Not Specified"/>
    <n v="25"/>
    <n v="122.09"/>
    <s v="Regular Air"/>
    <n v="2.04"/>
    <n v="85.462999999999994"/>
    <n v="87.503"/>
    <x v="6"/>
    <s v="Home Office"/>
    <s v="Office Supplies"/>
    <x v="2"/>
    <s v="Wrap Bag"/>
    <d v="2011-12-11T00:00:00"/>
  </r>
  <r>
    <n v="18503"/>
    <d v="2011-05-05T00:00:00"/>
    <s v="Not Specified"/>
    <n v="46"/>
    <n v="6637.63"/>
    <s v="Delivery Truck"/>
    <n v="17.850000000000001"/>
    <n v="4646.3409999999994"/>
    <n v="4664.1909999999998"/>
    <x v="7"/>
    <s v="Consumer"/>
    <s v="Technology"/>
    <x v="6"/>
    <s v="Jumbo Drum"/>
    <d v="2011-07-05T00:00:00"/>
  </r>
  <r>
    <n v="33987"/>
    <s v="10/25/2011"/>
    <s v="High"/>
    <n v="27"/>
    <n v="1521.1344999999999"/>
    <s v="Regular Air"/>
    <n v="3.99"/>
    <n v="1064.7941499999999"/>
    <n v="1068.78415"/>
    <x v="0"/>
    <s v="Small Business"/>
    <s v="Technology"/>
    <x v="7"/>
    <s v="Small Box"/>
    <s v="10/26/2011"/>
  </r>
  <r>
    <n v="21893"/>
    <s v="10/24/2011"/>
    <s v="Critical"/>
    <n v="30"/>
    <n v="532.11"/>
    <s v="Express Air"/>
    <n v="8.1300000000000008"/>
    <n v="372.47699999999998"/>
    <n v="380.60699999999997"/>
    <x v="6"/>
    <s v="Home Office"/>
    <s v="Office Supplies"/>
    <x v="15"/>
    <s v="Small Box"/>
    <s v="10/25/2011"/>
  </r>
  <r>
    <n v="40034"/>
    <d v="2011-10-03T00:00:00"/>
    <s v="Medium"/>
    <n v="47"/>
    <n v="603.69000000000005"/>
    <s v="Express Air"/>
    <n v="4.8600000000000003"/>
    <n v="422.58300000000003"/>
    <n v="427.44300000000004"/>
    <x v="7"/>
    <s v="Consumer"/>
    <s v="Office Supplies"/>
    <x v="2"/>
    <s v="Small Box"/>
    <d v="2011-11-03T00:00:00"/>
  </r>
  <r>
    <n v="51493"/>
    <d v="2011-06-07T00:00:00"/>
    <s v="Low"/>
    <n v="31"/>
    <n v="286.26"/>
    <s v="Regular Air"/>
    <n v="5.16"/>
    <n v="200.38199999999998"/>
    <n v="205.54199999999997"/>
    <x v="0"/>
    <s v="Corporate"/>
    <s v="Office Supplies"/>
    <x v="2"/>
    <s v="Wrap Bag"/>
    <d v="2011-08-07T00:00:00"/>
  </r>
  <r>
    <n v="23940"/>
    <d v="2011-08-04T00:00:00"/>
    <s v="Medium"/>
    <n v="20"/>
    <n v="138.52000000000001"/>
    <s v="Regular Air"/>
    <n v="49"/>
    <n v="96.963999999999999"/>
    <n v="145.964"/>
    <x v="0"/>
    <s v="Home Office"/>
    <s v="Office Supplies"/>
    <x v="10"/>
    <s v="Large Box"/>
    <d v="2011-09-04T00:00:00"/>
  </r>
  <r>
    <n v="7846"/>
    <s v="6/25/2011"/>
    <s v="Low"/>
    <n v="20"/>
    <n v="40.049999999999997"/>
    <s v="Regular Air"/>
    <n v="1.49"/>
    <n v="28.034999999999997"/>
    <n v="29.524999999999995"/>
    <x v="2"/>
    <s v="Corporate"/>
    <s v="Office Supplies"/>
    <x v="11"/>
    <s v="Small Box"/>
    <s v="6/30/2011"/>
  </r>
  <r>
    <n v="56577"/>
    <d v="2011-02-11T00:00:00"/>
    <s v="Critical"/>
    <n v="30"/>
    <n v="7497.08"/>
    <s v="Delivery Truck"/>
    <n v="54.12"/>
    <n v="5247.9559999999992"/>
    <n v="5302.0759999999991"/>
    <x v="5"/>
    <s v="Small Business"/>
    <s v="Furniture"/>
    <x v="8"/>
    <s v="Jumbo Box"/>
    <d v="2011-03-11T00:00:00"/>
  </r>
  <r>
    <n v="36676"/>
    <s v="8/25/2011"/>
    <s v="Not Specified"/>
    <n v="15"/>
    <n v="353.52"/>
    <s v="Regular Air"/>
    <n v="8.18"/>
    <n v="247.46399999999997"/>
    <n v="255.64399999999998"/>
    <x v="10"/>
    <s v="Corporate"/>
    <s v="Office Supplies"/>
    <x v="2"/>
    <s v="Small Box"/>
    <s v="8/26/2011"/>
  </r>
  <r>
    <n v="9221"/>
    <d v="2011-03-01T00:00:00"/>
    <s v="Low"/>
    <n v="25"/>
    <n v="1527.42"/>
    <s v="Regular Air"/>
    <n v="19.989999999999998"/>
    <n v="1069.194"/>
    <n v="1089.184"/>
    <x v="7"/>
    <s v="Consumer"/>
    <s v="Office Supplies"/>
    <x v="15"/>
    <s v="Small Box"/>
    <d v="2011-07-01T00:00:00"/>
  </r>
  <r>
    <n v="10342"/>
    <s v="11/22/2011"/>
    <s v="Medium"/>
    <n v="2"/>
    <n v="2055.9699999999998"/>
    <s v="Express Air"/>
    <n v="13.99"/>
    <n v="1439.1789999999999"/>
    <n v="1453.1689999999999"/>
    <x v="6"/>
    <s v="Consumer"/>
    <s v="Technology"/>
    <x v="6"/>
    <s v="Medium Box"/>
    <s v="11/24/2011"/>
  </r>
  <r>
    <n v="53127"/>
    <d v="2011-11-05T00:00:00"/>
    <s v="High"/>
    <n v="49"/>
    <n v="2628.047"/>
    <s v="Regular Air"/>
    <n v="19.989999999999998"/>
    <n v="1839.6328999999998"/>
    <n v="1859.6228999999998"/>
    <x v="6"/>
    <s v="Consumer"/>
    <s v="Technology"/>
    <x v="7"/>
    <s v="Small Box"/>
    <s v="5/13/2011"/>
  </r>
  <r>
    <n v="1637"/>
    <d v="2011-07-02T00:00:00"/>
    <s v="Not Specified"/>
    <n v="47"/>
    <n v="1348.57"/>
    <s v="Regular Air"/>
    <n v="8.99"/>
    <n v="943.99899999999991"/>
    <n v="952.98899999999992"/>
    <x v="5"/>
    <s v="Corporate"/>
    <s v="Office Supplies"/>
    <x v="5"/>
    <s v="Small Pack"/>
    <d v="2011-09-02T00:00:00"/>
  </r>
  <r>
    <n v="15009"/>
    <s v="12/21/2011"/>
    <s v="Not Specified"/>
    <n v="46"/>
    <n v="1200.1300000000001"/>
    <s v="Express Air"/>
    <n v="8.99"/>
    <n v="840.09100000000001"/>
    <n v="849.08100000000002"/>
    <x v="2"/>
    <s v="Small Business"/>
    <s v="Office Supplies"/>
    <x v="5"/>
    <s v="Small Pack"/>
    <s v="12/23/2011"/>
  </r>
  <r>
    <n v="23169"/>
    <s v="6/23/2011"/>
    <s v="Critical"/>
    <n v="27"/>
    <n v="172.7"/>
    <s v="Regular Air"/>
    <n v="5.1100000000000003"/>
    <n v="120.88999999999999"/>
    <n v="125.99999999999999"/>
    <x v="6"/>
    <s v="Home Office"/>
    <s v="Office Supplies"/>
    <x v="2"/>
    <s v="Small Box"/>
    <s v="6/25/2011"/>
  </r>
  <r>
    <n v="7110"/>
    <d v="2011-07-08T00:00:00"/>
    <s v="Low"/>
    <n v="22"/>
    <n v="6396.2"/>
    <s v="Regular Air"/>
    <n v="24.49"/>
    <n v="4477.3399999999992"/>
    <n v="4501.829999999999"/>
    <x v="8"/>
    <s v="Corporate"/>
    <s v="Furniture"/>
    <x v="1"/>
    <s v="Large Box"/>
    <d v="2011-11-08T00:00:00"/>
  </r>
  <r>
    <n v="47333"/>
    <d v="2011-07-09T00:00:00"/>
    <s v="Critical"/>
    <n v="16"/>
    <n v="760.24850000000004"/>
    <s v="Regular Air"/>
    <n v="3.3"/>
    <n v="532.17394999999999"/>
    <n v="535.47394999999995"/>
    <x v="3"/>
    <s v="Home Office"/>
    <s v="Technology"/>
    <x v="7"/>
    <s v="Small Pack"/>
    <d v="2011-07-09T00:00:00"/>
  </r>
  <r>
    <n v="225"/>
    <s v="5/24/2011"/>
    <s v="Critical"/>
    <n v="24"/>
    <n v="126.58"/>
    <s v="Regular Air"/>
    <n v="0.7"/>
    <n v="88.605999999999995"/>
    <n v="89.305999999999997"/>
    <x v="2"/>
    <s v="Home Office"/>
    <s v="Office Supplies"/>
    <x v="5"/>
    <s v="Wrap Bag"/>
    <s v="5/25/2011"/>
  </r>
  <r>
    <n v="2306"/>
    <s v="7/25/2011"/>
    <s v="High"/>
    <n v="15"/>
    <n v="113.5"/>
    <s v="Regular Air"/>
    <n v="6.28"/>
    <n v="79.449999999999989"/>
    <n v="85.72999999999999"/>
    <x v="3"/>
    <s v="Corporate"/>
    <s v="Office Supplies"/>
    <x v="11"/>
    <s v="Small Box"/>
    <s v="7/27/2011"/>
  </r>
  <r>
    <n v="21444"/>
    <s v="4/15/2011"/>
    <s v="Medium"/>
    <n v="17"/>
    <n v="34.159999999999997"/>
    <s v="Regular Air"/>
    <n v="0.7"/>
    <n v="23.911999999999995"/>
    <n v="24.611999999999995"/>
    <x v="3"/>
    <s v="Corporate"/>
    <s v="Office Supplies"/>
    <x v="5"/>
    <s v="Wrap Bag"/>
    <s v="4/16/2011"/>
  </r>
  <r>
    <n v="38528"/>
    <s v="12/20/2011"/>
    <s v="Critical"/>
    <n v="10"/>
    <n v="70.02"/>
    <s v="Regular Air"/>
    <n v="0.5"/>
    <n v="49.013999999999996"/>
    <n v="49.513999999999996"/>
    <x v="3"/>
    <s v="Small Business"/>
    <s v="Office Supplies"/>
    <x v="12"/>
    <s v="Small Box"/>
    <s v="12/22/2011"/>
  </r>
  <r>
    <n v="15425"/>
    <s v="7/25/2011"/>
    <s v="Low"/>
    <n v="29"/>
    <n v="2896.14"/>
    <s v="Express Air"/>
    <n v="19.989999999999998"/>
    <n v="2027.2979999999998"/>
    <n v="2047.2879999999998"/>
    <x v="7"/>
    <s v="Home Office"/>
    <s v="Technology"/>
    <x v="3"/>
    <s v="Small Box"/>
    <s v="7/29/2011"/>
  </r>
  <r>
    <n v="41413"/>
    <s v="11/16/2011"/>
    <s v="Low"/>
    <n v="23"/>
    <n v="156.5"/>
    <s v="Regular Air"/>
    <n v="6"/>
    <n v="109.55"/>
    <n v="115.55"/>
    <x v="0"/>
    <s v="Corporate"/>
    <s v="Office Supplies"/>
    <x v="2"/>
    <s v="Small Box"/>
    <s v="11/20/2011"/>
  </r>
  <r>
    <n v="53637"/>
    <s v="3/17/2011"/>
    <s v="High"/>
    <n v="12"/>
    <n v="451.09"/>
    <s v="Express Air"/>
    <n v="9.83"/>
    <n v="315.76299999999998"/>
    <n v="325.59299999999996"/>
    <x v="6"/>
    <s v="Consumer"/>
    <s v="Office Supplies"/>
    <x v="15"/>
    <s v="Small Box"/>
    <s v="3/18/2011"/>
  </r>
  <r>
    <n v="38530"/>
    <s v="4/17/2011"/>
    <s v="Critical"/>
    <n v="47"/>
    <n v="1980.37"/>
    <s v="Regular Air"/>
    <n v="2.99"/>
    <n v="1386.2589999999998"/>
    <n v="1389.2489999999998"/>
    <x v="6"/>
    <s v="Home Office"/>
    <s v="Office Supplies"/>
    <x v="11"/>
    <s v="Small Box"/>
    <s v="4/17/2011"/>
  </r>
  <r>
    <n v="29152"/>
    <s v="7/23/2011"/>
    <s v="Low"/>
    <n v="3"/>
    <n v="58.63"/>
    <s v="Regular Air"/>
    <n v="1.99"/>
    <n v="41.040999999999997"/>
    <n v="43.030999999999999"/>
    <x v="10"/>
    <s v="Small Business"/>
    <s v="Technology"/>
    <x v="3"/>
    <s v="Small Pack"/>
    <s v="7/27/2011"/>
  </r>
  <r>
    <n v="20453"/>
    <d v="2011-10-03T00:00:00"/>
    <s v="Medium"/>
    <n v="17"/>
    <n v="1193.1195"/>
    <s v="Express Air"/>
    <n v="0.99"/>
    <n v="835.18364999999994"/>
    <n v="836.17364999999995"/>
    <x v="6"/>
    <s v="Home Office"/>
    <s v="Technology"/>
    <x v="7"/>
    <s v="Wrap Bag"/>
    <d v="2011-12-03T00:00:00"/>
  </r>
  <r>
    <n v="9696"/>
    <s v="2/19/2011"/>
    <s v="Not Specified"/>
    <n v="15"/>
    <n v="110.15"/>
    <s v="Regular Air"/>
    <n v="2.99"/>
    <n v="77.105000000000004"/>
    <n v="80.094999999999999"/>
    <x v="7"/>
    <s v="Corporate"/>
    <s v="Office Supplies"/>
    <x v="11"/>
    <s v="Small Box"/>
    <s v="2/21/2011"/>
  </r>
  <r>
    <n v="49346"/>
    <d v="2011-05-05T00:00:00"/>
    <s v="Not Specified"/>
    <n v="50"/>
    <n v="276.75"/>
    <s v="Regular Air"/>
    <n v="5.57"/>
    <n v="193.72499999999999"/>
    <n v="199.29499999999999"/>
    <x v="10"/>
    <s v="Corporate"/>
    <s v="Office Supplies"/>
    <x v="2"/>
    <s v="Small Box"/>
    <d v="2011-06-05T00:00:00"/>
  </r>
  <r>
    <n v="39332"/>
    <d v="2011-09-10T00:00:00"/>
    <s v="Critical"/>
    <n v="4"/>
    <n v="198.72"/>
    <s v="Express Air"/>
    <n v="14.45"/>
    <n v="139.10399999999998"/>
    <n v="153.55399999999997"/>
    <x v="0"/>
    <s v="Consumer"/>
    <s v="Furniture"/>
    <x v="0"/>
    <s v="Large Box"/>
    <d v="2011-10-10T00:00:00"/>
  </r>
  <r>
    <n v="59812"/>
    <s v="6/22/2011"/>
    <s v="Medium"/>
    <n v="2"/>
    <n v="28.98"/>
    <s v="Regular Air"/>
    <n v="4.9800000000000004"/>
    <n v="20.285999999999998"/>
    <n v="25.265999999999998"/>
    <x v="0"/>
    <s v="Consumer"/>
    <s v="Furniture"/>
    <x v="0"/>
    <s v="Small Pack"/>
    <s v="6/23/2011"/>
  </r>
  <r>
    <n v="54659"/>
    <s v="8/15/2011"/>
    <s v="High"/>
    <n v="38"/>
    <n v="262.89999999999998"/>
    <s v="Regular Air"/>
    <n v="5.2"/>
    <n v="184.02999999999997"/>
    <n v="189.22999999999996"/>
    <x v="2"/>
    <s v="Corporate"/>
    <s v="Office Supplies"/>
    <x v="2"/>
    <s v="Small Box"/>
    <s v="8/15/2011"/>
  </r>
  <r>
    <n v="56420"/>
    <s v="7/24/2011"/>
    <s v="Low"/>
    <n v="26"/>
    <n v="132.22999999999999"/>
    <s v="Regular Air"/>
    <n v="2.0299999999999998"/>
    <n v="92.560999999999993"/>
    <n v="94.590999999999994"/>
    <x v="7"/>
    <s v="Consumer"/>
    <s v="Furniture"/>
    <x v="0"/>
    <s v="Wrap Bag"/>
    <s v="7/26/2011"/>
  </r>
  <r>
    <n v="23522"/>
    <d v="2011-11-04T00:00:00"/>
    <s v="Critical"/>
    <n v="20"/>
    <n v="1077.8085000000001"/>
    <s v="Express Air"/>
    <n v="8.99"/>
    <n v="754.46595000000002"/>
    <n v="763.45595000000003"/>
    <x v="2"/>
    <s v="Small Business"/>
    <s v="Technology"/>
    <x v="7"/>
    <s v="Small Box"/>
    <s v="4/13/2011"/>
  </r>
  <r>
    <n v="1575"/>
    <d v="2011-12-09T00:00:00"/>
    <s v="Medium"/>
    <n v="10"/>
    <n v="525.67399999999998"/>
    <s v="Regular Air"/>
    <n v="5.26"/>
    <n v="367.97179999999997"/>
    <n v="373.23179999999996"/>
    <x v="5"/>
    <s v="Small Business"/>
    <s v="Technology"/>
    <x v="7"/>
    <s v="Small Box"/>
    <s v="9/14/2011"/>
  </r>
  <r>
    <n v="55809"/>
    <d v="2011-10-09T00:00:00"/>
    <s v="Critical"/>
    <n v="2"/>
    <n v="250.7"/>
    <s v="Delivery Truck"/>
    <n v="45"/>
    <n v="175.48999999999998"/>
    <n v="220.48999999999998"/>
    <x v="6"/>
    <s v="Consumer"/>
    <s v="Furniture"/>
    <x v="1"/>
    <s v="Jumbo Drum"/>
    <d v="2011-12-09T00:00:00"/>
  </r>
  <r>
    <n v="59108"/>
    <d v="2011-07-10T00:00:00"/>
    <s v="Low"/>
    <n v="21"/>
    <n v="68.53"/>
    <s v="Regular Air"/>
    <n v="3.97"/>
    <n v="47.970999999999997"/>
    <n v="51.940999999999995"/>
    <x v="6"/>
    <s v="Corporate"/>
    <s v="Office Supplies"/>
    <x v="5"/>
    <s v="Wrap Bag"/>
    <d v="2011-12-10T00:00:00"/>
  </r>
  <r>
    <n v="45381"/>
    <s v="8/21/2011"/>
    <s v="Medium"/>
    <n v="1"/>
    <n v="11.81"/>
    <s v="Regular Air"/>
    <n v="5.57"/>
    <n v="8.2669999999999995"/>
    <n v="13.837"/>
    <x v="4"/>
    <s v="Small Business"/>
    <s v="Furniture"/>
    <x v="0"/>
    <s v="Small Box"/>
    <s v="8/23/2011"/>
  </r>
  <r>
    <n v="34725"/>
    <s v="7/27/2011"/>
    <s v="Low"/>
    <n v="14"/>
    <n v="1885.41"/>
    <s v="Regular Air"/>
    <n v="35"/>
    <n v="1319.787"/>
    <n v="1354.787"/>
    <x v="2"/>
    <s v="Small Business"/>
    <s v="Office Supplies"/>
    <x v="9"/>
    <s v="Large Box"/>
    <s v="7/29/2011"/>
  </r>
  <r>
    <n v="6337"/>
    <s v="8/31/2011"/>
    <s v="Not Specified"/>
    <n v="1"/>
    <n v="449.42"/>
    <s v="Delivery Truck"/>
    <n v="85.63"/>
    <n v="314.59399999999999"/>
    <n v="400.22399999999999"/>
    <x v="0"/>
    <s v="Corporate"/>
    <s v="Furniture"/>
    <x v="8"/>
    <s v="Jumbo Box"/>
    <d v="2011-01-09T00:00:00"/>
  </r>
  <r>
    <n v="54051"/>
    <d v="2011-11-08T00:00:00"/>
    <s v="Medium"/>
    <n v="28"/>
    <n v="126.95"/>
    <s v="Express Air"/>
    <n v="0.99"/>
    <n v="88.864999999999995"/>
    <n v="89.85499999999999"/>
    <x v="7"/>
    <s v="Corporate"/>
    <s v="Office Supplies"/>
    <x v="12"/>
    <s v="Small Box"/>
    <d v="2011-12-08T00:00:00"/>
  </r>
  <r>
    <n v="49479"/>
    <s v="7/27/2011"/>
    <s v="Medium"/>
    <n v="46"/>
    <n v="5615.4"/>
    <s v="Delivery Truck"/>
    <n v="26.3"/>
    <n v="3930.7799999999993"/>
    <n v="3957.0799999999995"/>
    <x v="3"/>
    <s v="Consumer"/>
    <s v="Technology"/>
    <x v="6"/>
    <s v="Jumbo Drum"/>
    <s v="7/29/2011"/>
  </r>
  <r>
    <n v="18884"/>
    <s v="6/24/2011"/>
    <s v="Not Specified"/>
    <n v="5"/>
    <n v="131.27000000000001"/>
    <s v="Delivery Truck"/>
    <n v="14.36"/>
    <n v="91.888999999999996"/>
    <n v="106.249"/>
    <x v="3"/>
    <s v="Home Office"/>
    <s v="Furniture"/>
    <x v="1"/>
    <s v="Jumbo Drum"/>
    <s v="6/25/2011"/>
  </r>
  <r>
    <n v="46468"/>
    <d v="2011-11-01T00:00:00"/>
    <s v="Critical"/>
    <n v="46"/>
    <n v="7535.96"/>
    <s v="Regular Air"/>
    <n v="19.989999999999998"/>
    <n v="5275.1719999999996"/>
    <n v="5295.1619999999994"/>
    <x v="6"/>
    <s v="Home Office"/>
    <s v="Office Supplies"/>
    <x v="11"/>
    <s v="Small Box"/>
    <d v="2011-12-01T00:00:00"/>
  </r>
  <r>
    <n v="34694"/>
    <s v="4/28/2011"/>
    <s v="Low"/>
    <n v="11"/>
    <n v="55.49"/>
    <s v="Regular Air"/>
    <n v="7.24"/>
    <n v="38.842999999999996"/>
    <n v="46.082999999999998"/>
    <x v="2"/>
    <s v="Consumer"/>
    <s v="Furniture"/>
    <x v="0"/>
    <s v="Small Box"/>
    <s v="4/28/2011"/>
  </r>
  <r>
    <n v="23202"/>
    <s v="7/30/2011"/>
    <s v="High"/>
    <n v="39"/>
    <n v="307.42"/>
    <s v="Regular Air"/>
    <n v="1.69"/>
    <n v="215.19399999999999"/>
    <n v="216.88399999999999"/>
    <x v="6"/>
    <s v="Small Business"/>
    <s v="Office Supplies"/>
    <x v="2"/>
    <s v="Wrap Bag"/>
    <d v="2011-01-08T00:00:00"/>
  </r>
  <r>
    <n v="59809"/>
    <d v="2011-08-03T00:00:00"/>
    <s v="Not Specified"/>
    <n v="12"/>
    <n v="138.66999999999999"/>
    <s v="Regular Air"/>
    <n v="5.63"/>
    <n v="97.068999999999988"/>
    <n v="102.69899999999998"/>
    <x v="10"/>
    <s v="Home Office"/>
    <s v="Office Supplies"/>
    <x v="11"/>
    <s v="Small Box"/>
    <d v="2011-10-03T00:00:00"/>
  </r>
  <r>
    <n v="16260"/>
    <s v="11/13/2011"/>
    <s v="High"/>
    <n v="47"/>
    <n v="14960.096"/>
    <s v="Delivery Truck"/>
    <n v="42.52"/>
    <n v="10472.0672"/>
    <n v="10514.5872"/>
    <x v="6"/>
    <s v="Corporate"/>
    <s v="Furniture"/>
    <x v="8"/>
    <s v="Jumbo Box"/>
    <s v="11/14/2011"/>
  </r>
  <r>
    <n v="6402"/>
    <s v="4/23/2011"/>
    <s v="Low"/>
    <n v="35"/>
    <n v="373.33"/>
    <s v="Regular Air"/>
    <n v="4.68"/>
    <n v="261.33099999999996"/>
    <n v="266.01099999999997"/>
    <x v="9"/>
    <s v="Corporate"/>
    <s v="Office Supplies"/>
    <x v="4"/>
    <s v="Small Pack"/>
    <s v="4/28/2011"/>
  </r>
  <r>
    <n v="35239"/>
    <d v="2011-12-11T00:00:00"/>
    <s v="Critical"/>
    <n v="21"/>
    <n v="109.29"/>
    <s v="Regular Air"/>
    <n v="6.26"/>
    <n v="76.503"/>
    <n v="82.763000000000005"/>
    <x v="0"/>
    <s v="Small Business"/>
    <s v="Office Supplies"/>
    <x v="2"/>
    <s v="Small Box"/>
    <s v="11/13/2011"/>
  </r>
  <r>
    <n v="43459"/>
    <d v="2011-07-11T00:00:00"/>
    <s v="Critical"/>
    <n v="26"/>
    <n v="13905.88"/>
    <s v="Regular Air"/>
    <n v="24.49"/>
    <n v="9734.1159999999982"/>
    <n v="9758.6059999999979"/>
    <x v="5"/>
    <s v="Consumer"/>
    <s v="Technology"/>
    <x v="6"/>
    <s v="Large Box"/>
    <d v="2011-08-11T00:00:00"/>
  </r>
  <r>
    <n v="32647"/>
    <s v="11/18/2011"/>
    <s v="High"/>
    <n v="32"/>
    <n v="671.75"/>
    <s v="Regular Air"/>
    <n v="4"/>
    <n v="470.22499999999997"/>
    <n v="474.22499999999997"/>
    <x v="3"/>
    <s v="Consumer"/>
    <s v="Technology"/>
    <x v="3"/>
    <s v="Small Box"/>
    <s v="11/20/2011"/>
  </r>
  <r>
    <n v="24960"/>
    <s v="1/27/2011"/>
    <s v="High"/>
    <n v="35"/>
    <n v="5797.68"/>
    <s v="Regular Air"/>
    <n v="4.2"/>
    <n v="4058.3759999999997"/>
    <n v="4062.5759999999996"/>
    <x v="6"/>
    <s v="Small Business"/>
    <s v="Technology"/>
    <x v="7"/>
    <s v="Small Box"/>
    <s v="1/28/2011"/>
  </r>
  <r>
    <n v="26370"/>
    <d v="2011-08-08T00:00:00"/>
    <s v="Not Specified"/>
    <n v="20"/>
    <n v="660.27"/>
    <s v="Express Air"/>
    <n v="5.49"/>
    <n v="462.18899999999996"/>
    <n v="467.67899999999997"/>
    <x v="1"/>
    <s v="Home Office"/>
    <s v="Office Supplies"/>
    <x v="9"/>
    <s v="Small Box"/>
    <d v="2011-10-08T00:00:00"/>
  </r>
  <r>
    <n v="6982"/>
    <s v="11/16/2011"/>
    <s v="Not Specified"/>
    <n v="32"/>
    <n v="1311.25"/>
    <s v="Express Air"/>
    <n v="1.99"/>
    <n v="917.87499999999989"/>
    <n v="919.8649999999999"/>
    <x v="8"/>
    <s v="Corporate"/>
    <s v="Technology"/>
    <x v="3"/>
    <s v="Small Pack"/>
    <s v="11/18/2011"/>
  </r>
  <r>
    <n v="45958"/>
    <s v="5/25/2011"/>
    <s v="Medium"/>
    <n v="16"/>
    <n v="115.34"/>
    <s v="Regular Air"/>
    <n v="3.1"/>
    <n v="80.738"/>
    <n v="83.837999999999994"/>
    <x v="5"/>
    <s v="Small Business"/>
    <s v="Office Supplies"/>
    <x v="2"/>
    <s v="Wrap Bag"/>
    <s v="5/27/2011"/>
  </r>
  <r>
    <n v="44292"/>
    <s v="6/14/2011"/>
    <s v="Not Specified"/>
    <n v="1"/>
    <n v="10.48"/>
    <s v="Express Air"/>
    <n v="2.04"/>
    <n v="7.3359999999999994"/>
    <n v="9.3759999999999994"/>
    <x v="4"/>
    <s v="Corporate"/>
    <s v="Office Supplies"/>
    <x v="2"/>
    <s v="Wrap Bag"/>
    <s v="6/15/2011"/>
  </r>
  <r>
    <n v="26437"/>
    <s v="11/28/2011"/>
    <s v="Critical"/>
    <n v="48"/>
    <n v="254.51"/>
    <s v="Regular Air"/>
    <n v="0.7"/>
    <n v="178.15699999999998"/>
    <n v="178.85699999999997"/>
    <x v="5"/>
    <s v="Corporate"/>
    <s v="Office Supplies"/>
    <x v="5"/>
    <s v="Wrap Bag"/>
    <s v="11/30/2011"/>
  </r>
  <r>
    <n v="30820"/>
    <d v="2011-09-04T00:00:00"/>
    <s v="Critical"/>
    <n v="21"/>
    <n v="48.01"/>
    <s v="Express Air"/>
    <n v="1.1200000000000001"/>
    <n v="33.606999999999999"/>
    <n v="34.726999999999997"/>
    <x v="6"/>
    <s v="Small Business"/>
    <s v="Office Supplies"/>
    <x v="5"/>
    <s v="Wrap Bag"/>
    <d v="2011-10-04T00:00:00"/>
  </r>
  <r>
    <n v="18182"/>
    <d v="2011-10-04T00:00:00"/>
    <s v="Medium"/>
    <n v="45"/>
    <n v="2673.08"/>
    <s v="Regular Air"/>
    <n v="52.2"/>
    <n v="1871.1559999999997"/>
    <n v="1923.3559999999998"/>
    <x v="6"/>
    <s v="Corporate"/>
    <s v="Furniture"/>
    <x v="0"/>
    <s v="Medium Box"/>
    <d v="2011-11-04T00:00:00"/>
  </r>
  <r>
    <n v="35845"/>
    <d v="2011-06-01T00:00:00"/>
    <s v="High"/>
    <n v="15"/>
    <n v="5713.48"/>
    <s v="Delivery Truck"/>
    <n v="85.63"/>
    <n v="3999.4359999999992"/>
    <n v="4085.0659999999993"/>
    <x v="2"/>
    <s v="Corporate"/>
    <s v="Furniture"/>
    <x v="8"/>
    <s v="Jumbo Box"/>
    <d v="2011-08-01T00:00:00"/>
  </r>
  <r>
    <n v="40871"/>
    <s v="9/13/2011"/>
    <s v="Not Specified"/>
    <n v="18"/>
    <n v="2022.65"/>
    <s v="Delivery Truck"/>
    <n v="30"/>
    <n v="1415.855"/>
    <n v="1445.855"/>
    <x v="11"/>
    <s v="Corporate"/>
    <s v="Furniture"/>
    <x v="1"/>
    <s v="Jumbo Drum"/>
    <s v="9/15/2011"/>
  </r>
  <r>
    <n v="20737"/>
    <s v="12/25/2011"/>
    <s v="Medium"/>
    <n v="15"/>
    <n v="3364.248"/>
    <s v="Delivery Truck"/>
    <n v="61.76"/>
    <n v="2354.9735999999998"/>
    <n v="2416.7336"/>
    <x v="2"/>
    <s v="Home Office"/>
    <s v="Furniture"/>
    <x v="8"/>
    <s v="Jumbo Box"/>
    <s v="12/27/2011"/>
  </r>
  <r>
    <n v="2277"/>
    <d v="2011-01-01T00:00:00"/>
    <s v="Not Specified"/>
    <n v="10"/>
    <n v="66.540000000000006"/>
    <s v="Regular Air"/>
    <n v="4.38"/>
    <n v="46.578000000000003"/>
    <n v="50.958000000000006"/>
    <x v="8"/>
    <s v="Home Office"/>
    <s v="Technology"/>
    <x v="3"/>
    <s v="Small Pack"/>
    <d v="2011-02-01T00:00:00"/>
  </r>
  <r>
    <n v="3046"/>
    <s v="11/29/2011"/>
    <s v="High"/>
    <n v="24"/>
    <n v="10094.43"/>
    <s v="Regular Air"/>
    <n v="19.989999999999998"/>
    <n v="7066.1009999999997"/>
    <n v="7086.0909999999994"/>
    <x v="7"/>
    <s v="Small Business"/>
    <s v="Office Supplies"/>
    <x v="11"/>
    <s v="Small Box"/>
    <d v="2011-01-12T00:00:00"/>
  </r>
  <r>
    <n v="52327"/>
    <s v="12/20/2011"/>
    <s v="Medium"/>
    <n v="27"/>
    <n v="3853.47"/>
    <s v="Regular Air"/>
    <n v="6.5"/>
    <n v="2697.4289999999996"/>
    <n v="2703.9289999999996"/>
    <x v="6"/>
    <s v="Home Office"/>
    <s v="Technology"/>
    <x v="3"/>
    <s v="Small Box"/>
    <s v="12/21/2011"/>
  </r>
  <r>
    <n v="46662"/>
    <s v="12/29/2011"/>
    <s v="Critical"/>
    <n v="33"/>
    <n v="162"/>
    <s v="Regular Air"/>
    <n v="0.71"/>
    <n v="113.39999999999999"/>
    <n v="114.10999999999999"/>
    <x v="0"/>
    <s v="Home Office"/>
    <s v="Office Supplies"/>
    <x v="5"/>
    <s v="Wrap Bag"/>
    <s v="12/31/2011"/>
  </r>
  <r>
    <n v="39586"/>
    <s v="5/19/2011"/>
    <s v="Not Specified"/>
    <n v="1"/>
    <n v="10.48"/>
    <s v="Regular Air"/>
    <n v="6.83"/>
    <n v="7.3359999999999994"/>
    <n v="14.166"/>
    <x v="0"/>
    <s v="Corporate"/>
    <s v="Office Supplies"/>
    <x v="11"/>
    <s v="Small Box"/>
    <s v="5/21/2011"/>
  </r>
  <r>
    <n v="24679"/>
    <d v="2011-07-05T00:00:00"/>
    <s v="Not Specified"/>
    <n v="7"/>
    <n v="33.99"/>
    <s v="Regular Air"/>
    <n v="2.39"/>
    <n v="23.792999999999999"/>
    <n v="26.183"/>
    <x v="6"/>
    <s v="Corporate"/>
    <s v="Technology"/>
    <x v="3"/>
    <s v="Small Pack"/>
    <d v="2011-08-05T00:00:00"/>
  </r>
  <r>
    <n v="46531"/>
    <s v="8/21/2011"/>
    <s v="Low"/>
    <n v="2"/>
    <n v="19.34"/>
    <s v="Regular Air"/>
    <n v="6.05"/>
    <n v="13.537999999999998"/>
    <n v="19.587999999999997"/>
    <x v="6"/>
    <s v="Consumer"/>
    <s v="Office Supplies"/>
    <x v="11"/>
    <s v="Small Box"/>
    <s v="8/30/2011"/>
  </r>
  <r>
    <n v="52929"/>
    <d v="2011-08-04T00:00:00"/>
    <s v="High"/>
    <n v="43"/>
    <n v="701.46"/>
    <s v="Express Air"/>
    <n v="9.4"/>
    <n v="491.02199999999999"/>
    <n v="500.42199999999997"/>
    <x v="1"/>
    <s v="Small Business"/>
    <s v="Technology"/>
    <x v="6"/>
    <s v="Small Box"/>
    <d v="2011-09-04T00:00:00"/>
  </r>
  <r>
    <n v="20864"/>
    <d v="2011-06-12T00:00:00"/>
    <s v="High"/>
    <n v="19"/>
    <n v="251.45"/>
    <s v="Regular Air"/>
    <n v="4.95"/>
    <n v="176.01499999999999"/>
    <n v="180.96499999999997"/>
    <x v="5"/>
    <s v="Corporate"/>
    <s v="Furniture"/>
    <x v="0"/>
    <s v="Small Pack"/>
    <d v="2011-08-12T00:00:00"/>
  </r>
  <r>
    <n v="24966"/>
    <s v="12/17/2011"/>
    <s v="Medium"/>
    <n v="34"/>
    <n v="4152.12"/>
    <s v="Regular Air"/>
    <n v="19.989999999999998"/>
    <n v="2906.4839999999999"/>
    <n v="2926.4739999999997"/>
    <x v="3"/>
    <s v="Corporate"/>
    <s v="Office Supplies"/>
    <x v="9"/>
    <s v="Small Box"/>
    <s v="12/18/2011"/>
  </r>
  <r>
    <n v="326"/>
    <d v="2011-03-06T00:00:00"/>
    <s v="High"/>
    <n v="17"/>
    <n v="100.95"/>
    <s v="Regular Air"/>
    <n v="3.37"/>
    <n v="70.664999999999992"/>
    <n v="74.034999999999997"/>
    <x v="2"/>
    <s v="Consumer"/>
    <s v="Office Supplies"/>
    <x v="13"/>
    <s v="Wrap Bag"/>
    <d v="2011-04-06T00:00:00"/>
  </r>
  <r>
    <n v="50688"/>
    <s v="12/16/2011"/>
    <s v="Critical"/>
    <n v="50"/>
    <n v="600.22"/>
    <s v="Regular Air"/>
    <n v="3.14"/>
    <n v="420.154"/>
    <n v="423.29399999999998"/>
    <x v="1"/>
    <s v="Home Office"/>
    <s v="Office Supplies"/>
    <x v="4"/>
    <s v="Small Pack"/>
    <s v="12/17/2011"/>
  </r>
  <r>
    <n v="32129"/>
    <d v="2011-02-07T00:00:00"/>
    <s v="Critical"/>
    <n v="20"/>
    <n v="129.27000000000001"/>
    <s v="Regular Air"/>
    <n v="8.74"/>
    <n v="90.489000000000004"/>
    <n v="99.228999999999999"/>
    <x v="0"/>
    <s v="Consumer"/>
    <s v="Office Supplies"/>
    <x v="2"/>
    <s v="Small Box"/>
    <d v="2011-03-07T00:00:00"/>
  </r>
  <r>
    <n v="57444"/>
    <s v="5/14/2011"/>
    <s v="Critical"/>
    <n v="24"/>
    <n v="178.92"/>
    <s v="Regular Air"/>
    <n v="6.16"/>
    <n v="125.24399999999999"/>
    <n v="131.404"/>
    <x v="0"/>
    <s v="Consumer"/>
    <s v="Office Supplies"/>
    <x v="11"/>
    <s v="Small Box"/>
    <s v="5/15/2011"/>
  </r>
  <r>
    <n v="19649"/>
    <d v="2011-04-05T00:00:00"/>
    <s v="High"/>
    <n v="25"/>
    <n v="375.74"/>
    <s v="Express Air"/>
    <n v="6.75"/>
    <n v="263.01799999999997"/>
    <n v="269.76799999999997"/>
    <x v="10"/>
    <s v="Consumer"/>
    <s v="Office Supplies"/>
    <x v="10"/>
    <s v="Medium Box"/>
    <d v="2011-06-05T00:00:00"/>
  </r>
  <r>
    <n v="2595"/>
    <s v="12/13/2011"/>
    <s v="Not Specified"/>
    <n v="13"/>
    <n v="11764.25"/>
    <s v="Delivery Truck"/>
    <n v="44.55"/>
    <n v="8234.9750000000004"/>
    <n v="8279.5249999999996"/>
    <x v="0"/>
    <s v="Corporate"/>
    <s v="Furniture"/>
    <x v="14"/>
    <s v="Jumbo Box"/>
    <s v="12/14/2011"/>
  </r>
  <r>
    <n v="25318"/>
    <s v="11/19/2011"/>
    <s v="Critical"/>
    <n v="1"/>
    <n v="3.2"/>
    <s v="Regular Air"/>
    <n v="1.49"/>
    <n v="2.2399999999999998"/>
    <n v="3.7299999999999995"/>
    <x v="7"/>
    <s v="Small Business"/>
    <s v="Office Supplies"/>
    <x v="11"/>
    <s v="Small Box"/>
    <s v="11/21/2011"/>
  </r>
  <r>
    <n v="12419"/>
    <s v="10/15/2011"/>
    <s v="Critical"/>
    <n v="12"/>
    <n v="22079.47"/>
    <s v="Regular Air"/>
    <n v="13.99"/>
    <n v="15455.628999999999"/>
    <n v="15469.618999999999"/>
    <x v="1"/>
    <s v="Corporate"/>
    <s v="Technology"/>
    <x v="6"/>
    <s v="Medium Box"/>
    <s v="10/17/2011"/>
  </r>
  <r>
    <n v="51783"/>
    <d v="2011-11-11T00:00:00"/>
    <s v="Medium"/>
    <n v="47"/>
    <n v="3587.72"/>
    <s v="Delivery Truck"/>
    <n v="89.3"/>
    <n v="2511.4039999999995"/>
    <n v="2600.7039999999997"/>
    <x v="2"/>
    <s v="Consumer"/>
    <s v="Furniture"/>
    <x v="8"/>
    <s v="Jumbo Box"/>
    <s v="11/13/2011"/>
  </r>
  <r>
    <n v="19557"/>
    <s v="10/30/2011"/>
    <s v="Low"/>
    <n v="26"/>
    <n v="66.599999999999994"/>
    <s v="Regular Air"/>
    <n v="0.8"/>
    <n v="46.61999999999999"/>
    <n v="47.419999999999987"/>
    <x v="3"/>
    <s v="Corporate"/>
    <s v="Office Supplies"/>
    <x v="13"/>
    <s v="Wrap Bag"/>
    <d v="2011-03-11T00:00:00"/>
  </r>
  <r>
    <n v="27553"/>
    <d v="2011-12-08T00:00:00"/>
    <s v="Medium"/>
    <n v="48"/>
    <n v="18235.47"/>
    <s v="Delivery Truck"/>
    <n v="99"/>
    <n v="12764.829"/>
    <n v="12863.829"/>
    <x v="1"/>
    <s v="Corporate"/>
    <s v="Office Supplies"/>
    <x v="9"/>
    <s v="Jumbo Drum"/>
    <s v="8/14/2011"/>
  </r>
  <r>
    <n v="17445"/>
    <s v="8/21/2011"/>
    <s v="Not Specified"/>
    <n v="33"/>
    <n v="249.48"/>
    <s v="Regular Air"/>
    <n v="2.38"/>
    <n v="174.636"/>
    <n v="177.01599999999999"/>
    <x v="7"/>
    <s v="Small Business"/>
    <s v="Technology"/>
    <x v="3"/>
    <s v="Small Pack"/>
    <s v="8/24/2011"/>
  </r>
  <r>
    <n v="15907"/>
    <d v="2011-11-04T00:00:00"/>
    <s v="High"/>
    <n v="36"/>
    <n v="3722.29"/>
    <s v="Express Air"/>
    <n v="13.99"/>
    <n v="2605.6029999999996"/>
    <n v="2619.5929999999994"/>
    <x v="1"/>
    <s v="Home Office"/>
    <s v="Furniture"/>
    <x v="0"/>
    <s v="Medium Box"/>
    <s v="4/14/2011"/>
  </r>
  <r>
    <n v="22149"/>
    <s v="9/23/2011"/>
    <s v="Low"/>
    <n v="47"/>
    <n v="191.13"/>
    <s v="Regular Air"/>
    <n v="1.2"/>
    <n v="133.791"/>
    <n v="134.99099999999999"/>
    <x v="12"/>
    <s v="Small Business"/>
    <s v="Office Supplies"/>
    <x v="5"/>
    <s v="Wrap Bag"/>
    <s v="9/25/2011"/>
  </r>
  <r>
    <n v="6180"/>
    <d v="2011-11-04T00:00:00"/>
    <s v="Medium"/>
    <n v="44"/>
    <n v="2443.3420000000001"/>
    <s v="Regular Air"/>
    <n v="3.99"/>
    <n v="1710.3394000000001"/>
    <n v="1714.3294000000001"/>
    <x v="7"/>
    <s v="Home Office"/>
    <s v="Technology"/>
    <x v="7"/>
    <s v="Small Box"/>
    <s v="4/13/2011"/>
  </r>
  <r>
    <n v="3554"/>
    <s v="6/16/2011"/>
    <s v="Low"/>
    <n v="25"/>
    <n v="288.91000000000003"/>
    <s v="Regular Air"/>
    <n v="6.47"/>
    <n v="202.23699999999999"/>
    <n v="208.70699999999999"/>
    <x v="10"/>
    <s v="Corporate"/>
    <s v="Office Supplies"/>
    <x v="2"/>
    <s v="Small Box"/>
    <s v="6/25/2011"/>
  </r>
  <r>
    <n v="57572"/>
    <d v="2011-12-07T00:00:00"/>
    <s v="Medium"/>
    <n v="30"/>
    <n v="139.08000000000001"/>
    <s v="Regular Air"/>
    <n v="4.62"/>
    <n v="97.356000000000009"/>
    <n v="101.97600000000001"/>
    <x v="7"/>
    <s v="Home Office"/>
    <s v="Technology"/>
    <x v="3"/>
    <s v="Small Pack"/>
    <s v="7/14/2011"/>
  </r>
  <r>
    <n v="23427"/>
    <d v="2011-08-08T00:00:00"/>
    <s v="Low"/>
    <n v="30"/>
    <n v="442.76"/>
    <s v="Regular Air"/>
    <n v="8.4"/>
    <n v="309.93199999999996"/>
    <n v="318.33199999999994"/>
    <x v="5"/>
    <s v="Corporate"/>
    <s v="Office Supplies"/>
    <x v="11"/>
    <s v="Small Box"/>
    <s v="8/15/2011"/>
  </r>
  <r>
    <n v="29383"/>
    <s v="11/18/2011"/>
    <s v="Medium"/>
    <n v="29"/>
    <n v="2738.7849999999999"/>
    <s v="Regular Air"/>
    <n v="2.5"/>
    <n v="1917.1494999999998"/>
    <n v="1919.6494999999998"/>
    <x v="6"/>
    <s v="Corporate"/>
    <s v="Technology"/>
    <x v="7"/>
    <s v="Small Box"/>
    <s v="11/20/2011"/>
  </r>
  <r>
    <n v="40480"/>
    <d v="2011-07-12T00:00:00"/>
    <s v="Critical"/>
    <n v="19"/>
    <n v="7608.88"/>
    <s v="Express Air"/>
    <n v="19.989999999999998"/>
    <n v="5326.2159999999994"/>
    <n v="5346.2059999999992"/>
    <x v="11"/>
    <s v="Home Office"/>
    <s v="Office Supplies"/>
    <x v="11"/>
    <s v="Small Box"/>
    <d v="2011-07-12T00:00:00"/>
  </r>
  <r>
    <n v="24486"/>
    <s v="4/22/2011"/>
    <s v="Medium"/>
    <n v="14"/>
    <n v="27.06"/>
    <s v="Regular Air"/>
    <n v="0.7"/>
    <n v="18.941999999999997"/>
    <n v="19.641999999999996"/>
    <x v="6"/>
    <s v="Consumer"/>
    <s v="Office Supplies"/>
    <x v="5"/>
    <s v="Wrap Bag"/>
    <s v="4/23/2011"/>
  </r>
  <r>
    <n v="30532"/>
    <s v="11/26/2011"/>
    <s v="High"/>
    <n v="9"/>
    <n v="1696.7"/>
    <s v="Delivery Truck"/>
    <n v="23.58"/>
    <n v="1187.69"/>
    <n v="1211.27"/>
    <x v="6"/>
    <s v="Home Office"/>
    <s v="Furniture"/>
    <x v="14"/>
    <s v="Jumbo Box"/>
    <s v="11/28/2011"/>
  </r>
  <r>
    <n v="33925"/>
    <d v="2011-03-05T00:00:00"/>
    <s v="Low"/>
    <n v="47"/>
    <n v="1488.86"/>
    <s v="Regular Air"/>
    <n v="19.989999999999998"/>
    <n v="1042.2019999999998"/>
    <n v="1062.1919999999998"/>
    <x v="7"/>
    <s v="Home Office"/>
    <s v="Office Supplies"/>
    <x v="2"/>
    <s v="Small Box"/>
    <d v="2011-07-05T00:00:00"/>
  </r>
  <r>
    <n v="4134"/>
    <d v="2011-11-01T00:00:00"/>
    <s v="Critical"/>
    <n v="48"/>
    <n v="6403.39"/>
    <s v="Delivery Truck"/>
    <n v="54.74"/>
    <n v="4482.3729999999996"/>
    <n v="4537.1129999999994"/>
    <x v="5"/>
    <s v="Small Business"/>
    <s v="Furniture"/>
    <x v="14"/>
    <s v="Jumbo Box"/>
    <s v="1/13/2011"/>
  </r>
  <r>
    <n v="197"/>
    <d v="2011-06-04T00:00:00"/>
    <s v="High"/>
    <n v="23"/>
    <n v="310.52"/>
    <s v="Regular Air"/>
    <n v="3.14"/>
    <n v="217.36399999999998"/>
    <n v="220.50399999999996"/>
    <x v="3"/>
    <s v="Home Office"/>
    <s v="Office Supplies"/>
    <x v="4"/>
    <s v="Small Pack"/>
    <d v="2011-08-04T00:00:00"/>
  </r>
  <r>
    <n v="55621"/>
    <s v="3/15/2011"/>
    <s v="Low"/>
    <n v="50"/>
    <n v="6356.68"/>
    <s v="Regular Air"/>
    <n v="12.65"/>
    <n v="4449.6759999999995"/>
    <n v="4462.3259999999991"/>
    <x v="10"/>
    <s v="Home Office"/>
    <s v="Furniture"/>
    <x v="1"/>
    <s v="Medium Box"/>
    <s v="3/17/2011"/>
  </r>
  <r>
    <n v="10342"/>
    <s v="11/22/2011"/>
    <s v="Medium"/>
    <n v="38"/>
    <n v="10567.45"/>
    <s v="Regular Air"/>
    <n v="11.64"/>
    <n v="7397.2150000000001"/>
    <n v="7408.8550000000005"/>
    <x v="6"/>
    <s v="Consumer"/>
    <s v="Technology"/>
    <x v="16"/>
    <s v="Large Box"/>
    <s v="11/23/2011"/>
  </r>
  <r>
    <n v="4257"/>
    <s v="3/24/2011"/>
    <s v="Medium"/>
    <n v="45"/>
    <n v="253.89"/>
    <s v="Regular Air"/>
    <n v="5.3"/>
    <n v="177.72299999999998"/>
    <n v="183.023"/>
    <x v="0"/>
    <s v="Consumer"/>
    <s v="Office Supplies"/>
    <x v="15"/>
    <s v="Small Box"/>
    <s v="3/26/2011"/>
  </r>
  <r>
    <n v="7367"/>
    <d v="2011-05-06T00:00:00"/>
    <s v="Low"/>
    <n v="46"/>
    <n v="303.62"/>
    <s v="Regular Air"/>
    <n v="2.74"/>
    <n v="212.53399999999999"/>
    <n v="215.274"/>
    <x v="12"/>
    <s v="Small Business"/>
    <s v="Technology"/>
    <x v="3"/>
    <s v="Small Pack"/>
    <d v="2011-12-06T00:00:00"/>
  </r>
  <r>
    <n v="35266"/>
    <d v="2011-10-01T00:00:00"/>
    <s v="Not Specified"/>
    <n v="28"/>
    <n v="5993.74"/>
    <s v="Delivery Truck"/>
    <n v="69.64"/>
    <n v="4195.6179999999995"/>
    <n v="4265.2579999999998"/>
    <x v="1"/>
    <s v="Corporate"/>
    <s v="Furniture"/>
    <x v="8"/>
    <s v="Jumbo Box"/>
    <d v="2011-12-01T00:00:00"/>
  </r>
  <r>
    <n v="40001"/>
    <s v="2/24/2011"/>
    <s v="Medium"/>
    <n v="46"/>
    <n v="1736.53"/>
    <s v="Regular Air"/>
    <n v="3.99"/>
    <n v="1215.5709999999999"/>
    <n v="1219.5609999999999"/>
    <x v="6"/>
    <s v="Home Office"/>
    <s v="Office Supplies"/>
    <x v="10"/>
    <s v="Small Box"/>
    <s v="2/26/2011"/>
  </r>
  <r>
    <n v="10662"/>
    <d v="2011-12-05T00:00:00"/>
    <s v="Low"/>
    <n v="45"/>
    <n v="283.13"/>
    <s v="Regular Air"/>
    <n v="6.81"/>
    <n v="198.19099999999997"/>
    <n v="205.00099999999998"/>
    <x v="5"/>
    <s v="Home Office"/>
    <s v="Office Supplies"/>
    <x v="2"/>
    <s v="Small Box"/>
    <s v="5/21/2011"/>
  </r>
  <r>
    <n v="57447"/>
    <d v="2011-04-07T00:00:00"/>
    <s v="Not Specified"/>
    <n v="39"/>
    <n v="315.88"/>
    <s v="Regular Air"/>
    <n v="3.62"/>
    <n v="221.11599999999999"/>
    <n v="224.73599999999999"/>
    <x v="6"/>
    <s v="Corporate"/>
    <s v="Technology"/>
    <x v="3"/>
    <s v="Small Pack"/>
    <d v="2011-04-07T00:00:00"/>
  </r>
  <r>
    <n v="27554"/>
    <d v="2011-10-03T00:00:00"/>
    <s v="Critical"/>
    <n v="45"/>
    <n v="12685.544"/>
    <s v="Delivery Truck"/>
    <n v="40.19"/>
    <n v="8879.880799999999"/>
    <n v="8920.0707999999995"/>
    <x v="5"/>
    <s v="Small Business"/>
    <s v="Furniture"/>
    <x v="8"/>
    <s v="Jumbo Box"/>
    <d v="2011-12-03T00:00:00"/>
  </r>
  <r>
    <n v="10340"/>
    <s v="6/22/2011"/>
    <s v="High"/>
    <n v="15"/>
    <n v="311.98"/>
    <s v="Regular Air"/>
    <n v="5.53"/>
    <n v="218.386"/>
    <n v="223.916"/>
    <x v="6"/>
    <s v="Home Office"/>
    <s v="Office Supplies"/>
    <x v="5"/>
    <s v="Small Pack"/>
    <s v="6/25/2011"/>
  </r>
  <r>
    <n v="53189"/>
    <s v="8/23/2011"/>
    <s v="Critical"/>
    <n v="29"/>
    <n v="214.19"/>
    <s v="Express Air"/>
    <n v="5.94"/>
    <n v="149.93299999999999"/>
    <n v="155.87299999999999"/>
    <x v="0"/>
    <s v="Corporate"/>
    <s v="Office Supplies"/>
    <x v="2"/>
    <s v="Small Box"/>
    <s v="8/23/2011"/>
  </r>
  <r>
    <n v="21606"/>
    <s v="1/22/2011"/>
    <s v="Not Specified"/>
    <n v="43"/>
    <n v="1374.7"/>
    <s v="Express Air"/>
    <n v="5.5"/>
    <n v="962.29"/>
    <n v="967.79"/>
    <x v="6"/>
    <s v="Small Business"/>
    <s v="Technology"/>
    <x v="3"/>
    <s v="Small Box"/>
    <s v="1/23/2011"/>
  </r>
  <r>
    <n v="9700"/>
    <d v="2011-08-08T00:00:00"/>
    <s v="Critical"/>
    <n v="35"/>
    <n v="106.06"/>
    <s v="Regular Air"/>
    <n v="1.92"/>
    <n v="74.24199999999999"/>
    <n v="76.161999999999992"/>
    <x v="3"/>
    <s v="Consumer"/>
    <s v="Office Supplies"/>
    <x v="4"/>
    <s v="Wrap Bag"/>
    <d v="2011-09-08T00:00:00"/>
  </r>
  <r>
    <n v="17312"/>
    <s v="5/20/2011"/>
    <s v="Not Specified"/>
    <n v="41"/>
    <n v="4610.2894999999999"/>
    <s v="Regular Air"/>
    <n v="2.5"/>
    <n v="3227.2026499999997"/>
    <n v="3229.7026499999997"/>
    <x v="6"/>
    <s v="Home Office"/>
    <s v="Technology"/>
    <x v="7"/>
    <s v="Small Box"/>
    <s v="5/21/2011"/>
  </r>
  <r>
    <n v="24387"/>
    <d v="2011-10-08T00:00:00"/>
    <s v="Critical"/>
    <n v="23"/>
    <n v="1003.31"/>
    <s v="Regular Air"/>
    <n v="14.45"/>
    <n v="702.31699999999989"/>
    <n v="716.76699999999994"/>
    <x v="1"/>
    <s v="Small Business"/>
    <s v="Furniture"/>
    <x v="0"/>
    <s v="Large Box"/>
    <d v="2011-11-08T00:00:00"/>
  </r>
  <r>
    <n v="53955"/>
    <d v="2011-04-03T00:00:00"/>
    <s v="Critical"/>
    <n v="43"/>
    <n v="5544.99"/>
    <s v="Delivery Truck"/>
    <n v="130"/>
    <n v="3881.4929999999995"/>
    <n v="4011.4929999999995"/>
    <x v="3"/>
    <s v="Home Office"/>
    <s v="Furniture"/>
    <x v="1"/>
    <s v="Jumbo Drum"/>
    <d v="2011-06-03T00:00:00"/>
  </r>
  <r>
    <n v="10820"/>
    <s v="12/27/2011"/>
    <s v="Not Specified"/>
    <n v="49"/>
    <n v="2072.12"/>
    <s v="Express Air"/>
    <n v="8.99"/>
    <n v="1450.4839999999999"/>
    <n v="1459.4739999999999"/>
    <x v="7"/>
    <s v="Small Business"/>
    <s v="Office Supplies"/>
    <x v="5"/>
    <s v="Small Pack"/>
    <s v="12/28/2011"/>
  </r>
  <r>
    <n v="55808"/>
    <s v="2/14/2011"/>
    <s v="Not Specified"/>
    <n v="45"/>
    <n v="837.38599999999997"/>
    <s v="Regular Air"/>
    <n v="4.8099999999999996"/>
    <n v="586.17019999999991"/>
    <n v="590.98019999999985"/>
    <x v="3"/>
    <s v="Home Office"/>
    <s v="Technology"/>
    <x v="7"/>
    <s v="Medium Box"/>
    <s v="2/16/2011"/>
  </r>
  <r>
    <n v="2311"/>
    <d v="2011-01-05T00:00:00"/>
    <s v="High"/>
    <n v="31"/>
    <n v="1324.09"/>
    <s v="Regular Air"/>
    <n v="18.98"/>
    <n v="926.86299999999983"/>
    <n v="945.84299999999985"/>
    <x v="0"/>
    <s v="Home Office"/>
    <s v="Furniture"/>
    <x v="0"/>
    <s v="Small Box"/>
    <d v="2011-02-05T00:00:00"/>
  </r>
  <r>
    <n v="44198"/>
    <d v="2011-04-01T00:00:00"/>
    <s v="Critical"/>
    <n v="35"/>
    <n v="625.94849999999997"/>
    <s v="Express Air"/>
    <n v="3.3"/>
    <n v="438.16394999999994"/>
    <n v="441.46394999999995"/>
    <x v="0"/>
    <s v="Home Office"/>
    <s v="Technology"/>
    <x v="7"/>
    <s v="Small Pack"/>
    <d v="2011-04-01T00:00:00"/>
  </r>
  <r>
    <n v="57479"/>
    <s v="3/15/2011"/>
    <s v="High"/>
    <n v="37"/>
    <n v="132.12"/>
    <s v="Regular Air"/>
    <n v="0.5"/>
    <n v="92.483999999999995"/>
    <n v="92.983999999999995"/>
    <x v="6"/>
    <s v="Corporate"/>
    <s v="Office Supplies"/>
    <x v="12"/>
    <s v="Small Box"/>
    <s v="3/16/2011"/>
  </r>
  <r>
    <n v="54977"/>
    <d v="2011-10-07T00:00:00"/>
    <s v="Low"/>
    <n v="24"/>
    <n v="344.25"/>
    <s v="Regular Air"/>
    <n v="6.46"/>
    <n v="240.97499999999999"/>
    <n v="247.435"/>
    <x v="0"/>
    <s v="Home Office"/>
    <s v="Office Supplies"/>
    <x v="11"/>
    <s v="Small Box"/>
    <s v="7/14/2011"/>
  </r>
  <r>
    <n v="22657"/>
    <s v="10/29/2011"/>
    <s v="High"/>
    <n v="8"/>
    <n v="32.92"/>
    <s v="Regular Air"/>
    <n v="2"/>
    <n v="23.044"/>
    <n v="25.044"/>
    <x v="0"/>
    <s v="Corporate"/>
    <s v="Office Supplies"/>
    <x v="13"/>
    <s v="Wrap Bag"/>
    <s v="10/30/2011"/>
  </r>
  <r>
    <n v="10308"/>
    <s v="4/20/2011"/>
    <s v="High"/>
    <n v="40"/>
    <n v="5554.0360000000001"/>
    <s v="Regular Air"/>
    <n v="8.99"/>
    <n v="3887.8251999999998"/>
    <n v="3896.8151999999995"/>
    <x v="10"/>
    <s v="Small Business"/>
    <s v="Technology"/>
    <x v="7"/>
    <s v="Small Box"/>
    <s v="4/22/2011"/>
  </r>
  <r>
    <n v="47553"/>
    <s v="5/22/2011"/>
    <s v="Medium"/>
    <n v="49"/>
    <n v="20701.928"/>
    <s v="Delivery Truck"/>
    <n v="45.7"/>
    <n v="14491.3496"/>
    <n v="14537.0496"/>
    <x v="0"/>
    <s v="Corporate"/>
    <s v="Furniture"/>
    <x v="8"/>
    <s v="Jumbo Box"/>
    <s v="5/23/2011"/>
  </r>
  <r>
    <n v="46372"/>
    <s v="2/26/2011"/>
    <s v="High"/>
    <n v="15"/>
    <n v="81.97"/>
    <s v="Regular Air"/>
    <n v="8.33"/>
    <n v="57.378999999999998"/>
    <n v="65.709000000000003"/>
    <x v="3"/>
    <s v="Consumer"/>
    <s v="Office Supplies"/>
    <x v="2"/>
    <s v="Small Box"/>
    <s v="2/27/2011"/>
  </r>
  <r>
    <n v="43875"/>
    <d v="2011-07-12T00:00:00"/>
    <s v="Critical"/>
    <n v="40"/>
    <n v="727.64"/>
    <s v="Regular Air"/>
    <n v="8.51"/>
    <n v="509.34799999999996"/>
    <n v="517.85799999999995"/>
    <x v="6"/>
    <s v="Corporate"/>
    <s v="Technology"/>
    <x v="6"/>
    <s v="Medium Box"/>
    <d v="2011-09-12T00:00:00"/>
  </r>
  <r>
    <n v="28807"/>
    <s v="3/31/2011"/>
    <s v="High"/>
    <n v="9"/>
    <n v="59.35"/>
    <s v="Express Air"/>
    <n v="8.33"/>
    <n v="41.545000000000002"/>
    <n v="49.875"/>
    <x v="5"/>
    <s v="Consumer"/>
    <s v="Office Supplies"/>
    <x v="2"/>
    <s v="Small Box"/>
    <d v="2011-01-04T00:00:00"/>
  </r>
  <r>
    <n v="51302"/>
    <s v="8/24/2011"/>
    <s v="Not Specified"/>
    <n v="44"/>
    <n v="167.55"/>
    <s v="Regular Air"/>
    <n v="7.5"/>
    <n v="117.285"/>
    <n v="124.785"/>
    <x v="3"/>
    <s v="Consumer"/>
    <s v="Office Supplies"/>
    <x v="12"/>
    <s v="Small Box"/>
    <s v="8/26/2011"/>
  </r>
  <r>
    <n v="42213"/>
    <s v="3/21/2011"/>
    <s v="Critical"/>
    <n v="46"/>
    <n v="110.96"/>
    <s v="Regular Air"/>
    <n v="0.5"/>
    <n v="77.671999999999997"/>
    <n v="78.171999999999997"/>
    <x v="4"/>
    <s v="Small Business"/>
    <s v="Office Supplies"/>
    <x v="12"/>
    <s v="Small Box"/>
    <s v="3/23/2011"/>
  </r>
  <r>
    <n v="45156"/>
    <d v="2011-12-02T00:00:00"/>
    <s v="Low"/>
    <n v="35"/>
    <n v="238.08"/>
    <s v="Regular Air"/>
    <n v="2.99"/>
    <n v="166.65600000000001"/>
    <n v="169.64600000000002"/>
    <x v="10"/>
    <s v="Home Office"/>
    <s v="Office Supplies"/>
    <x v="11"/>
    <s v="Small Box"/>
    <s v="2/19/2011"/>
  </r>
  <r>
    <n v="2978"/>
    <d v="2011-02-05T00:00:00"/>
    <s v="Critical"/>
    <n v="36"/>
    <n v="5410.95"/>
    <s v="Regular Air"/>
    <n v="19.989999999999998"/>
    <n v="3787.6649999999995"/>
    <n v="3807.6549999999993"/>
    <x v="5"/>
    <s v="Corporate"/>
    <s v="Office Supplies"/>
    <x v="15"/>
    <s v="Small Box"/>
    <d v="2011-04-05T00:00:00"/>
  </r>
  <r>
    <n v="15719"/>
    <s v="1/18/2011"/>
    <s v="Critical"/>
    <n v="18"/>
    <n v="5405.44"/>
    <s v="Delivery Truck"/>
    <n v="64.73"/>
    <n v="3783.8079999999995"/>
    <n v="3848.5379999999996"/>
    <x v="6"/>
    <s v="Home Office"/>
    <s v="Furniture"/>
    <x v="1"/>
    <s v="Jumbo Drum"/>
    <s v="1/19/2011"/>
  </r>
  <r>
    <n v="35649"/>
    <d v="2011-09-10T00:00:00"/>
    <s v="Medium"/>
    <n v="9"/>
    <n v="43.26"/>
    <s v="Regular Air"/>
    <n v="1.49"/>
    <n v="30.281999999999996"/>
    <n v="31.771999999999995"/>
    <x v="0"/>
    <s v="Consumer"/>
    <s v="Office Supplies"/>
    <x v="11"/>
    <s v="Small Box"/>
    <d v="2011-11-10T00:00:00"/>
  </r>
  <r>
    <n v="38146"/>
    <d v="2011-07-12T00:00:00"/>
    <s v="Low"/>
    <n v="41"/>
    <n v="782.05"/>
    <s v="Regular Air"/>
    <n v="14.87"/>
    <n v="547.43499999999995"/>
    <n v="562.30499999999995"/>
    <x v="6"/>
    <s v="Small Business"/>
    <s v="Furniture"/>
    <x v="0"/>
    <s v="Large Box"/>
    <d v="2011-07-12T00:00:00"/>
  </r>
  <r>
    <n v="17765"/>
    <s v="9/15/2011"/>
    <s v="Not Specified"/>
    <n v="36"/>
    <n v="79.02"/>
    <s v="Regular Air"/>
    <n v="6.05"/>
    <n v="55.313999999999993"/>
    <n v="61.36399999999999"/>
    <x v="2"/>
    <s v="Small Business"/>
    <s v="Office Supplies"/>
    <x v="11"/>
    <s v="Small Box"/>
    <s v="9/15/2011"/>
  </r>
  <r>
    <n v="40934"/>
    <s v="11/13/2011"/>
    <s v="Not Specified"/>
    <n v="28"/>
    <n v="49.49"/>
    <s v="Regular Air"/>
    <n v="0.7"/>
    <n v="34.643000000000001"/>
    <n v="35.343000000000004"/>
    <x v="2"/>
    <s v="Home Office"/>
    <s v="Office Supplies"/>
    <x v="5"/>
    <s v="Wrap Bag"/>
    <s v="11/14/2011"/>
  </r>
  <r>
    <n v="22850"/>
    <s v="4/30/2011"/>
    <s v="Medium"/>
    <n v="4"/>
    <n v="105.13"/>
    <s v="Regular Air"/>
    <n v="4"/>
    <n v="73.590999999999994"/>
    <n v="77.590999999999994"/>
    <x v="5"/>
    <s v="Home Office"/>
    <s v="Technology"/>
    <x v="3"/>
    <s v="Small Box"/>
    <d v="2011-01-05T00:00:00"/>
  </r>
  <r>
    <n v="16737"/>
    <s v="6/20/2011"/>
    <s v="Not Specified"/>
    <n v="15"/>
    <n v="1390.49"/>
    <s v="Regular Air"/>
    <n v="19.989999999999998"/>
    <n v="973.34299999999996"/>
    <n v="993.33299999999997"/>
    <x v="10"/>
    <s v="Home Office"/>
    <s v="Office Supplies"/>
    <x v="15"/>
    <s v="Small Box"/>
    <s v="6/21/2011"/>
  </r>
  <r>
    <n v="19264"/>
    <s v="9/29/2011"/>
    <s v="High"/>
    <n v="40"/>
    <n v="161.72"/>
    <s v="Regular Air"/>
    <n v="5.26"/>
    <n v="113.20399999999999"/>
    <n v="118.464"/>
    <x v="5"/>
    <s v="Consumer"/>
    <s v="Office Supplies"/>
    <x v="11"/>
    <s v="Small Box"/>
    <d v="2011-01-10T00:00:00"/>
  </r>
  <r>
    <n v="15622"/>
    <s v="8/25/2011"/>
    <s v="High"/>
    <n v="21"/>
    <n v="135.99"/>
    <s v="Regular Air"/>
    <n v="9.68"/>
    <n v="95.192999999999998"/>
    <n v="104.87299999999999"/>
    <x v="0"/>
    <s v="Consumer"/>
    <s v="Office Supplies"/>
    <x v="2"/>
    <s v="Small Box"/>
    <s v="8/26/2011"/>
  </r>
  <r>
    <n v="513"/>
    <s v="4/30/2011"/>
    <s v="High"/>
    <n v="33"/>
    <n v="5437.92"/>
    <s v="Delivery Truck"/>
    <n v="60.2"/>
    <n v="3806.5439999999999"/>
    <n v="3866.7439999999997"/>
    <x v="6"/>
    <s v="Home Office"/>
    <s v="Furniture"/>
    <x v="1"/>
    <s v="Jumbo Drum"/>
    <s v="4/30/2011"/>
  </r>
  <r>
    <n v="29569"/>
    <d v="2011-03-07T00:00:00"/>
    <s v="High"/>
    <n v="29"/>
    <n v="520.13"/>
    <s v="Regular Air"/>
    <n v="5.21"/>
    <n v="364.09099999999995"/>
    <n v="369.30099999999993"/>
    <x v="7"/>
    <s v="Consumer"/>
    <s v="Office Supplies"/>
    <x v="2"/>
    <s v="Small Box"/>
    <d v="2011-05-07T00:00:00"/>
  </r>
  <r>
    <n v="23202"/>
    <s v="7/30/2011"/>
    <s v="High"/>
    <n v="48"/>
    <n v="608.29"/>
    <s v="Regular Air"/>
    <n v="5.81"/>
    <n v="425.80299999999994"/>
    <n v="431.61299999999994"/>
    <x v="6"/>
    <s v="Small Business"/>
    <s v="Office Supplies"/>
    <x v="5"/>
    <s v="Small Pack"/>
    <d v="2011-01-08T00:00:00"/>
  </r>
  <r>
    <n v="10245"/>
    <s v="2/13/2011"/>
    <s v="Medium"/>
    <n v="27"/>
    <n v="2645.88"/>
    <s v="Delivery Truck"/>
    <n v="57.38"/>
    <n v="1852.116"/>
    <n v="1909.4960000000001"/>
    <x v="5"/>
    <s v="Corporate"/>
    <s v="Furniture"/>
    <x v="14"/>
    <s v="Jumbo Box"/>
    <s v="2/14/2011"/>
  </r>
  <r>
    <n v="12773"/>
    <d v="2011-11-01T00:00:00"/>
    <s v="Low"/>
    <n v="15"/>
    <n v="67.41"/>
    <s v="Regular Air"/>
    <n v="6.6"/>
    <n v="47.186999999999998"/>
    <n v="53.786999999999999"/>
    <x v="11"/>
    <s v="Corporate"/>
    <s v="Furniture"/>
    <x v="0"/>
    <s v="Small Box"/>
    <s v="1/20/2011"/>
  </r>
  <r>
    <n v="33126"/>
    <d v="2011-12-11T00:00:00"/>
    <s v="Critical"/>
    <n v="46"/>
    <n v="5979.84"/>
    <s v="Express Air"/>
    <n v="12.65"/>
    <n v="4185.8879999999999"/>
    <n v="4198.5379999999996"/>
    <x v="0"/>
    <s v="Small Business"/>
    <s v="Furniture"/>
    <x v="1"/>
    <s v="Medium Box"/>
    <s v="11/13/2011"/>
  </r>
  <r>
    <n v="49349"/>
    <d v="2011-01-06T00:00:00"/>
    <s v="High"/>
    <n v="11"/>
    <n v="123.34"/>
    <s v="Regular Air"/>
    <n v="5.01"/>
    <n v="86.337999999999994"/>
    <n v="91.347999999999999"/>
    <x v="6"/>
    <s v="Home Office"/>
    <s v="Office Supplies"/>
    <x v="2"/>
    <s v="Small Box"/>
    <d v="2011-01-06T00:00:00"/>
  </r>
  <r>
    <n v="16519"/>
    <d v="2011-10-06T00:00:00"/>
    <s v="Medium"/>
    <n v="49"/>
    <n v="138.96"/>
    <s v="Regular Air"/>
    <n v="0.7"/>
    <n v="97.272000000000006"/>
    <n v="97.972000000000008"/>
    <x v="6"/>
    <s v="Small Business"/>
    <s v="Office Supplies"/>
    <x v="5"/>
    <s v="Wrap Bag"/>
    <d v="2011-12-06T00:00:00"/>
  </r>
  <r>
    <n v="8580"/>
    <s v="3/22/2011"/>
    <s v="High"/>
    <n v="12"/>
    <n v="151.49"/>
    <s v="Regular Air"/>
    <n v="6.97"/>
    <n v="106.04300000000001"/>
    <n v="113.01300000000001"/>
    <x v="3"/>
    <s v="Consumer"/>
    <s v="Office Supplies"/>
    <x v="15"/>
    <s v="Small Box"/>
    <s v="3/22/2011"/>
  </r>
  <r>
    <n v="56130"/>
    <s v="11/29/2011"/>
    <s v="Medium"/>
    <n v="25"/>
    <n v="41.87"/>
    <s v="Regular Air"/>
    <n v="1.57"/>
    <n v="29.308999999999997"/>
    <n v="30.878999999999998"/>
    <x v="0"/>
    <s v="Corporate"/>
    <s v="Office Supplies"/>
    <x v="5"/>
    <s v="Wrap Bag"/>
    <d v="2011-01-12T00:00:00"/>
  </r>
  <r>
    <n v="8288"/>
    <d v="2011-09-05T00:00:00"/>
    <s v="Critical"/>
    <n v="22"/>
    <n v="1337.81"/>
    <s v="Regular Air"/>
    <n v="10.29"/>
    <n v="936.46699999999987"/>
    <n v="946.75699999999983"/>
    <x v="3"/>
    <s v="Corporate"/>
    <s v="Office Supplies"/>
    <x v="11"/>
    <s v="Small Box"/>
    <d v="2011-10-05T00:00:00"/>
  </r>
  <r>
    <n v="44003"/>
    <s v="11/17/2011"/>
    <s v="Low"/>
    <n v="38"/>
    <n v="202.42"/>
    <s v="Regular Air"/>
    <n v="2.99"/>
    <n v="141.69399999999999"/>
    <n v="144.684"/>
    <x v="0"/>
    <s v="Home Office"/>
    <s v="Office Supplies"/>
    <x v="11"/>
    <s v="Small Box"/>
    <s v="11/21/2011"/>
  </r>
  <r>
    <n v="51201"/>
    <s v="12/16/2011"/>
    <s v="High"/>
    <n v="42"/>
    <n v="312.05"/>
    <s v="Regular Air"/>
    <n v="11.51"/>
    <n v="218.435"/>
    <n v="229.94499999999999"/>
    <x v="10"/>
    <s v="Corporate"/>
    <s v="Office Supplies"/>
    <x v="11"/>
    <s v="Small Box"/>
    <s v="12/16/2011"/>
  </r>
  <r>
    <n v="44609"/>
    <s v="6/18/2011"/>
    <s v="Low"/>
    <n v="28"/>
    <n v="525.4"/>
    <s v="Regular Air"/>
    <n v="4.0999999999999996"/>
    <n v="367.78"/>
    <n v="371.88"/>
    <x v="3"/>
    <s v="Small Business"/>
    <s v="Office Supplies"/>
    <x v="5"/>
    <s v="Wrap Bag"/>
    <s v="6/23/2011"/>
  </r>
  <r>
    <n v="24384"/>
    <s v="3/26/2011"/>
    <s v="Medium"/>
    <n v="20"/>
    <n v="2458.2424999999998"/>
    <s v="Regular Air"/>
    <n v="8.99"/>
    <n v="1720.7697499999997"/>
    <n v="1729.7597499999997"/>
    <x v="3"/>
    <s v="Consumer"/>
    <s v="Technology"/>
    <x v="7"/>
    <s v="Small Box"/>
    <s v="3/28/2011"/>
  </r>
  <r>
    <n v="29317"/>
    <d v="2011-02-10T00:00:00"/>
    <s v="Not Specified"/>
    <n v="40"/>
    <n v="7789.63"/>
    <s v="Delivery Truck"/>
    <n v="23.76"/>
    <n v="5452.741"/>
    <n v="5476.5010000000002"/>
    <x v="7"/>
    <s v="Corporate"/>
    <s v="Furniture"/>
    <x v="1"/>
    <s v="Jumbo Drum"/>
    <d v="2011-04-10T00:00:00"/>
  </r>
  <r>
    <n v="50083"/>
    <d v="2011-08-04T00:00:00"/>
    <s v="Not Specified"/>
    <n v="33"/>
    <n v="13671.94"/>
    <s v="Delivery Truck"/>
    <n v="48.26"/>
    <n v="9570.3580000000002"/>
    <n v="9618.6180000000004"/>
    <x v="6"/>
    <s v="Small Business"/>
    <s v="Technology"/>
    <x v="6"/>
    <s v="Jumbo Box"/>
    <d v="2011-10-04T00:00:00"/>
  </r>
  <r>
    <n v="9824"/>
    <s v="1/22/2011"/>
    <s v="Critical"/>
    <n v="43"/>
    <n v="115.81"/>
    <s v="Regular Air"/>
    <n v="1.01"/>
    <n v="81.066999999999993"/>
    <n v="82.076999999999998"/>
    <x v="5"/>
    <s v="Consumer"/>
    <s v="Office Supplies"/>
    <x v="5"/>
    <s v="Wrap Bag"/>
    <s v="1/24/2011"/>
  </r>
  <r>
    <n v="49349"/>
    <d v="2011-01-06T00:00:00"/>
    <s v="High"/>
    <n v="23"/>
    <n v="1642.47"/>
    <s v="Delivery Truck"/>
    <n v="60"/>
    <n v="1149.729"/>
    <n v="1209.729"/>
    <x v="6"/>
    <s v="Home Office"/>
    <s v="Office Supplies"/>
    <x v="10"/>
    <s v="Jumbo Drum"/>
    <d v="2011-03-06T00:00:00"/>
  </r>
  <r>
    <n v="45381"/>
    <s v="8/21/2011"/>
    <s v="Medium"/>
    <n v="26"/>
    <n v="164.1"/>
    <s v="Express Air"/>
    <n v="5.01"/>
    <n v="114.86999999999999"/>
    <n v="119.88"/>
    <x v="4"/>
    <s v="Small Business"/>
    <s v="Office Supplies"/>
    <x v="11"/>
    <s v="Small Box"/>
    <s v="8/22/2011"/>
  </r>
  <r>
    <n v="22561"/>
    <s v="1/20/2011"/>
    <s v="Critical"/>
    <n v="50"/>
    <n v="424"/>
    <s v="Regular Air"/>
    <n v="3.5"/>
    <n v="296.79999999999995"/>
    <n v="300.29999999999995"/>
    <x v="4"/>
    <s v="Consumer"/>
    <s v="Office Supplies"/>
    <x v="10"/>
    <s v="Small Box"/>
    <s v="1/22/2011"/>
  </r>
  <r>
    <n v="27105"/>
    <s v="2/16/2011"/>
    <s v="Not Specified"/>
    <n v="37"/>
    <n v="223.74"/>
    <s v="Regular Air"/>
    <n v="2.5"/>
    <n v="156.61799999999999"/>
    <n v="159.11799999999999"/>
    <x v="0"/>
    <s v="Home Office"/>
    <s v="Office Supplies"/>
    <x v="15"/>
    <s v="Small Box"/>
    <s v="2/17/2011"/>
  </r>
  <r>
    <n v="42148"/>
    <s v="10/20/2011"/>
    <s v="Critical"/>
    <n v="11"/>
    <n v="45.31"/>
    <s v="Regular Air"/>
    <n v="2.97"/>
    <n v="31.716999999999999"/>
    <n v="34.686999999999998"/>
    <x v="0"/>
    <s v="Corporate"/>
    <s v="Office Supplies"/>
    <x v="2"/>
    <s v="Wrap Bag"/>
    <s v="10/23/2011"/>
  </r>
  <r>
    <n v="25863"/>
    <s v="4/22/2011"/>
    <s v="Not Specified"/>
    <n v="18"/>
    <n v="340.68849999999998"/>
    <s v="Express Air"/>
    <n v="4.8099999999999996"/>
    <n v="238.48194999999996"/>
    <n v="243.29194999999996"/>
    <x v="6"/>
    <s v="Corporate"/>
    <s v="Technology"/>
    <x v="7"/>
    <s v="Medium Box"/>
    <s v="4/24/2011"/>
  </r>
  <r>
    <n v="52321"/>
    <d v="2011-05-11T00:00:00"/>
    <s v="High"/>
    <n v="48"/>
    <n v="617.26"/>
    <s v="Regular Air"/>
    <n v="6.13"/>
    <n v="432.08199999999999"/>
    <n v="438.21199999999999"/>
    <x v="1"/>
    <s v="Small Business"/>
    <s v="Office Supplies"/>
    <x v="9"/>
    <s v="Small Box"/>
    <d v="2011-07-11T00:00:00"/>
  </r>
  <r>
    <n v="12867"/>
    <d v="2011-11-03T00:00:00"/>
    <s v="Not Specified"/>
    <n v="6"/>
    <n v="127.49"/>
    <s v="Express Air"/>
    <n v="4"/>
    <n v="89.242999999999995"/>
    <n v="93.242999999999995"/>
    <x v="3"/>
    <s v="Corporate"/>
    <s v="Technology"/>
    <x v="3"/>
    <s v="Small Box"/>
    <d v="2011-11-03T00:00:00"/>
  </r>
  <r>
    <n v="23522"/>
    <d v="2011-11-04T00:00:00"/>
    <s v="Critical"/>
    <n v="19"/>
    <n v="2899.98"/>
    <s v="Regular Air"/>
    <n v="5.5"/>
    <n v="2029.9859999999999"/>
    <n v="2035.4859999999999"/>
    <x v="2"/>
    <s v="Small Business"/>
    <s v="Technology"/>
    <x v="3"/>
    <s v="Small Box"/>
    <d v="2011-12-04T00:00:00"/>
  </r>
  <r>
    <n v="55425"/>
    <d v="2011-01-11T00:00:00"/>
    <s v="Critical"/>
    <n v="7"/>
    <n v="73.86"/>
    <s v="Regular Air"/>
    <n v="9.4499999999999993"/>
    <n v="51.701999999999998"/>
    <n v="61.152000000000001"/>
    <x v="4"/>
    <s v="Corporate"/>
    <s v="Office Supplies"/>
    <x v="9"/>
    <s v="Small Box"/>
    <d v="2011-02-11T00:00:00"/>
  </r>
  <r>
    <n v="2208"/>
    <s v="4/30/2011"/>
    <s v="Not Specified"/>
    <n v="41"/>
    <n v="23281.05"/>
    <s v="Regular Air"/>
    <n v="24.49"/>
    <n v="16296.734999999999"/>
    <n v="16321.224999999999"/>
    <x v="4"/>
    <s v="Home Office"/>
    <s v="Technology"/>
    <x v="16"/>
    <s v="Large Box"/>
    <d v="2011-01-05T00:00:00"/>
  </r>
  <r>
    <n v="56032"/>
    <s v="12/19/2011"/>
    <s v="Not Specified"/>
    <n v="25"/>
    <n v="3923.27"/>
    <s v="Delivery Truck"/>
    <n v="60"/>
    <n v="2746.2889999999998"/>
    <n v="2806.2889999999998"/>
    <x v="10"/>
    <s v="Corporate"/>
    <s v="Furniture"/>
    <x v="8"/>
    <s v="Jumbo Drum"/>
    <s v="12/21/2011"/>
  </r>
  <r>
    <n v="49762"/>
    <s v="6/15/2011"/>
    <s v="High"/>
    <n v="35"/>
    <n v="99.13"/>
    <s v="Regular Air"/>
    <n v="0.81"/>
    <n v="69.390999999999991"/>
    <n v="70.200999999999993"/>
    <x v="2"/>
    <s v="Corporate"/>
    <s v="Office Supplies"/>
    <x v="5"/>
    <s v="Wrap Bag"/>
    <s v="6/17/2011"/>
  </r>
  <r>
    <n v="54977"/>
    <d v="2011-10-07T00:00:00"/>
    <s v="Low"/>
    <n v="12"/>
    <n v="64.77"/>
    <s v="Regular Air"/>
    <n v="1"/>
    <n v="45.338999999999992"/>
    <n v="46.338999999999992"/>
    <x v="0"/>
    <s v="Home Office"/>
    <s v="Office Supplies"/>
    <x v="5"/>
    <s v="Wrap Bag"/>
    <s v="7/15/2011"/>
  </r>
  <r>
    <n v="43397"/>
    <d v="2011-12-05T00:00:00"/>
    <s v="Critical"/>
    <n v="35"/>
    <n v="2130.31"/>
    <s v="Delivery Truck"/>
    <n v="32.409999999999997"/>
    <n v="1491.2169999999999"/>
    <n v="1523.627"/>
    <x v="0"/>
    <s v="Corporate"/>
    <s v="Furniture"/>
    <x v="1"/>
    <s v="Jumbo Drum"/>
    <s v="5/13/2011"/>
  </r>
  <r>
    <n v="8513"/>
    <s v="7/15/2011"/>
    <s v="Low"/>
    <n v="8"/>
    <n v="84.64"/>
    <s v="Express Air"/>
    <n v="4.5"/>
    <n v="59.247999999999998"/>
    <n v="63.747999999999998"/>
    <x v="2"/>
    <s v="Small Business"/>
    <s v="Office Supplies"/>
    <x v="10"/>
    <s v="Small Box"/>
    <s v="7/22/2011"/>
  </r>
  <r>
    <n v="12897"/>
    <s v="7/18/2011"/>
    <s v="Not Specified"/>
    <n v="39"/>
    <n v="141.49"/>
    <s v="Regular Air"/>
    <n v="0.5"/>
    <n v="99.043000000000006"/>
    <n v="99.543000000000006"/>
    <x v="6"/>
    <s v="Corporate"/>
    <s v="Office Supplies"/>
    <x v="12"/>
    <s v="Small Box"/>
    <s v="7/19/2011"/>
  </r>
  <r>
    <n v="29827"/>
    <s v="7/14/2011"/>
    <s v="Critical"/>
    <n v="35"/>
    <n v="926.65"/>
    <s v="Regular Air"/>
    <n v="5.89"/>
    <n v="648.65499999999997"/>
    <n v="654.54499999999996"/>
    <x v="7"/>
    <s v="Consumer"/>
    <s v="Technology"/>
    <x v="3"/>
    <s v="Small Box"/>
    <s v="7/15/2011"/>
  </r>
  <r>
    <n v="22304"/>
    <s v="11/25/2011"/>
    <s v="Low"/>
    <n v="24"/>
    <n v="40.24"/>
    <s v="Regular Air"/>
    <n v="0.7"/>
    <n v="28.167999999999999"/>
    <n v="28.867999999999999"/>
    <x v="3"/>
    <s v="Consumer"/>
    <s v="Office Supplies"/>
    <x v="5"/>
    <s v="Wrap Bag"/>
    <s v="11/29/2011"/>
  </r>
  <r>
    <n v="14116"/>
    <d v="2011-09-10T00:00:00"/>
    <s v="High"/>
    <n v="42"/>
    <n v="1414.05"/>
    <s v="Regular Air"/>
    <n v="14.72"/>
    <n v="989.83499999999992"/>
    <n v="1004.5549999999999"/>
    <x v="1"/>
    <s v="Small Business"/>
    <s v="Office Supplies"/>
    <x v="11"/>
    <s v="Small Box"/>
    <d v="2011-10-10T00:00:00"/>
  </r>
  <r>
    <n v="21155"/>
    <d v="2011-05-02T00:00:00"/>
    <s v="High"/>
    <n v="4"/>
    <n v="81.78"/>
    <s v="Regular Air"/>
    <n v="5.97"/>
    <n v="57.245999999999995"/>
    <n v="63.215999999999994"/>
    <x v="9"/>
    <s v="Consumer"/>
    <s v="Office Supplies"/>
    <x v="2"/>
    <s v="Small Box"/>
    <d v="2011-06-02T00:00:00"/>
  </r>
  <r>
    <n v="58626"/>
    <s v="12/30/2011"/>
    <s v="High"/>
    <n v="21"/>
    <n v="10469.030000000001"/>
    <s v="Delivery Truck"/>
    <n v="26"/>
    <n v="7328.3209999999999"/>
    <n v="7354.3209999999999"/>
    <x v="11"/>
    <s v="Small Business"/>
    <s v="Furniture"/>
    <x v="1"/>
    <s v="Jumbo Drum"/>
    <d v="2012-02-01T00:00:00"/>
  </r>
  <r>
    <n v="41991"/>
    <s v="12/18/2011"/>
    <s v="Low"/>
    <n v="35"/>
    <n v="543.22"/>
    <s v="Regular Air"/>
    <n v="7.4"/>
    <n v="380.25400000000002"/>
    <n v="387.654"/>
    <x v="11"/>
    <s v="Corporate"/>
    <s v="Furniture"/>
    <x v="0"/>
    <s v="Small Box"/>
    <s v="12/22/2011"/>
  </r>
  <r>
    <n v="56162"/>
    <s v="4/25/2011"/>
    <s v="Not Specified"/>
    <n v="30"/>
    <n v="5217.79"/>
    <s v="Delivery Truck"/>
    <n v="30"/>
    <n v="3652.4529999999995"/>
    <n v="3682.4529999999995"/>
    <x v="0"/>
    <s v="Corporate"/>
    <s v="Furniture"/>
    <x v="1"/>
    <s v="Jumbo Drum"/>
    <s v="4/27/2011"/>
  </r>
  <r>
    <n v="32065"/>
    <d v="2011-02-12T00:00:00"/>
    <s v="Medium"/>
    <n v="25"/>
    <n v="450.28"/>
    <s v="Regular Air"/>
    <n v="8.51"/>
    <n v="315.19599999999997"/>
    <n v="323.70599999999996"/>
    <x v="2"/>
    <s v="Corporate"/>
    <s v="Technology"/>
    <x v="6"/>
    <s v="Medium Box"/>
    <d v="2011-03-12T00:00:00"/>
  </r>
  <r>
    <n v="9824"/>
    <s v="1/22/2011"/>
    <s v="Critical"/>
    <n v="39"/>
    <n v="1939.66"/>
    <s v="Express Air"/>
    <n v="4.5"/>
    <n v="1357.7619999999999"/>
    <n v="1362.2619999999999"/>
    <x v="5"/>
    <s v="Consumer"/>
    <s v="Office Supplies"/>
    <x v="10"/>
    <s v="Small Box"/>
    <s v="1/24/2011"/>
  </r>
  <r>
    <n v="42373"/>
    <s v="8/17/2011"/>
    <s v="Not Specified"/>
    <n v="11"/>
    <n v="127.32"/>
    <s v="Express Air"/>
    <n v="2.99"/>
    <n v="89.123999999999995"/>
    <n v="92.11399999999999"/>
    <x v="9"/>
    <s v="Consumer"/>
    <s v="Office Supplies"/>
    <x v="11"/>
    <s v="Small Box"/>
    <s v="8/18/2011"/>
  </r>
  <r>
    <n v="18085"/>
    <s v="9/25/2011"/>
    <s v="High"/>
    <n v="23"/>
    <n v="8127.51"/>
    <s v="Delivery Truck"/>
    <n v="40.19"/>
    <n v="5689.2569999999996"/>
    <n v="5729.4469999999992"/>
    <x v="6"/>
    <s v="Corporate"/>
    <s v="Furniture"/>
    <x v="8"/>
    <s v="Jumbo Box"/>
    <s v="9/27/2011"/>
  </r>
  <r>
    <n v="420"/>
    <s v="10/30/2011"/>
    <s v="Not Specified"/>
    <n v="6"/>
    <n v="41.7"/>
    <s v="Regular Air"/>
    <n v="5.37"/>
    <n v="29.19"/>
    <n v="34.56"/>
    <x v="7"/>
    <s v="Small Business"/>
    <s v="Office Supplies"/>
    <x v="2"/>
    <s v="Small Box"/>
    <d v="2011-01-11T00:00:00"/>
  </r>
  <r>
    <n v="42083"/>
    <d v="2011-11-12T00:00:00"/>
    <s v="Critical"/>
    <n v="36"/>
    <n v="236.89"/>
    <s v="Regular Air"/>
    <n v="6.22"/>
    <n v="165.82299999999998"/>
    <n v="172.04299999999998"/>
    <x v="7"/>
    <s v="Consumer"/>
    <s v="Office Supplies"/>
    <x v="2"/>
    <s v="Small Box"/>
    <s v="12/13/2011"/>
  </r>
  <r>
    <n v="36704"/>
    <s v="6/16/2011"/>
    <s v="High"/>
    <n v="19"/>
    <n v="70.319999999999993"/>
    <s v="Regular Air"/>
    <n v="4.17"/>
    <n v="49.22399999999999"/>
    <n v="53.393999999999991"/>
    <x v="7"/>
    <s v="Home Office"/>
    <s v="Office Supplies"/>
    <x v="5"/>
    <s v="Small Pack"/>
    <s v="6/18/2011"/>
  </r>
  <r>
    <n v="706"/>
    <d v="2011-08-09T00:00:00"/>
    <s v="Critical"/>
    <n v="42"/>
    <n v="75.14"/>
    <s v="Regular Air"/>
    <n v="0.7"/>
    <n v="52.597999999999999"/>
    <n v="53.298000000000002"/>
    <x v="4"/>
    <s v="Consumer"/>
    <s v="Office Supplies"/>
    <x v="5"/>
    <s v="Wrap Bag"/>
    <d v="2011-10-09T00:00:00"/>
  </r>
  <r>
    <n v="22181"/>
    <d v="2011-07-10T00:00:00"/>
    <s v="Low"/>
    <n v="41"/>
    <n v="258.13"/>
    <s v="Regular Air"/>
    <n v="1.82"/>
    <n v="180.69099999999997"/>
    <n v="182.51099999999997"/>
    <x v="6"/>
    <s v="Corporate"/>
    <s v="Office Supplies"/>
    <x v="13"/>
    <s v="Wrap Bag"/>
    <s v="10/16/2011"/>
  </r>
  <r>
    <n v="40964"/>
    <s v="5/23/2011"/>
    <s v="Critical"/>
    <n v="40"/>
    <n v="301.12"/>
    <s v="Regular Air"/>
    <n v="8.3699999999999992"/>
    <n v="210.78399999999999"/>
    <n v="219.154"/>
    <x v="3"/>
    <s v="Corporate"/>
    <s v="Office Supplies"/>
    <x v="4"/>
    <s v="Small Pack"/>
    <s v="5/26/2011"/>
  </r>
  <r>
    <n v="27622"/>
    <d v="2011-06-02T00:00:00"/>
    <s v="Medium"/>
    <n v="4"/>
    <n v="1280.73"/>
    <s v="Delivery Truck"/>
    <n v="43.57"/>
    <n v="896.51099999999997"/>
    <n v="940.08100000000002"/>
    <x v="2"/>
    <s v="Consumer"/>
    <s v="Furniture"/>
    <x v="8"/>
    <s v="Jumbo Box"/>
    <d v="2011-07-02T00:00:00"/>
  </r>
  <r>
    <n v="25028"/>
    <d v="2011-05-01T00:00:00"/>
    <s v="Critical"/>
    <n v="14"/>
    <n v="552.08000000000004"/>
    <s v="Express Air"/>
    <n v="5.08"/>
    <n v="386.45600000000002"/>
    <n v="391.536"/>
    <x v="7"/>
    <s v="Home Office"/>
    <s v="Office Supplies"/>
    <x v="2"/>
    <s v="Wrap Bag"/>
    <d v="2011-07-01T00:00:00"/>
  </r>
  <r>
    <n v="15106"/>
    <s v="1/27/2011"/>
    <s v="Not Specified"/>
    <n v="35"/>
    <n v="82.15"/>
    <s v="Regular Air"/>
    <n v="1.1200000000000001"/>
    <n v="57.505000000000003"/>
    <n v="58.625"/>
    <x v="1"/>
    <s v="Home Office"/>
    <s v="Office Supplies"/>
    <x v="5"/>
    <s v="Wrap Bag"/>
    <s v="1/29/2011"/>
  </r>
  <r>
    <n v="56640"/>
    <s v="8/25/2011"/>
    <s v="High"/>
    <n v="11"/>
    <n v="80.260000000000005"/>
    <s v="Regular Air"/>
    <n v="5.66"/>
    <n v="56.182000000000002"/>
    <n v="61.841999999999999"/>
    <x v="0"/>
    <s v="Corporate"/>
    <s v="Office Supplies"/>
    <x v="2"/>
    <s v="Small Box"/>
    <s v="8/26/2011"/>
  </r>
  <r>
    <n v="7077"/>
    <s v="12/21/2011"/>
    <s v="High"/>
    <n v="14"/>
    <n v="304.52"/>
    <s v="Regular Air"/>
    <n v="5.94"/>
    <n v="213.16399999999999"/>
    <n v="219.10399999999998"/>
    <x v="7"/>
    <s v="Consumer"/>
    <s v="Office Supplies"/>
    <x v="10"/>
    <s v="Medium Box"/>
    <s v="12/23/2011"/>
  </r>
  <r>
    <n v="55616"/>
    <d v="2011-08-05T00:00:00"/>
    <s v="High"/>
    <n v="29"/>
    <n v="184.74"/>
    <s v="Regular Air"/>
    <n v="4.38"/>
    <n v="129.31800000000001"/>
    <n v="133.69800000000001"/>
    <x v="4"/>
    <s v="Consumer"/>
    <s v="Technology"/>
    <x v="3"/>
    <s v="Small Pack"/>
    <d v="2011-09-05T00:00:00"/>
  </r>
  <r>
    <n v="44256"/>
    <s v="11/19/2011"/>
    <s v="Low"/>
    <n v="39"/>
    <n v="301.36"/>
    <s v="Regular Air"/>
    <n v="2.87"/>
    <n v="210.952"/>
    <n v="213.822"/>
    <x v="0"/>
    <s v="Corporate"/>
    <s v="Office Supplies"/>
    <x v="2"/>
    <s v="Wrap Bag"/>
    <s v="11/28/2011"/>
  </r>
  <r>
    <n v="56039"/>
    <s v="11/25/2011"/>
    <s v="Low"/>
    <n v="23"/>
    <n v="156.66"/>
    <s v="Regular Air"/>
    <n v="5.2"/>
    <n v="109.66199999999999"/>
    <n v="114.86199999999999"/>
    <x v="6"/>
    <s v="Small Business"/>
    <s v="Office Supplies"/>
    <x v="2"/>
    <s v="Small Box"/>
    <s v="11/30/2011"/>
  </r>
  <r>
    <n v="49443"/>
    <s v="1/23/2011"/>
    <s v="High"/>
    <n v="41"/>
    <n v="396.15"/>
    <s v="Regular Air"/>
    <n v="4.82"/>
    <n v="277.30499999999995"/>
    <n v="282.12499999999994"/>
    <x v="2"/>
    <s v="Home Office"/>
    <s v="Office Supplies"/>
    <x v="5"/>
    <s v="Wrap Bag"/>
    <s v="1/24/2011"/>
  </r>
  <r>
    <n v="1191"/>
    <d v="2011-06-11T00:00:00"/>
    <s v="Medium"/>
    <n v="35"/>
    <n v="3532.96"/>
    <s v="Delivery Truck"/>
    <n v="60"/>
    <n v="2473.0719999999997"/>
    <n v="2533.0719999999997"/>
    <x v="2"/>
    <s v="Home Office"/>
    <s v="Furniture"/>
    <x v="8"/>
    <s v="Jumbo Drum"/>
    <d v="2011-07-11T00:00:00"/>
  </r>
  <r>
    <n v="11652"/>
    <d v="2011-10-11T00:00:00"/>
    <s v="Not Specified"/>
    <n v="1"/>
    <n v="61.463500000000003"/>
    <s v="Regular Air"/>
    <n v="8.99"/>
    <n v="43.024450000000002"/>
    <n v="52.014450000000004"/>
    <x v="6"/>
    <s v="Home Office"/>
    <s v="Technology"/>
    <x v="7"/>
    <s v="Small Box"/>
    <d v="2011-12-11T00:00:00"/>
  </r>
  <r>
    <n v="42919"/>
    <d v="2011-06-10T00:00:00"/>
    <s v="Medium"/>
    <n v="7"/>
    <n v="1143.4285"/>
    <s v="Express Air"/>
    <n v="4.2"/>
    <n v="800.39994999999999"/>
    <n v="804.59995000000004"/>
    <x v="0"/>
    <s v="Corporate"/>
    <s v="Technology"/>
    <x v="7"/>
    <s v="Small Box"/>
    <d v="2011-07-10T00:00:00"/>
  </r>
  <r>
    <n v="40327"/>
    <s v="5/13/2011"/>
    <s v="Medium"/>
    <n v="42"/>
    <n v="152.55000000000001"/>
    <s v="Regular Air"/>
    <n v="2.5"/>
    <n v="106.785"/>
    <n v="109.285"/>
    <x v="11"/>
    <s v="Corporate"/>
    <s v="Office Supplies"/>
    <x v="15"/>
    <s v="Small Box"/>
    <s v="5/15/2011"/>
  </r>
  <r>
    <n v="58566"/>
    <s v="8/23/2011"/>
    <s v="Not Specified"/>
    <n v="42"/>
    <n v="2414.9944999999998"/>
    <s v="Express Air"/>
    <n v="4.99"/>
    <n v="1690.4961499999997"/>
    <n v="1695.4861499999997"/>
    <x v="7"/>
    <s v="Consumer"/>
    <s v="Technology"/>
    <x v="7"/>
    <s v="Small Box"/>
    <s v="8/25/2011"/>
  </r>
  <r>
    <n v="44960"/>
    <d v="2011-03-05T00:00:00"/>
    <s v="Low"/>
    <n v="16"/>
    <n v="112.91"/>
    <s v="Regular Air"/>
    <n v="8.4"/>
    <n v="79.036999999999992"/>
    <n v="87.436999999999998"/>
    <x v="6"/>
    <s v="Consumer"/>
    <s v="Office Supplies"/>
    <x v="2"/>
    <s v="Small Box"/>
    <d v="2011-05-05T00:00:00"/>
  </r>
  <r>
    <n v="14951"/>
    <s v="5/17/2011"/>
    <s v="Medium"/>
    <n v="34"/>
    <n v="2779.2"/>
    <s v="Regular Air"/>
    <n v="7.18"/>
    <n v="1945.4399999999998"/>
    <n v="1952.62"/>
    <x v="10"/>
    <s v="Home Office"/>
    <s v="Technology"/>
    <x v="3"/>
    <s v="Small Box"/>
    <s v="5/19/2011"/>
  </r>
  <r>
    <n v="11111"/>
    <s v="1/17/2011"/>
    <s v="Medium"/>
    <n v="29"/>
    <n v="176.5"/>
    <s v="Regular Air"/>
    <n v="7.37"/>
    <n v="123.55"/>
    <n v="130.91999999999999"/>
    <x v="6"/>
    <s v="Corporate"/>
    <s v="Office Supplies"/>
    <x v="2"/>
    <s v="Small Box"/>
    <s v="1/19/2011"/>
  </r>
  <r>
    <n v="30081"/>
    <s v="12/17/2011"/>
    <s v="High"/>
    <n v="26"/>
    <n v="213.49"/>
    <s v="Regular Air"/>
    <n v="8.94"/>
    <n v="149.44299999999998"/>
    <n v="158.38299999999998"/>
    <x v="3"/>
    <s v="Home Office"/>
    <s v="Office Supplies"/>
    <x v="11"/>
    <s v="Small Box"/>
    <s v="12/19/2011"/>
  </r>
  <r>
    <n v="19523"/>
    <s v="11/30/2011"/>
    <s v="High"/>
    <n v="44"/>
    <n v="155.78"/>
    <s v="Regular Air"/>
    <n v="2.2000000000000002"/>
    <n v="109.04599999999999"/>
    <n v="111.246"/>
    <x v="6"/>
    <s v="Corporate"/>
    <s v="Office Supplies"/>
    <x v="2"/>
    <s v="Wrap Bag"/>
    <d v="2011-01-12T00:00:00"/>
  </r>
  <r>
    <n v="27363"/>
    <s v="10/18/2011"/>
    <s v="Medium"/>
    <n v="6"/>
    <n v="646.14"/>
    <s v="Regular Air"/>
    <n v="35"/>
    <n v="452.29799999999994"/>
    <n v="487.29799999999994"/>
    <x v="5"/>
    <s v="Small Business"/>
    <s v="Office Supplies"/>
    <x v="9"/>
    <s v="Large Box"/>
    <s v="10/20/2011"/>
  </r>
  <r>
    <n v="25188"/>
    <d v="2011-03-01T00:00:00"/>
    <s v="Medium"/>
    <n v="20"/>
    <n v="1564.1614999999999"/>
    <s v="Regular Air"/>
    <n v="2.5"/>
    <n v="1094.9130499999999"/>
    <n v="1097.4130499999999"/>
    <x v="2"/>
    <s v="Home Office"/>
    <s v="Technology"/>
    <x v="7"/>
    <s v="Small Box"/>
    <d v="2011-05-01T00:00:00"/>
  </r>
  <r>
    <n v="52930"/>
    <d v="2011-08-11T00:00:00"/>
    <s v="Low"/>
    <n v="40"/>
    <n v="1865.5885000000001"/>
    <s v="Regular Air"/>
    <n v="1.25"/>
    <n v="1305.9119499999999"/>
    <n v="1307.1619499999999"/>
    <x v="6"/>
    <s v="Corporate"/>
    <s v="Technology"/>
    <x v="7"/>
    <s v="Small Pack"/>
    <d v="2011-08-11T00:00:00"/>
  </r>
  <r>
    <n v="41956"/>
    <d v="2011-12-12T00:00:00"/>
    <s v="Medium"/>
    <n v="22"/>
    <n v="364.69"/>
    <s v="Express Air"/>
    <n v="6.25"/>
    <n v="255.28299999999999"/>
    <n v="261.53300000000002"/>
    <x v="10"/>
    <s v="Home Office"/>
    <s v="Office Supplies"/>
    <x v="9"/>
    <s v="Small Box"/>
    <s v="12/13/2011"/>
  </r>
  <r>
    <n v="13702"/>
    <d v="2011-10-09T00:00:00"/>
    <s v="Low"/>
    <n v="6"/>
    <n v="209"/>
    <s v="Regular Air"/>
    <n v="7.5"/>
    <n v="146.29999999999998"/>
    <n v="153.79999999999998"/>
    <x v="1"/>
    <s v="Small Business"/>
    <s v="Office Supplies"/>
    <x v="2"/>
    <s v="Small Box"/>
    <s v="9/14/2011"/>
  </r>
  <r>
    <n v="55650"/>
    <s v="10/21/2011"/>
    <s v="Low"/>
    <n v="41"/>
    <n v="1258.97"/>
    <s v="Regular Air"/>
    <n v="5.5"/>
    <n v="881.279"/>
    <n v="886.779"/>
    <x v="3"/>
    <s v="Home Office"/>
    <s v="Technology"/>
    <x v="3"/>
    <s v="Small Box"/>
    <s v="10/23/2011"/>
  </r>
  <r>
    <n v="4676"/>
    <s v="8/31/2011"/>
    <s v="High"/>
    <n v="30"/>
    <n v="4253.009"/>
    <s v="Regular Air"/>
    <n v="8.99"/>
    <n v="2977.1062999999999"/>
    <n v="2986.0962999999997"/>
    <x v="8"/>
    <s v="Home Office"/>
    <s v="Technology"/>
    <x v="7"/>
    <s v="Small Box"/>
    <d v="2011-01-09T00:00:00"/>
  </r>
  <r>
    <n v="40422"/>
    <s v="7/18/2011"/>
    <s v="Critical"/>
    <n v="39"/>
    <n v="2192.4389999999999"/>
    <s v="Express Air"/>
    <n v="3.99"/>
    <n v="1534.7072999999998"/>
    <n v="1538.6972999999998"/>
    <x v="6"/>
    <s v="Consumer"/>
    <s v="Technology"/>
    <x v="7"/>
    <s v="Small Box"/>
    <s v="7/20/2011"/>
  </r>
  <r>
    <n v="23104"/>
    <d v="2011-09-04T00:00:00"/>
    <s v="Medium"/>
    <n v="3"/>
    <n v="30.92"/>
    <s v="Express Air"/>
    <n v="2.83"/>
    <n v="21.643999999999998"/>
    <n v="24.473999999999997"/>
    <x v="10"/>
    <s v="Small Business"/>
    <s v="Furniture"/>
    <x v="0"/>
    <s v="Small Pack"/>
    <d v="2011-10-04T00:00:00"/>
  </r>
  <r>
    <n v="8902"/>
    <s v="6/19/2011"/>
    <s v="High"/>
    <n v="27"/>
    <n v="180.46"/>
    <s v="Regular Air"/>
    <n v="5.94"/>
    <n v="126.322"/>
    <n v="132.262"/>
    <x v="7"/>
    <s v="Consumer"/>
    <s v="Office Supplies"/>
    <x v="2"/>
    <s v="Small Box"/>
    <s v="6/21/2011"/>
  </r>
  <r>
    <n v="57376"/>
    <s v="6/19/2011"/>
    <s v="Critical"/>
    <n v="44"/>
    <n v="442.72"/>
    <s v="Regular Air"/>
    <n v="7.94"/>
    <n v="309.904"/>
    <n v="317.84399999999999"/>
    <x v="4"/>
    <s v="Small Business"/>
    <s v="Furniture"/>
    <x v="0"/>
    <s v="Small Pack"/>
    <s v="6/21/2011"/>
  </r>
  <r>
    <n v="4070"/>
    <d v="2011-11-06T00:00:00"/>
    <s v="High"/>
    <n v="22"/>
    <n v="646.07000000000005"/>
    <s v="Express Air"/>
    <n v="1.99"/>
    <n v="452.24900000000002"/>
    <n v="454.23900000000003"/>
    <x v="3"/>
    <s v="Home Office"/>
    <s v="Technology"/>
    <x v="3"/>
    <s v="Small Pack"/>
    <d v="2011-11-06T00:00:00"/>
  </r>
  <r>
    <n v="56420"/>
    <s v="7/24/2011"/>
    <s v="Low"/>
    <n v="22"/>
    <n v="2403.1370000000002"/>
    <s v="Regular Air"/>
    <n v="8.99"/>
    <n v="1682.1958999999999"/>
    <n v="1691.1858999999999"/>
    <x v="7"/>
    <s v="Consumer"/>
    <s v="Technology"/>
    <x v="7"/>
    <s v="Small Box"/>
    <s v="7/29/2011"/>
  </r>
  <r>
    <n v="386"/>
    <s v="1/24/2011"/>
    <s v="High"/>
    <n v="4"/>
    <n v="14.96"/>
    <s v="Regular Air"/>
    <n v="0.5"/>
    <n v="10.472"/>
    <n v="10.972"/>
    <x v="6"/>
    <s v="Corporate"/>
    <s v="Office Supplies"/>
    <x v="12"/>
    <s v="Small Box"/>
    <s v="1/26/2011"/>
  </r>
  <r>
    <n v="43363"/>
    <d v="2011-05-09T00:00:00"/>
    <s v="Critical"/>
    <n v="35"/>
    <n v="12908.4"/>
    <s v="Delivery Truck"/>
    <n v="59"/>
    <n v="9035.8799999999992"/>
    <n v="9094.8799999999992"/>
    <x v="10"/>
    <s v="Home Office"/>
    <s v="Furniture"/>
    <x v="1"/>
    <s v="Jumbo Drum"/>
    <d v="2011-07-09T00:00:00"/>
  </r>
  <r>
    <n v="56711"/>
    <d v="2011-06-02T00:00:00"/>
    <s v="Low"/>
    <n v="25"/>
    <n v="1279.45"/>
    <s v="Regular Air"/>
    <n v="7.23"/>
    <n v="895.61500000000001"/>
    <n v="902.84500000000003"/>
    <x v="5"/>
    <s v="Consumer"/>
    <s v="Office Supplies"/>
    <x v="2"/>
    <s v="Small Box"/>
    <d v="2011-11-02T00:00:00"/>
  </r>
  <r>
    <n v="58433"/>
    <d v="2011-01-07T00:00:00"/>
    <s v="High"/>
    <n v="11"/>
    <n v="2020.58"/>
    <s v="Delivery Truck"/>
    <n v="30"/>
    <n v="1414.4059999999999"/>
    <n v="1444.4059999999999"/>
    <x v="0"/>
    <s v="Home Office"/>
    <s v="Furniture"/>
    <x v="1"/>
    <s v="Jumbo Drum"/>
    <d v="2011-02-07T00:00:00"/>
  </r>
  <r>
    <n v="25697"/>
    <s v="4/26/2011"/>
    <s v="Low"/>
    <n v="46"/>
    <n v="400.25"/>
    <s v="Regular Air"/>
    <n v="3.62"/>
    <n v="280.17499999999995"/>
    <n v="283.79499999999996"/>
    <x v="6"/>
    <s v="Consumer"/>
    <s v="Technology"/>
    <x v="3"/>
    <s v="Small Pack"/>
    <s v="4/26/2011"/>
  </r>
  <r>
    <n v="27271"/>
    <s v="9/14/2011"/>
    <s v="Not Specified"/>
    <n v="8"/>
    <n v="301.57"/>
    <s v="Delivery Truck"/>
    <n v="19.190000000000001"/>
    <n v="211.09899999999999"/>
    <n v="230.28899999999999"/>
    <x v="2"/>
    <s v="Corporate"/>
    <s v="Furniture"/>
    <x v="1"/>
    <s v="Jumbo Drum"/>
    <s v="9/15/2011"/>
  </r>
  <r>
    <n v="16100"/>
    <d v="2011-07-03T00:00:00"/>
    <s v="Medium"/>
    <n v="44"/>
    <n v="226.18"/>
    <s v="Regular Air"/>
    <n v="5.72"/>
    <n v="158.32599999999999"/>
    <n v="164.04599999999999"/>
    <x v="11"/>
    <s v="Corporate"/>
    <s v="Furniture"/>
    <x v="0"/>
    <s v="Small Pack"/>
    <d v="2011-08-03T00:00:00"/>
  </r>
  <r>
    <n v="33824"/>
    <d v="2011-02-03T00:00:00"/>
    <s v="Critical"/>
    <n v="19"/>
    <n v="50.99"/>
    <s v="Regular Air"/>
    <n v="1.34"/>
    <n v="35.692999999999998"/>
    <n v="37.033000000000001"/>
    <x v="7"/>
    <s v="Corporate"/>
    <s v="Office Supplies"/>
    <x v="5"/>
    <s v="Wrap Bag"/>
    <d v="2011-03-03T00:00:00"/>
  </r>
  <r>
    <n v="47810"/>
    <s v="8/14/2011"/>
    <s v="Critical"/>
    <n v="3"/>
    <n v="19.57"/>
    <s v="Regular Air"/>
    <n v="1.2"/>
    <n v="13.699"/>
    <n v="14.898999999999999"/>
    <x v="9"/>
    <s v="Home Office"/>
    <s v="Office Supplies"/>
    <x v="5"/>
    <s v="Wrap Bag"/>
    <s v="8/15/2011"/>
  </r>
  <r>
    <n v="9927"/>
    <s v="8/16/2011"/>
    <s v="High"/>
    <n v="32"/>
    <n v="4655.07"/>
    <s v="Delivery Truck"/>
    <n v="53.48"/>
    <n v="3258.5489999999995"/>
    <n v="3312.0289999999995"/>
    <x v="1"/>
    <s v="Corporate"/>
    <s v="Furniture"/>
    <x v="14"/>
    <s v="Jumbo Box"/>
    <s v="8/17/2011"/>
  </r>
  <r>
    <n v="871"/>
    <s v="11/14/2011"/>
    <s v="Low"/>
    <n v="17"/>
    <n v="104.94"/>
    <s v="Regular Air"/>
    <n v="5.22"/>
    <n v="73.457999999999998"/>
    <n v="78.677999999999997"/>
    <x v="5"/>
    <s v="Home Office"/>
    <s v="Furniture"/>
    <x v="0"/>
    <s v="Small Box"/>
    <s v="11/14/2011"/>
  </r>
  <r>
    <n v="45601"/>
    <s v="9/26/2011"/>
    <s v="High"/>
    <n v="47"/>
    <n v="945.03"/>
    <s v="Regular Air"/>
    <n v="5.97"/>
    <n v="661.52099999999996"/>
    <n v="667.49099999999999"/>
    <x v="11"/>
    <s v="Corporate"/>
    <s v="Office Supplies"/>
    <x v="2"/>
    <s v="Small Box"/>
    <s v="9/28/2011"/>
  </r>
  <r>
    <n v="45059"/>
    <d v="2011-03-02T00:00:00"/>
    <s v="Not Specified"/>
    <n v="35"/>
    <n v="1327.59"/>
    <s v="Express Air"/>
    <n v="2.9"/>
    <n v="929.31299999999987"/>
    <n v="932.21299999999985"/>
    <x v="4"/>
    <s v="Consumer"/>
    <s v="Office Supplies"/>
    <x v="5"/>
    <s v="Small Pack"/>
    <d v="2011-04-02T00:00:00"/>
  </r>
  <r>
    <n v="35687"/>
    <s v="11/18/2011"/>
    <s v="Not Specified"/>
    <n v="48"/>
    <n v="620.23"/>
    <s v="Express Air"/>
    <n v="4.9800000000000004"/>
    <n v="434.161"/>
    <n v="439.14100000000002"/>
    <x v="3"/>
    <s v="Home Office"/>
    <s v="Furniture"/>
    <x v="0"/>
    <s v="Small Pack"/>
    <s v="11/19/2011"/>
  </r>
  <r>
    <n v="16096"/>
    <s v="1/19/2011"/>
    <s v="High"/>
    <n v="9"/>
    <n v="42.21"/>
    <s v="Express Air"/>
    <n v="0.99"/>
    <n v="29.546999999999997"/>
    <n v="30.536999999999995"/>
    <x v="6"/>
    <s v="Consumer"/>
    <s v="Office Supplies"/>
    <x v="12"/>
    <s v="Small Box"/>
    <s v="1/20/2011"/>
  </r>
  <r>
    <n v="51461"/>
    <d v="2011-10-02T00:00:00"/>
    <s v="Not Specified"/>
    <n v="43"/>
    <n v="858.53"/>
    <s v="Regular Air"/>
    <n v="11.17"/>
    <n v="600.97099999999989"/>
    <n v="612.14099999999985"/>
    <x v="3"/>
    <s v="Corporate"/>
    <s v="Furniture"/>
    <x v="0"/>
    <s v="Large Box"/>
    <d v="2011-12-02T00:00:00"/>
  </r>
  <r>
    <n v="31399"/>
    <d v="2011-05-11T00:00:00"/>
    <s v="Not Specified"/>
    <n v="9"/>
    <n v="337.20350000000002"/>
    <s v="Regular Air"/>
    <n v="4.99"/>
    <n v="236.04245"/>
    <n v="241.03245000000001"/>
    <x v="7"/>
    <s v="Consumer"/>
    <s v="Technology"/>
    <x v="7"/>
    <s v="Small Box"/>
    <d v="2011-06-11T00:00:00"/>
  </r>
  <r>
    <n v="39617"/>
    <s v="12/17/2011"/>
    <s v="Not Specified"/>
    <n v="33"/>
    <n v="1283.68"/>
    <s v="Regular Air"/>
    <n v="9.1999999999999993"/>
    <n v="898.57600000000002"/>
    <n v="907.77600000000007"/>
    <x v="0"/>
    <s v="Small Business"/>
    <s v="Furniture"/>
    <x v="0"/>
    <s v="Wrap Bag"/>
    <s v="12/19/2011"/>
  </r>
  <r>
    <n v="11270"/>
    <s v="6/30/2011"/>
    <s v="High"/>
    <n v="15"/>
    <n v="140.07"/>
    <s v="Express Air"/>
    <n v="6.19"/>
    <n v="98.048999999999992"/>
    <n v="104.23899999999999"/>
    <x v="3"/>
    <s v="Corporate"/>
    <s v="Office Supplies"/>
    <x v="11"/>
    <s v="Small Box"/>
    <d v="2011-01-07T00:00:00"/>
  </r>
  <r>
    <n v="6403"/>
    <d v="2011-11-02T00:00:00"/>
    <s v="Low"/>
    <n v="41"/>
    <n v="17874.259999999998"/>
    <s v="Regular Air"/>
    <n v="19.989999999999998"/>
    <n v="12511.981999999998"/>
    <n v="12531.971999999998"/>
    <x v="6"/>
    <s v="Small Business"/>
    <s v="Office Supplies"/>
    <x v="9"/>
    <s v="Small Box"/>
    <s v="2/13/2011"/>
  </r>
  <r>
    <n v="48512"/>
    <d v="2011-03-08T00:00:00"/>
    <s v="Not Specified"/>
    <n v="47"/>
    <n v="148.26"/>
    <s v="Express Air"/>
    <n v="0.81"/>
    <n v="103.78199999999998"/>
    <n v="104.59199999999998"/>
    <x v="0"/>
    <s v="Consumer"/>
    <s v="Office Supplies"/>
    <x v="5"/>
    <s v="Wrap Bag"/>
    <d v="2011-03-08T00:00:00"/>
  </r>
  <r>
    <n v="46305"/>
    <s v="7/30/2011"/>
    <s v="Low"/>
    <n v="30"/>
    <n v="299.66000000000003"/>
    <s v="Regular Air"/>
    <n v="5.75"/>
    <n v="209.762"/>
    <n v="215.512"/>
    <x v="3"/>
    <s v="Consumer"/>
    <s v="Office Supplies"/>
    <x v="11"/>
    <s v="Small Box"/>
    <d v="2011-03-08T00:00:00"/>
  </r>
  <r>
    <n v="52512"/>
    <d v="2011-07-07T00:00:00"/>
    <s v="High"/>
    <n v="4"/>
    <n v="49.86"/>
    <s v="Regular Air"/>
    <n v="4.9800000000000004"/>
    <n v="34.901999999999994"/>
    <n v="39.881999999999991"/>
    <x v="6"/>
    <s v="Consumer"/>
    <s v="Office Supplies"/>
    <x v="10"/>
    <s v="Small Box"/>
    <d v="2011-09-07T00:00:00"/>
  </r>
  <r>
    <n v="58340"/>
    <d v="2011-08-01T00:00:00"/>
    <s v="Medium"/>
    <n v="36"/>
    <n v="1936.3"/>
    <s v="Regular Air"/>
    <n v="13.66"/>
    <n v="1355.4099999999999"/>
    <n v="1369.07"/>
    <x v="11"/>
    <s v="Corporate"/>
    <s v="Office Supplies"/>
    <x v="10"/>
    <s v="Small Box"/>
    <d v="2011-09-01T00:00:00"/>
  </r>
  <r>
    <n v="49220"/>
    <s v="8/13/2011"/>
    <s v="Critical"/>
    <n v="13"/>
    <n v="409.97"/>
    <s v="Regular Air"/>
    <n v="3.5"/>
    <n v="286.97899999999998"/>
    <n v="290.47899999999998"/>
    <x v="3"/>
    <s v="Corporate"/>
    <s v="Office Supplies"/>
    <x v="10"/>
    <s v="Small Box"/>
    <s v="8/14/2011"/>
  </r>
  <r>
    <n v="18951"/>
    <s v="6/29/2011"/>
    <s v="Critical"/>
    <n v="16"/>
    <n v="61.5"/>
    <s v="Regular Air"/>
    <n v="2.97"/>
    <n v="43.05"/>
    <n v="46.019999999999996"/>
    <x v="4"/>
    <s v="Corporate"/>
    <s v="Office Supplies"/>
    <x v="2"/>
    <s v="Wrap Bag"/>
    <s v="6/30/2011"/>
  </r>
  <r>
    <n v="2532"/>
    <d v="2011-10-10T00:00:00"/>
    <s v="High"/>
    <n v="24"/>
    <n v="426.03699999999998"/>
    <s v="Regular Air"/>
    <n v="2.5"/>
    <n v="298.22589999999997"/>
    <n v="300.72589999999997"/>
    <x v="8"/>
    <s v="Corporate"/>
    <s v="Technology"/>
    <x v="7"/>
    <s v="Wrap Bag"/>
    <d v="2011-11-10T00:00:00"/>
  </r>
  <r>
    <n v="31618"/>
    <d v="2011-11-07T00:00:00"/>
    <s v="Critical"/>
    <n v="14"/>
    <n v="403.17"/>
    <s v="Regular Air"/>
    <n v="1.49"/>
    <n v="282.21899999999999"/>
    <n v="283.709"/>
    <x v="1"/>
    <s v="Corporate"/>
    <s v="Office Supplies"/>
    <x v="11"/>
    <s v="Small Box"/>
    <d v="2011-11-07T00:00:00"/>
  </r>
  <r>
    <n v="41152"/>
    <d v="2011-03-09T00:00:00"/>
    <s v="High"/>
    <n v="29"/>
    <n v="53.99"/>
    <s v="Regular Air"/>
    <n v="1.49"/>
    <n v="37.792999999999999"/>
    <n v="39.283000000000001"/>
    <x v="0"/>
    <s v="Corporate"/>
    <s v="Office Supplies"/>
    <x v="11"/>
    <s v="Small Box"/>
    <d v="2011-05-09T00:00:00"/>
  </r>
  <r>
    <n v="30369"/>
    <s v="3/24/2011"/>
    <s v="Critical"/>
    <n v="13"/>
    <n v="76.81"/>
    <s v="Regular Air"/>
    <n v="7.54"/>
    <n v="53.766999999999996"/>
    <n v="61.306999999999995"/>
    <x v="6"/>
    <s v="Home Office"/>
    <s v="Office Supplies"/>
    <x v="2"/>
    <s v="Small Box"/>
    <s v="3/25/2011"/>
  </r>
  <r>
    <n v="35780"/>
    <s v="1/17/2011"/>
    <s v="Medium"/>
    <n v="6"/>
    <n v="28.55"/>
    <s v="Regular Air"/>
    <n v="1.6"/>
    <n v="19.984999999999999"/>
    <n v="21.585000000000001"/>
    <x v="0"/>
    <s v="Consumer"/>
    <s v="Office Supplies"/>
    <x v="5"/>
    <s v="Wrap Bag"/>
    <s v="1/19/2011"/>
  </r>
  <r>
    <n v="49126"/>
    <d v="2011-10-07T00:00:00"/>
    <s v="Low"/>
    <n v="33"/>
    <n v="5661.08"/>
    <s v="Delivery Truck"/>
    <n v="30"/>
    <n v="3962.7559999999999"/>
    <n v="3992.7559999999999"/>
    <x v="3"/>
    <s v="Corporate"/>
    <s v="Furniture"/>
    <x v="1"/>
    <s v="Jumbo Drum"/>
    <s v="7/17/2011"/>
  </r>
  <r>
    <n v="35296"/>
    <s v="3/21/2011"/>
    <s v="Low"/>
    <n v="7"/>
    <n v="407.8725"/>
    <s v="Regular Air"/>
    <n v="3.99"/>
    <n v="285.51074999999997"/>
    <n v="289.50074999999998"/>
    <x v="2"/>
    <s v="Corporate"/>
    <s v="Technology"/>
    <x v="7"/>
    <s v="Small Box"/>
    <s v="3/23/2011"/>
  </r>
  <r>
    <n v="29569"/>
    <d v="2011-03-07T00:00:00"/>
    <s v="High"/>
    <n v="46"/>
    <n v="27720.98"/>
    <s v="Regular Air"/>
    <n v="24.49"/>
    <n v="19404.685999999998"/>
    <n v="19429.175999999999"/>
    <x v="7"/>
    <s v="Consumer"/>
    <s v="Technology"/>
    <x v="16"/>
    <s v="Large Box"/>
    <d v="2011-04-07T00:00:00"/>
  </r>
  <r>
    <n v="7075"/>
    <d v="2011-10-10T00:00:00"/>
    <s v="Low"/>
    <n v="15"/>
    <n v="241.89"/>
    <s v="Regular Air"/>
    <n v="10.68"/>
    <n v="169.32299999999998"/>
    <n v="180.00299999999999"/>
    <x v="2"/>
    <s v="Corporate"/>
    <s v="Office Supplies"/>
    <x v="9"/>
    <s v="Small Box"/>
    <d v="2011-12-10T00:00:00"/>
  </r>
  <r>
    <n v="643"/>
    <s v="3/24/2011"/>
    <s v="High"/>
    <n v="21"/>
    <n v="2781.82"/>
    <s v="Express Air"/>
    <n v="35"/>
    <n v="1947.2739999999999"/>
    <n v="1982.2739999999999"/>
    <x v="8"/>
    <s v="Corporate"/>
    <s v="Office Supplies"/>
    <x v="9"/>
    <s v="Large Box"/>
    <s v="3/25/2011"/>
  </r>
  <r>
    <n v="49601"/>
    <s v="1/26/2011"/>
    <s v="Low"/>
    <n v="15"/>
    <n v="1756.46"/>
    <s v="Delivery Truck"/>
    <n v="30"/>
    <n v="1229.5219999999999"/>
    <n v="1259.5219999999999"/>
    <x v="3"/>
    <s v="Home Office"/>
    <s v="Furniture"/>
    <x v="1"/>
    <s v="Jumbo Drum"/>
    <d v="2011-02-02T00:00:00"/>
  </r>
  <r>
    <n v="32580"/>
    <s v="9/15/2011"/>
    <s v="High"/>
    <n v="23"/>
    <n v="166.8"/>
    <s v="Regular Air"/>
    <n v="1.71"/>
    <n v="116.76"/>
    <n v="118.47"/>
    <x v="6"/>
    <s v="Corporate"/>
    <s v="Office Supplies"/>
    <x v="2"/>
    <s v="Wrap Bag"/>
    <s v="9/15/2011"/>
  </r>
  <r>
    <n v="42727"/>
    <s v="4/29/2011"/>
    <s v="Not Specified"/>
    <n v="11"/>
    <n v="5510.23"/>
    <s v="Delivery Truck"/>
    <n v="26"/>
    <n v="3857.1609999999996"/>
    <n v="3883.1609999999996"/>
    <x v="10"/>
    <s v="Consumer"/>
    <s v="Furniture"/>
    <x v="1"/>
    <s v="Jumbo Drum"/>
    <s v="4/30/2011"/>
  </r>
  <r>
    <n v="56130"/>
    <s v="11/29/2011"/>
    <s v="Medium"/>
    <n v="13"/>
    <n v="246.06"/>
    <s v="Regular Air"/>
    <n v="8.99"/>
    <n v="172.24199999999999"/>
    <n v="181.232"/>
    <x v="0"/>
    <s v="Corporate"/>
    <s v="Furniture"/>
    <x v="0"/>
    <s v="Small Pack"/>
    <d v="2011-01-12T00:00:00"/>
  </r>
  <r>
    <n v="51974"/>
    <s v="1/26/2011"/>
    <s v="High"/>
    <n v="10"/>
    <n v="1290.3699999999999"/>
    <s v="Regular Air"/>
    <n v="24.49"/>
    <n v="903.2589999999999"/>
    <n v="927.74899999999991"/>
    <x v="10"/>
    <s v="Small Business"/>
    <s v="Office Supplies"/>
    <x v="10"/>
    <s v="Large Box"/>
    <s v="1/27/2011"/>
  </r>
  <r>
    <n v="1538"/>
    <s v="6/17/2011"/>
    <s v="Not Specified"/>
    <n v="15"/>
    <n v="1297.3040000000001"/>
    <s v="Regular Air"/>
    <n v="4.9000000000000004"/>
    <n v="908.11279999999999"/>
    <n v="913.01279999999997"/>
    <x v="6"/>
    <s v="Corporate"/>
    <s v="Technology"/>
    <x v="7"/>
    <s v="Small Box"/>
    <s v="6/18/2011"/>
  </r>
  <r>
    <n v="58055"/>
    <s v="10/27/2011"/>
    <s v="Critical"/>
    <n v="26"/>
    <n v="208.6"/>
    <s v="Regular Air"/>
    <n v="5.21"/>
    <n v="146.01999999999998"/>
    <n v="151.22999999999999"/>
    <x v="11"/>
    <s v="Consumer"/>
    <s v="Furniture"/>
    <x v="0"/>
    <s v="Small Box"/>
    <s v="10/29/2011"/>
  </r>
  <r>
    <n v="5958"/>
    <s v="9/15/2011"/>
    <s v="Medium"/>
    <n v="3"/>
    <n v="2036.97"/>
    <s v="Regular Air"/>
    <n v="24.49"/>
    <n v="1425.8789999999999"/>
    <n v="1450.3689999999999"/>
    <x v="5"/>
    <s v="Small Business"/>
    <s v="Technology"/>
    <x v="16"/>
    <s v="Large Box"/>
    <s v="9/17/2011"/>
  </r>
  <r>
    <n v="51650"/>
    <d v="2011-01-06T00:00:00"/>
    <s v="High"/>
    <n v="25"/>
    <n v="470.11"/>
    <s v="Regular Air"/>
    <n v="5.97"/>
    <n v="329.077"/>
    <n v="335.04700000000003"/>
    <x v="3"/>
    <s v="Consumer"/>
    <s v="Office Supplies"/>
    <x v="2"/>
    <s v="Small Box"/>
    <d v="2011-03-06T00:00:00"/>
  </r>
  <r>
    <n v="52071"/>
    <s v="11/27/2011"/>
    <s v="Not Specified"/>
    <n v="1"/>
    <n v="12.74"/>
    <s v="Regular Air"/>
    <n v="4.95"/>
    <n v="8.9179999999999993"/>
    <n v="13.867999999999999"/>
    <x v="6"/>
    <s v="Consumer"/>
    <s v="Furniture"/>
    <x v="0"/>
    <s v="Small Box"/>
    <s v="11/29/2011"/>
  </r>
  <r>
    <n v="12930"/>
    <s v="11/24/2011"/>
    <s v="High"/>
    <n v="49"/>
    <n v="1147.6400000000001"/>
    <s v="Regular Air"/>
    <n v="4.5"/>
    <n v="803.34800000000007"/>
    <n v="807.84800000000007"/>
    <x v="5"/>
    <s v="Corporate"/>
    <s v="Office Supplies"/>
    <x v="10"/>
    <s v="Small Box"/>
    <s v="11/25/2011"/>
  </r>
  <r>
    <n v="52389"/>
    <s v="10/21/2011"/>
    <s v="Critical"/>
    <n v="31"/>
    <n v="655.33000000000004"/>
    <s v="Regular Air"/>
    <n v="8.99"/>
    <n v="458.73099999999999"/>
    <n v="467.721"/>
    <x v="9"/>
    <s v="Corporate"/>
    <s v="Office Supplies"/>
    <x v="5"/>
    <s v="Small Pack"/>
    <s v="10/21/2011"/>
  </r>
  <r>
    <n v="11425"/>
    <s v="6/22/2011"/>
    <s v="Critical"/>
    <n v="29"/>
    <n v="482.91"/>
    <s v="Regular Air"/>
    <n v="6.25"/>
    <n v="338.03699999999998"/>
    <n v="344.28699999999998"/>
    <x v="6"/>
    <s v="Consumer"/>
    <s v="Office Supplies"/>
    <x v="9"/>
    <s v="Small Box"/>
    <s v="6/23/2011"/>
  </r>
  <r>
    <n v="51971"/>
    <d v="2011-03-10T00:00:00"/>
    <s v="Not Specified"/>
    <n v="39"/>
    <n v="1326.04"/>
    <s v="Regular Air"/>
    <n v="35"/>
    <n v="928.22799999999995"/>
    <n v="963.22799999999995"/>
    <x v="1"/>
    <s v="Home Office"/>
    <s v="Office Supplies"/>
    <x v="9"/>
    <s v="Large Box"/>
    <d v="2011-05-10T00:00:00"/>
  </r>
  <r>
    <n v="43111"/>
    <d v="2011-12-09T00:00:00"/>
    <s v="High"/>
    <n v="27"/>
    <n v="4722.83"/>
    <s v="Regular Air"/>
    <n v="19.989999999999998"/>
    <n v="3305.9809999999998"/>
    <n v="3325.9709999999995"/>
    <x v="0"/>
    <s v="Consumer"/>
    <s v="Office Supplies"/>
    <x v="11"/>
    <s v="Small Box"/>
    <s v="9/13/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5021E-1343-4234-9839-AA6593012192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5:D18" firstHeaderRow="0" firstDataRow="1" firstDataCol="1"/>
  <pivotFields count="15"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axis="axisRow" showAll="0" sortType="descending">
      <items count="14">
        <item x="7"/>
        <item x="0"/>
        <item x="3"/>
        <item x="9"/>
        <item x="12"/>
        <item x="1"/>
        <item x="4"/>
        <item x="8"/>
        <item x="6"/>
        <item x="11"/>
        <item x="2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9"/>
  </rowFields>
  <rowItems count="13">
    <i>
      <x v="8"/>
    </i>
    <i>
      <x/>
    </i>
    <i>
      <x v="1"/>
    </i>
    <i>
      <x v="2"/>
    </i>
    <i>
      <x v="11"/>
    </i>
    <i>
      <x v="10"/>
    </i>
    <i>
      <x v="12"/>
    </i>
    <i>
      <x v="5"/>
    </i>
    <i>
      <x v="6"/>
    </i>
    <i>
      <x v="9"/>
    </i>
    <i>
      <x v="3"/>
    </i>
    <i>
      <x v="7"/>
    </i>
    <i>
      <x v="4"/>
    </i>
  </rowItems>
  <colFields count="1">
    <field x="-2"/>
  </colFields>
  <colItems count="2">
    <i>
      <x/>
    </i>
    <i i="1">
      <x v="1"/>
    </i>
  </colItems>
  <dataFields count="2">
    <dataField name="Sum of Sales" fld="4" baseField="0" baseItem="0" numFmtId="164"/>
    <dataField name="Sum of Order Quantity" fld="3" baseField="0" baseItem="0"/>
  </dataFields>
  <formats count="2">
    <format dxfId="34">
      <pivotArea collapsedLevelsAreSubtotals="1" fieldPosition="0">
        <references count="2">
          <reference field="4294967294" count="1" selected="0">
            <x v="0"/>
          </reference>
          <reference field="9" count="0"/>
        </references>
      </pivotArea>
    </format>
    <format dxfId="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431A4-E46C-4595-BFE3-DCE9B0FCECF9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4:C30" firstHeaderRow="1" firstDataRow="1" firstDataCol="1"/>
  <pivotFields count="15"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ubtotalTop="0" showAll="0" defaultSubtotal="0"/>
    <pivotField subtotalTop="0" showAll="0" defaultSubtotal="0"/>
    <pivotField axis="axisRow" showAll="0" defaultSubtotal="0">
      <items count="13">
        <item x="7"/>
        <item x="0"/>
        <item x="3"/>
        <item x="9"/>
        <item x="12"/>
        <item x="1"/>
        <item x="4"/>
        <item x="8"/>
        <item x="6"/>
        <item x="11"/>
        <item x="2"/>
        <item x="10"/>
        <item x="5"/>
      </items>
    </pivotField>
    <pivotField showAll="0" defaultSubtotal="0"/>
    <pivotField showAll="0" defaultSubtotal="0"/>
    <pivotField axis="axisRow" showAll="0" measureFilter="1" sortType="descending" defaultSubtotal="0">
      <items count="17">
        <item x="10"/>
        <item x="11"/>
        <item x="14"/>
        <item x="1"/>
        <item x="3"/>
        <item x="16"/>
        <item x="15"/>
        <item x="12"/>
        <item x="0"/>
        <item x="6"/>
        <item x="2"/>
        <item x="5"/>
        <item x="13"/>
        <item x="4"/>
        <item x="9"/>
        <item x="8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</pivotFields>
  <rowFields count="2">
    <field x="9"/>
    <field x="12"/>
  </rowFields>
  <rowItems count="26">
    <i>
      <x/>
    </i>
    <i r="1">
      <x v="5"/>
    </i>
    <i>
      <x v="1"/>
    </i>
    <i r="1">
      <x v="3"/>
    </i>
    <i>
      <x v="2"/>
    </i>
    <i r="1">
      <x v="3"/>
    </i>
    <i>
      <x v="3"/>
    </i>
    <i r="1">
      <x/>
    </i>
    <i>
      <x v="4"/>
    </i>
    <i r="1">
      <x v="3"/>
    </i>
    <i>
      <x v="5"/>
    </i>
    <i r="1">
      <x v="9"/>
    </i>
    <i>
      <x v="6"/>
    </i>
    <i r="1">
      <x v="15"/>
    </i>
    <i>
      <x v="7"/>
    </i>
    <i r="1">
      <x v="16"/>
    </i>
    <i>
      <x v="8"/>
    </i>
    <i r="1">
      <x v="16"/>
    </i>
    <i>
      <x v="9"/>
    </i>
    <i r="1">
      <x v="3"/>
    </i>
    <i>
      <x v="10"/>
    </i>
    <i r="1">
      <x v="15"/>
    </i>
    <i>
      <x v="11"/>
    </i>
    <i r="1">
      <x v="9"/>
    </i>
    <i>
      <x v="12"/>
    </i>
    <i r="1">
      <x v="15"/>
    </i>
  </rowItems>
  <colItems count="1">
    <i/>
  </colItems>
  <dataFields count="1">
    <dataField name="Sum of Sales" fld="4" baseField="0" baseItem="0"/>
  </dataFields>
  <formats count="25">
    <format dxfId="24">
      <pivotArea collapsedLevelsAreSubtotals="1" fieldPosition="0">
        <references count="2">
          <reference field="9" count="1" selected="0">
            <x v="0"/>
          </reference>
          <reference field="12" count="0"/>
        </references>
      </pivotArea>
    </format>
    <format dxfId="23">
      <pivotArea collapsedLevelsAreSubtotals="1" fieldPosition="0">
        <references count="1">
          <reference field="9" count="1">
            <x v="1"/>
          </reference>
        </references>
      </pivotArea>
    </format>
    <format dxfId="22">
      <pivotArea collapsedLevelsAreSubtotals="1" fieldPosition="0">
        <references count="2">
          <reference field="9" count="1" selected="0">
            <x v="1"/>
          </reference>
          <reference field="12" count="0"/>
        </references>
      </pivotArea>
    </format>
    <format dxfId="21">
      <pivotArea collapsedLevelsAreSubtotals="1" fieldPosition="0">
        <references count="1">
          <reference field="9" count="1">
            <x v="2"/>
          </reference>
        </references>
      </pivotArea>
    </format>
    <format dxfId="20">
      <pivotArea collapsedLevelsAreSubtotals="1" fieldPosition="0">
        <references count="2">
          <reference field="9" count="1" selected="0">
            <x v="2"/>
          </reference>
          <reference field="12" count="0"/>
        </references>
      </pivotArea>
    </format>
    <format dxfId="19">
      <pivotArea collapsedLevelsAreSubtotals="1" fieldPosition="0">
        <references count="1">
          <reference field="9" count="1">
            <x v="3"/>
          </reference>
        </references>
      </pivotArea>
    </format>
    <format dxfId="18">
      <pivotArea collapsedLevelsAreSubtotals="1" fieldPosition="0">
        <references count="2">
          <reference field="9" count="1" selected="0">
            <x v="3"/>
          </reference>
          <reference field="12" count="15">
            <x v="0"/>
            <x v="1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7">
      <pivotArea collapsedLevelsAreSubtotals="1" fieldPosition="0">
        <references count="1">
          <reference field="9" count="1">
            <x v="4"/>
          </reference>
        </references>
      </pivotArea>
    </format>
    <format dxfId="16">
      <pivotArea collapsedLevelsAreSubtotals="1" fieldPosition="0">
        <references count="2">
          <reference field="9" count="1" selected="0">
            <x v="4"/>
          </reference>
          <reference field="12" count="8">
            <x v="3"/>
            <x v="4"/>
            <x v="6"/>
            <x v="8"/>
            <x v="9"/>
            <x v="10"/>
            <x v="11"/>
            <x v="16"/>
          </reference>
        </references>
      </pivotArea>
    </format>
    <format dxfId="15">
      <pivotArea collapsedLevelsAreSubtotals="1" fieldPosition="0">
        <references count="1">
          <reference field="9" count="1">
            <x v="5"/>
          </reference>
        </references>
      </pivotArea>
    </format>
    <format dxfId="14">
      <pivotArea collapsedLevelsAreSubtotals="1" fieldPosition="0">
        <references count="2">
          <reference field="9" count="1" selected="0">
            <x v="5"/>
          </reference>
          <reference field="12" count="16">
            <x v="0"/>
            <x v="1"/>
            <x v="2"/>
            <x v="3"/>
            <x v="4"/>
            <x v="5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3">
      <pivotArea collapsedLevelsAreSubtotals="1" fieldPosition="0">
        <references count="1">
          <reference field="9" count="1">
            <x v="6"/>
          </reference>
        </references>
      </pivotArea>
    </format>
    <format dxfId="12">
      <pivotArea collapsedLevelsAreSubtotals="1" fieldPosition="0">
        <references count="2">
          <reference field="9" count="1" selected="0">
            <x v="6"/>
          </reference>
          <reference field="12" count="0"/>
        </references>
      </pivotArea>
    </format>
    <format dxfId="11">
      <pivotArea collapsedLevelsAreSubtotals="1" fieldPosition="0">
        <references count="1">
          <reference field="9" count="1">
            <x v="7"/>
          </reference>
        </references>
      </pivotArea>
    </format>
    <format dxfId="10">
      <pivotArea collapsedLevelsAreSubtotals="1" fieldPosition="0">
        <references count="2">
          <reference field="9" count="1" selected="0">
            <x v="7"/>
          </reference>
          <reference field="12" count="10">
            <x v="1"/>
            <x v="2"/>
            <x v="3"/>
            <x v="4"/>
            <x v="7"/>
            <x v="8"/>
            <x v="10"/>
            <x v="11"/>
            <x v="14"/>
            <x v="16"/>
          </reference>
        </references>
      </pivotArea>
    </format>
    <format dxfId="9">
      <pivotArea collapsedLevelsAreSubtotals="1" fieldPosition="0">
        <references count="1">
          <reference field="9" count="1">
            <x v="8"/>
          </reference>
        </references>
      </pivotArea>
    </format>
    <format dxfId="8">
      <pivotArea collapsedLevelsAreSubtotals="1" fieldPosition="0">
        <references count="2">
          <reference field="9" count="1" selected="0">
            <x v="8"/>
          </reference>
          <reference field="12" count="0"/>
        </references>
      </pivotArea>
    </format>
    <format dxfId="7">
      <pivotArea collapsedLevelsAreSubtotals="1" fieldPosition="0">
        <references count="1">
          <reference field="9" count="1">
            <x v="9"/>
          </reference>
        </references>
      </pivotArea>
    </format>
    <format dxfId="6">
      <pivotArea collapsedLevelsAreSubtotals="1" fieldPosition="0">
        <references count="2">
          <reference field="9" count="1" selected="0">
            <x v="9"/>
          </reference>
          <reference field="12" count="14">
            <x v="0"/>
            <x v="1"/>
            <x v="2"/>
            <x v="3"/>
            <x v="4"/>
            <x v="5"/>
            <x v="6"/>
            <x v="8"/>
            <x v="9"/>
            <x v="10"/>
            <x v="11"/>
            <x v="14"/>
            <x v="15"/>
            <x v="16"/>
          </reference>
        </references>
      </pivotArea>
    </format>
    <format dxfId="5">
      <pivotArea collapsedLevelsAreSubtotals="1" fieldPosition="0">
        <references count="1">
          <reference field="9" count="1">
            <x v="10"/>
          </reference>
        </references>
      </pivotArea>
    </format>
    <format dxfId="4">
      <pivotArea collapsedLevelsAreSubtotals="1" fieldPosition="0">
        <references count="2">
          <reference field="9" count="1" selected="0">
            <x v="10"/>
          </reference>
          <reference field="12" count="16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3">
      <pivotArea collapsedLevelsAreSubtotals="1" fieldPosition="0">
        <references count="1">
          <reference field="9" count="1">
            <x v="11"/>
          </reference>
        </references>
      </pivotArea>
    </format>
    <format dxfId="2">
      <pivotArea collapsedLevelsAreSubtotals="1" fieldPosition="0">
        <references count="2">
          <reference field="9" count="1" selected="0">
            <x v="11"/>
          </reference>
          <reference field="12" count="0"/>
        </references>
      </pivotArea>
    </format>
    <format dxfId="1">
      <pivotArea collapsedLevelsAreSubtotals="1" fieldPosition="0">
        <references count="1">
          <reference field="9" count="1">
            <x v="12"/>
          </reference>
        </references>
      </pivotArea>
    </format>
    <format dxfId="0">
      <pivotArea collapsedLevelsAreSubtotals="1" fieldPosition="0">
        <references count="2">
          <reference field="9" count="1" selected="0">
            <x v="12"/>
          </reference>
          <reference field="12" count="0"/>
        </references>
      </pivotArea>
    </format>
  </format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0"/>
            </reference>
            <reference field="1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2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502BB-DCDA-4E87-B800-940D66F82D20}" name="Canada_data" displayName="Canada_data" ref="A1:O2003" totalsRowShown="0" headerRowDxfId="57" dataDxfId="56">
  <tableColumns count="15">
    <tableColumn id="1" xr3:uid="{E398E852-EC0E-413C-B874-1C5D783F3C85}" name="Order ID" dataDxfId="55"/>
    <tableColumn id="2" xr3:uid="{E946F33E-179F-4E69-94C4-F425BA0A57B5}" name="Order Date" dataDxfId="54"/>
    <tableColumn id="3" xr3:uid="{5D15A8D3-F13F-467B-8B1F-FDBA7959453A}" name="Order Priority" dataDxfId="53"/>
    <tableColumn id="4" xr3:uid="{0858FAA4-E1F5-430B-98C0-851ED1711BC2}" name="Order Quantity" dataDxfId="52"/>
    <tableColumn id="5" xr3:uid="{86073086-2657-4D3C-8833-78773DA933EF}" name="Sales" dataDxfId="51"/>
    <tableColumn id="6" xr3:uid="{72297A72-8F43-4303-9C0F-863E3A022423}" name="Ship Mode" dataDxfId="50"/>
    <tableColumn id="7" xr3:uid="{AF67B205-3F64-4538-B23E-19C7B5AB3BF1}" name="Shipping Cost" dataDxfId="49"/>
    <tableColumn id="14" xr3:uid="{AA1331FE-A61D-4FB7-9A63-3C9EAF7D37A0}" name=" Cost Of Goods " dataDxfId="48">
      <calculatedColumnFormula>(70/100*Canada_data[[#This Row],[Sales]])</calculatedColumnFormula>
    </tableColumn>
    <tableColumn id="15" xr3:uid="{4072F939-15D2-4EC8-9D85-0882F1173828}" name="Total Cost" dataDxfId="47">
      <calculatedColumnFormula>Canada_data[[#This Row],[ Cost Of Goods ]]+Canada_data[[#This Row],[Shipping Cost]]</calculatedColumnFormula>
    </tableColumn>
    <tableColumn id="8" xr3:uid="{2C4B4F5A-4DAF-4658-A921-D44B66766CB2}" name="Province" dataDxfId="46"/>
    <tableColumn id="9" xr3:uid="{8C4D332B-0E32-4A7D-A187-6A843AFAFC49}" name="Customer Segment" dataDxfId="45"/>
    <tableColumn id="10" xr3:uid="{77B9A380-ACDB-4AB3-BFE8-DA595C5B3A82}" name="Product Category" dataDxfId="44"/>
    <tableColumn id="11" xr3:uid="{3B887198-A198-4D19-8418-8CAD62FA8036}" name="Product Sub-Category" dataDxfId="43"/>
    <tableColumn id="12" xr3:uid="{D0A5C653-5499-465C-B38A-6F5307220255}" name="Product Container" dataDxfId="42"/>
    <tableColumn id="13" xr3:uid="{BA397A05-66DA-49CC-BCD3-3E2440AB13CC}" name="Ship Date" data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54"/>
  <sheetViews>
    <sheetView topLeftCell="A1978" workbookViewId="0">
      <selection activeCell="F2003" sqref="F2003"/>
    </sheetView>
  </sheetViews>
  <sheetFormatPr defaultRowHeight="14.4" x14ac:dyDescent="0.3"/>
  <cols>
    <col min="1" max="1" width="16.5546875" style="1" customWidth="1"/>
    <col min="2" max="2" width="16.5546875" style="2" customWidth="1"/>
    <col min="3" max="10" width="16.5546875" style="1" customWidth="1"/>
    <col min="11" max="11" width="18.88671875" style="1" customWidth="1"/>
    <col min="12" max="12" width="17.5546875" style="1" customWidth="1"/>
    <col min="13" max="13" width="21.44140625" style="1" customWidth="1"/>
    <col min="14" max="14" width="18.21875" style="1" customWidth="1"/>
    <col min="15" max="15" width="16.5546875" style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317</v>
      </c>
      <c r="I1" s="1" t="s">
        <v>318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33"/>
      <c r="Q1" s="33"/>
      <c r="R1" s="33"/>
    </row>
    <row r="2" spans="1:18" x14ac:dyDescent="0.3">
      <c r="A2" s="1">
        <v>928</v>
      </c>
      <c r="B2" s="2">
        <v>40546</v>
      </c>
      <c r="C2" s="1" t="s">
        <v>13</v>
      </c>
      <c r="D2" s="1">
        <v>26</v>
      </c>
      <c r="E2" s="1">
        <v>390.2</v>
      </c>
      <c r="F2" s="1" t="s">
        <v>14</v>
      </c>
      <c r="G2" s="1">
        <v>7.4</v>
      </c>
      <c r="H2" s="1">
        <f>(70/100*Canada_data[[#This Row],[Sales]])</f>
        <v>273.14</v>
      </c>
      <c r="I2" s="1">
        <f>Canada_data[[#This Row],[ Cost Of Goods ]]+Canada_data[[#This Row],[Shipping Cost]]</f>
        <v>280.53999999999996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2">
        <v>40605</v>
      </c>
      <c r="P2" s="34"/>
      <c r="Q2" s="34"/>
    </row>
    <row r="3" spans="1:18" x14ac:dyDescent="0.3">
      <c r="A3" s="1">
        <v>10144</v>
      </c>
      <c r="B3" s="2">
        <v>40575</v>
      </c>
      <c r="C3" s="1" t="s">
        <v>20</v>
      </c>
      <c r="D3" s="1">
        <v>1</v>
      </c>
      <c r="E3" s="1">
        <v>192.49</v>
      </c>
      <c r="F3" s="1" t="s">
        <v>21</v>
      </c>
      <c r="G3" s="1">
        <v>30</v>
      </c>
      <c r="H3" s="1">
        <f>(70/100*Canada_data[[#This Row],[Sales]])</f>
        <v>134.74299999999999</v>
      </c>
      <c r="I3" s="1">
        <f>Canada_data[[#This Row],[ Cost Of Goods ]]+Canada_data[[#This Row],[Shipping Cost]]</f>
        <v>164.74299999999999</v>
      </c>
      <c r="J3" s="1" t="s">
        <v>15</v>
      </c>
      <c r="K3" s="1" t="s">
        <v>22</v>
      </c>
      <c r="L3" s="1" t="s">
        <v>17</v>
      </c>
      <c r="M3" s="1" t="s">
        <v>23</v>
      </c>
      <c r="N3" s="1" t="s">
        <v>24</v>
      </c>
      <c r="O3" s="2">
        <v>40634</v>
      </c>
      <c r="P3" s="34"/>
      <c r="Q3" s="34"/>
    </row>
    <row r="4" spans="1:18" x14ac:dyDescent="0.3">
      <c r="A4" s="1">
        <v>18144</v>
      </c>
      <c r="B4" s="2">
        <v>40730</v>
      </c>
      <c r="C4" s="1" t="s">
        <v>20</v>
      </c>
      <c r="D4" s="1">
        <v>48</v>
      </c>
      <c r="E4" s="1">
        <v>207.08</v>
      </c>
      <c r="F4" s="1" t="s">
        <v>25</v>
      </c>
      <c r="G4" s="1">
        <v>5.17</v>
      </c>
      <c r="H4" s="1">
        <f>(70/100*Canada_data[[#This Row],[Sales]])</f>
        <v>144.95599999999999</v>
      </c>
      <c r="I4" s="1">
        <f>Canada_data[[#This Row],[ Cost Of Goods ]]+Canada_data[[#This Row],[Shipping Cost]]</f>
        <v>150.12599999999998</v>
      </c>
      <c r="J4" s="1" t="s">
        <v>26</v>
      </c>
      <c r="K4" s="1" t="s">
        <v>22</v>
      </c>
      <c r="L4" s="1" t="s">
        <v>27</v>
      </c>
      <c r="M4" s="1" t="s">
        <v>28</v>
      </c>
      <c r="N4" s="1" t="s">
        <v>19</v>
      </c>
      <c r="O4" s="2">
        <v>40792</v>
      </c>
      <c r="P4" s="34"/>
      <c r="Q4" s="34"/>
    </row>
    <row r="5" spans="1:18" x14ac:dyDescent="0.3">
      <c r="A5" s="1">
        <v>10369</v>
      </c>
      <c r="B5" s="2">
        <v>40797</v>
      </c>
      <c r="C5" s="1" t="s">
        <v>13</v>
      </c>
      <c r="D5" s="1">
        <v>23</v>
      </c>
      <c r="E5" s="1">
        <v>683.68</v>
      </c>
      <c r="F5" s="1" t="s">
        <v>25</v>
      </c>
      <c r="G5" s="1">
        <v>8.99</v>
      </c>
      <c r="H5" s="1">
        <f>(70/100*Canada_data[[#This Row],[Sales]])</f>
        <v>478.57599999999991</v>
      </c>
      <c r="I5" s="1">
        <f>Canada_data[[#This Row],[ Cost Of Goods ]]+Canada_data[[#This Row],[Shipping Cost]]</f>
        <v>487.56599999999992</v>
      </c>
      <c r="J5" s="1" t="s">
        <v>15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34"/>
      <c r="Q5" s="34"/>
    </row>
    <row r="6" spans="1:18" x14ac:dyDescent="0.3">
      <c r="A6" s="1">
        <v>51008</v>
      </c>
      <c r="B6" s="2" t="s">
        <v>34</v>
      </c>
      <c r="C6" s="1" t="s">
        <v>35</v>
      </c>
      <c r="D6" s="1">
        <v>20</v>
      </c>
      <c r="E6" s="1">
        <v>269.66000000000003</v>
      </c>
      <c r="F6" s="1" t="s">
        <v>25</v>
      </c>
      <c r="G6" s="1">
        <v>4.59</v>
      </c>
      <c r="H6" s="1">
        <f>(70/100*Canada_data[[#This Row],[Sales]])</f>
        <v>188.762</v>
      </c>
      <c r="I6" s="1">
        <f>Canada_data[[#This Row],[ Cost Of Goods ]]+Canada_data[[#This Row],[Shipping Cost]]</f>
        <v>193.352</v>
      </c>
      <c r="J6" s="1" t="s">
        <v>36</v>
      </c>
      <c r="K6" s="1" t="s">
        <v>16</v>
      </c>
      <c r="L6" s="1" t="s">
        <v>27</v>
      </c>
      <c r="M6" s="1" t="s">
        <v>37</v>
      </c>
      <c r="N6" s="1" t="s">
        <v>38</v>
      </c>
      <c r="O6" s="1" t="s">
        <v>39</v>
      </c>
      <c r="P6" s="34"/>
      <c r="Q6" s="34"/>
    </row>
    <row r="7" spans="1:18" x14ac:dyDescent="0.3">
      <c r="A7" s="1">
        <v>54882</v>
      </c>
      <c r="B7" s="2">
        <v>40696</v>
      </c>
      <c r="C7" s="1" t="s">
        <v>20</v>
      </c>
      <c r="D7" s="1">
        <v>2</v>
      </c>
      <c r="E7" s="1">
        <v>86.92</v>
      </c>
      <c r="F7" s="1" t="s">
        <v>25</v>
      </c>
      <c r="G7" s="1">
        <v>13.89</v>
      </c>
      <c r="H7" s="1">
        <f>(70/100*Canada_data[[#This Row],[Sales]])</f>
        <v>60.843999999999994</v>
      </c>
      <c r="I7" s="1">
        <f>Canada_data[[#This Row],[ Cost Of Goods ]]+Canada_data[[#This Row],[Shipping Cost]]</f>
        <v>74.733999999999995</v>
      </c>
      <c r="J7" s="1" t="s">
        <v>40</v>
      </c>
      <c r="K7" s="1" t="s">
        <v>16</v>
      </c>
      <c r="L7" s="1" t="s">
        <v>27</v>
      </c>
      <c r="M7" s="1" t="s">
        <v>41</v>
      </c>
      <c r="N7" s="1" t="s">
        <v>38</v>
      </c>
      <c r="O7" s="2">
        <v>40757</v>
      </c>
      <c r="P7" s="34"/>
      <c r="Q7" s="34"/>
    </row>
    <row r="8" spans="1:18" x14ac:dyDescent="0.3">
      <c r="A8" s="1">
        <v>775</v>
      </c>
      <c r="B8" s="2" t="s">
        <v>42</v>
      </c>
      <c r="C8" s="1" t="s">
        <v>20</v>
      </c>
      <c r="D8" s="1">
        <v>8</v>
      </c>
      <c r="E8" s="1">
        <v>31.87</v>
      </c>
      <c r="F8" s="1" t="s">
        <v>25</v>
      </c>
      <c r="G8" s="1">
        <v>1.2</v>
      </c>
      <c r="H8" s="1">
        <f>(70/100*Canada_data[[#This Row],[Sales]])</f>
        <v>22.309000000000001</v>
      </c>
      <c r="I8" s="1">
        <f>Canada_data[[#This Row],[ Cost Of Goods ]]+Canada_data[[#This Row],[Shipping Cost]]</f>
        <v>23.509</v>
      </c>
      <c r="J8" s="1" t="s">
        <v>43</v>
      </c>
      <c r="K8" s="1" t="s">
        <v>44</v>
      </c>
      <c r="L8" s="1" t="s">
        <v>27</v>
      </c>
      <c r="M8" s="1" t="s">
        <v>41</v>
      </c>
      <c r="N8" s="1" t="s">
        <v>38</v>
      </c>
      <c r="O8" s="1" t="s">
        <v>45</v>
      </c>
      <c r="P8" s="34"/>
      <c r="Q8" s="34"/>
    </row>
    <row r="9" spans="1:18" x14ac:dyDescent="0.3">
      <c r="A9" s="1">
        <v>37505</v>
      </c>
      <c r="B9" s="2">
        <v>40608</v>
      </c>
      <c r="C9" s="1" t="s">
        <v>13</v>
      </c>
      <c r="D9" s="1">
        <v>42</v>
      </c>
      <c r="E9" s="1">
        <v>384.41</v>
      </c>
      <c r="F9" s="1" t="s">
        <v>25</v>
      </c>
      <c r="G9" s="1">
        <v>5.76</v>
      </c>
      <c r="H9" s="1">
        <f>(70/100*Canada_data[[#This Row],[Sales]])</f>
        <v>269.08699999999999</v>
      </c>
      <c r="I9" s="1">
        <f>Canada_data[[#This Row],[ Cost Of Goods ]]+Canada_data[[#This Row],[Shipping Cost]]</f>
        <v>274.84699999999998</v>
      </c>
      <c r="J9" s="1" t="s">
        <v>15</v>
      </c>
      <c r="K9" s="1" t="s">
        <v>29</v>
      </c>
      <c r="L9" s="1" t="s">
        <v>30</v>
      </c>
      <c r="M9" s="1" t="s">
        <v>46</v>
      </c>
      <c r="N9" s="1" t="s">
        <v>47</v>
      </c>
      <c r="O9" s="2">
        <v>40761</v>
      </c>
      <c r="P9" s="34"/>
      <c r="Q9" s="34"/>
    </row>
    <row r="10" spans="1:18" x14ac:dyDescent="0.3">
      <c r="A10" s="1">
        <v>31939</v>
      </c>
      <c r="B10" s="2" t="s">
        <v>48</v>
      </c>
      <c r="C10" s="1" t="s">
        <v>35</v>
      </c>
      <c r="D10" s="1">
        <v>13</v>
      </c>
      <c r="E10" s="1">
        <v>1506.8375000000001</v>
      </c>
      <c r="F10" s="1" t="s">
        <v>25</v>
      </c>
      <c r="G10" s="1">
        <v>4.2</v>
      </c>
      <c r="H10" s="1">
        <f>(70/100*Canada_data[[#This Row],[Sales]])</f>
        <v>1054.7862500000001</v>
      </c>
      <c r="I10" s="1">
        <f>Canada_data[[#This Row],[ Cost Of Goods ]]+Canada_data[[#This Row],[Shipping Cost]]</f>
        <v>1058.9862500000002</v>
      </c>
      <c r="J10" s="1" t="s">
        <v>49</v>
      </c>
      <c r="K10" s="1" t="s">
        <v>44</v>
      </c>
      <c r="L10" s="1" t="s">
        <v>30</v>
      </c>
      <c r="M10" s="1" t="s">
        <v>50</v>
      </c>
      <c r="N10" s="1" t="s">
        <v>19</v>
      </c>
      <c r="O10" s="1" t="s">
        <v>51</v>
      </c>
      <c r="P10" s="34"/>
      <c r="Q10" s="34"/>
    </row>
    <row r="11" spans="1:18" x14ac:dyDescent="0.3">
      <c r="A11" s="1">
        <v>610</v>
      </c>
      <c r="B11" s="2">
        <v>40551</v>
      </c>
      <c r="C11" s="1" t="s">
        <v>20</v>
      </c>
      <c r="D11" s="1">
        <v>38</v>
      </c>
      <c r="E11" s="1">
        <v>283.64999999999998</v>
      </c>
      <c r="F11" s="1" t="s">
        <v>14</v>
      </c>
      <c r="G11" s="1">
        <v>5.41</v>
      </c>
      <c r="H11" s="1">
        <f>(70/100*Canada_data[[#This Row],[Sales]])</f>
        <v>198.55499999999998</v>
      </c>
      <c r="I11" s="1">
        <f>Canada_data[[#This Row],[ Cost Of Goods ]]+Canada_data[[#This Row],[Shipping Cost]]</f>
        <v>203.96499999999997</v>
      </c>
      <c r="J11" s="1" t="s">
        <v>40</v>
      </c>
      <c r="K11" s="1" t="s">
        <v>29</v>
      </c>
      <c r="L11" s="1" t="s">
        <v>27</v>
      </c>
      <c r="M11" s="1" t="s">
        <v>28</v>
      </c>
      <c r="N11" s="1" t="s">
        <v>19</v>
      </c>
      <c r="O11" s="2">
        <v>40610</v>
      </c>
      <c r="P11" s="34"/>
      <c r="Q11" s="34"/>
    </row>
    <row r="12" spans="1:18" x14ac:dyDescent="0.3">
      <c r="A12" s="1">
        <v>17283</v>
      </c>
      <c r="B12" s="2" t="s">
        <v>52</v>
      </c>
      <c r="C12" s="1" t="s">
        <v>53</v>
      </c>
      <c r="D12" s="1">
        <v>4</v>
      </c>
      <c r="E12" s="1">
        <v>5472.12</v>
      </c>
      <c r="F12" s="1" t="s">
        <v>21</v>
      </c>
      <c r="G12" s="1">
        <v>14.7</v>
      </c>
      <c r="H12" s="1">
        <f>(70/100*Canada_data[[#This Row],[Sales]])</f>
        <v>3830.4839999999995</v>
      </c>
      <c r="I12" s="1">
        <f>Canada_data[[#This Row],[ Cost Of Goods ]]+Canada_data[[#This Row],[Shipping Cost]]</f>
        <v>3845.1839999999993</v>
      </c>
      <c r="J12" s="1" t="s">
        <v>26</v>
      </c>
      <c r="K12" s="1" t="s">
        <v>29</v>
      </c>
      <c r="L12" s="1" t="s">
        <v>30</v>
      </c>
      <c r="M12" s="1" t="s">
        <v>46</v>
      </c>
      <c r="N12" s="1" t="s">
        <v>24</v>
      </c>
      <c r="O12" s="1" t="s">
        <v>54</v>
      </c>
      <c r="P12" s="34"/>
      <c r="Q12" s="34"/>
    </row>
    <row r="13" spans="1:18" x14ac:dyDescent="0.3">
      <c r="A13" s="1">
        <v>51361</v>
      </c>
      <c r="B13" s="2" t="s">
        <v>55</v>
      </c>
      <c r="C13" s="1" t="s">
        <v>20</v>
      </c>
      <c r="D13" s="1">
        <v>50</v>
      </c>
      <c r="E13" s="1">
        <v>18056.68</v>
      </c>
      <c r="F13" s="1" t="s">
        <v>21</v>
      </c>
      <c r="G13" s="1">
        <v>60</v>
      </c>
      <c r="H13" s="1">
        <f>(70/100*Canada_data[[#This Row],[Sales]])</f>
        <v>12639.675999999999</v>
      </c>
      <c r="I13" s="1">
        <f>Canada_data[[#This Row],[ Cost Of Goods ]]+Canada_data[[#This Row],[Shipping Cost]]</f>
        <v>12699.675999999999</v>
      </c>
      <c r="J13" s="1" t="s">
        <v>56</v>
      </c>
      <c r="K13" s="1" t="s">
        <v>22</v>
      </c>
      <c r="L13" s="1" t="s">
        <v>17</v>
      </c>
      <c r="M13" s="1" t="s">
        <v>57</v>
      </c>
      <c r="N13" s="1" t="s">
        <v>24</v>
      </c>
      <c r="O13" s="1" t="s">
        <v>58</v>
      </c>
      <c r="P13" s="34"/>
      <c r="Q13" s="34"/>
    </row>
    <row r="14" spans="1:18" x14ac:dyDescent="0.3">
      <c r="A14" s="1">
        <v>14401</v>
      </c>
      <c r="B14" s="2">
        <v>40641</v>
      </c>
      <c r="C14" s="1" t="s">
        <v>53</v>
      </c>
      <c r="D14" s="1">
        <v>10</v>
      </c>
      <c r="E14" s="1">
        <v>931.14949999999999</v>
      </c>
      <c r="F14" s="1" t="s">
        <v>25</v>
      </c>
      <c r="G14" s="1">
        <v>2.5</v>
      </c>
      <c r="H14" s="1">
        <f>(70/100*Canada_data[[#This Row],[Sales]])</f>
        <v>651.80464999999992</v>
      </c>
      <c r="I14" s="1">
        <f>Canada_data[[#This Row],[ Cost Of Goods ]]+Canada_data[[#This Row],[Shipping Cost]]</f>
        <v>654.30464999999992</v>
      </c>
      <c r="J14" s="1" t="s">
        <v>36</v>
      </c>
      <c r="K14" s="1" t="s">
        <v>44</v>
      </c>
      <c r="L14" s="1" t="s">
        <v>30</v>
      </c>
      <c r="M14" s="1" t="s">
        <v>50</v>
      </c>
      <c r="N14" s="1" t="s">
        <v>19</v>
      </c>
      <c r="O14" s="2">
        <v>40702</v>
      </c>
      <c r="P14" s="34"/>
      <c r="Q14" s="34"/>
    </row>
    <row r="15" spans="1:18" x14ac:dyDescent="0.3">
      <c r="A15" s="1">
        <v>43298</v>
      </c>
      <c r="B15" s="2">
        <v>40823</v>
      </c>
      <c r="C15" s="1" t="s">
        <v>53</v>
      </c>
      <c r="D15" s="1">
        <v>15</v>
      </c>
      <c r="E15" s="1">
        <v>109.2</v>
      </c>
      <c r="F15" s="1" t="s">
        <v>25</v>
      </c>
      <c r="G15" s="1">
        <v>7.37</v>
      </c>
      <c r="H15" s="1">
        <f>(70/100*Canada_data[[#This Row],[Sales]])</f>
        <v>76.44</v>
      </c>
      <c r="I15" s="1">
        <f>Canada_data[[#This Row],[ Cost Of Goods ]]+Canada_data[[#This Row],[Shipping Cost]]</f>
        <v>83.81</v>
      </c>
      <c r="J15" s="1" t="s">
        <v>59</v>
      </c>
      <c r="K15" s="1" t="s">
        <v>16</v>
      </c>
      <c r="L15" s="1" t="s">
        <v>27</v>
      </c>
      <c r="M15" s="1" t="s">
        <v>28</v>
      </c>
      <c r="N15" s="1" t="s">
        <v>19</v>
      </c>
      <c r="O15" s="2">
        <v>40884</v>
      </c>
      <c r="P15" s="34"/>
      <c r="Q15" s="34"/>
    </row>
    <row r="16" spans="1:18" x14ac:dyDescent="0.3">
      <c r="A16" s="1">
        <v>13889</v>
      </c>
      <c r="B16" s="2">
        <v>40642</v>
      </c>
      <c r="C16" s="1" t="s">
        <v>60</v>
      </c>
      <c r="D16" s="1">
        <v>49</v>
      </c>
      <c r="E16" s="1">
        <v>12979.1</v>
      </c>
      <c r="F16" s="1" t="s">
        <v>21</v>
      </c>
      <c r="G16" s="1">
        <v>54.31</v>
      </c>
      <c r="H16" s="1">
        <f>(70/100*Canada_data[[#This Row],[Sales]])</f>
        <v>9085.369999999999</v>
      </c>
      <c r="I16" s="1">
        <f>Canada_data[[#This Row],[ Cost Of Goods ]]+Canada_data[[#This Row],[Shipping Cost]]</f>
        <v>9139.6799999999985</v>
      </c>
      <c r="J16" s="1" t="s">
        <v>15</v>
      </c>
      <c r="K16" s="1" t="s">
        <v>44</v>
      </c>
      <c r="L16" s="1" t="s">
        <v>17</v>
      </c>
      <c r="M16" s="1" t="s">
        <v>23</v>
      </c>
      <c r="N16" s="1" t="s">
        <v>24</v>
      </c>
      <c r="O16" s="2">
        <v>40672</v>
      </c>
      <c r="P16" s="34"/>
      <c r="Q16" s="34"/>
    </row>
    <row r="17" spans="1:17" x14ac:dyDescent="0.3">
      <c r="A17" s="1">
        <v>37891</v>
      </c>
      <c r="B17" s="2" t="s">
        <v>61</v>
      </c>
      <c r="C17" s="1" t="s">
        <v>35</v>
      </c>
      <c r="D17" s="1">
        <v>4</v>
      </c>
      <c r="E17" s="1">
        <v>1135.6400000000001</v>
      </c>
      <c r="F17" s="1" t="s">
        <v>21</v>
      </c>
      <c r="G17" s="1">
        <v>66.67</v>
      </c>
      <c r="H17" s="1">
        <f>(70/100*Canada_data[[#This Row],[Sales]])</f>
        <v>794.94799999999998</v>
      </c>
      <c r="I17" s="1">
        <f>Canada_data[[#This Row],[ Cost Of Goods ]]+Canada_data[[#This Row],[Shipping Cost]]</f>
        <v>861.61799999999994</v>
      </c>
      <c r="J17" s="1" t="s">
        <v>56</v>
      </c>
      <c r="K17" s="1" t="s">
        <v>44</v>
      </c>
      <c r="L17" s="1" t="s">
        <v>17</v>
      </c>
      <c r="M17" s="1" t="s">
        <v>57</v>
      </c>
      <c r="N17" s="1" t="s">
        <v>62</v>
      </c>
      <c r="O17" s="1" t="s">
        <v>61</v>
      </c>
      <c r="P17" s="34"/>
      <c r="Q17" s="34"/>
    </row>
    <row r="18" spans="1:17" x14ac:dyDescent="0.3">
      <c r="A18" s="1">
        <v>24804</v>
      </c>
      <c r="B18" s="2" t="s">
        <v>63</v>
      </c>
      <c r="C18" s="1" t="s">
        <v>53</v>
      </c>
      <c r="D18" s="1">
        <v>20</v>
      </c>
      <c r="E18" s="1">
        <v>211.42</v>
      </c>
      <c r="F18" s="1" t="s">
        <v>25</v>
      </c>
      <c r="G18" s="1">
        <v>9.4499999999999993</v>
      </c>
      <c r="H18" s="1">
        <f>(70/100*Canada_data[[#This Row],[Sales]])</f>
        <v>147.99399999999997</v>
      </c>
      <c r="I18" s="1">
        <f>Canada_data[[#This Row],[ Cost Of Goods ]]+Canada_data[[#This Row],[Shipping Cost]]</f>
        <v>157.44399999999996</v>
      </c>
      <c r="J18" s="1" t="s">
        <v>59</v>
      </c>
      <c r="K18" s="1" t="s">
        <v>29</v>
      </c>
      <c r="L18" s="1" t="s">
        <v>27</v>
      </c>
      <c r="M18" s="1" t="s">
        <v>64</v>
      </c>
      <c r="N18" s="1" t="s">
        <v>19</v>
      </c>
      <c r="O18" s="1" t="s">
        <v>65</v>
      </c>
      <c r="P18" s="34"/>
      <c r="Q18" s="34"/>
    </row>
    <row r="19" spans="1:17" x14ac:dyDescent="0.3">
      <c r="A19" s="1">
        <v>35684</v>
      </c>
      <c r="B19" s="2">
        <v>40610</v>
      </c>
      <c r="C19" s="1" t="s">
        <v>13</v>
      </c>
      <c r="D19" s="1">
        <v>10</v>
      </c>
      <c r="E19" s="1">
        <v>910.98</v>
      </c>
      <c r="F19" s="1" t="s">
        <v>25</v>
      </c>
      <c r="G19" s="1">
        <v>13.99</v>
      </c>
      <c r="H19" s="1">
        <f>(70/100*Canada_data[[#This Row],[Sales]])</f>
        <v>637.68599999999992</v>
      </c>
      <c r="I19" s="1">
        <f>Canada_data[[#This Row],[ Cost Of Goods ]]+Canada_data[[#This Row],[Shipping Cost]]</f>
        <v>651.67599999999993</v>
      </c>
      <c r="J19" s="1" t="s">
        <v>59</v>
      </c>
      <c r="K19" s="1" t="s">
        <v>22</v>
      </c>
      <c r="L19" s="1" t="s">
        <v>30</v>
      </c>
      <c r="M19" s="1" t="s">
        <v>46</v>
      </c>
      <c r="N19" s="1" t="s">
        <v>47</v>
      </c>
      <c r="O19" s="2">
        <v>40763</v>
      </c>
      <c r="P19" s="34"/>
      <c r="Q19" s="34"/>
    </row>
    <row r="20" spans="1:17" x14ac:dyDescent="0.3">
      <c r="A20" s="1">
        <v>58598</v>
      </c>
      <c r="B20" s="2" t="s">
        <v>39</v>
      </c>
      <c r="C20" s="1" t="s">
        <v>60</v>
      </c>
      <c r="D20" s="1">
        <v>50</v>
      </c>
      <c r="E20" s="1">
        <v>13608.83</v>
      </c>
      <c r="F20" s="1" t="s">
        <v>21</v>
      </c>
      <c r="G20" s="1">
        <v>64.73</v>
      </c>
      <c r="H20" s="1">
        <f>(70/100*Canada_data[[#This Row],[Sales]])</f>
        <v>9526.1809999999987</v>
      </c>
      <c r="I20" s="1">
        <f>Canada_data[[#This Row],[ Cost Of Goods ]]+Canada_data[[#This Row],[Shipping Cost]]</f>
        <v>9590.9109999999982</v>
      </c>
      <c r="J20" s="1" t="s">
        <v>56</v>
      </c>
      <c r="K20" s="1" t="s">
        <v>29</v>
      </c>
      <c r="L20" s="1" t="s">
        <v>17</v>
      </c>
      <c r="M20" s="1" t="s">
        <v>23</v>
      </c>
      <c r="N20" s="1" t="s">
        <v>24</v>
      </c>
      <c r="O20" s="1" t="s">
        <v>66</v>
      </c>
      <c r="P20" s="34"/>
      <c r="Q20" s="34"/>
    </row>
    <row r="21" spans="1:17" x14ac:dyDescent="0.3">
      <c r="A21" s="1">
        <v>54245</v>
      </c>
      <c r="B21" s="2" t="s">
        <v>67</v>
      </c>
      <c r="C21" s="1" t="s">
        <v>60</v>
      </c>
      <c r="D21" s="1">
        <v>5</v>
      </c>
      <c r="E21" s="1">
        <v>83.3</v>
      </c>
      <c r="F21" s="1" t="s">
        <v>25</v>
      </c>
      <c r="G21" s="1">
        <v>2.5</v>
      </c>
      <c r="H21" s="1">
        <f>(70/100*Canada_data[[#This Row],[Sales]])</f>
        <v>58.309999999999995</v>
      </c>
      <c r="I21" s="1">
        <f>Canada_data[[#This Row],[ Cost Of Goods ]]+Canada_data[[#This Row],[Shipping Cost]]</f>
        <v>60.809999999999995</v>
      </c>
      <c r="J21" s="1" t="s">
        <v>56</v>
      </c>
      <c r="K21" s="1" t="s">
        <v>22</v>
      </c>
      <c r="L21" s="1" t="s">
        <v>30</v>
      </c>
      <c r="M21" s="1" t="s">
        <v>50</v>
      </c>
      <c r="N21" s="1" t="s">
        <v>38</v>
      </c>
      <c r="O21" s="1" t="s">
        <v>68</v>
      </c>
      <c r="P21" s="34"/>
      <c r="Q21" s="34"/>
    </row>
    <row r="22" spans="1:17" x14ac:dyDescent="0.3">
      <c r="A22" s="1">
        <v>8006</v>
      </c>
      <c r="B22" s="2">
        <v>40608</v>
      </c>
      <c r="C22" s="1" t="s">
        <v>60</v>
      </c>
      <c r="D22" s="1">
        <v>27</v>
      </c>
      <c r="E22" s="1">
        <v>197.15</v>
      </c>
      <c r="F22" s="1" t="s">
        <v>14</v>
      </c>
      <c r="G22" s="1">
        <v>5.2</v>
      </c>
      <c r="H22" s="1">
        <f>(70/100*Canada_data[[#This Row],[Sales]])</f>
        <v>138.005</v>
      </c>
      <c r="I22" s="1">
        <f>Canada_data[[#This Row],[ Cost Of Goods ]]+Canada_data[[#This Row],[Shipping Cost]]</f>
        <v>143.20499999999998</v>
      </c>
      <c r="J22" s="1" t="s">
        <v>56</v>
      </c>
      <c r="K22" s="1" t="s">
        <v>16</v>
      </c>
      <c r="L22" s="1" t="s">
        <v>27</v>
      </c>
      <c r="M22" s="1" t="s">
        <v>28</v>
      </c>
      <c r="N22" s="1" t="s">
        <v>19</v>
      </c>
      <c r="O22" s="2">
        <v>40669</v>
      </c>
      <c r="P22" s="34"/>
      <c r="Q22" s="34"/>
    </row>
    <row r="23" spans="1:17" x14ac:dyDescent="0.3">
      <c r="A23" s="1">
        <v>5607</v>
      </c>
      <c r="B23" s="2" t="s">
        <v>69</v>
      </c>
      <c r="C23" s="1" t="s">
        <v>53</v>
      </c>
      <c r="D23" s="1">
        <v>8</v>
      </c>
      <c r="E23" s="1">
        <v>61.871499999999997</v>
      </c>
      <c r="F23" s="1" t="s">
        <v>25</v>
      </c>
      <c r="G23" s="1">
        <v>5.03</v>
      </c>
      <c r="H23" s="1">
        <f>(70/100*Canada_data[[#This Row],[Sales]])</f>
        <v>43.310049999999997</v>
      </c>
      <c r="I23" s="1">
        <f>Canada_data[[#This Row],[ Cost Of Goods ]]+Canada_data[[#This Row],[Shipping Cost]]</f>
        <v>48.340049999999998</v>
      </c>
      <c r="J23" s="1" t="s">
        <v>70</v>
      </c>
      <c r="K23" s="1" t="s">
        <v>29</v>
      </c>
      <c r="L23" s="1" t="s">
        <v>30</v>
      </c>
      <c r="M23" s="1" t="s">
        <v>50</v>
      </c>
      <c r="N23" s="1" t="s">
        <v>47</v>
      </c>
      <c r="O23" s="2">
        <v>40969</v>
      </c>
      <c r="P23" s="34"/>
      <c r="Q23" s="34"/>
    </row>
    <row r="24" spans="1:17" x14ac:dyDescent="0.3">
      <c r="A24" s="1">
        <v>16802</v>
      </c>
      <c r="B24" s="2" t="s">
        <v>71</v>
      </c>
      <c r="C24" s="1" t="s">
        <v>60</v>
      </c>
      <c r="D24" s="1">
        <v>44</v>
      </c>
      <c r="E24" s="1">
        <v>302.58999999999997</v>
      </c>
      <c r="F24" s="1" t="s">
        <v>14</v>
      </c>
      <c r="G24" s="1">
        <v>6.93</v>
      </c>
      <c r="H24" s="1">
        <f>(70/100*Canada_data[[#This Row],[Sales]])</f>
        <v>211.81299999999996</v>
      </c>
      <c r="I24" s="1">
        <f>Canada_data[[#This Row],[ Cost Of Goods ]]+Canada_data[[#This Row],[Shipping Cost]]</f>
        <v>218.74299999999997</v>
      </c>
      <c r="J24" s="1" t="s">
        <v>72</v>
      </c>
      <c r="K24" s="1" t="s">
        <v>29</v>
      </c>
      <c r="L24" s="1" t="s">
        <v>27</v>
      </c>
      <c r="M24" s="1" t="s">
        <v>28</v>
      </c>
      <c r="N24" s="1" t="s">
        <v>19</v>
      </c>
      <c r="O24" s="1" t="s">
        <v>73</v>
      </c>
      <c r="P24" s="34"/>
      <c r="Q24" s="34"/>
    </row>
    <row r="25" spans="1:17" x14ac:dyDescent="0.3">
      <c r="A25" s="1">
        <v>21799</v>
      </c>
      <c r="B25" s="2" t="s">
        <v>74</v>
      </c>
      <c r="C25" s="1" t="s">
        <v>53</v>
      </c>
      <c r="D25" s="1">
        <v>42</v>
      </c>
      <c r="E25" s="1">
        <v>115.99</v>
      </c>
      <c r="F25" s="1" t="s">
        <v>14</v>
      </c>
      <c r="G25" s="1">
        <v>2.4</v>
      </c>
      <c r="H25" s="1">
        <f>(70/100*Canada_data[[#This Row],[Sales]])</f>
        <v>81.192999999999998</v>
      </c>
      <c r="I25" s="1">
        <f>Canada_data[[#This Row],[ Cost Of Goods ]]+Canada_data[[#This Row],[Shipping Cost]]</f>
        <v>83.593000000000004</v>
      </c>
      <c r="J25" s="1" t="s">
        <v>72</v>
      </c>
      <c r="K25" s="1" t="s">
        <v>22</v>
      </c>
      <c r="L25" s="1" t="s">
        <v>27</v>
      </c>
      <c r="M25" s="1" t="s">
        <v>41</v>
      </c>
      <c r="N25" s="1" t="s">
        <v>38</v>
      </c>
      <c r="O25" s="1" t="s">
        <v>71</v>
      </c>
      <c r="P25" s="34"/>
      <c r="Q25" s="34"/>
    </row>
    <row r="26" spans="1:17" x14ac:dyDescent="0.3">
      <c r="A26" s="1">
        <v>45248</v>
      </c>
      <c r="B26" s="2" t="s">
        <v>75</v>
      </c>
      <c r="C26" s="1" t="s">
        <v>60</v>
      </c>
      <c r="D26" s="1">
        <v>38</v>
      </c>
      <c r="E26" s="1">
        <v>154.85</v>
      </c>
      <c r="F26" s="1" t="s">
        <v>25</v>
      </c>
      <c r="G26" s="1">
        <v>5.13</v>
      </c>
      <c r="H26" s="1">
        <f>(70/100*Canada_data[[#This Row],[Sales]])</f>
        <v>108.395</v>
      </c>
      <c r="I26" s="1">
        <f>Canada_data[[#This Row],[ Cost Of Goods ]]+Canada_data[[#This Row],[Shipping Cost]]</f>
        <v>113.52499999999999</v>
      </c>
      <c r="J26" s="1" t="s">
        <v>40</v>
      </c>
      <c r="K26" s="1" t="s">
        <v>22</v>
      </c>
      <c r="L26" s="1" t="s">
        <v>27</v>
      </c>
      <c r="M26" s="1" t="s">
        <v>76</v>
      </c>
      <c r="N26" s="1" t="s">
        <v>19</v>
      </c>
      <c r="O26" s="1" t="s">
        <v>77</v>
      </c>
      <c r="P26" s="34"/>
      <c r="Q26" s="34"/>
    </row>
    <row r="27" spans="1:17" x14ac:dyDescent="0.3">
      <c r="A27" s="1">
        <v>57633</v>
      </c>
      <c r="B27" s="2">
        <v>40696</v>
      </c>
      <c r="C27" s="1" t="s">
        <v>35</v>
      </c>
      <c r="D27" s="1">
        <v>12</v>
      </c>
      <c r="E27" s="1">
        <v>351.12</v>
      </c>
      <c r="F27" s="1" t="s">
        <v>14</v>
      </c>
      <c r="G27" s="1">
        <v>3.92</v>
      </c>
      <c r="H27" s="1">
        <f>(70/100*Canada_data[[#This Row],[Sales]])</f>
        <v>245.78399999999999</v>
      </c>
      <c r="I27" s="1">
        <f>Canada_data[[#This Row],[ Cost Of Goods ]]+Canada_data[[#This Row],[Shipping Cost]]</f>
        <v>249.70399999999998</v>
      </c>
      <c r="J27" s="1" t="s">
        <v>15</v>
      </c>
      <c r="K27" s="1" t="s">
        <v>22</v>
      </c>
      <c r="L27" s="1" t="s">
        <v>17</v>
      </c>
      <c r="M27" s="1" t="s">
        <v>18</v>
      </c>
      <c r="N27" s="1" t="s">
        <v>32</v>
      </c>
      <c r="O27" s="2">
        <v>40726</v>
      </c>
      <c r="P27" s="34"/>
      <c r="Q27" s="34"/>
    </row>
    <row r="28" spans="1:17" x14ac:dyDescent="0.3">
      <c r="A28" s="1">
        <v>34596</v>
      </c>
      <c r="B28" s="2" t="s">
        <v>78</v>
      </c>
      <c r="C28" s="1" t="s">
        <v>20</v>
      </c>
      <c r="D28" s="1">
        <v>39</v>
      </c>
      <c r="E28" s="1">
        <v>302.08999999999997</v>
      </c>
      <c r="F28" s="1" t="s">
        <v>25</v>
      </c>
      <c r="G28" s="1">
        <v>6.16</v>
      </c>
      <c r="H28" s="1">
        <f>(70/100*Canada_data[[#This Row],[Sales]])</f>
        <v>211.46299999999997</v>
      </c>
      <c r="I28" s="1">
        <f>Canada_data[[#This Row],[ Cost Of Goods ]]+Canada_data[[#This Row],[Shipping Cost]]</f>
        <v>217.62299999999996</v>
      </c>
      <c r="J28" s="1" t="s">
        <v>72</v>
      </c>
      <c r="K28" s="1" t="s">
        <v>16</v>
      </c>
      <c r="L28" s="1" t="s">
        <v>27</v>
      </c>
      <c r="M28" s="1" t="s">
        <v>79</v>
      </c>
      <c r="N28" s="1" t="s">
        <v>19</v>
      </c>
      <c r="O28" s="2">
        <v>40552</v>
      </c>
      <c r="P28" s="34"/>
      <c r="Q28" s="34"/>
    </row>
    <row r="29" spans="1:17" x14ac:dyDescent="0.3">
      <c r="A29" s="1">
        <v>51783</v>
      </c>
      <c r="B29" s="2">
        <v>40858</v>
      </c>
      <c r="C29" s="1" t="s">
        <v>60</v>
      </c>
      <c r="D29" s="1">
        <v>10</v>
      </c>
      <c r="E29" s="1">
        <v>1875.18</v>
      </c>
      <c r="F29" s="1" t="s">
        <v>21</v>
      </c>
      <c r="G29" s="1">
        <v>29.21</v>
      </c>
      <c r="H29" s="1">
        <f>(70/100*Canada_data[[#This Row],[Sales]])</f>
        <v>1312.626</v>
      </c>
      <c r="I29" s="1">
        <f>Canada_data[[#This Row],[ Cost Of Goods ]]+Canada_data[[#This Row],[Shipping Cost]]</f>
        <v>1341.836</v>
      </c>
      <c r="J29" s="1" t="s">
        <v>43</v>
      </c>
      <c r="K29" s="1" t="s">
        <v>16</v>
      </c>
      <c r="L29" s="1" t="s">
        <v>17</v>
      </c>
      <c r="M29" s="1" t="s">
        <v>57</v>
      </c>
      <c r="N29" s="1" t="s">
        <v>62</v>
      </c>
      <c r="O29" s="1" t="s">
        <v>80</v>
      </c>
      <c r="P29" s="34"/>
      <c r="Q29" s="34"/>
    </row>
    <row r="30" spans="1:17" x14ac:dyDescent="0.3">
      <c r="A30" s="1">
        <v>39585</v>
      </c>
      <c r="B30" s="2" t="s">
        <v>81</v>
      </c>
      <c r="C30" s="1" t="s">
        <v>53</v>
      </c>
      <c r="D30" s="1">
        <v>32</v>
      </c>
      <c r="E30" s="1">
        <v>166.17</v>
      </c>
      <c r="F30" s="1" t="s">
        <v>25</v>
      </c>
      <c r="G30" s="1">
        <v>3.63</v>
      </c>
      <c r="H30" s="1">
        <f>(70/100*Canada_data[[#This Row],[Sales]])</f>
        <v>116.31899999999999</v>
      </c>
      <c r="I30" s="1">
        <f>Canada_data[[#This Row],[ Cost Of Goods ]]+Canada_data[[#This Row],[Shipping Cost]]</f>
        <v>119.94899999999998</v>
      </c>
      <c r="J30" s="1" t="s">
        <v>59</v>
      </c>
      <c r="K30" s="1" t="s">
        <v>22</v>
      </c>
      <c r="L30" s="1" t="s">
        <v>17</v>
      </c>
      <c r="M30" s="1" t="s">
        <v>18</v>
      </c>
      <c r="N30" s="1" t="s">
        <v>38</v>
      </c>
      <c r="O30" s="1" t="s">
        <v>82</v>
      </c>
      <c r="P30" s="34"/>
      <c r="Q30" s="34"/>
    </row>
    <row r="31" spans="1:17" x14ac:dyDescent="0.3">
      <c r="A31" s="1">
        <v>17252</v>
      </c>
      <c r="B31" s="2" t="s">
        <v>83</v>
      </c>
      <c r="C31" s="1" t="s">
        <v>53</v>
      </c>
      <c r="D31" s="1">
        <v>49</v>
      </c>
      <c r="E31" s="1">
        <v>11365.616</v>
      </c>
      <c r="F31" s="1" t="s">
        <v>21</v>
      </c>
      <c r="G31" s="1">
        <v>54.12</v>
      </c>
      <c r="H31" s="1">
        <f>(70/100*Canada_data[[#This Row],[Sales]])</f>
        <v>7955.9311999999991</v>
      </c>
      <c r="I31" s="1">
        <f>Canada_data[[#This Row],[ Cost Of Goods ]]+Canada_data[[#This Row],[Shipping Cost]]</f>
        <v>8010.051199999999</v>
      </c>
      <c r="J31" s="1" t="s">
        <v>56</v>
      </c>
      <c r="K31" s="1" t="s">
        <v>16</v>
      </c>
      <c r="L31" s="1" t="s">
        <v>17</v>
      </c>
      <c r="M31" s="1" t="s">
        <v>57</v>
      </c>
      <c r="N31" s="1" t="s">
        <v>62</v>
      </c>
      <c r="O31" s="2">
        <v>40548</v>
      </c>
      <c r="P31" s="34"/>
      <c r="Q31" s="34"/>
    </row>
    <row r="32" spans="1:17" x14ac:dyDescent="0.3">
      <c r="A32" s="1">
        <v>59044</v>
      </c>
      <c r="B32" s="2" t="s">
        <v>84</v>
      </c>
      <c r="C32" s="1" t="s">
        <v>20</v>
      </c>
      <c r="D32" s="1">
        <v>6</v>
      </c>
      <c r="E32" s="1">
        <v>20.190000000000001</v>
      </c>
      <c r="F32" s="1" t="s">
        <v>25</v>
      </c>
      <c r="G32" s="1">
        <v>0.99</v>
      </c>
      <c r="H32" s="1">
        <f>(70/100*Canada_data[[#This Row],[Sales]])</f>
        <v>14.132999999999999</v>
      </c>
      <c r="I32" s="1">
        <f>Canada_data[[#This Row],[ Cost Of Goods ]]+Canada_data[[#This Row],[Shipping Cost]]</f>
        <v>15.122999999999999</v>
      </c>
      <c r="J32" s="1" t="s">
        <v>40</v>
      </c>
      <c r="K32" s="1" t="s">
        <v>44</v>
      </c>
      <c r="L32" s="1" t="s">
        <v>27</v>
      </c>
      <c r="M32" s="1" t="s">
        <v>85</v>
      </c>
      <c r="N32" s="1" t="s">
        <v>19</v>
      </c>
      <c r="O32" s="1" t="s">
        <v>86</v>
      </c>
      <c r="P32" s="34"/>
      <c r="Q32" s="34"/>
    </row>
    <row r="33" spans="1:17" x14ac:dyDescent="0.3">
      <c r="A33" s="1">
        <v>30848</v>
      </c>
      <c r="B33" s="2">
        <v>40548</v>
      </c>
      <c r="C33" s="1" t="s">
        <v>60</v>
      </c>
      <c r="D33" s="1">
        <v>13</v>
      </c>
      <c r="E33" s="1">
        <v>4324.29</v>
      </c>
      <c r="F33" s="1" t="s">
        <v>21</v>
      </c>
      <c r="G33" s="1">
        <v>40.19</v>
      </c>
      <c r="H33" s="1">
        <f>(70/100*Canada_data[[#This Row],[Sales]])</f>
        <v>3027.0029999999997</v>
      </c>
      <c r="I33" s="1">
        <f>Canada_data[[#This Row],[ Cost Of Goods ]]+Canada_data[[#This Row],[Shipping Cost]]</f>
        <v>3067.1929999999998</v>
      </c>
      <c r="J33" s="1" t="s">
        <v>49</v>
      </c>
      <c r="K33" s="1" t="s">
        <v>22</v>
      </c>
      <c r="L33" s="1" t="s">
        <v>17</v>
      </c>
      <c r="M33" s="1" t="s">
        <v>57</v>
      </c>
      <c r="N33" s="1" t="s">
        <v>62</v>
      </c>
      <c r="O33" s="2">
        <v>40607</v>
      </c>
      <c r="P33" s="34"/>
      <c r="Q33" s="34"/>
    </row>
    <row r="34" spans="1:17" x14ac:dyDescent="0.3">
      <c r="A34" s="1">
        <v>31878</v>
      </c>
      <c r="B34" s="2" t="s">
        <v>87</v>
      </c>
      <c r="C34" s="1" t="s">
        <v>60</v>
      </c>
      <c r="D34" s="1">
        <v>42</v>
      </c>
      <c r="E34" s="1">
        <v>5678.5524999999998</v>
      </c>
      <c r="F34" s="1" t="s">
        <v>25</v>
      </c>
      <c r="G34" s="1">
        <v>8.99</v>
      </c>
      <c r="H34" s="1">
        <f>(70/100*Canada_data[[#This Row],[Sales]])</f>
        <v>3974.9867499999996</v>
      </c>
      <c r="I34" s="1">
        <f>Canada_data[[#This Row],[ Cost Of Goods ]]+Canada_data[[#This Row],[Shipping Cost]]</f>
        <v>3983.9767499999994</v>
      </c>
      <c r="J34" s="1" t="s">
        <v>59</v>
      </c>
      <c r="K34" s="1" t="s">
        <v>29</v>
      </c>
      <c r="L34" s="1" t="s">
        <v>30</v>
      </c>
      <c r="M34" s="1" t="s">
        <v>50</v>
      </c>
      <c r="N34" s="1" t="s">
        <v>19</v>
      </c>
      <c r="O34" s="1" t="s">
        <v>88</v>
      </c>
      <c r="P34" s="34"/>
      <c r="Q34" s="34"/>
    </row>
    <row r="35" spans="1:17" x14ac:dyDescent="0.3">
      <c r="A35" s="1">
        <v>9124</v>
      </c>
      <c r="B35" s="2" t="s">
        <v>89</v>
      </c>
      <c r="C35" s="1" t="s">
        <v>13</v>
      </c>
      <c r="D35" s="1">
        <v>17</v>
      </c>
      <c r="E35" s="1">
        <v>2637.78</v>
      </c>
      <c r="F35" s="1" t="s">
        <v>25</v>
      </c>
      <c r="G35" s="1">
        <v>6.5</v>
      </c>
      <c r="H35" s="1">
        <f>(70/100*Canada_data[[#This Row],[Sales]])</f>
        <v>1846.4459999999999</v>
      </c>
      <c r="I35" s="1">
        <f>Canada_data[[#This Row],[ Cost Of Goods ]]+Canada_data[[#This Row],[Shipping Cost]]</f>
        <v>1852.9459999999999</v>
      </c>
      <c r="J35" s="1" t="s">
        <v>40</v>
      </c>
      <c r="K35" s="1" t="s">
        <v>44</v>
      </c>
      <c r="L35" s="1" t="s">
        <v>30</v>
      </c>
      <c r="M35" s="1" t="s">
        <v>31</v>
      </c>
      <c r="N35" s="1" t="s">
        <v>19</v>
      </c>
      <c r="O35" s="1" t="s">
        <v>89</v>
      </c>
      <c r="P35" s="34"/>
      <c r="Q35" s="34"/>
    </row>
    <row r="36" spans="1:17" x14ac:dyDescent="0.3">
      <c r="A36" s="1">
        <v>34215</v>
      </c>
      <c r="B36" s="2" t="s">
        <v>90</v>
      </c>
      <c r="C36" s="1" t="s">
        <v>35</v>
      </c>
      <c r="D36" s="1">
        <v>6</v>
      </c>
      <c r="E36" s="1">
        <v>35.65</v>
      </c>
      <c r="F36" s="1" t="s">
        <v>25</v>
      </c>
      <c r="G36" s="1">
        <v>2.99</v>
      </c>
      <c r="H36" s="1">
        <f>(70/100*Canada_data[[#This Row],[Sales]])</f>
        <v>24.954999999999998</v>
      </c>
      <c r="I36" s="1">
        <f>Canada_data[[#This Row],[ Cost Of Goods ]]+Canada_data[[#This Row],[Shipping Cost]]</f>
        <v>27.945</v>
      </c>
      <c r="J36" s="1" t="s">
        <v>26</v>
      </c>
      <c r="K36" s="1" t="s">
        <v>29</v>
      </c>
      <c r="L36" s="1" t="s">
        <v>27</v>
      </c>
      <c r="M36" s="1" t="s">
        <v>79</v>
      </c>
      <c r="N36" s="1" t="s">
        <v>19</v>
      </c>
      <c r="O36" s="1" t="s">
        <v>91</v>
      </c>
      <c r="P36" s="34"/>
      <c r="Q36" s="34"/>
    </row>
    <row r="37" spans="1:17" x14ac:dyDescent="0.3">
      <c r="A37" s="1">
        <v>31558</v>
      </c>
      <c r="B37" s="2" t="s">
        <v>92</v>
      </c>
      <c r="C37" s="1" t="s">
        <v>13</v>
      </c>
      <c r="D37" s="1">
        <v>12</v>
      </c>
      <c r="E37" s="1">
        <v>3671.3</v>
      </c>
      <c r="F37" s="1" t="s">
        <v>25</v>
      </c>
      <c r="G37" s="1">
        <v>24.49</v>
      </c>
      <c r="H37" s="1">
        <f>(70/100*Canada_data[[#This Row],[Sales]])</f>
        <v>2569.91</v>
      </c>
      <c r="I37" s="1">
        <f>Canada_data[[#This Row],[ Cost Of Goods ]]+Canada_data[[#This Row],[Shipping Cost]]</f>
        <v>2594.3999999999996</v>
      </c>
      <c r="J37" s="1" t="s">
        <v>26</v>
      </c>
      <c r="K37" s="1" t="s">
        <v>29</v>
      </c>
      <c r="L37" s="1" t="s">
        <v>27</v>
      </c>
      <c r="M37" s="1" t="s">
        <v>76</v>
      </c>
      <c r="N37" s="1" t="s">
        <v>93</v>
      </c>
      <c r="O37" s="1" t="s">
        <v>94</v>
      </c>
      <c r="P37" s="34"/>
      <c r="Q37" s="34"/>
    </row>
    <row r="38" spans="1:17" x14ac:dyDescent="0.3">
      <c r="A38" s="1">
        <v>17287</v>
      </c>
      <c r="B38" s="2">
        <v>40667</v>
      </c>
      <c r="C38" s="1" t="s">
        <v>35</v>
      </c>
      <c r="D38" s="1">
        <v>26</v>
      </c>
      <c r="E38" s="1">
        <v>4361.6985000000004</v>
      </c>
      <c r="F38" s="1" t="s">
        <v>25</v>
      </c>
      <c r="G38" s="1">
        <v>4.2</v>
      </c>
      <c r="H38" s="1">
        <f>(70/100*Canada_data[[#This Row],[Sales]])</f>
        <v>3053.1889500000002</v>
      </c>
      <c r="I38" s="1">
        <f>Canada_data[[#This Row],[ Cost Of Goods ]]+Canada_data[[#This Row],[Shipping Cost]]</f>
        <v>3057.38895</v>
      </c>
      <c r="J38" s="1" t="s">
        <v>59</v>
      </c>
      <c r="K38" s="1" t="s">
        <v>29</v>
      </c>
      <c r="L38" s="1" t="s">
        <v>30</v>
      </c>
      <c r="M38" s="1" t="s">
        <v>50</v>
      </c>
      <c r="N38" s="1" t="s">
        <v>19</v>
      </c>
      <c r="O38" s="2">
        <v>40728</v>
      </c>
      <c r="P38" s="34"/>
      <c r="Q38" s="34"/>
    </row>
    <row r="39" spans="1:17" x14ac:dyDescent="0.3">
      <c r="A39" s="1">
        <v>48641</v>
      </c>
      <c r="B39" s="2">
        <v>40675</v>
      </c>
      <c r="C39" s="1" t="s">
        <v>35</v>
      </c>
      <c r="D39" s="1">
        <v>13</v>
      </c>
      <c r="E39" s="1">
        <v>66.83</v>
      </c>
      <c r="F39" s="1" t="s">
        <v>25</v>
      </c>
      <c r="G39" s="1">
        <v>0.8</v>
      </c>
      <c r="H39" s="1">
        <f>(70/100*Canada_data[[#This Row],[Sales]])</f>
        <v>46.780999999999999</v>
      </c>
      <c r="I39" s="1">
        <f>Canada_data[[#This Row],[ Cost Of Goods ]]+Canada_data[[#This Row],[Shipping Cost]]</f>
        <v>47.580999999999996</v>
      </c>
      <c r="J39" s="1" t="s">
        <v>15</v>
      </c>
      <c r="K39" s="1" t="s">
        <v>44</v>
      </c>
      <c r="L39" s="1" t="s">
        <v>27</v>
      </c>
      <c r="M39" s="1" t="s">
        <v>28</v>
      </c>
      <c r="N39" s="1" t="s">
        <v>38</v>
      </c>
      <c r="O39" s="2">
        <v>40706</v>
      </c>
      <c r="P39" s="34"/>
      <c r="Q39" s="34"/>
    </row>
    <row r="40" spans="1:17" x14ac:dyDescent="0.3">
      <c r="A40" s="1">
        <v>32803</v>
      </c>
      <c r="B40" s="2" t="s">
        <v>95</v>
      </c>
      <c r="C40" s="1" t="s">
        <v>60</v>
      </c>
      <c r="D40" s="1">
        <v>49</v>
      </c>
      <c r="E40" s="1">
        <v>371.95</v>
      </c>
      <c r="F40" s="1" t="s">
        <v>14</v>
      </c>
      <c r="G40" s="1">
        <v>4.71</v>
      </c>
      <c r="H40" s="1">
        <f>(70/100*Canada_data[[#This Row],[Sales]])</f>
        <v>260.36499999999995</v>
      </c>
      <c r="I40" s="1">
        <f>Canada_data[[#This Row],[ Cost Of Goods ]]+Canada_data[[#This Row],[Shipping Cost]]</f>
        <v>265.07499999999993</v>
      </c>
      <c r="J40" s="1" t="s">
        <v>56</v>
      </c>
      <c r="K40" s="1" t="s">
        <v>22</v>
      </c>
      <c r="L40" s="1" t="s">
        <v>27</v>
      </c>
      <c r="M40" s="1" t="s">
        <v>79</v>
      </c>
      <c r="N40" s="1" t="s">
        <v>19</v>
      </c>
      <c r="O40" s="1" t="s">
        <v>96</v>
      </c>
      <c r="P40" s="34"/>
      <c r="Q40" s="34"/>
    </row>
    <row r="41" spans="1:17" x14ac:dyDescent="0.3">
      <c r="A41" s="1">
        <v>32613</v>
      </c>
      <c r="B41" s="2" t="s">
        <v>95</v>
      </c>
      <c r="C41" s="1" t="s">
        <v>13</v>
      </c>
      <c r="D41" s="1">
        <v>41</v>
      </c>
      <c r="E41" s="1">
        <v>7174.9435000000003</v>
      </c>
      <c r="F41" s="1" t="s">
        <v>14</v>
      </c>
      <c r="G41" s="1">
        <v>3.99</v>
      </c>
      <c r="H41" s="1">
        <f>(70/100*Canada_data[[#This Row],[Sales]])</f>
        <v>5022.4604499999996</v>
      </c>
      <c r="I41" s="1">
        <f>Canada_data[[#This Row],[ Cost Of Goods ]]+Canada_data[[#This Row],[Shipping Cost]]</f>
        <v>5026.4504499999994</v>
      </c>
      <c r="J41" s="1" t="s">
        <v>36</v>
      </c>
      <c r="K41" s="1" t="s">
        <v>16</v>
      </c>
      <c r="L41" s="1" t="s">
        <v>30</v>
      </c>
      <c r="M41" s="1" t="s">
        <v>50</v>
      </c>
      <c r="N41" s="1" t="s">
        <v>19</v>
      </c>
      <c r="O41" s="1" t="s">
        <v>87</v>
      </c>
      <c r="P41" s="34"/>
      <c r="Q41" s="34"/>
    </row>
    <row r="42" spans="1:17" x14ac:dyDescent="0.3">
      <c r="A42" s="1">
        <v>27298</v>
      </c>
      <c r="B42" s="2" t="s">
        <v>97</v>
      </c>
      <c r="C42" s="1" t="s">
        <v>13</v>
      </c>
      <c r="D42" s="1">
        <v>31</v>
      </c>
      <c r="E42" s="1">
        <v>164.92</v>
      </c>
      <c r="F42" s="1" t="s">
        <v>25</v>
      </c>
      <c r="G42" s="1">
        <v>4.8600000000000003</v>
      </c>
      <c r="H42" s="1">
        <f>(70/100*Canada_data[[#This Row],[Sales]])</f>
        <v>115.44399999999999</v>
      </c>
      <c r="I42" s="1">
        <f>Canada_data[[#This Row],[ Cost Of Goods ]]+Canada_data[[#This Row],[Shipping Cost]]</f>
        <v>120.30399999999999</v>
      </c>
      <c r="J42" s="1" t="s">
        <v>15</v>
      </c>
      <c r="K42" s="1" t="s">
        <v>44</v>
      </c>
      <c r="L42" s="1" t="s">
        <v>27</v>
      </c>
      <c r="M42" s="1" t="s">
        <v>28</v>
      </c>
      <c r="N42" s="1" t="s">
        <v>19</v>
      </c>
      <c r="O42" s="1" t="s">
        <v>98</v>
      </c>
      <c r="P42" s="34"/>
      <c r="Q42" s="34"/>
    </row>
    <row r="43" spans="1:17" x14ac:dyDescent="0.3">
      <c r="A43" s="1">
        <v>58690</v>
      </c>
      <c r="B43" s="2">
        <v>40674</v>
      </c>
      <c r="C43" s="1" t="s">
        <v>35</v>
      </c>
      <c r="D43" s="1">
        <v>14</v>
      </c>
      <c r="E43" s="1">
        <v>3023.73</v>
      </c>
      <c r="F43" s="1" t="s">
        <v>21</v>
      </c>
      <c r="G43" s="1">
        <v>69.64</v>
      </c>
      <c r="H43" s="1">
        <f>(70/100*Canada_data[[#This Row],[Sales]])</f>
        <v>2116.6109999999999</v>
      </c>
      <c r="I43" s="1">
        <f>Canada_data[[#This Row],[ Cost Of Goods ]]+Canada_data[[#This Row],[Shipping Cost]]</f>
        <v>2186.2509999999997</v>
      </c>
      <c r="J43" s="1" t="s">
        <v>56</v>
      </c>
      <c r="K43" s="1" t="s">
        <v>44</v>
      </c>
      <c r="L43" s="1" t="s">
        <v>17</v>
      </c>
      <c r="M43" s="1" t="s">
        <v>57</v>
      </c>
      <c r="N43" s="1" t="s">
        <v>62</v>
      </c>
      <c r="O43" s="2">
        <v>40705</v>
      </c>
      <c r="P43" s="34"/>
      <c r="Q43" s="34"/>
    </row>
    <row r="44" spans="1:17" x14ac:dyDescent="0.3">
      <c r="A44" s="1">
        <v>50306</v>
      </c>
      <c r="B44" s="2" t="s">
        <v>99</v>
      </c>
      <c r="C44" s="1" t="s">
        <v>60</v>
      </c>
      <c r="D44" s="1">
        <v>34</v>
      </c>
      <c r="E44" s="1">
        <v>2010.89</v>
      </c>
      <c r="F44" s="1" t="s">
        <v>25</v>
      </c>
      <c r="G44" s="1">
        <v>11.55</v>
      </c>
      <c r="H44" s="1">
        <f>(70/100*Canada_data[[#This Row],[Sales]])</f>
        <v>1407.623</v>
      </c>
      <c r="I44" s="1">
        <f>Canada_data[[#This Row],[ Cost Of Goods ]]+Canada_data[[#This Row],[Shipping Cost]]</f>
        <v>1419.173</v>
      </c>
      <c r="J44" s="1" t="s">
        <v>56</v>
      </c>
      <c r="K44" s="1" t="s">
        <v>44</v>
      </c>
      <c r="L44" s="1" t="s">
        <v>27</v>
      </c>
      <c r="M44" s="1" t="s">
        <v>79</v>
      </c>
      <c r="N44" s="1" t="s">
        <v>19</v>
      </c>
      <c r="O44" s="1" t="s">
        <v>100</v>
      </c>
      <c r="P44" s="34"/>
      <c r="Q44" s="34"/>
    </row>
    <row r="45" spans="1:17" x14ac:dyDescent="0.3">
      <c r="A45" s="1">
        <v>13730</v>
      </c>
      <c r="B45" s="2">
        <v>40791</v>
      </c>
      <c r="C45" s="1" t="s">
        <v>35</v>
      </c>
      <c r="D45" s="1">
        <v>26</v>
      </c>
      <c r="E45" s="1">
        <v>3617.64</v>
      </c>
      <c r="F45" s="1" t="s">
        <v>21</v>
      </c>
      <c r="G45" s="1">
        <v>43.75</v>
      </c>
      <c r="H45" s="1">
        <f>(70/100*Canada_data[[#This Row],[Sales]])</f>
        <v>2532.348</v>
      </c>
      <c r="I45" s="1">
        <f>Canada_data[[#This Row],[ Cost Of Goods ]]+Canada_data[[#This Row],[Shipping Cost]]</f>
        <v>2576.098</v>
      </c>
      <c r="J45" s="1" t="s">
        <v>36</v>
      </c>
      <c r="K45" s="1" t="s">
        <v>22</v>
      </c>
      <c r="L45" s="1" t="s">
        <v>17</v>
      </c>
      <c r="M45" s="1" t="s">
        <v>57</v>
      </c>
      <c r="N45" s="1" t="s">
        <v>62</v>
      </c>
      <c r="O45" s="2">
        <v>40852</v>
      </c>
      <c r="P45" s="34"/>
      <c r="Q45" s="34"/>
    </row>
    <row r="46" spans="1:17" x14ac:dyDescent="0.3">
      <c r="A46" s="1">
        <v>31812</v>
      </c>
      <c r="B46" s="2" t="s">
        <v>101</v>
      </c>
      <c r="C46" s="1" t="s">
        <v>35</v>
      </c>
      <c r="D46" s="1">
        <v>31</v>
      </c>
      <c r="E46" s="1">
        <v>38.520000000000003</v>
      </c>
      <c r="F46" s="1" t="s">
        <v>25</v>
      </c>
      <c r="G46" s="1">
        <v>0.7</v>
      </c>
      <c r="H46" s="1">
        <f>(70/100*Canada_data[[#This Row],[Sales]])</f>
        <v>26.964000000000002</v>
      </c>
      <c r="I46" s="1">
        <f>Canada_data[[#This Row],[ Cost Of Goods ]]+Canada_data[[#This Row],[Shipping Cost]]</f>
        <v>27.664000000000001</v>
      </c>
      <c r="J46" s="1" t="s">
        <v>56</v>
      </c>
      <c r="K46" s="1" t="s">
        <v>44</v>
      </c>
      <c r="L46" s="1" t="s">
        <v>27</v>
      </c>
      <c r="M46" s="1" t="s">
        <v>102</v>
      </c>
      <c r="N46" s="1" t="s">
        <v>38</v>
      </c>
      <c r="O46" s="2">
        <v>40582</v>
      </c>
      <c r="P46" s="34"/>
      <c r="Q46" s="34"/>
    </row>
    <row r="47" spans="1:17" x14ac:dyDescent="0.3">
      <c r="A47" s="1">
        <v>10342</v>
      </c>
      <c r="B47" s="2" t="s">
        <v>103</v>
      </c>
      <c r="C47" s="1" t="s">
        <v>60</v>
      </c>
      <c r="D47" s="1">
        <v>38</v>
      </c>
      <c r="E47" s="1">
        <v>1679.04</v>
      </c>
      <c r="F47" s="1" t="s">
        <v>25</v>
      </c>
      <c r="G47" s="1">
        <v>14.45</v>
      </c>
      <c r="H47" s="1">
        <f>(70/100*Canada_data[[#This Row],[Sales]])</f>
        <v>1175.328</v>
      </c>
      <c r="I47" s="1">
        <f>Canada_data[[#This Row],[ Cost Of Goods ]]+Canada_data[[#This Row],[Shipping Cost]]</f>
        <v>1189.778</v>
      </c>
      <c r="J47" s="1" t="s">
        <v>56</v>
      </c>
      <c r="K47" s="1" t="s">
        <v>16</v>
      </c>
      <c r="L47" s="1" t="s">
        <v>17</v>
      </c>
      <c r="M47" s="1" t="s">
        <v>18</v>
      </c>
      <c r="N47" s="1" t="s">
        <v>93</v>
      </c>
      <c r="O47" s="1" t="s">
        <v>98</v>
      </c>
      <c r="P47" s="34"/>
      <c r="Q47" s="34"/>
    </row>
    <row r="48" spans="1:17" x14ac:dyDescent="0.3">
      <c r="A48" s="1">
        <v>36356</v>
      </c>
      <c r="B48" s="2" t="s">
        <v>104</v>
      </c>
      <c r="C48" s="1" t="s">
        <v>60</v>
      </c>
      <c r="D48" s="1">
        <v>33</v>
      </c>
      <c r="E48" s="1">
        <v>117.77</v>
      </c>
      <c r="F48" s="1" t="s">
        <v>25</v>
      </c>
      <c r="G48" s="1">
        <v>0.5</v>
      </c>
      <c r="H48" s="1">
        <f>(70/100*Canada_data[[#This Row],[Sales]])</f>
        <v>82.438999999999993</v>
      </c>
      <c r="I48" s="1">
        <f>Canada_data[[#This Row],[ Cost Of Goods ]]+Canada_data[[#This Row],[Shipping Cost]]</f>
        <v>82.938999999999993</v>
      </c>
      <c r="J48" s="1" t="s">
        <v>15</v>
      </c>
      <c r="K48" s="1" t="s">
        <v>16</v>
      </c>
      <c r="L48" s="1" t="s">
        <v>27</v>
      </c>
      <c r="M48" s="1" t="s">
        <v>85</v>
      </c>
      <c r="N48" s="1" t="s">
        <v>19</v>
      </c>
      <c r="O48" s="1" t="s">
        <v>105</v>
      </c>
      <c r="P48" s="34"/>
      <c r="Q48" s="34"/>
    </row>
    <row r="49" spans="1:17" x14ac:dyDescent="0.3">
      <c r="A49" s="1">
        <v>58884</v>
      </c>
      <c r="B49" s="2" t="s">
        <v>106</v>
      </c>
      <c r="C49" s="1" t="s">
        <v>13</v>
      </c>
      <c r="D49" s="1">
        <v>46</v>
      </c>
      <c r="E49" s="1">
        <v>3732.25</v>
      </c>
      <c r="F49" s="1" t="s">
        <v>21</v>
      </c>
      <c r="G49" s="1">
        <v>60</v>
      </c>
      <c r="H49" s="1">
        <f>(70/100*Canada_data[[#This Row],[Sales]])</f>
        <v>2612.5749999999998</v>
      </c>
      <c r="I49" s="1">
        <f>Canada_data[[#This Row],[ Cost Of Goods ]]+Canada_data[[#This Row],[Shipping Cost]]</f>
        <v>2672.5749999999998</v>
      </c>
      <c r="J49" s="1" t="s">
        <v>43</v>
      </c>
      <c r="K49" s="1" t="s">
        <v>22</v>
      </c>
      <c r="L49" s="1" t="s">
        <v>17</v>
      </c>
      <c r="M49" s="1" t="s">
        <v>57</v>
      </c>
      <c r="N49" s="1" t="s">
        <v>24</v>
      </c>
      <c r="O49" s="1" t="s">
        <v>107</v>
      </c>
      <c r="P49" s="34"/>
      <c r="Q49" s="34"/>
    </row>
    <row r="50" spans="1:17" x14ac:dyDescent="0.3">
      <c r="A50" s="1">
        <v>30657</v>
      </c>
      <c r="B50" s="2">
        <v>40821</v>
      </c>
      <c r="C50" s="1" t="s">
        <v>35</v>
      </c>
      <c r="D50" s="1">
        <v>6</v>
      </c>
      <c r="E50" s="1">
        <v>273.38</v>
      </c>
      <c r="F50" s="1" t="s">
        <v>14</v>
      </c>
      <c r="G50" s="1">
        <v>16.71</v>
      </c>
      <c r="H50" s="1">
        <f>(70/100*Canada_data[[#This Row],[Sales]])</f>
        <v>191.36599999999999</v>
      </c>
      <c r="I50" s="1">
        <f>Canada_data[[#This Row],[ Cost Of Goods ]]+Canada_data[[#This Row],[Shipping Cost]]</f>
        <v>208.07599999999999</v>
      </c>
      <c r="J50" s="1" t="s">
        <v>108</v>
      </c>
      <c r="K50" s="1" t="s">
        <v>22</v>
      </c>
      <c r="L50" s="1" t="s">
        <v>30</v>
      </c>
      <c r="M50" s="1" t="s">
        <v>31</v>
      </c>
      <c r="N50" s="1" t="s">
        <v>19</v>
      </c>
      <c r="O50" s="2">
        <v>40852</v>
      </c>
      <c r="P50" s="34"/>
      <c r="Q50" s="34"/>
    </row>
    <row r="51" spans="1:17" x14ac:dyDescent="0.3">
      <c r="A51" s="1">
        <v>512</v>
      </c>
      <c r="B51" s="2" t="s">
        <v>109</v>
      </c>
      <c r="C51" s="1" t="s">
        <v>13</v>
      </c>
      <c r="D51" s="1">
        <v>48</v>
      </c>
      <c r="E51" s="1">
        <v>806.37</v>
      </c>
      <c r="F51" s="1" t="s">
        <v>14</v>
      </c>
      <c r="G51" s="1">
        <v>10.68</v>
      </c>
      <c r="H51" s="1">
        <f>(70/100*Canada_data[[#This Row],[Sales]])</f>
        <v>564.45899999999995</v>
      </c>
      <c r="I51" s="1">
        <f>Canada_data[[#This Row],[ Cost Of Goods ]]+Canada_data[[#This Row],[Shipping Cost]]</f>
        <v>575.1389999999999</v>
      </c>
      <c r="J51" s="1" t="s">
        <v>108</v>
      </c>
      <c r="K51" s="1" t="s">
        <v>29</v>
      </c>
      <c r="L51" s="1" t="s">
        <v>27</v>
      </c>
      <c r="M51" s="1" t="s">
        <v>64</v>
      </c>
      <c r="N51" s="1" t="s">
        <v>19</v>
      </c>
      <c r="O51" s="1" t="s">
        <v>110</v>
      </c>
      <c r="P51" s="34"/>
      <c r="Q51" s="34"/>
    </row>
    <row r="52" spans="1:17" x14ac:dyDescent="0.3">
      <c r="A52" s="1">
        <v>28898</v>
      </c>
      <c r="B52" s="2" t="s">
        <v>111</v>
      </c>
      <c r="C52" s="1" t="s">
        <v>13</v>
      </c>
      <c r="D52" s="1">
        <v>44</v>
      </c>
      <c r="E52" s="1">
        <v>246</v>
      </c>
      <c r="F52" s="1" t="s">
        <v>25</v>
      </c>
      <c r="G52" s="1">
        <v>7.96</v>
      </c>
      <c r="H52" s="1">
        <f>(70/100*Canada_data[[#This Row],[Sales]])</f>
        <v>172.2</v>
      </c>
      <c r="I52" s="1">
        <f>Canada_data[[#This Row],[ Cost Of Goods ]]+Canada_data[[#This Row],[Shipping Cost]]</f>
        <v>180.16</v>
      </c>
      <c r="J52" s="1" t="s">
        <v>15</v>
      </c>
      <c r="K52" s="1" t="s">
        <v>22</v>
      </c>
      <c r="L52" s="1" t="s">
        <v>27</v>
      </c>
      <c r="M52" s="1" t="s">
        <v>28</v>
      </c>
      <c r="N52" s="1" t="s">
        <v>19</v>
      </c>
      <c r="O52" s="1" t="s">
        <v>111</v>
      </c>
      <c r="P52" s="34"/>
      <c r="Q52" s="34"/>
    </row>
    <row r="53" spans="1:17" x14ac:dyDescent="0.3">
      <c r="A53" s="1">
        <v>2882</v>
      </c>
      <c r="B53" s="2" t="s">
        <v>112</v>
      </c>
      <c r="C53" s="1" t="s">
        <v>35</v>
      </c>
      <c r="D53" s="1">
        <v>23</v>
      </c>
      <c r="E53" s="1">
        <v>3872.87</v>
      </c>
      <c r="F53" s="1" t="s">
        <v>21</v>
      </c>
      <c r="G53" s="1">
        <v>30</v>
      </c>
      <c r="H53" s="1">
        <f>(70/100*Canada_data[[#This Row],[Sales]])</f>
        <v>2711.0089999999996</v>
      </c>
      <c r="I53" s="1">
        <f>Canada_data[[#This Row],[ Cost Of Goods ]]+Canada_data[[#This Row],[Shipping Cost]]</f>
        <v>2741.0089999999996</v>
      </c>
      <c r="J53" s="1" t="s">
        <v>59</v>
      </c>
      <c r="K53" s="1" t="s">
        <v>16</v>
      </c>
      <c r="L53" s="1" t="s">
        <v>17</v>
      </c>
      <c r="M53" s="1" t="s">
        <v>23</v>
      </c>
      <c r="N53" s="1" t="s">
        <v>24</v>
      </c>
      <c r="O53" s="1" t="s">
        <v>66</v>
      </c>
      <c r="P53" s="34"/>
      <c r="Q53" s="34"/>
    </row>
    <row r="54" spans="1:17" x14ac:dyDescent="0.3">
      <c r="A54" s="1">
        <v>42214</v>
      </c>
      <c r="B54" s="2" t="s">
        <v>113</v>
      </c>
      <c r="C54" s="1" t="s">
        <v>13</v>
      </c>
      <c r="D54" s="1">
        <v>46</v>
      </c>
      <c r="E54" s="1">
        <v>569.91999999999996</v>
      </c>
      <c r="F54" s="1" t="s">
        <v>25</v>
      </c>
      <c r="G54" s="1">
        <v>2.85</v>
      </c>
      <c r="H54" s="1">
        <f>(70/100*Canada_data[[#This Row],[Sales]])</f>
        <v>398.94399999999996</v>
      </c>
      <c r="I54" s="1">
        <f>Canada_data[[#This Row],[ Cost Of Goods ]]+Canada_data[[#This Row],[Shipping Cost]]</f>
        <v>401.79399999999998</v>
      </c>
      <c r="J54" s="1" t="s">
        <v>108</v>
      </c>
      <c r="K54" s="1" t="s">
        <v>29</v>
      </c>
      <c r="L54" s="1" t="s">
        <v>17</v>
      </c>
      <c r="M54" s="1" t="s">
        <v>18</v>
      </c>
      <c r="N54" s="1" t="s">
        <v>32</v>
      </c>
      <c r="O54" s="1" t="s">
        <v>114</v>
      </c>
      <c r="P54" s="34"/>
      <c r="Q54" s="34"/>
    </row>
    <row r="55" spans="1:17" x14ac:dyDescent="0.3">
      <c r="A55" s="1">
        <v>4387</v>
      </c>
      <c r="B55" s="2" t="s">
        <v>115</v>
      </c>
      <c r="C55" s="1" t="s">
        <v>20</v>
      </c>
      <c r="D55" s="1">
        <v>4</v>
      </c>
      <c r="E55" s="1">
        <v>640.21</v>
      </c>
      <c r="F55" s="1" t="s">
        <v>21</v>
      </c>
      <c r="G55" s="1">
        <v>39.25</v>
      </c>
      <c r="H55" s="1">
        <f>(70/100*Canada_data[[#This Row],[Sales]])</f>
        <v>448.14699999999999</v>
      </c>
      <c r="I55" s="1">
        <f>Canada_data[[#This Row],[ Cost Of Goods ]]+Canada_data[[#This Row],[Shipping Cost]]</f>
        <v>487.39699999999999</v>
      </c>
      <c r="J55" s="1" t="s">
        <v>56</v>
      </c>
      <c r="K55" s="1" t="s">
        <v>22</v>
      </c>
      <c r="L55" s="1" t="s">
        <v>17</v>
      </c>
      <c r="M55" s="1" t="s">
        <v>57</v>
      </c>
      <c r="N55" s="1" t="s">
        <v>62</v>
      </c>
      <c r="O55" s="1" t="s">
        <v>116</v>
      </c>
      <c r="P55" s="34"/>
      <c r="Q55" s="34"/>
    </row>
    <row r="56" spans="1:17" x14ac:dyDescent="0.3">
      <c r="A56" s="1">
        <v>35875</v>
      </c>
      <c r="B56" s="2" t="s">
        <v>117</v>
      </c>
      <c r="C56" s="1" t="s">
        <v>35</v>
      </c>
      <c r="D56" s="1">
        <v>31</v>
      </c>
      <c r="E56" s="1">
        <v>348.92</v>
      </c>
      <c r="F56" s="1" t="s">
        <v>25</v>
      </c>
      <c r="G56" s="1">
        <v>3.37</v>
      </c>
      <c r="H56" s="1">
        <f>(70/100*Canada_data[[#This Row],[Sales]])</f>
        <v>244.244</v>
      </c>
      <c r="I56" s="1">
        <f>Canada_data[[#This Row],[ Cost Of Goods ]]+Canada_data[[#This Row],[Shipping Cost]]</f>
        <v>247.614</v>
      </c>
      <c r="J56" s="1" t="s">
        <v>15</v>
      </c>
      <c r="K56" s="1" t="s">
        <v>22</v>
      </c>
      <c r="L56" s="1" t="s">
        <v>27</v>
      </c>
      <c r="M56" s="1" t="s">
        <v>37</v>
      </c>
      <c r="N56" s="1" t="s">
        <v>32</v>
      </c>
      <c r="O56" s="1" t="s">
        <v>117</v>
      </c>
      <c r="P56" s="34"/>
      <c r="Q56" s="34"/>
    </row>
    <row r="57" spans="1:17" x14ac:dyDescent="0.3">
      <c r="A57" s="1">
        <v>8768</v>
      </c>
      <c r="B57" s="2" t="s">
        <v>118</v>
      </c>
      <c r="C57" s="1" t="s">
        <v>35</v>
      </c>
      <c r="D57" s="1">
        <v>44</v>
      </c>
      <c r="E57" s="1">
        <v>2422.4405000000002</v>
      </c>
      <c r="F57" s="1" t="s">
        <v>25</v>
      </c>
      <c r="G57" s="1">
        <v>5.31</v>
      </c>
      <c r="H57" s="1">
        <f>(70/100*Canada_data[[#This Row],[Sales]])</f>
        <v>1695.7083500000001</v>
      </c>
      <c r="I57" s="1">
        <f>Canada_data[[#This Row],[ Cost Of Goods ]]+Canada_data[[#This Row],[Shipping Cost]]</f>
        <v>1701.0183500000001</v>
      </c>
      <c r="J57" s="1" t="s">
        <v>59</v>
      </c>
      <c r="K57" s="1" t="s">
        <v>44</v>
      </c>
      <c r="L57" s="1" t="s">
        <v>30</v>
      </c>
      <c r="M57" s="1" t="s">
        <v>50</v>
      </c>
      <c r="N57" s="1" t="s">
        <v>19</v>
      </c>
      <c r="O57" s="1" t="s">
        <v>119</v>
      </c>
      <c r="P57" s="34"/>
      <c r="Q57" s="34"/>
    </row>
    <row r="58" spans="1:17" x14ac:dyDescent="0.3">
      <c r="A58" s="1">
        <v>2467</v>
      </c>
      <c r="B58" s="2" t="s">
        <v>120</v>
      </c>
      <c r="C58" s="1" t="s">
        <v>53</v>
      </c>
      <c r="D58" s="1">
        <v>30</v>
      </c>
      <c r="E58" s="1">
        <v>4147.47</v>
      </c>
      <c r="F58" s="1" t="s">
        <v>21</v>
      </c>
      <c r="G58" s="1">
        <v>17.850000000000001</v>
      </c>
      <c r="H58" s="1">
        <f>(70/100*Canada_data[[#This Row],[Sales]])</f>
        <v>2903.2289999999998</v>
      </c>
      <c r="I58" s="1">
        <f>Canada_data[[#This Row],[ Cost Of Goods ]]+Canada_data[[#This Row],[Shipping Cost]]</f>
        <v>2921.0789999999997</v>
      </c>
      <c r="J58" s="1" t="s">
        <v>36</v>
      </c>
      <c r="K58" s="1" t="s">
        <v>22</v>
      </c>
      <c r="L58" s="1" t="s">
        <v>30</v>
      </c>
      <c r="M58" s="1" t="s">
        <v>46</v>
      </c>
      <c r="N58" s="1" t="s">
        <v>24</v>
      </c>
      <c r="O58" s="1" t="s">
        <v>121</v>
      </c>
      <c r="P58" s="34"/>
      <c r="Q58" s="34"/>
    </row>
    <row r="59" spans="1:17" x14ac:dyDescent="0.3">
      <c r="A59" s="1">
        <v>36675</v>
      </c>
      <c r="B59" s="2">
        <v>40609</v>
      </c>
      <c r="C59" s="1" t="s">
        <v>35</v>
      </c>
      <c r="D59" s="1">
        <v>39</v>
      </c>
      <c r="E59" s="1">
        <v>113.09</v>
      </c>
      <c r="F59" s="1" t="s">
        <v>25</v>
      </c>
      <c r="G59" s="1">
        <v>0.81</v>
      </c>
      <c r="H59" s="1">
        <f>(70/100*Canada_data[[#This Row],[Sales]])</f>
        <v>79.162999999999997</v>
      </c>
      <c r="I59" s="1">
        <f>Canada_data[[#This Row],[ Cost Of Goods ]]+Canada_data[[#This Row],[Shipping Cost]]</f>
        <v>79.972999999999999</v>
      </c>
      <c r="J59" s="1" t="s">
        <v>56</v>
      </c>
      <c r="K59" s="1" t="s">
        <v>44</v>
      </c>
      <c r="L59" s="1" t="s">
        <v>27</v>
      </c>
      <c r="M59" s="1" t="s">
        <v>41</v>
      </c>
      <c r="N59" s="1" t="s">
        <v>38</v>
      </c>
      <c r="O59" s="2">
        <v>40701</v>
      </c>
      <c r="P59" s="34"/>
      <c r="Q59" s="34"/>
    </row>
    <row r="60" spans="1:17" x14ac:dyDescent="0.3">
      <c r="A60" s="1">
        <v>19811</v>
      </c>
      <c r="B60" s="2">
        <v>40763</v>
      </c>
      <c r="C60" s="1" t="s">
        <v>13</v>
      </c>
      <c r="D60" s="1">
        <v>49</v>
      </c>
      <c r="E60" s="1">
        <v>450.66</v>
      </c>
      <c r="F60" s="1" t="s">
        <v>14</v>
      </c>
      <c r="G60" s="1">
        <v>6.14</v>
      </c>
      <c r="H60" s="1">
        <f>(70/100*Canada_data[[#This Row],[Sales]])</f>
        <v>315.46199999999999</v>
      </c>
      <c r="I60" s="1">
        <f>Canada_data[[#This Row],[ Cost Of Goods ]]+Canada_data[[#This Row],[Shipping Cost]]</f>
        <v>321.60199999999998</v>
      </c>
      <c r="J60" s="1" t="s">
        <v>36</v>
      </c>
      <c r="K60" s="1" t="s">
        <v>22</v>
      </c>
      <c r="L60" s="1" t="s">
        <v>27</v>
      </c>
      <c r="M60" s="1" t="s">
        <v>37</v>
      </c>
      <c r="N60" s="1" t="s">
        <v>32</v>
      </c>
      <c r="O60" s="1" t="s">
        <v>122</v>
      </c>
      <c r="P60" s="34"/>
      <c r="Q60" s="34"/>
    </row>
    <row r="61" spans="1:17" x14ac:dyDescent="0.3">
      <c r="A61" s="1">
        <v>28805</v>
      </c>
      <c r="B61" s="2">
        <v>40578</v>
      </c>
      <c r="C61" s="1" t="s">
        <v>60</v>
      </c>
      <c r="D61" s="1">
        <v>14</v>
      </c>
      <c r="E61" s="1">
        <v>97.93</v>
      </c>
      <c r="F61" s="1" t="s">
        <v>25</v>
      </c>
      <c r="G61" s="1">
        <v>49</v>
      </c>
      <c r="H61" s="1">
        <f>(70/100*Canada_data[[#This Row],[Sales]])</f>
        <v>68.551000000000002</v>
      </c>
      <c r="I61" s="1">
        <f>Canada_data[[#This Row],[ Cost Of Goods ]]+Canada_data[[#This Row],[Shipping Cost]]</f>
        <v>117.551</v>
      </c>
      <c r="J61" s="1" t="s">
        <v>56</v>
      </c>
      <c r="K61" s="1" t="s">
        <v>22</v>
      </c>
      <c r="L61" s="1" t="s">
        <v>27</v>
      </c>
      <c r="M61" s="1" t="s">
        <v>76</v>
      </c>
      <c r="N61" s="1" t="s">
        <v>93</v>
      </c>
      <c r="O61" s="2">
        <v>40637</v>
      </c>
      <c r="P61" s="34"/>
      <c r="Q61" s="34"/>
    </row>
    <row r="62" spans="1:17" x14ac:dyDescent="0.3">
      <c r="A62" s="1">
        <v>37543</v>
      </c>
      <c r="B62" s="2" t="s">
        <v>69</v>
      </c>
      <c r="C62" s="1" t="s">
        <v>60</v>
      </c>
      <c r="D62" s="1">
        <v>6</v>
      </c>
      <c r="E62" s="1">
        <v>241.85</v>
      </c>
      <c r="F62" s="1" t="s">
        <v>25</v>
      </c>
      <c r="G62" s="1">
        <v>13.89</v>
      </c>
      <c r="H62" s="1">
        <f>(70/100*Canada_data[[#This Row],[Sales]])</f>
        <v>169.29499999999999</v>
      </c>
      <c r="I62" s="1">
        <f>Canada_data[[#This Row],[ Cost Of Goods ]]+Canada_data[[#This Row],[Shipping Cost]]</f>
        <v>183.185</v>
      </c>
      <c r="J62" s="1" t="s">
        <v>49</v>
      </c>
      <c r="K62" s="1" t="s">
        <v>29</v>
      </c>
      <c r="L62" s="1" t="s">
        <v>27</v>
      </c>
      <c r="M62" s="1" t="s">
        <v>41</v>
      </c>
      <c r="N62" s="1" t="s">
        <v>38</v>
      </c>
      <c r="O62" s="2">
        <v>40909</v>
      </c>
      <c r="P62" s="34"/>
      <c r="Q62" s="34"/>
    </row>
    <row r="63" spans="1:17" x14ac:dyDescent="0.3">
      <c r="A63" s="1">
        <v>9093</v>
      </c>
      <c r="B63" s="2">
        <v>40798</v>
      </c>
      <c r="C63" s="1" t="s">
        <v>60</v>
      </c>
      <c r="D63" s="1">
        <v>36</v>
      </c>
      <c r="E63" s="1">
        <v>268.55</v>
      </c>
      <c r="F63" s="1" t="s">
        <v>25</v>
      </c>
      <c r="G63" s="1">
        <v>2.83</v>
      </c>
      <c r="H63" s="1">
        <f>(70/100*Canada_data[[#This Row],[Sales]])</f>
        <v>187.98499999999999</v>
      </c>
      <c r="I63" s="1">
        <f>Canada_data[[#This Row],[ Cost Of Goods ]]+Canada_data[[#This Row],[Shipping Cost]]</f>
        <v>190.815</v>
      </c>
      <c r="J63" s="1" t="s">
        <v>49</v>
      </c>
      <c r="K63" s="1" t="s">
        <v>16</v>
      </c>
      <c r="L63" s="1" t="s">
        <v>30</v>
      </c>
      <c r="M63" s="1" t="s">
        <v>31</v>
      </c>
      <c r="N63" s="1" t="s">
        <v>32</v>
      </c>
      <c r="O63" s="2">
        <v>40798</v>
      </c>
      <c r="P63" s="34"/>
      <c r="Q63" s="34"/>
    </row>
    <row r="64" spans="1:17" x14ac:dyDescent="0.3">
      <c r="A64" s="1">
        <v>59271</v>
      </c>
      <c r="B64" s="2" t="s">
        <v>123</v>
      </c>
      <c r="C64" s="1" t="s">
        <v>53</v>
      </c>
      <c r="D64" s="1">
        <v>40</v>
      </c>
      <c r="E64" s="1">
        <v>630.38</v>
      </c>
      <c r="F64" s="1" t="s">
        <v>14</v>
      </c>
      <c r="G64" s="1">
        <v>13.32</v>
      </c>
      <c r="H64" s="1">
        <f>(70/100*Canada_data[[#This Row],[Sales]])</f>
        <v>441.26599999999996</v>
      </c>
      <c r="I64" s="1">
        <f>Canada_data[[#This Row],[ Cost Of Goods ]]+Canada_data[[#This Row],[Shipping Cost]]</f>
        <v>454.58599999999996</v>
      </c>
      <c r="J64" s="1" t="s">
        <v>72</v>
      </c>
      <c r="K64" s="1" t="s">
        <v>22</v>
      </c>
      <c r="L64" s="1" t="s">
        <v>27</v>
      </c>
      <c r="M64" s="1" t="s">
        <v>76</v>
      </c>
      <c r="N64" s="1" t="s">
        <v>19</v>
      </c>
      <c r="O64" s="1" t="s">
        <v>124</v>
      </c>
      <c r="P64" s="34"/>
      <c r="Q64" s="34"/>
    </row>
    <row r="65" spans="1:17" x14ac:dyDescent="0.3">
      <c r="A65" s="1">
        <v>16674</v>
      </c>
      <c r="B65" s="2" t="s">
        <v>83</v>
      </c>
      <c r="C65" s="1" t="s">
        <v>13</v>
      </c>
      <c r="D65" s="1">
        <v>49</v>
      </c>
      <c r="E65" s="1">
        <v>1959.43</v>
      </c>
      <c r="F65" s="1" t="s">
        <v>25</v>
      </c>
      <c r="G65" s="1">
        <v>4.62</v>
      </c>
      <c r="H65" s="1">
        <f>(70/100*Canada_data[[#This Row],[Sales]])</f>
        <v>1371.6009999999999</v>
      </c>
      <c r="I65" s="1">
        <f>Canada_data[[#This Row],[ Cost Of Goods ]]+Canada_data[[#This Row],[Shipping Cost]]</f>
        <v>1376.2209999999998</v>
      </c>
      <c r="J65" s="1" t="s">
        <v>43</v>
      </c>
      <c r="K65" s="1" t="s">
        <v>44</v>
      </c>
      <c r="L65" s="1" t="s">
        <v>27</v>
      </c>
      <c r="M65" s="1" t="s">
        <v>76</v>
      </c>
      <c r="N65" s="1" t="s">
        <v>19</v>
      </c>
      <c r="O65" s="2">
        <v>40699</v>
      </c>
      <c r="P65" s="34"/>
      <c r="Q65" s="34"/>
    </row>
    <row r="66" spans="1:17" x14ac:dyDescent="0.3">
      <c r="A66" s="1">
        <v>16128</v>
      </c>
      <c r="B66" s="2">
        <v>40760</v>
      </c>
      <c r="C66" s="1" t="s">
        <v>35</v>
      </c>
      <c r="D66" s="1">
        <v>46</v>
      </c>
      <c r="E66" s="1">
        <v>2968.66</v>
      </c>
      <c r="F66" s="1" t="s">
        <v>25</v>
      </c>
      <c r="G66" s="1">
        <v>14.48</v>
      </c>
      <c r="H66" s="1">
        <f>(70/100*Canada_data[[#This Row],[Sales]])</f>
        <v>2078.0619999999999</v>
      </c>
      <c r="I66" s="1">
        <f>Canada_data[[#This Row],[ Cost Of Goods ]]+Canada_data[[#This Row],[Shipping Cost]]</f>
        <v>2092.5419999999999</v>
      </c>
      <c r="J66" s="1" t="s">
        <v>108</v>
      </c>
      <c r="K66" s="1" t="s">
        <v>22</v>
      </c>
      <c r="L66" s="1" t="s">
        <v>17</v>
      </c>
      <c r="M66" s="1" t="s">
        <v>18</v>
      </c>
      <c r="N66" s="1" t="s">
        <v>19</v>
      </c>
      <c r="O66" s="2">
        <v>40760</v>
      </c>
      <c r="P66" s="34"/>
      <c r="Q66" s="34"/>
    </row>
    <row r="67" spans="1:17" x14ac:dyDescent="0.3">
      <c r="A67" s="1">
        <v>40134</v>
      </c>
      <c r="B67" s="2">
        <v>40796</v>
      </c>
      <c r="C67" s="1" t="s">
        <v>13</v>
      </c>
      <c r="D67" s="1">
        <v>10</v>
      </c>
      <c r="E67" s="1">
        <v>109.37</v>
      </c>
      <c r="F67" s="1" t="s">
        <v>25</v>
      </c>
      <c r="G67" s="1">
        <v>4.5</v>
      </c>
      <c r="H67" s="1">
        <f>(70/100*Canada_data[[#This Row],[Sales]])</f>
        <v>76.558999999999997</v>
      </c>
      <c r="I67" s="1">
        <f>Canada_data[[#This Row],[ Cost Of Goods ]]+Canada_data[[#This Row],[Shipping Cost]]</f>
        <v>81.058999999999997</v>
      </c>
      <c r="J67" s="1" t="s">
        <v>15</v>
      </c>
      <c r="K67" s="1" t="s">
        <v>44</v>
      </c>
      <c r="L67" s="1" t="s">
        <v>27</v>
      </c>
      <c r="M67" s="1" t="s">
        <v>76</v>
      </c>
      <c r="N67" s="1" t="s">
        <v>19</v>
      </c>
      <c r="O67" s="1" t="s">
        <v>89</v>
      </c>
      <c r="P67" s="34"/>
      <c r="Q67" s="34"/>
    </row>
    <row r="68" spans="1:17" x14ac:dyDescent="0.3">
      <c r="A68" s="1">
        <v>55013</v>
      </c>
      <c r="B68" s="2">
        <v>40884</v>
      </c>
      <c r="C68" s="1" t="s">
        <v>13</v>
      </c>
      <c r="D68" s="1">
        <v>14</v>
      </c>
      <c r="E68" s="1">
        <v>322.61</v>
      </c>
      <c r="F68" s="1" t="s">
        <v>25</v>
      </c>
      <c r="G68" s="1">
        <v>5.53</v>
      </c>
      <c r="H68" s="1">
        <f>(70/100*Canada_data[[#This Row],[Sales]])</f>
        <v>225.827</v>
      </c>
      <c r="I68" s="1">
        <f>Canada_data[[#This Row],[ Cost Of Goods ]]+Canada_data[[#This Row],[Shipping Cost]]</f>
        <v>231.357</v>
      </c>
      <c r="J68" s="1" t="s">
        <v>36</v>
      </c>
      <c r="K68" s="1" t="s">
        <v>29</v>
      </c>
      <c r="L68" s="1" t="s">
        <v>27</v>
      </c>
      <c r="M68" s="1" t="s">
        <v>41</v>
      </c>
      <c r="N68" s="1" t="s">
        <v>32</v>
      </c>
      <c r="O68" s="1" t="s">
        <v>125</v>
      </c>
      <c r="P68" s="34"/>
      <c r="Q68" s="34"/>
    </row>
    <row r="69" spans="1:17" x14ac:dyDescent="0.3">
      <c r="A69" s="1">
        <v>802</v>
      </c>
      <c r="B69" s="2">
        <v>40634</v>
      </c>
      <c r="C69" s="1" t="s">
        <v>20</v>
      </c>
      <c r="D69" s="1">
        <v>33</v>
      </c>
      <c r="E69" s="1">
        <v>378.6</v>
      </c>
      <c r="F69" s="1" t="s">
        <v>25</v>
      </c>
      <c r="G69" s="1">
        <v>5.63</v>
      </c>
      <c r="H69" s="1">
        <f>(70/100*Canada_data[[#This Row],[Sales]])</f>
        <v>265.02</v>
      </c>
      <c r="I69" s="1">
        <f>Canada_data[[#This Row],[ Cost Of Goods ]]+Canada_data[[#This Row],[Shipping Cost]]</f>
        <v>270.64999999999998</v>
      </c>
      <c r="J69" s="1" t="s">
        <v>56</v>
      </c>
      <c r="K69" s="1" t="s">
        <v>22</v>
      </c>
      <c r="L69" s="1" t="s">
        <v>27</v>
      </c>
      <c r="M69" s="1" t="s">
        <v>79</v>
      </c>
      <c r="N69" s="1" t="s">
        <v>19</v>
      </c>
      <c r="O69" s="2">
        <v>40695</v>
      </c>
      <c r="P69" s="34"/>
      <c r="Q69" s="34"/>
    </row>
    <row r="70" spans="1:17" x14ac:dyDescent="0.3">
      <c r="A70" s="1">
        <v>12773</v>
      </c>
      <c r="B70" s="2">
        <v>40848</v>
      </c>
      <c r="C70" s="1" t="s">
        <v>13</v>
      </c>
      <c r="D70" s="1">
        <v>19</v>
      </c>
      <c r="E70" s="1">
        <v>130.66999999999999</v>
      </c>
      <c r="F70" s="1" t="s">
        <v>25</v>
      </c>
      <c r="G70" s="1">
        <v>7.86</v>
      </c>
      <c r="H70" s="1">
        <f>(70/100*Canada_data[[#This Row],[Sales]])</f>
        <v>91.46899999999998</v>
      </c>
      <c r="I70" s="1">
        <f>Canada_data[[#This Row],[ Cost Of Goods ]]+Canada_data[[#This Row],[Shipping Cost]]</f>
        <v>99.328999999999979</v>
      </c>
      <c r="J70" s="1" t="s">
        <v>126</v>
      </c>
      <c r="K70" s="1" t="s">
        <v>22</v>
      </c>
      <c r="L70" s="1" t="s">
        <v>27</v>
      </c>
      <c r="M70" s="1" t="s">
        <v>28</v>
      </c>
      <c r="N70" s="1" t="s">
        <v>19</v>
      </c>
      <c r="O70" s="1" t="s">
        <v>127</v>
      </c>
      <c r="P70" s="34"/>
      <c r="Q70" s="34"/>
    </row>
    <row r="71" spans="1:17" x14ac:dyDescent="0.3">
      <c r="A71" s="1">
        <v>33473</v>
      </c>
      <c r="B71" s="2">
        <v>40634</v>
      </c>
      <c r="C71" s="1" t="s">
        <v>13</v>
      </c>
      <c r="D71" s="1">
        <v>50</v>
      </c>
      <c r="E71" s="1">
        <v>600.22</v>
      </c>
      <c r="F71" s="1" t="s">
        <v>25</v>
      </c>
      <c r="G71" s="1">
        <v>3.14</v>
      </c>
      <c r="H71" s="1">
        <f>(70/100*Canada_data[[#This Row],[Sales]])</f>
        <v>420.154</v>
      </c>
      <c r="I71" s="1">
        <f>Canada_data[[#This Row],[ Cost Of Goods ]]+Canada_data[[#This Row],[Shipping Cost]]</f>
        <v>423.29399999999998</v>
      </c>
      <c r="J71" s="1" t="s">
        <v>108</v>
      </c>
      <c r="K71" s="1" t="s">
        <v>22</v>
      </c>
      <c r="L71" s="1" t="s">
        <v>27</v>
      </c>
      <c r="M71" s="1" t="s">
        <v>37</v>
      </c>
      <c r="N71" s="1" t="s">
        <v>32</v>
      </c>
      <c r="O71" s="2">
        <v>40634</v>
      </c>
      <c r="P71" s="34"/>
      <c r="Q71" s="34"/>
    </row>
    <row r="72" spans="1:17" x14ac:dyDescent="0.3">
      <c r="A72" s="1">
        <v>34180</v>
      </c>
      <c r="B72" s="2">
        <v>40611</v>
      </c>
      <c r="C72" s="1" t="s">
        <v>35</v>
      </c>
      <c r="D72" s="1">
        <v>2</v>
      </c>
      <c r="E72" s="1">
        <v>27</v>
      </c>
      <c r="F72" s="1" t="s">
        <v>14</v>
      </c>
      <c r="G72" s="1">
        <v>8.09</v>
      </c>
      <c r="H72" s="1">
        <f>(70/100*Canada_data[[#This Row],[Sales]])</f>
        <v>18.899999999999999</v>
      </c>
      <c r="I72" s="1">
        <f>Canada_data[[#This Row],[ Cost Of Goods ]]+Canada_data[[#This Row],[Shipping Cost]]</f>
        <v>26.99</v>
      </c>
      <c r="J72" s="1" t="s">
        <v>40</v>
      </c>
      <c r="K72" s="1" t="s">
        <v>22</v>
      </c>
      <c r="L72" s="1" t="s">
        <v>27</v>
      </c>
      <c r="M72" s="1" t="s">
        <v>28</v>
      </c>
      <c r="N72" s="1" t="s">
        <v>19</v>
      </c>
      <c r="O72" s="2">
        <v>40611</v>
      </c>
      <c r="P72" s="34"/>
      <c r="Q72" s="34"/>
    </row>
    <row r="73" spans="1:17" x14ac:dyDescent="0.3">
      <c r="A73" s="1">
        <v>25479</v>
      </c>
      <c r="B73" s="2" t="s">
        <v>128</v>
      </c>
      <c r="C73" s="1" t="s">
        <v>20</v>
      </c>
      <c r="D73" s="1">
        <v>3</v>
      </c>
      <c r="E73" s="1">
        <v>210.5025</v>
      </c>
      <c r="F73" s="1" t="s">
        <v>25</v>
      </c>
      <c r="G73" s="1">
        <v>1.25</v>
      </c>
      <c r="H73" s="1">
        <f>(70/100*Canada_data[[#This Row],[Sales]])</f>
        <v>147.35174999999998</v>
      </c>
      <c r="I73" s="1">
        <f>Canada_data[[#This Row],[ Cost Of Goods ]]+Canada_data[[#This Row],[Shipping Cost]]</f>
        <v>148.60174999999998</v>
      </c>
      <c r="J73" s="1" t="s">
        <v>36</v>
      </c>
      <c r="K73" s="1" t="s">
        <v>22</v>
      </c>
      <c r="L73" s="1" t="s">
        <v>30</v>
      </c>
      <c r="M73" s="1" t="s">
        <v>50</v>
      </c>
      <c r="N73" s="1" t="s">
        <v>32</v>
      </c>
      <c r="O73" s="1" t="s">
        <v>128</v>
      </c>
      <c r="P73" s="34"/>
      <c r="Q73" s="34"/>
    </row>
    <row r="74" spans="1:17" x14ac:dyDescent="0.3">
      <c r="A74" s="1">
        <v>42081</v>
      </c>
      <c r="B74" s="2">
        <v>40817</v>
      </c>
      <c r="C74" s="1" t="s">
        <v>13</v>
      </c>
      <c r="D74" s="1">
        <v>26</v>
      </c>
      <c r="E74" s="1">
        <v>1493.8579999999999</v>
      </c>
      <c r="F74" s="1" t="s">
        <v>25</v>
      </c>
      <c r="G74" s="1">
        <v>8.8000000000000007</v>
      </c>
      <c r="H74" s="1">
        <f>(70/100*Canada_data[[#This Row],[Sales]])</f>
        <v>1045.7005999999999</v>
      </c>
      <c r="I74" s="1">
        <f>Canada_data[[#This Row],[ Cost Of Goods ]]+Canada_data[[#This Row],[Shipping Cost]]</f>
        <v>1054.5005999999998</v>
      </c>
      <c r="J74" s="1" t="s">
        <v>56</v>
      </c>
      <c r="K74" s="1" t="s">
        <v>44</v>
      </c>
      <c r="L74" s="1" t="s">
        <v>30</v>
      </c>
      <c r="M74" s="1" t="s">
        <v>50</v>
      </c>
      <c r="N74" s="1" t="s">
        <v>19</v>
      </c>
      <c r="O74" s="1" t="s">
        <v>129</v>
      </c>
      <c r="P74" s="34"/>
      <c r="Q74" s="34"/>
    </row>
    <row r="75" spans="1:17" x14ac:dyDescent="0.3">
      <c r="A75" s="1">
        <v>11652</v>
      </c>
      <c r="B75" s="2">
        <v>40827</v>
      </c>
      <c r="C75" s="1" t="s">
        <v>53</v>
      </c>
      <c r="D75" s="1">
        <v>37</v>
      </c>
      <c r="E75" s="1">
        <v>223.82</v>
      </c>
      <c r="F75" s="1" t="s">
        <v>25</v>
      </c>
      <c r="G75" s="1">
        <v>10.39</v>
      </c>
      <c r="H75" s="1">
        <f>(70/100*Canada_data[[#This Row],[Sales]])</f>
        <v>156.67399999999998</v>
      </c>
      <c r="I75" s="1">
        <f>Canada_data[[#This Row],[ Cost Of Goods ]]+Canada_data[[#This Row],[Shipping Cost]]</f>
        <v>167.06399999999996</v>
      </c>
      <c r="J75" s="1" t="s">
        <v>56</v>
      </c>
      <c r="K75" s="1" t="s">
        <v>29</v>
      </c>
      <c r="L75" s="1" t="s">
        <v>27</v>
      </c>
      <c r="M75" s="1" t="s">
        <v>28</v>
      </c>
      <c r="N75" s="1" t="s">
        <v>19</v>
      </c>
      <c r="O75" s="2">
        <v>40858</v>
      </c>
      <c r="P75" s="34"/>
      <c r="Q75" s="34"/>
    </row>
    <row r="76" spans="1:17" x14ac:dyDescent="0.3">
      <c r="A76" s="1">
        <v>46916</v>
      </c>
      <c r="B76" s="2">
        <v>40612</v>
      </c>
      <c r="C76" s="1" t="s">
        <v>35</v>
      </c>
      <c r="D76" s="1">
        <v>40</v>
      </c>
      <c r="E76" s="1">
        <v>2108.21</v>
      </c>
      <c r="F76" s="1" t="s">
        <v>25</v>
      </c>
      <c r="G76" s="1">
        <v>19.989999999999998</v>
      </c>
      <c r="H76" s="1">
        <f>(70/100*Canada_data[[#This Row],[Sales]])</f>
        <v>1475.7469999999998</v>
      </c>
      <c r="I76" s="1">
        <f>Canada_data[[#This Row],[ Cost Of Goods ]]+Canada_data[[#This Row],[Shipping Cost]]</f>
        <v>1495.7369999999999</v>
      </c>
      <c r="J76" s="1" t="s">
        <v>72</v>
      </c>
      <c r="K76" s="1" t="s">
        <v>29</v>
      </c>
      <c r="L76" s="1" t="s">
        <v>17</v>
      </c>
      <c r="M76" s="1" t="s">
        <v>18</v>
      </c>
      <c r="N76" s="1" t="s">
        <v>19</v>
      </c>
      <c r="O76" s="2">
        <v>40673</v>
      </c>
      <c r="P76" s="34"/>
      <c r="Q76" s="34"/>
    </row>
    <row r="77" spans="1:17" x14ac:dyDescent="0.3">
      <c r="A77" s="1">
        <v>23907</v>
      </c>
      <c r="B77" s="2" t="s">
        <v>130</v>
      </c>
      <c r="C77" s="1" t="s">
        <v>53</v>
      </c>
      <c r="D77" s="1">
        <v>7</v>
      </c>
      <c r="E77" s="1">
        <v>384.2</v>
      </c>
      <c r="F77" s="1" t="s">
        <v>25</v>
      </c>
      <c r="G77" s="1">
        <v>2.5</v>
      </c>
      <c r="H77" s="1">
        <f>(70/100*Canada_data[[#This Row],[Sales]])</f>
        <v>268.94</v>
      </c>
      <c r="I77" s="1">
        <f>Canada_data[[#This Row],[ Cost Of Goods ]]+Canada_data[[#This Row],[Shipping Cost]]</f>
        <v>271.44</v>
      </c>
      <c r="J77" s="1" t="s">
        <v>15</v>
      </c>
      <c r="K77" s="1" t="s">
        <v>22</v>
      </c>
      <c r="L77" s="1" t="s">
        <v>30</v>
      </c>
      <c r="M77" s="1" t="s">
        <v>50</v>
      </c>
      <c r="N77" s="1" t="s">
        <v>19</v>
      </c>
      <c r="O77" s="1" t="s">
        <v>130</v>
      </c>
      <c r="P77" s="34"/>
      <c r="Q77" s="34"/>
    </row>
    <row r="78" spans="1:17" x14ac:dyDescent="0.3">
      <c r="A78" s="1">
        <v>50145</v>
      </c>
      <c r="B78" s="2" t="s">
        <v>131</v>
      </c>
      <c r="C78" s="1" t="s">
        <v>35</v>
      </c>
      <c r="D78" s="1">
        <v>9</v>
      </c>
      <c r="E78" s="1">
        <v>458.8</v>
      </c>
      <c r="F78" s="1" t="s">
        <v>25</v>
      </c>
      <c r="G78" s="1">
        <v>6.77</v>
      </c>
      <c r="H78" s="1">
        <f>(70/100*Canada_data[[#This Row],[Sales]])</f>
        <v>321.15999999999997</v>
      </c>
      <c r="I78" s="1">
        <f>Canada_data[[#This Row],[ Cost Of Goods ]]+Canada_data[[#This Row],[Shipping Cost]]</f>
        <v>327.92999999999995</v>
      </c>
      <c r="J78" s="1" t="s">
        <v>108</v>
      </c>
      <c r="K78" s="1" t="s">
        <v>22</v>
      </c>
      <c r="L78" s="1" t="s">
        <v>17</v>
      </c>
      <c r="M78" s="1" t="s">
        <v>18</v>
      </c>
      <c r="N78" s="1" t="s">
        <v>19</v>
      </c>
      <c r="O78" s="1" t="s">
        <v>131</v>
      </c>
      <c r="P78" s="34"/>
      <c r="Q78" s="34"/>
    </row>
    <row r="79" spans="1:17" x14ac:dyDescent="0.3">
      <c r="A79" s="1">
        <v>38466</v>
      </c>
      <c r="B79" s="2" t="s">
        <v>132</v>
      </c>
      <c r="C79" s="1" t="s">
        <v>20</v>
      </c>
      <c r="D79" s="1">
        <v>15</v>
      </c>
      <c r="E79" s="1">
        <v>105.48</v>
      </c>
      <c r="F79" s="1" t="s">
        <v>25</v>
      </c>
      <c r="G79" s="1">
        <v>7.37</v>
      </c>
      <c r="H79" s="1">
        <f>(70/100*Canada_data[[#This Row],[Sales]])</f>
        <v>73.835999999999999</v>
      </c>
      <c r="I79" s="1">
        <f>Canada_data[[#This Row],[ Cost Of Goods ]]+Canada_data[[#This Row],[Shipping Cost]]</f>
        <v>81.206000000000003</v>
      </c>
      <c r="J79" s="1" t="s">
        <v>56</v>
      </c>
      <c r="K79" s="1" t="s">
        <v>22</v>
      </c>
      <c r="L79" s="1" t="s">
        <v>27</v>
      </c>
      <c r="M79" s="1" t="s">
        <v>28</v>
      </c>
      <c r="N79" s="1" t="s">
        <v>19</v>
      </c>
      <c r="O79" s="1" t="s">
        <v>118</v>
      </c>
      <c r="P79" s="34"/>
      <c r="Q79" s="34"/>
    </row>
    <row r="80" spans="1:17" x14ac:dyDescent="0.3">
      <c r="A80" s="1">
        <v>42692</v>
      </c>
      <c r="B80" s="2" t="s">
        <v>133</v>
      </c>
      <c r="C80" s="1" t="s">
        <v>60</v>
      </c>
      <c r="D80" s="1">
        <v>42</v>
      </c>
      <c r="E80" s="1">
        <v>278.01</v>
      </c>
      <c r="F80" s="1" t="s">
        <v>25</v>
      </c>
      <c r="G80" s="1">
        <v>8.73</v>
      </c>
      <c r="H80" s="1">
        <f>(70/100*Canada_data[[#This Row],[Sales]])</f>
        <v>194.60699999999997</v>
      </c>
      <c r="I80" s="1">
        <f>Canada_data[[#This Row],[ Cost Of Goods ]]+Canada_data[[#This Row],[Shipping Cost]]</f>
        <v>203.33699999999996</v>
      </c>
      <c r="J80" s="1" t="s">
        <v>15</v>
      </c>
      <c r="K80" s="1" t="s">
        <v>44</v>
      </c>
      <c r="L80" s="1" t="s">
        <v>27</v>
      </c>
      <c r="M80" s="1" t="s">
        <v>28</v>
      </c>
      <c r="N80" s="1" t="s">
        <v>19</v>
      </c>
      <c r="O80" s="1" t="s">
        <v>134</v>
      </c>
      <c r="P80" s="34"/>
      <c r="Q80" s="34"/>
    </row>
    <row r="81" spans="1:17" x14ac:dyDescent="0.3">
      <c r="A81" s="1">
        <v>28805</v>
      </c>
      <c r="B81" s="2">
        <v>40578</v>
      </c>
      <c r="C81" s="1" t="s">
        <v>60</v>
      </c>
      <c r="D81" s="1">
        <v>46</v>
      </c>
      <c r="E81" s="1">
        <v>487.5</v>
      </c>
      <c r="F81" s="1" t="s">
        <v>25</v>
      </c>
      <c r="G81" s="1">
        <v>4.68</v>
      </c>
      <c r="H81" s="1">
        <f>(70/100*Canada_data[[#This Row],[Sales]])</f>
        <v>341.25</v>
      </c>
      <c r="I81" s="1">
        <f>Canada_data[[#This Row],[ Cost Of Goods ]]+Canada_data[[#This Row],[Shipping Cost]]</f>
        <v>345.93</v>
      </c>
      <c r="J81" s="1" t="s">
        <v>56</v>
      </c>
      <c r="K81" s="1" t="s">
        <v>22</v>
      </c>
      <c r="L81" s="1" t="s">
        <v>27</v>
      </c>
      <c r="M81" s="1" t="s">
        <v>37</v>
      </c>
      <c r="N81" s="1" t="s">
        <v>32</v>
      </c>
      <c r="O81" s="2">
        <v>40637</v>
      </c>
      <c r="P81" s="34"/>
      <c r="Q81" s="34"/>
    </row>
    <row r="82" spans="1:17" x14ac:dyDescent="0.3">
      <c r="A82" s="1">
        <v>23104</v>
      </c>
      <c r="B82" s="2">
        <v>40790</v>
      </c>
      <c r="C82" s="1" t="s">
        <v>60</v>
      </c>
      <c r="D82" s="1">
        <v>24</v>
      </c>
      <c r="E82" s="1">
        <v>142.80000000000001</v>
      </c>
      <c r="F82" s="1" t="s">
        <v>25</v>
      </c>
      <c r="G82" s="1">
        <v>3.37</v>
      </c>
      <c r="H82" s="1">
        <f>(70/100*Canada_data[[#This Row],[Sales]])</f>
        <v>99.960000000000008</v>
      </c>
      <c r="I82" s="1">
        <f>Canada_data[[#This Row],[ Cost Of Goods ]]+Canada_data[[#This Row],[Shipping Cost]]</f>
        <v>103.33000000000001</v>
      </c>
      <c r="J82" s="1" t="s">
        <v>108</v>
      </c>
      <c r="K82" s="1" t="s">
        <v>44</v>
      </c>
      <c r="L82" s="1" t="s">
        <v>27</v>
      </c>
      <c r="M82" s="1" t="s">
        <v>102</v>
      </c>
      <c r="N82" s="1" t="s">
        <v>38</v>
      </c>
      <c r="O82" s="2">
        <v>40881</v>
      </c>
      <c r="P82" s="34"/>
      <c r="Q82" s="34"/>
    </row>
    <row r="83" spans="1:17" x14ac:dyDescent="0.3">
      <c r="A83" s="1">
        <v>35555</v>
      </c>
      <c r="B83" s="2">
        <v>40636</v>
      </c>
      <c r="C83" s="1" t="s">
        <v>60</v>
      </c>
      <c r="D83" s="1">
        <v>15</v>
      </c>
      <c r="E83" s="1">
        <v>71.61</v>
      </c>
      <c r="F83" s="1" t="s">
        <v>25</v>
      </c>
      <c r="G83" s="1">
        <v>4.93</v>
      </c>
      <c r="H83" s="1">
        <f>(70/100*Canada_data[[#This Row],[Sales]])</f>
        <v>50.126999999999995</v>
      </c>
      <c r="I83" s="1">
        <f>Canada_data[[#This Row],[ Cost Of Goods ]]+Canada_data[[#This Row],[Shipping Cost]]</f>
        <v>55.056999999999995</v>
      </c>
      <c r="J83" s="1" t="s">
        <v>56</v>
      </c>
      <c r="K83" s="1" t="s">
        <v>22</v>
      </c>
      <c r="L83" s="1" t="s">
        <v>30</v>
      </c>
      <c r="M83" s="1" t="s">
        <v>31</v>
      </c>
      <c r="N83" s="1" t="s">
        <v>32</v>
      </c>
      <c r="O83" s="2">
        <v>40697</v>
      </c>
      <c r="P83" s="34"/>
      <c r="Q83" s="34"/>
    </row>
    <row r="84" spans="1:17" x14ac:dyDescent="0.3">
      <c r="A84" s="1">
        <v>13126</v>
      </c>
      <c r="B84" s="2" t="s">
        <v>135</v>
      </c>
      <c r="C84" s="1" t="s">
        <v>53</v>
      </c>
      <c r="D84" s="1">
        <v>2</v>
      </c>
      <c r="E84" s="1">
        <v>380.62</v>
      </c>
      <c r="F84" s="1" t="s">
        <v>21</v>
      </c>
      <c r="G84" s="1">
        <v>29.21</v>
      </c>
      <c r="H84" s="1">
        <f>(70/100*Canada_data[[#This Row],[Sales]])</f>
        <v>266.43399999999997</v>
      </c>
      <c r="I84" s="1">
        <f>Canada_data[[#This Row],[ Cost Of Goods ]]+Canada_data[[#This Row],[Shipping Cost]]</f>
        <v>295.64399999999995</v>
      </c>
      <c r="J84" s="1" t="s">
        <v>59</v>
      </c>
      <c r="K84" s="1" t="s">
        <v>16</v>
      </c>
      <c r="L84" s="1" t="s">
        <v>17</v>
      </c>
      <c r="M84" s="1" t="s">
        <v>57</v>
      </c>
      <c r="N84" s="1" t="s">
        <v>62</v>
      </c>
      <c r="O84" s="1" t="s">
        <v>136</v>
      </c>
      <c r="P84" s="34"/>
      <c r="Q84" s="34"/>
    </row>
    <row r="85" spans="1:17" x14ac:dyDescent="0.3">
      <c r="A85" s="1">
        <v>48354</v>
      </c>
      <c r="B85" s="2" t="s">
        <v>71</v>
      </c>
      <c r="C85" s="1" t="s">
        <v>60</v>
      </c>
      <c r="D85" s="1">
        <v>25</v>
      </c>
      <c r="E85" s="1">
        <v>1387.29</v>
      </c>
      <c r="F85" s="1" t="s">
        <v>14</v>
      </c>
      <c r="G85" s="1">
        <v>14.3</v>
      </c>
      <c r="H85" s="1">
        <f>(70/100*Canada_data[[#This Row],[Sales]])</f>
        <v>971.10299999999995</v>
      </c>
      <c r="I85" s="1">
        <f>Canada_data[[#This Row],[ Cost Of Goods ]]+Canada_data[[#This Row],[Shipping Cost]]</f>
        <v>985.40299999999991</v>
      </c>
      <c r="J85" s="1" t="s">
        <v>59</v>
      </c>
      <c r="K85" s="1" t="s">
        <v>29</v>
      </c>
      <c r="L85" s="1" t="s">
        <v>27</v>
      </c>
      <c r="M85" s="1" t="s">
        <v>28</v>
      </c>
      <c r="N85" s="1" t="s">
        <v>19</v>
      </c>
      <c r="O85" s="1" t="s">
        <v>73</v>
      </c>
      <c r="P85" s="34"/>
      <c r="Q85" s="34"/>
    </row>
    <row r="86" spans="1:17" x14ac:dyDescent="0.3">
      <c r="A86" s="1">
        <v>44451</v>
      </c>
      <c r="B86" s="2">
        <v>40856</v>
      </c>
      <c r="C86" s="1" t="s">
        <v>20</v>
      </c>
      <c r="D86" s="1">
        <v>4</v>
      </c>
      <c r="E86" s="1">
        <v>103.9</v>
      </c>
      <c r="F86" s="1" t="s">
        <v>14</v>
      </c>
      <c r="G86" s="1">
        <v>7.58</v>
      </c>
      <c r="H86" s="1">
        <f>(70/100*Canada_data[[#This Row],[Sales]])</f>
        <v>72.73</v>
      </c>
      <c r="I86" s="1">
        <f>Canada_data[[#This Row],[ Cost Of Goods ]]+Canada_data[[#This Row],[Shipping Cost]]</f>
        <v>80.31</v>
      </c>
      <c r="J86" s="1" t="s">
        <v>43</v>
      </c>
      <c r="K86" s="1" t="s">
        <v>29</v>
      </c>
      <c r="L86" s="1" t="s">
        <v>17</v>
      </c>
      <c r="M86" s="1" t="s">
        <v>18</v>
      </c>
      <c r="N86" s="1" t="s">
        <v>19</v>
      </c>
      <c r="O86" s="1" t="s">
        <v>137</v>
      </c>
      <c r="P86" s="34"/>
      <c r="Q86" s="34"/>
    </row>
    <row r="87" spans="1:17" x14ac:dyDescent="0.3">
      <c r="A87" s="1">
        <v>52672</v>
      </c>
      <c r="B87" s="2">
        <v>40756</v>
      </c>
      <c r="C87" s="1" t="s">
        <v>13</v>
      </c>
      <c r="D87" s="1">
        <v>29</v>
      </c>
      <c r="E87" s="1">
        <v>1499.5274999999999</v>
      </c>
      <c r="F87" s="1" t="s">
        <v>25</v>
      </c>
      <c r="G87" s="1">
        <v>5.26</v>
      </c>
      <c r="H87" s="1">
        <f>(70/100*Canada_data[[#This Row],[Sales]])</f>
        <v>1049.6692499999999</v>
      </c>
      <c r="I87" s="1">
        <f>Canada_data[[#This Row],[ Cost Of Goods ]]+Canada_data[[#This Row],[Shipping Cost]]</f>
        <v>1054.9292499999999</v>
      </c>
      <c r="J87" s="1" t="s">
        <v>108</v>
      </c>
      <c r="K87" s="1" t="s">
        <v>29</v>
      </c>
      <c r="L87" s="1" t="s">
        <v>30</v>
      </c>
      <c r="M87" s="1" t="s">
        <v>50</v>
      </c>
      <c r="N87" s="1" t="s">
        <v>19</v>
      </c>
      <c r="O87" s="1" t="s">
        <v>138</v>
      </c>
      <c r="P87" s="34"/>
      <c r="Q87" s="34"/>
    </row>
    <row r="88" spans="1:17" x14ac:dyDescent="0.3">
      <c r="A88" s="1">
        <v>33510</v>
      </c>
      <c r="B88" s="2">
        <v>40586</v>
      </c>
      <c r="C88" s="1" t="s">
        <v>35</v>
      </c>
      <c r="D88" s="1">
        <v>42</v>
      </c>
      <c r="E88" s="1">
        <v>267.06</v>
      </c>
      <c r="F88" s="1" t="s">
        <v>25</v>
      </c>
      <c r="G88" s="1">
        <v>5.22</v>
      </c>
      <c r="H88" s="1">
        <f>(70/100*Canada_data[[#This Row],[Sales]])</f>
        <v>186.94199999999998</v>
      </c>
      <c r="I88" s="1">
        <f>Canada_data[[#This Row],[ Cost Of Goods ]]+Canada_data[[#This Row],[Shipping Cost]]</f>
        <v>192.16199999999998</v>
      </c>
      <c r="J88" s="1" t="s">
        <v>56</v>
      </c>
      <c r="K88" s="1" t="s">
        <v>22</v>
      </c>
      <c r="L88" s="1" t="s">
        <v>17</v>
      </c>
      <c r="M88" s="1" t="s">
        <v>18</v>
      </c>
      <c r="N88" s="1" t="s">
        <v>19</v>
      </c>
      <c r="O88" s="2">
        <v>40614</v>
      </c>
      <c r="P88" s="34"/>
      <c r="Q88" s="34"/>
    </row>
    <row r="89" spans="1:17" x14ac:dyDescent="0.3">
      <c r="A89" s="1">
        <v>47271</v>
      </c>
      <c r="B89" s="2" t="s">
        <v>94</v>
      </c>
      <c r="C89" s="1" t="s">
        <v>60</v>
      </c>
      <c r="D89" s="1">
        <v>44</v>
      </c>
      <c r="E89" s="1">
        <v>221.42</v>
      </c>
      <c r="F89" s="1" t="s">
        <v>25</v>
      </c>
      <c r="G89" s="1">
        <v>4.62</v>
      </c>
      <c r="H89" s="1">
        <f>(70/100*Canada_data[[#This Row],[Sales]])</f>
        <v>154.99399999999997</v>
      </c>
      <c r="I89" s="1">
        <f>Canada_data[[#This Row],[ Cost Of Goods ]]+Canada_data[[#This Row],[Shipping Cost]]</f>
        <v>159.61399999999998</v>
      </c>
      <c r="J89" s="1" t="s">
        <v>72</v>
      </c>
      <c r="K89" s="1" t="s">
        <v>22</v>
      </c>
      <c r="L89" s="1" t="s">
        <v>30</v>
      </c>
      <c r="M89" s="1" t="s">
        <v>31</v>
      </c>
      <c r="N89" s="1" t="s">
        <v>32</v>
      </c>
      <c r="O89" s="1" t="s">
        <v>139</v>
      </c>
      <c r="P89" s="34"/>
      <c r="Q89" s="34"/>
    </row>
    <row r="90" spans="1:17" x14ac:dyDescent="0.3">
      <c r="A90" s="1">
        <v>20486</v>
      </c>
      <c r="B90" s="2">
        <v>40666</v>
      </c>
      <c r="C90" s="1" t="s">
        <v>35</v>
      </c>
      <c r="D90" s="1">
        <v>42</v>
      </c>
      <c r="E90" s="1">
        <v>163.98</v>
      </c>
      <c r="F90" s="1" t="s">
        <v>25</v>
      </c>
      <c r="G90" s="1">
        <v>0.7</v>
      </c>
      <c r="H90" s="1">
        <f>(70/100*Canada_data[[#This Row],[Sales]])</f>
        <v>114.78599999999999</v>
      </c>
      <c r="I90" s="1">
        <f>Canada_data[[#This Row],[ Cost Of Goods ]]+Canada_data[[#This Row],[Shipping Cost]]</f>
        <v>115.48599999999999</v>
      </c>
      <c r="J90" s="1" t="s">
        <v>56</v>
      </c>
      <c r="K90" s="1" t="s">
        <v>22</v>
      </c>
      <c r="L90" s="1" t="s">
        <v>27</v>
      </c>
      <c r="M90" s="1" t="s">
        <v>41</v>
      </c>
      <c r="N90" s="1" t="s">
        <v>38</v>
      </c>
      <c r="O90" s="2">
        <v>40697</v>
      </c>
      <c r="P90" s="34"/>
      <c r="Q90" s="34"/>
    </row>
    <row r="91" spans="1:17" x14ac:dyDescent="0.3">
      <c r="A91" s="1">
        <v>37792</v>
      </c>
      <c r="B91" s="2" t="s">
        <v>81</v>
      </c>
      <c r="C91" s="1" t="s">
        <v>35</v>
      </c>
      <c r="D91" s="1">
        <v>14</v>
      </c>
      <c r="E91" s="1">
        <v>36.74</v>
      </c>
      <c r="F91" s="1" t="s">
        <v>25</v>
      </c>
      <c r="G91" s="1">
        <v>0.97</v>
      </c>
      <c r="H91" s="1">
        <f>(70/100*Canada_data[[#This Row],[Sales]])</f>
        <v>25.718</v>
      </c>
      <c r="I91" s="1">
        <f>Canada_data[[#This Row],[ Cost Of Goods ]]+Canada_data[[#This Row],[Shipping Cost]]</f>
        <v>26.687999999999999</v>
      </c>
      <c r="J91" s="1" t="s">
        <v>36</v>
      </c>
      <c r="K91" s="1" t="s">
        <v>22</v>
      </c>
      <c r="L91" s="1" t="s">
        <v>27</v>
      </c>
      <c r="M91" s="1" t="s">
        <v>41</v>
      </c>
      <c r="N91" s="1" t="s">
        <v>38</v>
      </c>
      <c r="O91" s="1" t="s">
        <v>82</v>
      </c>
      <c r="P91" s="34"/>
      <c r="Q91" s="34"/>
    </row>
    <row r="92" spans="1:17" x14ac:dyDescent="0.3">
      <c r="A92" s="1">
        <v>42979</v>
      </c>
      <c r="B92" s="2">
        <v>40548</v>
      </c>
      <c r="C92" s="1" t="s">
        <v>53</v>
      </c>
      <c r="D92" s="1">
        <v>29</v>
      </c>
      <c r="E92" s="1">
        <v>2770.79</v>
      </c>
      <c r="F92" s="1" t="s">
        <v>21</v>
      </c>
      <c r="G92" s="1">
        <v>30</v>
      </c>
      <c r="H92" s="1">
        <f>(70/100*Canada_data[[#This Row],[Sales]])</f>
        <v>1939.5529999999999</v>
      </c>
      <c r="I92" s="1">
        <f>Canada_data[[#This Row],[ Cost Of Goods ]]+Canada_data[[#This Row],[Shipping Cost]]</f>
        <v>1969.5529999999999</v>
      </c>
      <c r="J92" s="1" t="s">
        <v>108</v>
      </c>
      <c r="K92" s="1" t="s">
        <v>22</v>
      </c>
      <c r="L92" s="1" t="s">
        <v>17</v>
      </c>
      <c r="M92" s="1" t="s">
        <v>23</v>
      </c>
      <c r="N92" s="1" t="s">
        <v>24</v>
      </c>
      <c r="O92" s="2">
        <v>40607</v>
      </c>
      <c r="P92" s="34"/>
      <c r="Q92" s="34"/>
    </row>
    <row r="93" spans="1:17" x14ac:dyDescent="0.3">
      <c r="A93" s="1">
        <v>53825</v>
      </c>
      <c r="B93" s="2">
        <v>40790</v>
      </c>
      <c r="C93" s="1" t="s">
        <v>13</v>
      </c>
      <c r="D93" s="1">
        <v>36</v>
      </c>
      <c r="E93" s="1">
        <v>1646.05</v>
      </c>
      <c r="F93" s="1" t="s">
        <v>25</v>
      </c>
      <c r="G93" s="1">
        <v>7.23</v>
      </c>
      <c r="H93" s="1">
        <f>(70/100*Canada_data[[#This Row],[Sales]])</f>
        <v>1152.2349999999999</v>
      </c>
      <c r="I93" s="1">
        <f>Canada_data[[#This Row],[ Cost Of Goods ]]+Canada_data[[#This Row],[Shipping Cost]]</f>
        <v>1159.4649999999999</v>
      </c>
      <c r="J93" s="1" t="s">
        <v>15</v>
      </c>
      <c r="K93" s="1" t="s">
        <v>16</v>
      </c>
      <c r="L93" s="1" t="s">
        <v>27</v>
      </c>
      <c r="M93" s="1" t="s">
        <v>28</v>
      </c>
      <c r="N93" s="1" t="s">
        <v>19</v>
      </c>
      <c r="O93" s="2">
        <v>40851</v>
      </c>
      <c r="P93" s="34"/>
      <c r="Q93" s="34"/>
    </row>
    <row r="94" spans="1:17" x14ac:dyDescent="0.3">
      <c r="A94" s="1">
        <v>46311</v>
      </c>
      <c r="B94" s="2" t="s">
        <v>140</v>
      </c>
      <c r="C94" s="1" t="s">
        <v>35</v>
      </c>
      <c r="D94" s="1">
        <v>42</v>
      </c>
      <c r="E94" s="1">
        <v>981.73</v>
      </c>
      <c r="F94" s="1" t="s">
        <v>25</v>
      </c>
      <c r="G94" s="1">
        <v>3.63</v>
      </c>
      <c r="H94" s="1">
        <f>(70/100*Canada_data[[#This Row],[Sales]])</f>
        <v>687.21100000000001</v>
      </c>
      <c r="I94" s="1">
        <f>Canada_data[[#This Row],[ Cost Of Goods ]]+Canada_data[[#This Row],[Shipping Cost]]</f>
        <v>690.84100000000001</v>
      </c>
      <c r="J94" s="1" t="s">
        <v>108</v>
      </c>
      <c r="K94" s="1" t="s">
        <v>16</v>
      </c>
      <c r="L94" s="1" t="s">
        <v>17</v>
      </c>
      <c r="M94" s="1" t="s">
        <v>18</v>
      </c>
      <c r="N94" s="1" t="s">
        <v>32</v>
      </c>
      <c r="O94" s="1" t="s">
        <v>141</v>
      </c>
      <c r="P94" s="34"/>
      <c r="Q94" s="34"/>
    </row>
    <row r="95" spans="1:17" x14ac:dyDescent="0.3">
      <c r="A95" s="1">
        <v>41217</v>
      </c>
      <c r="B95" s="2" t="s">
        <v>142</v>
      </c>
      <c r="C95" s="1" t="s">
        <v>35</v>
      </c>
      <c r="D95" s="1">
        <v>23</v>
      </c>
      <c r="E95" s="1">
        <v>1314.64</v>
      </c>
      <c r="F95" s="1" t="s">
        <v>14</v>
      </c>
      <c r="G95" s="1">
        <v>6.79</v>
      </c>
      <c r="H95" s="1">
        <f>(70/100*Canada_data[[#This Row],[Sales]])</f>
        <v>920.24800000000005</v>
      </c>
      <c r="I95" s="1">
        <f>Canada_data[[#This Row],[ Cost Of Goods ]]+Canada_data[[#This Row],[Shipping Cost]]</f>
        <v>927.03800000000001</v>
      </c>
      <c r="J95" s="1" t="s">
        <v>15</v>
      </c>
      <c r="K95" s="1" t="s">
        <v>16</v>
      </c>
      <c r="L95" s="1" t="s">
        <v>27</v>
      </c>
      <c r="M95" s="1" t="s">
        <v>28</v>
      </c>
      <c r="N95" s="1" t="s">
        <v>19</v>
      </c>
      <c r="O95" s="1" t="s">
        <v>120</v>
      </c>
      <c r="P95" s="34"/>
      <c r="Q95" s="34"/>
    </row>
    <row r="96" spans="1:17" x14ac:dyDescent="0.3">
      <c r="A96" s="1">
        <v>31233</v>
      </c>
      <c r="B96" s="2" t="s">
        <v>143</v>
      </c>
      <c r="C96" s="1" t="s">
        <v>13</v>
      </c>
      <c r="D96" s="1">
        <v>35</v>
      </c>
      <c r="E96" s="1">
        <v>590.32000000000005</v>
      </c>
      <c r="F96" s="1" t="s">
        <v>25</v>
      </c>
      <c r="G96" s="1">
        <v>8.99</v>
      </c>
      <c r="H96" s="1">
        <f>(70/100*Canada_data[[#This Row],[Sales]])</f>
        <v>413.22399999999999</v>
      </c>
      <c r="I96" s="1">
        <f>Canada_data[[#This Row],[ Cost Of Goods ]]+Canada_data[[#This Row],[Shipping Cost]]</f>
        <v>422.214</v>
      </c>
      <c r="J96" s="1" t="s">
        <v>49</v>
      </c>
      <c r="K96" s="1" t="s">
        <v>29</v>
      </c>
      <c r="L96" s="1" t="s">
        <v>27</v>
      </c>
      <c r="M96" s="1" t="s">
        <v>41</v>
      </c>
      <c r="N96" s="1" t="s">
        <v>32</v>
      </c>
      <c r="O96" s="1" t="s">
        <v>144</v>
      </c>
      <c r="P96" s="34"/>
      <c r="Q96" s="34"/>
    </row>
    <row r="97" spans="1:17" x14ac:dyDescent="0.3">
      <c r="A97" s="1">
        <v>30657</v>
      </c>
      <c r="B97" s="2">
        <v>40821</v>
      </c>
      <c r="C97" s="1" t="s">
        <v>35</v>
      </c>
      <c r="D97" s="1">
        <v>8</v>
      </c>
      <c r="E97" s="1">
        <v>179.66</v>
      </c>
      <c r="F97" s="1" t="s">
        <v>25</v>
      </c>
      <c r="G97" s="1">
        <v>1.99</v>
      </c>
      <c r="H97" s="1">
        <f>(70/100*Canada_data[[#This Row],[Sales]])</f>
        <v>125.76199999999999</v>
      </c>
      <c r="I97" s="1">
        <f>Canada_data[[#This Row],[ Cost Of Goods ]]+Canada_data[[#This Row],[Shipping Cost]]</f>
        <v>127.75199999999998</v>
      </c>
      <c r="J97" s="1" t="s">
        <v>108</v>
      </c>
      <c r="K97" s="1" t="s">
        <v>22</v>
      </c>
      <c r="L97" s="1" t="s">
        <v>30</v>
      </c>
      <c r="M97" s="1" t="s">
        <v>31</v>
      </c>
      <c r="N97" s="1" t="s">
        <v>32</v>
      </c>
      <c r="O97" s="2">
        <v>40882</v>
      </c>
      <c r="P97" s="34"/>
      <c r="Q97" s="34"/>
    </row>
    <row r="98" spans="1:17" x14ac:dyDescent="0.3">
      <c r="A98" s="1">
        <v>7239</v>
      </c>
      <c r="B98" s="2" t="s">
        <v>145</v>
      </c>
      <c r="C98" s="1" t="s">
        <v>60</v>
      </c>
      <c r="D98" s="1">
        <v>50</v>
      </c>
      <c r="E98" s="1">
        <v>6206.16</v>
      </c>
      <c r="F98" s="1" t="s">
        <v>25</v>
      </c>
      <c r="G98" s="1">
        <v>19.989999999999998</v>
      </c>
      <c r="H98" s="1">
        <f>(70/100*Canada_data[[#This Row],[Sales]])</f>
        <v>4344.3119999999999</v>
      </c>
      <c r="I98" s="1">
        <f>Canada_data[[#This Row],[ Cost Of Goods ]]+Canada_data[[#This Row],[Shipping Cost]]</f>
        <v>4364.3019999999997</v>
      </c>
      <c r="J98" s="1" t="s">
        <v>56</v>
      </c>
      <c r="K98" s="1" t="s">
        <v>44</v>
      </c>
      <c r="L98" s="1" t="s">
        <v>27</v>
      </c>
      <c r="M98" s="1" t="s">
        <v>64</v>
      </c>
      <c r="N98" s="1" t="s">
        <v>19</v>
      </c>
      <c r="O98" s="2">
        <v>40550</v>
      </c>
      <c r="P98" s="34"/>
      <c r="Q98" s="34"/>
    </row>
    <row r="99" spans="1:17" x14ac:dyDescent="0.3">
      <c r="A99" s="1">
        <v>7812</v>
      </c>
      <c r="B99" s="2" t="s">
        <v>71</v>
      </c>
      <c r="C99" s="1" t="s">
        <v>13</v>
      </c>
      <c r="D99" s="1">
        <v>12</v>
      </c>
      <c r="E99" s="1">
        <v>3635.63</v>
      </c>
      <c r="F99" s="1" t="s">
        <v>21</v>
      </c>
      <c r="G99" s="1">
        <v>29.2</v>
      </c>
      <c r="H99" s="1">
        <f>(70/100*Canada_data[[#This Row],[Sales]])</f>
        <v>2544.9409999999998</v>
      </c>
      <c r="I99" s="1">
        <f>Canada_data[[#This Row],[ Cost Of Goods ]]+Canada_data[[#This Row],[Shipping Cost]]</f>
        <v>2574.1409999999996</v>
      </c>
      <c r="J99" s="1" t="s">
        <v>49</v>
      </c>
      <c r="K99" s="1" t="s">
        <v>22</v>
      </c>
      <c r="L99" s="1" t="s">
        <v>17</v>
      </c>
      <c r="M99" s="1" t="s">
        <v>57</v>
      </c>
      <c r="N99" s="1" t="s">
        <v>62</v>
      </c>
      <c r="O99" s="1" t="s">
        <v>146</v>
      </c>
      <c r="P99" s="34"/>
      <c r="Q99" s="34"/>
    </row>
    <row r="100" spans="1:17" x14ac:dyDescent="0.3">
      <c r="A100" s="1">
        <v>30593</v>
      </c>
      <c r="B100" s="2" t="s">
        <v>140</v>
      </c>
      <c r="C100" s="1" t="s">
        <v>20</v>
      </c>
      <c r="D100" s="1">
        <v>20</v>
      </c>
      <c r="E100" s="1">
        <v>97.65</v>
      </c>
      <c r="F100" s="1" t="s">
        <v>14</v>
      </c>
      <c r="G100" s="1">
        <v>6.92</v>
      </c>
      <c r="H100" s="1">
        <f>(70/100*Canada_data[[#This Row],[Sales]])</f>
        <v>68.355000000000004</v>
      </c>
      <c r="I100" s="1">
        <f>Canada_data[[#This Row],[ Cost Of Goods ]]+Canada_data[[#This Row],[Shipping Cost]]</f>
        <v>75.275000000000006</v>
      </c>
      <c r="J100" s="1" t="s">
        <v>56</v>
      </c>
      <c r="K100" s="1" t="s">
        <v>44</v>
      </c>
      <c r="L100" s="1" t="s">
        <v>17</v>
      </c>
      <c r="M100" s="1" t="s">
        <v>18</v>
      </c>
      <c r="N100" s="1" t="s">
        <v>19</v>
      </c>
      <c r="O100" s="1" t="s">
        <v>147</v>
      </c>
      <c r="P100" s="34"/>
      <c r="Q100" s="34"/>
    </row>
    <row r="101" spans="1:17" x14ac:dyDescent="0.3">
      <c r="A101" s="1">
        <v>52675</v>
      </c>
      <c r="B101" s="2">
        <v>40826</v>
      </c>
      <c r="C101" s="1" t="s">
        <v>60</v>
      </c>
      <c r="D101" s="1">
        <v>22</v>
      </c>
      <c r="E101" s="1">
        <v>52.62</v>
      </c>
      <c r="F101" s="1" t="s">
        <v>25</v>
      </c>
      <c r="G101" s="1">
        <v>1.1200000000000001</v>
      </c>
      <c r="H101" s="1">
        <f>(70/100*Canada_data[[#This Row],[Sales]])</f>
        <v>36.833999999999996</v>
      </c>
      <c r="I101" s="1">
        <f>Canada_data[[#This Row],[ Cost Of Goods ]]+Canada_data[[#This Row],[Shipping Cost]]</f>
        <v>37.953999999999994</v>
      </c>
      <c r="J101" s="1" t="s">
        <v>15</v>
      </c>
      <c r="K101" s="1" t="s">
        <v>44</v>
      </c>
      <c r="L101" s="1" t="s">
        <v>27</v>
      </c>
      <c r="M101" s="1" t="s">
        <v>41</v>
      </c>
      <c r="N101" s="1" t="s">
        <v>38</v>
      </c>
      <c r="O101" s="2">
        <v>40887</v>
      </c>
      <c r="P101" s="34"/>
      <c r="Q101" s="34"/>
    </row>
    <row r="102" spans="1:17" x14ac:dyDescent="0.3">
      <c r="A102" s="1">
        <v>31140</v>
      </c>
      <c r="B102" s="2">
        <v>40545</v>
      </c>
      <c r="C102" s="1" t="s">
        <v>20</v>
      </c>
      <c r="D102" s="1">
        <v>4</v>
      </c>
      <c r="E102" s="1">
        <v>13.42</v>
      </c>
      <c r="F102" s="1" t="s">
        <v>25</v>
      </c>
      <c r="G102" s="1">
        <v>0.99</v>
      </c>
      <c r="H102" s="1">
        <f>(70/100*Canada_data[[#This Row],[Sales]])</f>
        <v>9.3940000000000001</v>
      </c>
      <c r="I102" s="1">
        <f>Canada_data[[#This Row],[ Cost Of Goods ]]+Canada_data[[#This Row],[Shipping Cost]]</f>
        <v>10.384</v>
      </c>
      <c r="J102" s="1" t="s">
        <v>108</v>
      </c>
      <c r="K102" s="1" t="s">
        <v>29</v>
      </c>
      <c r="L102" s="1" t="s">
        <v>27</v>
      </c>
      <c r="M102" s="1" t="s">
        <v>85</v>
      </c>
      <c r="N102" s="1" t="s">
        <v>19</v>
      </c>
      <c r="O102" s="2">
        <v>40576</v>
      </c>
      <c r="P102" s="34"/>
      <c r="Q102" s="34"/>
    </row>
    <row r="103" spans="1:17" x14ac:dyDescent="0.3">
      <c r="A103" s="1">
        <v>52327</v>
      </c>
      <c r="B103" s="2" t="s">
        <v>133</v>
      </c>
      <c r="C103" s="1" t="s">
        <v>60</v>
      </c>
      <c r="D103" s="1">
        <v>5</v>
      </c>
      <c r="E103" s="1">
        <v>28.23</v>
      </c>
      <c r="F103" s="1" t="s">
        <v>25</v>
      </c>
      <c r="G103" s="1">
        <v>4.7</v>
      </c>
      <c r="H103" s="1">
        <f>(70/100*Canada_data[[#This Row],[Sales]])</f>
        <v>19.760999999999999</v>
      </c>
      <c r="I103" s="1">
        <f>Canada_data[[#This Row],[ Cost Of Goods ]]+Canada_data[[#This Row],[Shipping Cost]]</f>
        <v>24.460999999999999</v>
      </c>
      <c r="J103" s="1" t="s">
        <v>56</v>
      </c>
      <c r="K103" s="1" t="s">
        <v>29</v>
      </c>
      <c r="L103" s="1" t="s">
        <v>27</v>
      </c>
      <c r="M103" s="1" t="s">
        <v>28</v>
      </c>
      <c r="N103" s="1" t="s">
        <v>19</v>
      </c>
      <c r="O103" s="1" t="s">
        <v>148</v>
      </c>
      <c r="P103" s="34"/>
      <c r="Q103" s="34"/>
    </row>
    <row r="104" spans="1:17" x14ac:dyDescent="0.3">
      <c r="A104" s="1">
        <v>31558</v>
      </c>
      <c r="B104" s="2" t="s">
        <v>92</v>
      </c>
      <c r="C104" s="1" t="s">
        <v>13</v>
      </c>
      <c r="D104" s="1">
        <v>42</v>
      </c>
      <c r="E104" s="1">
        <v>1763.6</v>
      </c>
      <c r="F104" s="1" t="s">
        <v>25</v>
      </c>
      <c r="G104" s="1">
        <v>1.99</v>
      </c>
      <c r="H104" s="1">
        <f>(70/100*Canada_data[[#This Row],[Sales]])</f>
        <v>1234.5199999999998</v>
      </c>
      <c r="I104" s="1">
        <f>Canada_data[[#This Row],[ Cost Of Goods ]]+Canada_data[[#This Row],[Shipping Cost]]</f>
        <v>1236.5099999999998</v>
      </c>
      <c r="J104" s="1" t="s">
        <v>26</v>
      </c>
      <c r="K104" s="1" t="s">
        <v>29</v>
      </c>
      <c r="L104" s="1" t="s">
        <v>30</v>
      </c>
      <c r="M104" s="1" t="s">
        <v>31</v>
      </c>
      <c r="N104" s="1" t="s">
        <v>32</v>
      </c>
      <c r="O104" s="1" t="s">
        <v>92</v>
      </c>
      <c r="P104" s="34"/>
      <c r="Q104" s="34"/>
    </row>
    <row r="105" spans="1:17" x14ac:dyDescent="0.3">
      <c r="A105" s="1">
        <v>15622</v>
      </c>
      <c r="B105" s="2" t="s">
        <v>149</v>
      </c>
      <c r="C105" s="1" t="s">
        <v>35</v>
      </c>
      <c r="D105" s="1">
        <v>34</v>
      </c>
      <c r="E105" s="1">
        <v>8581.25</v>
      </c>
      <c r="F105" s="1" t="s">
        <v>21</v>
      </c>
      <c r="G105" s="1">
        <v>60.2</v>
      </c>
      <c r="H105" s="1">
        <f>(70/100*Canada_data[[#This Row],[Sales]])</f>
        <v>6006.875</v>
      </c>
      <c r="I105" s="1">
        <f>Canada_data[[#This Row],[ Cost Of Goods ]]+Canada_data[[#This Row],[Shipping Cost]]</f>
        <v>6067.0749999999998</v>
      </c>
      <c r="J105" s="1" t="s">
        <v>15</v>
      </c>
      <c r="K105" s="1" t="s">
        <v>16</v>
      </c>
      <c r="L105" s="1" t="s">
        <v>17</v>
      </c>
      <c r="M105" s="1" t="s">
        <v>150</v>
      </c>
      <c r="N105" s="1" t="s">
        <v>62</v>
      </c>
      <c r="O105" s="1" t="s">
        <v>151</v>
      </c>
      <c r="P105" s="34"/>
      <c r="Q105" s="34"/>
    </row>
    <row r="106" spans="1:17" x14ac:dyDescent="0.3">
      <c r="A106" s="1">
        <v>47010</v>
      </c>
      <c r="B106" s="2">
        <v>40612</v>
      </c>
      <c r="C106" s="1" t="s">
        <v>20</v>
      </c>
      <c r="D106" s="1">
        <v>11</v>
      </c>
      <c r="E106" s="1">
        <v>1479.14</v>
      </c>
      <c r="F106" s="1" t="s">
        <v>21</v>
      </c>
      <c r="G106" s="1">
        <v>30</v>
      </c>
      <c r="H106" s="1">
        <f>(70/100*Canada_data[[#This Row],[Sales]])</f>
        <v>1035.3979999999999</v>
      </c>
      <c r="I106" s="1">
        <f>Canada_data[[#This Row],[ Cost Of Goods ]]+Canada_data[[#This Row],[Shipping Cost]]</f>
        <v>1065.3979999999999</v>
      </c>
      <c r="J106" s="1" t="s">
        <v>108</v>
      </c>
      <c r="K106" s="1" t="s">
        <v>22</v>
      </c>
      <c r="L106" s="1" t="s">
        <v>17</v>
      </c>
      <c r="M106" s="1" t="s">
        <v>23</v>
      </c>
      <c r="N106" s="1" t="s">
        <v>24</v>
      </c>
      <c r="O106" s="2">
        <v>40612</v>
      </c>
      <c r="P106" s="34"/>
      <c r="Q106" s="34"/>
    </row>
    <row r="107" spans="1:17" x14ac:dyDescent="0.3">
      <c r="A107" s="1">
        <v>27811</v>
      </c>
      <c r="B107" s="2">
        <v>40636</v>
      </c>
      <c r="C107" s="1" t="s">
        <v>53</v>
      </c>
      <c r="D107" s="1">
        <v>4</v>
      </c>
      <c r="E107" s="1">
        <v>73.900000000000006</v>
      </c>
      <c r="F107" s="1" t="s">
        <v>25</v>
      </c>
      <c r="G107" s="1">
        <v>13.18</v>
      </c>
      <c r="H107" s="1">
        <f>(70/100*Canada_data[[#This Row],[Sales]])</f>
        <v>51.730000000000004</v>
      </c>
      <c r="I107" s="1">
        <f>Canada_data[[#This Row],[ Cost Of Goods ]]+Canada_data[[#This Row],[Shipping Cost]]</f>
        <v>64.91</v>
      </c>
      <c r="J107" s="1" t="s">
        <v>56</v>
      </c>
      <c r="K107" s="1" t="s">
        <v>44</v>
      </c>
      <c r="L107" s="1" t="s">
        <v>27</v>
      </c>
      <c r="M107" s="1" t="s">
        <v>79</v>
      </c>
      <c r="N107" s="1" t="s">
        <v>19</v>
      </c>
      <c r="O107" s="2">
        <v>40666</v>
      </c>
      <c r="P107" s="34"/>
      <c r="Q107" s="34"/>
    </row>
    <row r="108" spans="1:17" x14ac:dyDescent="0.3">
      <c r="A108" s="1">
        <v>36704</v>
      </c>
      <c r="B108" s="2" t="s">
        <v>152</v>
      </c>
      <c r="C108" s="1" t="s">
        <v>35</v>
      </c>
      <c r="D108" s="1">
        <v>43</v>
      </c>
      <c r="E108" s="1">
        <v>134.33000000000001</v>
      </c>
      <c r="F108" s="1" t="s">
        <v>14</v>
      </c>
      <c r="G108" s="1">
        <v>1.1399999999999999</v>
      </c>
      <c r="H108" s="1">
        <f>(70/100*Canada_data[[#This Row],[Sales]])</f>
        <v>94.031000000000006</v>
      </c>
      <c r="I108" s="1">
        <f>Canada_data[[#This Row],[ Cost Of Goods ]]+Canada_data[[#This Row],[Shipping Cost]]</f>
        <v>95.171000000000006</v>
      </c>
      <c r="J108" s="1" t="s">
        <v>59</v>
      </c>
      <c r="K108" s="1" t="s">
        <v>29</v>
      </c>
      <c r="L108" s="1" t="s">
        <v>27</v>
      </c>
      <c r="M108" s="1" t="s">
        <v>28</v>
      </c>
      <c r="N108" s="1" t="s">
        <v>38</v>
      </c>
      <c r="O108" s="1" t="s">
        <v>153</v>
      </c>
      <c r="P108" s="34"/>
      <c r="Q108" s="34"/>
    </row>
    <row r="109" spans="1:17" x14ac:dyDescent="0.3">
      <c r="A109" s="1">
        <v>52578</v>
      </c>
      <c r="B109" s="2">
        <v>40727</v>
      </c>
      <c r="C109" s="1" t="s">
        <v>20</v>
      </c>
      <c r="D109" s="1">
        <v>38</v>
      </c>
      <c r="E109" s="1">
        <v>6230.68</v>
      </c>
      <c r="F109" s="1" t="s">
        <v>21</v>
      </c>
      <c r="G109" s="1">
        <v>29.1</v>
      </c>
      <c r="H109" s="1">
        <f>(70/100*Canada_data[[#This Row],[Sales]])</f>
        <v>4361.4759999999997</v>
      </c>
      <c r="I109" s="1">
        <f>Canada_data[[#This Row],[ Cost Of Goods ]]+Canada_data[[#This Row],[Shipping Cost]]</f>
        <v>4390.576</v>
      </c>
      <c r="J109" s="1" t="s">
        <v>59</v>
      </c>
      <c r="K109" s="1" t="s">
        <v>16</v>
      </c>
      <c r="L109" s="1" t="s">
        <v>17</v>
      </c>
      <c r="M109" s="1" t="s">
        <v>57</v>
      </c>
      <c r="N109" s="1" t="s">
        <v>62</v>
      </c>
      <c r="O109" s="2">
        <v>40789</v>
      </c>
      <c r="P109" s="34"/>
      <c r="Q109" s="34"/>
    </row>
    <row r="110" spans="1:17" x14ac:dyDescent="0.3">
      <c r="A110" s="1">
        <v>47462</v>
      </c>
      <c r="B110" s="2">
        <v>40792</v>
      </c>
      <c r="C110" s="1" t="s">
        <v>35</v>
      </c>
      <c r="D110" s="1">
        <v>18</v>
      </c>
      <c r="E110" s="1">
        <v>110.31</v>
      </c>
      <c r="F110" s="1" t="s">
        <v>25</v>
      </c>
      <c r="G110" s="1">
        <v>2.27</v>
      </c>
      <c r="H110" s="1">
        <f>(70/100*Canada_data[[#This Row],[Sales]])</f>
        <v>77.216999999999999</v>
      </c>
      <c r="I110" s="1">
        <f>Canada_data[[#This Row],[ Cost Of Goods ]]+Canada_data[[#This Row],[Shipping Cost]]</f>
        <v>79.486999999999995</v>
      </c>
      <c r="J110" s="1" t="s">
        <v>26</v>
      </c>
      <c r="K110" s="1" t="s">
        <v>22</v>
      </c>
      <c r="L110" s="1" t="s">
        <v>27</v>
      </c>
      <c r="M110" s="1" t="s">
        <v>41</v>
      </c>
      <c r="N110" s="1" t="s">
        <v>38</v>
      </c>
      <c r="O110" s="2">
        <v>40853</v>
      </c>
      <c r="P110" s="34"/>
      <c r="Q110" s="34"/>
    </row>
    <row r="111" spans="1:17" x14ac:dyDescent="0.3">
      <c r="A111" s="1">
        <v>15972</v>
      </c>
      <c r="B111" s="2">
        <v>40794</v>
      </c>
      <c r="C111" s="1" t="s">
        <v>53</v>
      </c>
      <c r="D111" s="1">
        <v>3</v>
      </c>
      <c r="E111" s="1">
        <v>10.33</v>
      </c>
      <c r="F111" s="1" t="s">
        <v>25</v>
      </c>
      <c r="G111" s="1">
        <v>1.58</v>
      </c>
      <c r="H111" s="1">
        <f>(70/100*Canada_data[[#This Row],[Sales]])</f>
        <v>7.2309999999999999</v>
      </c>
      <c r="I111" s="1">
        <f>Canada_data[[#This Row],[ Cost Of Goods ]]+Canada_data[[#This Row],[Shipping Cost]]</f>
        <v>8.8109999999999999</v>
      </c>
      <c r="J111" s="1" t="s">
        <v>56</v>
      </c>
      <c r="K111" s="1" t="s">
        <v>44</v>
      </c>
      <c r="L111" s="1" t="s">
        <v>27</v>
      </c>
      <c r="M111" s="1" t="s">
        <v>102</v>
      </c>
      <c r="N111" s="1" t="s">
        <v>38</v>
      </c>
      <c r="O111" s="2">
        <v>40794</v>
      </c>
      <c r="P111" s="34"/>
      <c r="Q111" s="34"/>
    </row>
    <row r="112" spans="1:17" x14ac:dyDescent="0.3">
      <c r="A112" s="1">
        <v>10278</v>
      </c>
      <c r="B112" s="2">
        <v>40886</v>
      </c>
      <c r="C112" s="1" t="s">
        <v>13</v>
      </c>
      <c r="D112" s="1">
        <v>25</v>
      </c>
      <c r="E112" s="1">
        <v>1907.71</v>
      </c>
      <c r="F112" s="1" t="s">
        <v>21</v>
      </c>
      <c r="G112" s="1">
        <v>26.74</v>
      </c>
      <c r="H112" s="1">
        <f>(70/100*Canada_data[[#This Row],[Sales]])</f>
        <v>1335.3969999999999</v>
      </c>
      <c r="I112" s="1">
        <f>Canada_data[[#This Row],[ Cost Of Goods ]]+Canada_data[[#This Row],[Shipping Cost]]</f>
        <v>1362.1369999999999</v>
      </c>
      <c r="J112" s="1" t="s">
        <v>108</v>
      </c>
      <c r="K112" s="1" t="s">
        <v>29</v>
      </c>
      <c r="L112" s="1" t="s">
        <v>17</v>
      </c>
      <c r="M112" s="1" t="s">
        <v>150</v>
      </c>
      <c r="N112" s="1" t="s">
        <v>62</v>
      </c>
      <c r="O112" s="1" t="s">
        <v>154</v>
      </c>
      <c r="P112" s="34"/>
      <c r="Q112" s="34"/>
    </row>
    <row r="113" spans="1:17" x14ac:dyDescent="0.3">
      <c r="A113" s="1">
        <v>49761</v>
      </c>
      <c r="B113" s="2" t="s">
        <v>155</v>
      </c>
      <c r="C113" s="1" t="s">
        <v>53</v>
      </c>
      <c r="D113" s="1">
        <v>45</v>
      </c>
      <c r="E113" s="1">
        <v>1090.5999999999999</v>
      </c>
      <c r="F113" s="1" t="s">
        <v>25</v>
      </c>
      <c r="G113" s="1">
        <v>6.3</v>
      </c>
      <c r="H113" s="1">
        <f>(70/100*Canada_data[[#This Row],[Sales]])</f>
        <v>763.41999999999985</v>
      </c>
      <c r="I113" s="1">
        <f>Canada_data[[#This Row],[ Cost Of Goods ]]+Canada_data[[#This Row],[Shipping Cost]]</f>
        <v>769.7199999999998</v>
      </c>
      <c r="J113" s="1" t="s">
        <v>15</v>
      </c>
      <c r="K113" s="1" t="s">
        <v>22</v>
      </c>
      <c r="L113" s="1" t="s">
        <v>30</v>
      </c>
      <c r="M113" s="1" t="s">
        <v>46</v>
      </c>
      <c r="N113" s="1" t="s">
        <v>47</v>
      </c>
      <c r="O113" s="1" t="s">
        <v>156</v>
      </c>
      <c r="P113" s="34"/>
      <c r="Q113" s="34"/>
    </row>
    <row r="114" spans="1:17" x14ac:dyDescent="0.3">
      <c r="A114" s="1">
        <v>1539</v>
      </c>
      <c r="B114" s="2">
        <v>40789</v>
      </c>
      <c r="C114" s="1" t="s">
        <v>13</v>
      </c>
      <c r="D114" s="1">
        <v>38</v>
      </c>
      <c r="E114" s="1">
        <v>184.99</v>
      </c>
      <c r="F114" s="1" t="s">
        <v>25</v>
      </c>
      <c r="G114" s="1">
        <v>4.93</v>
      </c>
      <c r="H114" s="1">
        <f>(70/100*Canada_data[[#This Row],[Sales]])</f>
        <v>129.49299999999999</v>
      </c>
      <c r="I114" s="1">
        <f>Canada_data[[#This Row],[ Cost Of Goods ]]+Canada_data[[#This Row],[Shipping Cost]]</f>
        <v>134.423</v>
      </c>
      <c r="J114" s="1" t="s">
        <v>70</v>
      </c>
      <c r="K114" s="1" t="s">
        <v>22</v>
      </c>
      <c r="L114" s="1" t="s">
        <v>30</v>
      </c>
      <c r="M114" s="1" t="s">
        <v>31</v>
      </c>
      <c r="N114" s="1" t="s">
        <v>32</v>
      </c>
      <c r="O114" s="1" t="s">
        <v>157</v>
      </c>
      <c r="P114" s="34"/>
      <c r="Q114" s="34"/>
    </row>
    <row r="115" spans="1:17" x14ac:dyDescent="0.3">
      <c r="A115" s="1">
        <v>51525</v>
      </c>
      <c r="B115" s="2">
        <v>40735</v>
      </c>
      <c r="C115" s="1" t="s">
        <v>20</v>
      </c>
      <c r="D115" s="1">
        <v>46</v>
      </c>
      <c r="E115" s="1">
        <v>1463.27</v>
      </c>
      <c r="F115" s="1" t="s">
        <v>25</v>
      </c>
      <c r="G115" s="1">
        <v>8.2200000000000006</v>
      </c>
      <c r="H115" s="1">
        <f>(70/100*Canada_data[[#This Row],[Sales]])</f>
        <v>1024.289</v>
      </c>
      <c r="I115" s="1">
        <f>Canada_data[[#This Row],[ Cost Of Goods ]]+Canada_data[[#This Row],[Shipping Cost]]</f>
        <v>1032.509</v>
      </c>
      <c r="J115" s="1" t="s">
        <v>43</v>
      </c>
      <c r="K115" s="1" t="s">
        <v>29</v>
      </c>
      <c r="L115" s="1" t="s">
        <v>27</v>
      </c>
      <c r="M115" s="1" t="s">
        <v>64</v>
      </c>
      <c r="N115" s="1" t="s">
        <v>19</v>
      </c>
      <c r="O115" s="2">
        <v>40797</v>
      </c>
      <c r="P115" s="34"/>
      <c r="Q115" s="34"/>
    </row>
    <row r="116" spans="1:17" x14ac:dyDescent="0.3">
      <c r="A116" s="1">
        <v>40612</v>
      </c>
      <c r="B116" s="2" t="s">
        <v>158</v>
      </c>
      <c r="C116" s="1" t="s">
        <v>35</v>
      </c>
      <c r="D116" s="1">
        <v>9</v>
      </c>
      <c r="E116" s="1">
        <v>19.2</v>
      </c>
      <c r="F116" s="1" t="s">
        <v>25</v>
      </c>
      <c r="G116" s="1">
        <v>1.1200000000000001</v>
      </c>
      <c r="H116" s="1">
        <f>(70/100*Canada_data[[#This Row],[Sales]])</f>
        <v>13.44</v>
      </c>
      <c r="I116" s="1">
        <f>Canada_data[[#This Row],[ Cost Of Goods ]]+Canada_data[[#This Row],[Shipping Cost]]</f>
        <v>14.559999999999999</v>
      </c>
      <c r="J116" s="1" t="s">
        <v>59</v>
      </c>
      <c r="K116" s="1" t="s">
        <v>22</v>
      </c>
      <c r="L116" s="1" t="s">
        <v>27</v>
      </c>
      <c r="M116" s="1" t="s">
        <v>41</v>
      </c>
      <c r="N116" s="1" t="s">
        <v>38</v>
      </c>
      <c r="O116" s="2">
        <v>40546</v>
      </c>
      <c r="P116" s="34"/>
      <c r="Q116" s="34"/>
    </row>
    <row r="117" spans="1:17" x14ac:dyDescent="0.3">
      <c r="A117" s="1">
        <v>41539</v>
      </c>
      <c r="B117" s="2">
        <v>40607</v>
      </c>
      <c r="C117" s="1" t="s">
        <v>35</v>
      </c>
      <c r="D117" s="1">
        <v>24</v>
      </c>
      <c r="E117" s="1">
        <v>41.85</v>
      </c>
      <c r="F117" s="1" t="s">
        <v>14</v>
      </c>
      <c r="G117" s="1">
        <v>1.29</v>
      </c>
      <c r="H117" s="1">
        <f>(70/100*Canada_data[[#This Row],[Sales]])</f>
        <v>29.294999999999998</v>
      </c>
      <c r="I117" s="1">
        <f>Canada_data[[#This Row],[ Cost Of Goods ]]+Canada_data[[#This Row],[Shipping Cost]]</f>
        <v>30.584999999999997</v>
      </c>
      <c r="J117" s="1" t="s">
        <v>15</v>
      </c>
      <c r="K117" s="1" t="s">
        <v>16</v>
      </c>
      <c r="L117" s="1" t="s">
        <v>27</v>
      </c>
      <c r="M117" s="1" t="s">
        <v>41</v>
      </c>
      <c r="N117" s="1" t="s">
        <v>38</v>
      </c>
      <c r="O117" s="2">
        <v>40668</v>
      </c>
      <c r="P117" s="34"/>
      <c r="Q117" s="34"/>
    </row>
    <row r="118" spans="1:17" x14ac:dyDescent="0.3">
      <c r="A118" s="1">
        <v>58755</v>
      </c>
      <c r="B118" s="2">
        <v>40614</v>
      </c>
      <c r="C118" s="1" t="s">
        <v>13</v>
      </c>
      <c r="D118" s="1">
        <v>18</v>
      </c>
      <c r="E118" s="1">
        <v>47.11</v>
      </c>
      <c r="F118" s="1" t="s">
        <v>25</v>
      </c>
      <c r="G118" s="1">
        <v>7.09</v>
      </c>
      <c r="H118" s="1">
        <f>(70/100*Canada_data[[#This Row],[Sales]])</f>
        <v>32.976999999999997</v>
      </c>
      <c r="I118" s="1">
        <f>Canada_data[[#This Row],[ Cost Of Goods ]]+Canada_data[[#This Row],[Shipping Cost]]</f>
        <v>40.066999999999993</v>
      </c>
      <c r="J118" s="1" t="s">
        <v>108</v>
      </c>
      <c r="K118" s="1" t="s">
        <v>29</v>
      </c>
      <c r="L118" s="1" t="s">
        <v>27</v>
      </c>
      <c r="M118" s="1" t="s">
        <v>28</v>
      </c>
      <c r="N118" s="1" t="s">
        <v>38</v>
      </c>
      <c r="O118" s="2">
        <v>40889</v>
      </c>
      <c r="P118" s="34"/>
      <c r="Q118" s="34"/>
    </row>
    <row r="119" spans="1:17" x14ac:dyDescent="0.3">
      <c r="A119" s="1">
        <v>36482</v>
      </c>
      <c r="B119" s="2">
        <v>40670</v>
      </c>
      <c r="C119" s="1" t="s">
        <v>60</v>
      </c>
      <c r="D119" s="1">
        <v>27</v>
      </c>
      <c r="E119" s="1">
        <v>2675.08</v>
      </c>
      <c r="F119" s="1" t="s">
        <v>14</v>
      </c>
      <c r="G119" s="1">
        <v>24.49</v>
      </c>
      <c r="H119" s="1">
        <f>(70/100*Canada_data[[#This Row],[Sales]])</f>
        <v>1872.5559999999998</v>
      </c>
      <c r="I119" s="1">
        <f>Canada_data[[#This Row],[ Cost Of Goods ]]+Canada_data[[#This Row],[Shipping Cost]]</f>
        <v>1897.0459999999998</v>
      </c>
      <c r="J119" s="1" t="s">
        <v>59</v>
      </c>
      <c r="K119" s="1" t="s">
        <v>44</v>
      </c>
      <c r="L119" s="1" t="s">
        <v>17</v>
      </c>
      <c r="M119" s="1" t="s">
        <v>18</v>
      </c>
      <c r="N119" s="1" t="s">
        <v>93</v>
      </c>
      <c r="O119" s="2">
        <v>40731</v>
      </c>
      <c r="P119" s="34"/>
      <c r="Q119" s="34"/>
    </row>
    <row r="120" spans="1:17" x14ac:dyDescent="0.3">
      <c r="A120" s="1">
        <v>46565</v>
      </c>
      <c r="B120" s="2" t="s">
        <v>159</v>
      </c>
      <c r="C120" s="1" t="s">
        <v>53</v>
      </c>
      <c r="D120" s="1">
        <v>16</v>
      </c>
      <c r="E120" s="1">
        <v>4691.2700000000004</v>
      </c>
      <c r="F120" s="1" t="s">
        <v>14</v>
      </c>
      <c r="G120" s="1">
        <v>24.49</v>
      </c>
      <c r="H120" s="1">
        <f>(70/100*Canada_data[[#This Row],[Sales]])</f>
        <v>3283.8890000000001</v>
      </c>
      <c r="I120" s="1">
        <f>Canada_data[[#This Row],[ Cost Of Goods ]]+Canada_data[[#This Row],[Shipping Cost]]</f>
        <v>3308.3789999999999</v>
      </c>
      <c r="J120" s="1" t="s">
        <v>72</v>
      </c>
      <c r="K120" s="1" t="s">
        <v>29</v>
      </c>
      <c r="L120" s="1" t="s">
        <v>27</v>
      </c>
      <c r="M120" s="1" t="s">
        <v>76</v>
      </c>
      <c r="N120" s="1" t="s">
        <v>93</v>
      </c>
      <c r="O120" s="1" t="s">
        <v>159</v>
      </c>
      <c r="P120" s="34"/>
      <c r="Q120" s="34"/>
    </row>
    <row r="121" spans="1:17" x14ac:dyDescent="0.3">
      <c r="A121" s="1">
        <v>58470</v>
      </c>
      <c r="B121" s="2">
        <v>40761</v>
      </c>
      <c r="C121" s="1" t="s">
        <v>35</v>
      </c>
      <c r="D121" s="1">
        <v>24</v>
      </c>
      <c r="E121" s="1">
        <v>1811.55</v>
      </c>
      <c r="F121" s="1" t="s">
        <v>25</v>
      </c>
      <c r="G121" s="1">
        <v>0.99</v>
      </c>
      <c r="H121" s="1">
        <f>(70/100*Canada_data[[#This Row],[Sales]])</f>
        <v>1268.0849999999998</v>
      </c>
      <c r="I121" s="1">
        <f>Canada_data[[#This Row],[ Cost Of Goods ]]+Canada_data[[#This Row],[Shipping Cost]]</f>
        <v>1269.0749999999998</v>
      </c>
      <c r="J121" s="1" t="s">
        <v>15</v>
      </c>
      <c r="K121" s="1" t="s">
        <v>44</v>
      </c>
      <c r="L121" s="1" t="s">
        <v>27</v>
      </c>
      <c r="M121" s="1" t="s">
        <v>76</v>
      </c>
      <c r="N121" s="1" t="s">
        <v>19</v>
      </c>
      <c r="O121" s="2">
        <v>40792</v>
      </c>
      <c r="P121" s="34"/>
      <c r="Q121" s="34"/>
    </row>
    <row r="122" spans="1:17" x14ac:dyDescent="0.3">
      <c r="A122" s="1">
        <v>27363</v>
      </c>
      <c r="B122" s="2" t="s">
        <v>160</v>
      </c>
      <c r="C122" s="1" t="s">
        <v>60</v>
      </c>
      <c r="D122" s="1">
        <v>16</v>
      </c>
      <c r="E122" s="1">
        <v>323.26</v>
      </c>
      <c r="F122" s="1" t="s">
        <v>25</v>
      </c>
      <c r="G122" s="1">
        <v>6.67</v>
      </c>
      <c r="H122" s="1">
        <f>(70/100*Canada_data[[#This Row],[Sales]])</f>
        <v>226.28199999999998</v>
      </c>
      <c r="I122" s="1">
        <f>Canada_data[[#This Row],[ Cost Of Goods ]]+Canada_data[[#This Row],[Shipping Cost]]</f>
        <v>232.95199999999997</v>
      </c>
      <c r="J122" s="1" t="s">
        <v>40</v>
      </c>
      <c r="K122" s="1" t="s">
        <v>44</v>
      </c>
      <c r="L122" s="1" t="s">
        <v>17</v>
      </c>
      <c r="M122" s="1" t="s">
        <v>18</v>
      </c>
      <c r="N122" s="1" t="s">
        <v>32</v>
      </c>
      <c r="O122" s="1" t="s">
        <v>135</v>
      </c>
      <c r="P122" s="34"/>
      <c r="Q122" s="34"/>
    </row>
    <row r="123" spans="1:17" x14ac:dyDescent="0.3">
      <c r="A123" s="1">
        <v>24070</v>
      </c>
      <c r="B123" s="2" t="s">
        <v>161</v>
      </c>
      <c r="C123" s="1" t="s">
        <v>35</v>
      </c>
      <c r="D123" s="1">
        <v>48</v>
      </c>
      <c r="E123" s="1">
        <v>294.26</v>
      </c>
      <c r="F123" s="1" t="s">
        <v>14</v>
      </c>
      <c r="G123" s="1">
        <v>0.7</v>
      </c>
      <c r="H123" s="1">
        <f>(70/100*Canada_data[[#This Row],[Sales]])</f>
        <v>205.98199999999997</v>
      </c>
      <c r="I123" s="1">
        <f>Canada_data[[#This Row],[ Cost Of Goods ]]+Canada_data[[#This Row],[Shipping Cost]]</f>
        <v>206.68199999999996</v>
      </c>
      <c r="J123" s="1" t="s">
        <v>15</v>
      </c>
      <c r="K123" s="1" t="s">
        <v>22</v>
      </c>
      <c r="L123" s="1" t="s">
        <v>27</v>
      </c>
      <c r="M123" s="1" t="s">
        <v>41</v>
      </c>
      <c r="N123" s="1" t="s">
        <v>38</v>
      </c>
      <c r="O123" s="1" t="s">
        <v>162</v>
      </c>
      <c r="P123" s="34"/>
      <c r="Q123" s="34"/>
    </row>
    <row r="124" spans="1:17" x14ac:dyDescent="0.3">
      <c r="A124" s="1">
        <v>10979</v>
      </c>
      <c r="B124" s="2">
        <v>40643</v>
      </c>
      <c r="C124" s="1" t="s">
        <v>60</v>
      </c>
      <c r="D124" s="1">
        <v>15</v>
      </c>
      <c r="E124" s="1">
        <v>486.43</v>
      </c>
      <c r="F124" s="1" t="s">
        <v>25</v>
      </c>
      <c r="G124" s="1">
        <v>3.92</v>
      </c>
      <c r="H124" s="1">
        <f>(70/100*Canada_data[[#This Row],[Sales]])</f>
        <v>340.50099999999998</v>
      </c>
      <c r="I124" s="1">
        <f>Canada_data[[#This Row],[ Cost Of Goods ]]+Canada_data[[#This Row],[Shipping Cost]]</f>
        <v>344.42099999999999</v>
      </c>
      <c r="J124" s="1" t="s">
        <v>108</v>
      </c>
      <c r="K124" s="1" t="s">
        <v>44</v>
      </c>
      <c r="L124" s="1" t="s">
        <v>17</v>
      </c>
      <c r="M124" s="1" t="s">
        <v>18</v>
      </c>
      <c r="N124" s="1" t="s">
        <v>32</v>
      </c>
      <c r="O124" s="2">
        <v>40704</v>
      </c>
      <c r="P124" s="34"/>
      <c r="Q124" s="34"/>
    </row>
    <row r="125" spans="1:17" x14ac:dyDescent="0.3">
      <c r="A125" s="1">
        <v>32069</v>
      </c>
      <c r="B125" s="2" t="s">
        <v>97</v>
      </c>
      <c r="C125" s="1" t="s">
        <v>53</v>
      </c>
      <c r="D125" s="1">
        <v>17</v>
      </c>
      <c r="E125" s="1">
        <v>114.94</v>
      </c>
      <c r="F125" s="1" t="s">
        <v>25</v>
      </c>
      <c r="G125" s="1">
        <v>9.68</v>
      </c>
      <c r="H125" s="1">
        <f>(70/100*Canada_data[[#This Row],[Sales]])</f>
        <v>80.457999999999998</v>
      </c>
      <c r="I125" s="1">
        <f>Canada_data[[#This Row],[ Cost Of Goods ]]+Canada_data[[#This Row],[Shipping Cost]]</f>
        <v>90.138000000000005</v>
      </c>
      <c r="J125" s="1" t="s">
        <v>40</v>
      </c>
      <c r="K125" s="1" t="s">
        <v>16</v>
      </c>
      <c r="L125" s="1" t="s">
        <v>27</v>
      </c>
      <c r="M125" s="1" t="s">
        <v>28</v>
      </c>
      <c r="N125" s="1" t="s">
        <v>19</v>
      </c>
      <c r="O125" s="1" t="s">
        <v>163</v>
      </c>
      <c r="P125" s="34"/>
      <c r="Q125" s="34"/>
    </row>
    <row r="126" spans="1:17" x14ac:dyDescent="0.3">
      <c r="A126" s="1">
        <v>36516</v>
      </c>
      <c r="B126" s="2" t="s">
        <v>140</v>
      </c>
      <c r="C126" s="1" t="s">
        <v>60</v>
      </c>
      <c r="D126" s="1">
        <v>9</v>
      </c>
      <c r="E126" s="1">
        <v>883.37</v>
      </c>
      <c r="F126" s="1" t="s">
        <v>25</v>
      </c>
      <c r="G126" s="1">
        <v>7.18</v>
      </c>
      <c r="H126" s="1">
        <f>(70/100*Canada_data[[#This Row],[Sales]])</f>
        <v>618.35899999999992</v>
      </c>
      <c r="I126" s="1">
        <f>Canada_data[[#This Row],[ Cost Of Goods ]]+Canada_data[[#This Row],[Shipping Cost]]</f>
        <v>625.53899999999987</v>
      </c>
      <c r="J126" s="1" t="s">
        <v>126</v>
      </c>
      <c r="K126" s="1" t="s">
        <v>29</v>
      </c>
      <c r="L126" s="1" t="s">
        <v>30</v>
      </c>
      <c r="M126" s="1" t="s">
        <v>31</v>
      </c>
      <c r="N126" s="1" t="s">
        <v>19</v>
      </c>
      <c r="O126" s="1" t="s">
        <v>94</v>
      </c>
      <c r="P126" s="34"/>
      <c r="Q126" s="34"/>
    </row>
    <row r="127" spans="1:17" x14ac:dyDescent="0.3">
      <c r="A127" s="1">
        <v>5636</v>
      </c>
      <c r="B127" s="2" t="s">
        <v>164</v>
      </c>
      <c r="C127" s="1" t="s">
        <v>60</v>
      </c>
      <c r="D127" s="1">
        <v>23</v>
      </c>
      <c r="E127" s="1">
        <v>138.16999999999999</v>
      </c>
      <c r="F127" s="1" t="s">
        <v>25</v>
      </c>
      <c r="G127" s="1">
        <v>2.27</v>
      </c>
      <c r="H127" s="1">
        <f>(70/100*Canada_data[[#This Row],[Sales]])</f>
        <v>96.71899999999998</v>
      </c>
      <c r="I127" s="1">
        <f>Canada_data[[#This Row],[ Cost Of Goods ]]+Canada_data[[#This Row],[Shipping Cost]]</f>
        <v>98.988999999999976</v>
      </c>
      <c r="J127" s="1" t="s">
        <v>36</v>
      </c>
      <c r="K127" s="1" t="s">
        <v>44</v>
      </c>
      <c r="L127" s="1" t="s">
        <v>27</v>
      </c>
      <c r="M127" s="1" t="s">
        <v>41</v>
      </c>
      <c r="N127" s="1" t="s">
        <v>38</v>
      </c>
      <c r="O127" s="1" t="s">
        <v>165</v>
      </c>
      <c r="P127" s="34"/>
      <c r="Q127" s="34"/>
    </row>
    <row r="128" spans="1:17" x14ac:dyDescent="0.3">
      <c r="A128" s="1">
        <v>12194</v>
      </c>
      <c r="B128" s="2">
        <v>40546</v>
      </c>
      <c r="C128" s="1" t="s">
        <v>20</v>
      </c>
      <c r="D128" s="1">
        <v>19</v>
      </c>
      <c r="E128" s="1">
        <v>3355.154</v>
      </c>
      <c r="F128" s="1" t="s">
        <v>25</v>
      </c>
      <c r="G128" s="1">
        <v>3.99</v>
      </c>
      <c r="H128" s="1">
        <f>(70/100*Canada_data[[#This Row],[Sales]])</f>
        <v>2348.6077999999998</v>
      </c>
      <c r="I128" s="1">
        <f>Canada_data[[#This Row],[ Cost Of Goods ]]+Canada_data[[#This Row],[Shipping Cost]]</f>
        <v>2352.5977999999996</v>
      </c>
      <c r="J128" s="1" t="s">
        <v>108</v>
      </c>
      <c r="K128" s="1" t="s">
        <v>22</v>
      </c>
      <c r="L128" s="1" t="s">
        <v>30</v>
      </c>
      <c r="M128" s="1" t="s">
        <v>50</v>
      </c>
      <c r="N128" s="1" t="s">
        <v>19</v>
      </c>
      <c r="O128" s="2">
        <v>40577</v>
      </c>
      <c r="P128" s="34"/>
      <c r="Q128" s="34"/>
    </row>
    <row r="129" spans="1:17" x14ac:dyDescent="0.3">
      <c r="A129" s="1">
        <v>56768</v>
      </c>
      <c r="B129" s="2" t="s">
        <v>147</v>
      </c>
      <c r="C129" s="1" t="s">
        <v>20</v>
      </c>
      <c r="D129" s="1">
        <v>37</v>
      </c>
      <c r="E129" s="1">
        <v>111.39</v>
      </c>
      <c r="F129" s="1" t="s">
        <v>25</v>
      </c>
      <c r="G129" s="1">
        <v>0.7</v>
      </c>
      <c r="H129" s="1">
        <f>(70/100*Canada_data[[#This Row],[Sales]])</f>
        <v>77.972999999999999</v>
      </c>
      <c r="I129" s="1">
        <f>Canada_data[[#This Row],[ Cost Of Goods ]]+Canada_data[[#This Row],[Shipping Cost]]</f>
        <v>78.673000000000002</v>
      </c>
      <c r="J129" s="1" t="s">
        <v>43</v>
      </c>
      <c r="K129" s="1" t="s">
        <v>22</v>
      </c>
      <c r="L129" s="1" t="s">
        <v>27</v>
      </c>
      <c r="M129" s="1" t="s">
        <v>41</v>
      </c>
      <c r="N129" s="1" t="s">
        <v>38</v>
      </c>
      <c r="O129" s="1" t="s">
        <v>139</v>
      </c>
      <c r="P129" s="34"/>
      <c r="Q129" s="34"/>
    </row>
    <row r="130" spans="1:17" x14ac:dyDescent="0.3">
      <c r="A130" s="1">
        <v>6433</v>
      </c>
      <c r="B130" s="2" t="s">
        <v>103</v>
      </c>
      <c r="C130" s="1" t="s">
        <v>60</v>
      </c>
      <c r="D130" s="1">
        <v>41</v>
      </c>
      <c r="E130" s="1">
        <v>159.26</v>
      </c>
      <c r="F130" s="1" t="s">
        <v>25</v>
      </c>
      <c r="G130" s="1">
        <v>0.5</v>
      </c>
      <c r="H130" s="1">
        <f>(70/100*Canada_data[[#This Row],[Sales]])</f>
        <v>111.48199999999999</v>
      </c>
      <c r="I130" s="1">
        <f>Canada_data[[#This Row],[ Cost Of Goods ]]+Canada_data[[#This Row],[Shipping Cost]]</f>
        <v>111.98199999999999</v>
      </c>
      <c r="J130" s="1" t="s">
        <v>36</v>
      </c>
      <c r="K130" s="1" t="s">
        <v>29</v>
      </c>
      <c r="L130" s="1" t="s">
        <v>27</v>
      </c>
      <c r="M130" s="1" t="s">
        <v>85</v>
      </c>
      <c r="N130" s="1" t="s">
        <v>19</v>
      </c>
      <c r="O130" s="1" t="s">
        <v>166</v>
      </c>
      <c r="P130" s="34"/>
      <c r="Q130" s="34"/>
    </row>
    <row r="131" spans="1:17" x14ac:dyDescent="0.3">
      <c r="A131" s="1">
        <v>11652</v>
      </c>
      <c r="B131" s="2">
        <v>40827</v>
      </c>
      <c r="C131" s="1" t="s">
        <v>53</v>
      </c>
      <c r="D131" s="1">
        <v>35</v>
      </c>
      <c r="E131" s="1">
        <v>1154.1400000000001</v>
      </c>
      <c r="F131" s="1" t="s">
        <v>25</v>
      </c>
      <c r="G131" s="1">
        <v>5.5</v>
      </c>
      <c r="H131" s="1">
        <f>(70/100*Canada_data[[#This Row],[Sales]])</f>
        <v>807.89800000000002</v>
      </c>
      <c r="I131" s="1">
        <f>Canada_data[[#This Row],[ Cost Of Goods ]]+Canada_data[[#This Row],[Shipping Cost]]</f>
        <v>813.39800000000002</v>
      </c>
      <c r="J131" s="1" t="s">
        <v>56</v>
      </c>
      <c r="K131" s="1" t="s">
        <v>29</v>
      </c>
      <c r="L131" s="1" t="s">
        <v>30</v>
      </c>
      <c r="M131" s="1" t="s">
        <v>31</v>
      </c>
      <c r="N131" s="1" t="s">
        <v>19</v>
      </c>
      <c r="O131" s="2">
        <v>40858</v>
      </c>
      <c r="P131" s="34"/>
      <c r="Q131" s="34"/>
    </row>
    <row r="132" spans="1:17" x14ac:dyDescent="0.3">
      <c r="A132" s="1">
        <v>22534</v>
      </c>
      <c r="B132" s="2" t="s">
        <v>167</v>
      </c>
      <c r="C132" s="1" t="s">
        <v>60</v>
      </c>
      <c r="D132" s="1">
        <v>3</v>
      </c>
      <c r="E132" s="1">
        <v>279.33</v>
      </c>
      <c r="F132" s="1" t="s">
        <v>25</v>
      </c>
      <c r="G132" s="1">
        <v>19.989999999999998</v>
      </c>
      <c r="H132" s="1">
        <f>(70/100*Canada_data[[#This Row],[Sales]])</f>
        <v>195.53099999999998</v>
      </c>
      <c r="I132" s="1">
        <f>Canada_data[[#This Row],[ Cost Of Goods ]]+Canada_data[[#This Row],[Shipping Cost]]</f>
        <v>215.52099999999999</v>
      </c>
      <c r="J132" s="1" t="s">
        <v>15</v>
      </c>
      <c r="K132" s="1" t="s">
        <v>22</v>
      </c>
      <c r="L132" s="1" t="s">
        <v>27</v>
      </c>
      <c r="M132" s="1" t="s">
        <v>168</v>
      </c>
      <c r="N132" s="1" t="s">
        <v>19</v>
      </c>
      <c r="O132" s="1" t="s">
        <v>84</v>
      </c>
      <c r="P132" s="34"/>
      <c r="Q132" s="34"/>
    </row>
    <row r="133" spans="1:17" x14ac:dyDescent="0.3">
      <c r="A133" s="1">
        <v>23270</v>
      </c>
      <c r="B133" s="2" t="s">
        <v>169</v>
      </c>
      <c r="C133" s="1" t="s">
        <v>13</v>
      </c>
      <c r="D133" s="1">
        <v>42</v>
      </c>
      <c r="E133" s="1">
        <v>6659.7415000000001</v>
      </c>
      <c r="F133" s="1" t="s">
        <v>14</v>
      </c>
      <c r="G133" s="1">
        <v>3.99</v>
      </c>
      <c r="H133" s="1">
        <f>(70/100*Canada_data[[#This Row],[Sales]])</f>
        <v>4661.8190500000001</v>
      </c>
      <c r="I133" s="1">
        <f>Canada_data[[#This Row],[ Cost Of Goods ]]+Canada_data[[#This Row],[Shipping Cost]]</f>
        <v>4665.8090499999998</v>
      </c>
      <c r="J133" s="1" t="s">
        <v>40</v>
      </c>
      <c r="K133" s="1" t="s">
        <v>29</v>
      </c>
      <c r="L133" s="1" t="s">
        <v>30</v>
      </c>
      <c r="M133" s="1" t="s">
        <v>50</v>
      </c>
      <c r="N133" s="1" t="s">
        <v>19</v>
      </c>
      <c r="O133" s="1" t="s">
        <v>55</v>
      </c>
      <c r="P133" s="34"/>
      <c r="Q133" s="34"/>
    </row>
    <row r="134" spans="1:17" x14ac:dyDescent="0.3">
      <c r="A134" s="1">
        <v>26406</v>
      </c>
      <c r="B134" s="2">
        <v>40881</v>
      </c>
      <c r="C134" s="1" t="s">
        <v>53</v>
      </c>
      <c r="D134" s="1">
        <v>40</v>
      </c>
      <c r="E134" s="1">
        <v>167.46</v>
      </c>
      <c r="F134" s="1" t="s">
        <v>25</v>
      </c>
      <c r="G134" s="1">
        <v>5.41</v>
      </c>
      <c r="H134" s="1">
        <f>(70/100*Canada_data[[#This Row],[Sales]])</f>
        <v>117.22199999999999</v>
      </c>
      <c r="I134" s="1">
        <f>Canada_data[[#This Row],[ Cost Of Goods ]]+Canada_data[[#This Row],[Shipping Cost]]</f>
        <v>122.63199999999999</v>
      </c>
      <c r="J134" s="1" t="s">
        <v>56</v>
      </c>
      <c r="K134" s="1" t="s">
        <v>29</v>
      </c>
      <c r="L134" s="1" t="s">
        <v>27</v>
      </c>
      <c r="M134" s="1" t="s">
        <v>79</v>
      </c>
      <c r="N134" s="1" t="s">
        <v>19</v>
      </c>
      <c r="O134" s="1" t="s">
        <v>170</v>
      </c>
      <c r="P134" s="34"/>
      <c r="Q134" s="34"/>
    </row>
    <row r="135" spans="1:17" x14ac:dyDescent="0.3">
      <c r="A135" s="1">
        <v>32001</v>
      </c>
      <c r="B135" s="2" t="s">
        <v>171</v>
      </c>
      <c r="C135" s="1" t="s">
        <v>13</v>
      </c>
      <c r="D135" s="1">
        <v>11</v>
      </c>
      <c r="E135" s="1">
        <v>3443.21</v>
      </c>
      <c r="F135" s="1" t="s">
        <v>25</v>
      </c>
      <c r="G135" s="1">
        <v>13.99</v>
      </c>
      <c r="H135" s="1">
        <f>(70/100*Canada_data[[#This Row],[Sales]])</f>
        <v>2410.2469999999998</v>
      </c>
      <c r="I135" s="1">
        <f>Canada_data[[#This Row],[ Cost Of Goods ]]+Canada_data[[#This Row],[Shipping Cost]]</f>
        <v>2424.2369999999996</v>
      </c>
      <c r="J135" s="1" t="s">
        <v>36</v>
      </c>
      <c r="K135" s="1" t="s">
        <v>44</v>
      </c>
      <c r="L135" s="1" t="s">
        <v>30</v>
      </c>
      <c r="M135" s="1" t="s">
        <v>46</v>
      </c>
      <c r="N135" s="1" t="s">
        <v>47</v>
      </c>
      <c r="O135" s="1" t="s">
        <v>172</v>
      </c>
      <c r="P135" s="34"/>
      <c r="Q135" s="34"/>
    </row>
    <row r="136" spans="1:17" x14ac:dyDescent="0.3">
      <c r="A136" s="1">
        <v>39527</v>
      </c>
      <c r="B136" s="2" t="s">
        <v>173</v>
      </c>
      <c r="C136" s="1" t="s">
        <v>13</v>
      </c>
      <c r="D136" s="1">
        <v>29</v>
      </c>
      <c r="E136" s="1">
        <v>213.35</v>
      </c>
      <c r="F136" s="1" t="s">
        <v>25</v>
      </c>
      <c r="G136" s="1">
        <v>2</v>
      </c>
      <c r="H136" s="1">
        <f>(70/100*Canada_data[[#This Row],[Sales]])</f>
        <v>149.345</v>
      </c>
      <c r="I136" s="1">
        <f>Canada_data[[#This Row],[ Cost Of Goods ]]+Canada_data[[#This Row],[Shipping Cost]]</f>
        <v>151.345</v>
      </c>
      <c r="J136" s="1" t="s">
        <v>15</v>
      </c>
      <c r="K136" s="1" t="s">
        <v>22</v>
      </c>
      <c r="L136" s="1" t="s">
        <v>27</v>
      </c>
      <c r="M136" s="1" t="s">
        <v>28</v>
      </c>
      <c r="N136" s="1" t="s">
        <v>38</v>
      </c>
      <c r="O136" s="1" t="s">
        <v>124</v>
      </c>
      <c r="P136" s="34"/>
      <c r="Q136" s="34"/>
    </row>
    <row r="137" spans="1:17" x14ac:dyDescent="0.3">
      <c r="A137" s="1">
        <v>28737</v>
      </c>
      <c r="B137" s="2">
        <v>40612</v>
      </c>
      <c r="C137" s="1" t="s">
        <v>20</v>
      </c>
      <c r="D137" s="1">
        <v>50</v>
      </c>
      <c r="E137" s="1">
        <v>413.37</v>
      </c>
      <c r="F137" s="1" t="s">
        <v>25</v>
      </c>
      <c r="G137" s="1">
        <v>7.77</v>
      </c>
      <c r="H137" s="1">
        <f>(70/100*Canada_data[[#This Row],[Sales]])</f>
        <v>289.35899999999998</v>
      </c>
      <c r="I137" s="1">
        <f>Canada_data[[#This Row],[ Cost Of Goods ]]+Canada_data[[#This Row],[Shipping Cost]]</f>
        <v>297.12899999999996</v>
      </c>
      <c r="J137" s="1" t="s">
        <v>49</v>
      </c>
      <c r="K137" s="1" t="s">
        <v>29</v>
      </c>
      <c r="L137" s="1" t="s">
        <v>27</v>
      </c>
      <c r="M137" s="1" t="s">
        <v>37</v>
      </c>
      <c r="N137" s="1" t="s">
        <v>32</v>
      </c>
      <c r="O137" s="2">
        <v>40673</v>
      </c>
      <c r="P137" s="34"/>
      <c r="Q137" s="34"/>
    </row>
    <row r="138" spans="1:17" x14ac:dyDescent="0.3">
      <c r="A138" s="1">
        <v>39268</v>
      </c>
      <c r="B138" s="2" t="s">
        <v>146</v>
      </c>
      <c r="C138" s="1" t="s">
        <v>53</v>
      </c>
      <c r="D138" s="1">
        <v>44</v>
      </c>
      <c r="E138" s="1">
        <v>324.2</v>
      </c>
      <c r="F138" s="1" t="s">
        <v>14</v>
      </c>
      <c r="G138" s="1">
        <v>6.05</v>
      </c>
      <c r="H138" s="1">
        <f>(70/100*Canada_data[[#This Row],[Sales]])</f>
        <v>226.93999999999997</v>
      </c>
      <c r="I138" s="1">
        <f>Canada_data[[#This Row],[ Cost Of Goods ]]+Canada_data[[#This Row],[Shipping Cost]]</f>
        <v>232.98999999999998</v>
      </c>
      <c r="J138" s="1" t="s">
        <v>56</v>
      </c>
      <c r="K138" s="1" t="s">
        <v>22</v>
      </c>
      <c r="L138" s="1" t="s">
        <v>27</v>
      </c>
      <c r="M138" s="1" t="s">
        <v>79</v>
      </c>
      <c r="N138" s="1" t="s">
        <v>19</v>
      </c>
      <c r="O138" s="1" t="s">
        <v>174</v>
      </c>
      <c r="P138" s="34"/>
      <c r="Q138" s="34"/>
    </row>
    <row r="139" spans="1:17" x14ac:dyDescent="0.3">
      <c r="A139" s="1">
        <v>3008</v>
      </c>
      <c r="B139" s="2">
        <v>40735</v>
      </c>
      <c r="C139" s="1" t="s">
        <v>60</v>
      </c>
      <c r="D139" s="1">
        <v>41</v>
      </c>
      <c r="E139" s="1">
        <v>6831.72</v>
      </c>
      <c r="F139" s="1" t="s">
        <v>25</v>
      </c>
      <c r="G139" s="1">
        <v>19.989999999999998</v>
      </c>
      <c r="H139" s="1">
        <f>(70/100*Canada_data[[#This Row],[Sales]])</f>
        <v>4782.2039999999997</v>
      </c>
      <c r="I139" s="1">
        <f>Canada_data[[#This Row],[ Cost Of Goods ]]+Canada_data[[#This Row],[Shipping Cost]]</f>
        <v>4802.1939999999995</v>
      </c>
      <c r="J139" s="1" t="s">
        <v>49</v>
      </c>
      <c r="K139" s="1" t="s">
        <v>16</v>
      </c>
      <c r="L139" s="1" t="s">
        <v>27</v>
      </c>
      <c r="M139" s="1" t="s">
        <v>168</v>
      </c>
      <c r="N139" s="1" t="s">
        <v>19</v>
      </c>
      <c r="O139" s="2">
        <v>40766</v>
      </c>
      <c r="P139" s="34"/>
      <c r="Q139" s="34"/>
    </row>
    <row r="140" spans="1:17" x14ac:dyDescent="0.3">
      <c r="A140" s="1">
        <v>45381</v>
      </c>
      <c r="B140" s="2" t="s">
        <v>112</v>
      </c>
      <c r="C140" s="1" t="s">
        <v>60</v>
      </c>
      <c r="D140" s="1">
        <v>23</v>
      </c>
      <c r="E140" s="1">
        <v>1316.87</v>
      </c>
      <c r="F140" s="1" t="s">
        <v>14</v>
      </c>
      <c r="G140" s="1">
        <v>5.5</v>
      </c>
      <c r="H140" s="1">
        <f>(70/100*Canada_data[[#This Row],[Sales]])</f>
        <v>921.80899999999986</v>
      </c>
      <c r="I140" s="1">
        <f>Canada_data[[#This Row],[ Cost Of Goods ]]+Canada_data[[#This Row],[Shipping Cost]]</f>
        <v>927.30899999999986</v>
      </c>
      <c r="J140" s="1" t="s">
        <v>43</v>
      </c>
      <c r="K140" s="1" t="s">
        <v>44</v>
      </c>
      <c r="L140" s="1" t="s">
        <v>30</v>
      </c>
      <c r="M140" s="1" t="s">
        <v>31</v>
      </c>
      <c r="N140" s="1" t="s">
        <v>19</v>
      </c>
      <c r="O140" s="1" t="s">
        <v>66</v>
      </c>
      <c r="P140" s="34"/>
      <c r="Q140" s="34"/>
    </row>
    <row r="141" spans="1:17" x14ac:dyDescent="0.3">
      <c r="A141" s="1">
        <v>37252</v>
      </c>
      <c r="B141" s="2" t="s">
        <v>97</v>
      </c>
      <c r="C141" s="1" t="s">
        <v>13</v>
      </c>
      <c r="D141" s="1">
        <v>50</v>
      </c>
      <c r="E141" s="1">
        <v>2337.0300000000002</v>
      </c>
      <c r="F141" s="1" t="s">
        <v>25</v>
      </c>
      <c r="G141" s="1">
        <v>19.989999999999998</v>
      </c>
      <c r="H141" s="1">
        <f>(70/100*Canada_data[[#This Row],[Sales]])</f>
        <v>1635.921</v>
      </c>
      <c r="I141" s="1">
        <f>Canada_data[[#This Row],[ Cost Of Goods ]]+Canada_data[[#This Row],[Shipping Cost]]</f>
        <v>1655.9110000000001</v>
      </c>
      <c r="J141" s="1" t="s">
        <v>40</v>
      </c>
      <c r="K141" s="1" t="s">
        <v>22</v>
      </c>
      <c r="L141" s="1" t="s">
        <v>30</v>
      </c>
      <c r="M141" s="1" t="s">
        <v>31</v>
      </c>
      <c r="N141" s="1" t="s">
        <v>19</v>
      </c>
      <c r="O141" s="1" t="s">
        <v>163</v>
      </c>
      <c r="P141" s="34"/>
      <c r="Q141" s="34"/>
    </row>
    <row r="142" spans="1:17" x14ac:dyDescent="0.3">
      <c r="A142" s="1">
        <v>27781</v>
      </c>
      <c r="B142" s="2" t="s">
        <v>54</v>
      </c>
      <c r="C142" s="1" t="s">
        <v>35</v>
      </c>
      <c r="D142" s="1">
        <v>47</v>
      </c>
      <c r="E142" s="1">
        <v>181.13</v>
      </c>
      <c r="F142" s="1" t="s">
        <v>25</v>
      </c>
      <c r="G142" s="1">
        <v>2.5</v>
      </c>
      <c r="H142" s="1">
        <f>(70/100*Canada_data[[#This Row],[Sales]])</f>
        <v>126.79099999999998</v>
      </c>
      <c r="I142" s="1">
        <f>Canada_data[[#This Row],[ Cost Of Goods ]]+Canada_data[[#This Row],[Shipping Cost]]</f>
        <v>129.291</v>
      </c>
      <c r="J142" s="1" t="s">
        <v>15</v>
      </c>
      <c r="K142" s="1" t="s">
        <v>44</v>
      </c>
      <c r="L142" s="1" t="s">
        <v>27</v>
      </c>
      <c r="M142" s="1" t="s">
        <v>168</v>
      </c>
      <c r="N142" s="1" t="s">
        <v>19</v>
      </c>
      <c r="O142" s="1" t="s">
        <v>175</v>
      </c>
      <c r="P142" s="34"/>
      <c r="Q142" s="34"/>
    </row>
    <row r="143" spans="1:17" x14ac:dyDescent="0.3">
      <c r="A143" s="1">
        <v>56257</v>
      </c>
      <c r="B143" s="2">
        <v>40795</v>
      </c>
      <c r="C143" s="1" t="s">
        <v>60</v>
      </c>
      <c r="D143" s="1">
        <v>49</v>
      </c>
      <c r="E143" s="1">
        <v>266.3</v>
      </c>
      <c r="F143" s="1" t="s">
        <v>14</v>
      </c>
      <c r="G143" s="1">
        <v>5.71</v>
      </c>
      <c r="H143" s="1">
        <f>(70/100*Canada_data[[#This Row],[Sales]])</f>
        <v>186.41</v>
      </c>
      <c r="I143" s="1">
        <f>Canada_data[[#This Row],[ Cost Of Goods ]]+Canada_data[[#This Row],[Shipping Cost]]</f>
        <v>192.12</v>
      </c>
      <c r="J143" s="1" t="s">
        <v>36</v>
      </c>
      <c r="K143" s="1" t="s">
        <v>29</v>
      </c>
      <c r="L143" s="1" t="s">
        <v>17</v>
      </c>
      <c r="M143" s="1" t="s">
        <v>18</v>
      </c>
      <c r="N143" s="1" t="s">
        <v>47</v>
      </c>
      <c r="O143" s="2">
        <v>40825</v>
      </c>
      <c r="P143" s="34"/>
      <c r="Q143" s="34"/>
    </row>
    <row r="144" spans="1:17" x14ac:dyDescent="0.3">
      <c r="A144" s="1">
        <v>22849</v>
      </c>
      <c r="B144" s="2" t="s">
        <v>176</v>
      </c>
      <c r="C144" s="1" t="s">
        <v>53</v>
      </c>
      <c r="D144" s="1">
        <v>25</v>
      </c>
      <c r="E144" s="1">
        <v>4366.348</v>
      </c>
      <c r="F144" s="1" t="s">
        <v>25</v>
      </c>
      <c r="G144" s="1">
        <v>3</v>
      </c>
      <c r="H144" s="1">
        <f>(70/100*Canada_data[[#This Row],[Sales]])</f>
        <v>3056.4435999999996</v>
      </c>
      <c r="I144" s="1">
        <f>Canada_data[[#This Row],[ Cost Of Goods ]]+Canada_data[[#This Row],[Shipping Cost]]</f>
        <v>3059.4435999999996</v>
      </c>
      <c r="J144" s="1" t="s">
        <v>56</v>
      </c>
      <c r="K144" s="1" t="s">
        <v>22</v>
      </c>
      <c r="L144" s="1" t="s">
        <v>30</v>
      </c>
      <c r="M144" s="1" t="s">
        <v>50</v>
      </c>
      <c r="N144" s="1" t="s">
        <v>19</v>
      </c>
      <c r="O144" s="1" t="s">
        <v>177</v>
      </c>
      <c r="P144" s="34"/>
      <c r="Q144" s="34"/>
    </row>
    <row r="145" spans="1:17" x14ac:dyDescent="0.3">
      <c r="A145" s="1">
        <v>39008</v>
      </c>
      <c r="B145" s="2" t="s">
        <v>128</v>
      </c>
      <c r="C145" s="1" t="s">
        <v>53</v>
      </c>
      <c r="D145" s="1">
        <v>28</v>
      </c>
      <c r="E145" s="1">
        <v>3582.79</v>
      </c>
      <c r="F145" s="1" t="s">
        <v>21</v>
      </c>
      <c r="G145" s="1">
        <v>70.2</v>
      </c>
      <c r="H145" s="1">
        <f>(70/100*Canada_data[[#This Row],[Sales]])</f>
        <v>2507.953</v>
      </c>
      <c r="I145" s="1">
        <f>Canada_data[[#This Row],[ Cost Of Goods ]]+Canada_data[[#This Row],[Shipping Cost]]</f>
        <v>2578.1529999999998</v>
      </c>
      <c r="J145" s="1" t="s">
        <v>40</v>
      </c>
      <c r="K145" s="1" t="s">
        <v>22</v>
      </c>
      <c r="L145" s="1" t="s">
        <v>17</v>
      </c>
      <c r="M145" s="1" t="s">
        <v>23</v>
      </c>
      <c r="N145" s="1" t="s">
        <v>24</v>
      </c>
      <c r="O145" s="1" t="s">
        <v>178</v>
      </c>
      <c r="P145" s="34"/>
      <c r="Q145" s="34"/>
    </row>
    <row r="146" spans="1:17" x14ac:dyDescent="0.3">
      <c r="A146" s="1">
        <v>31648</v>
      </c>
      <c r="B146" s="2" t="s">
        <v>34</v>
      </c>
      <c r="C146" s="1" t="s">
        <v>35</v>
      </c>
      <c r="D146" s="1">
        <v>10</v>
      </c>
      <c r="E146" s="1">
        <v>74.040000000000006</v>
      </c>
      <c r="F146" s="1" t="s">
        <v>25</v>
      </c>
      <c r="G146" s="1">
        <v>7.3</v>
      </c>
      <c r="H146" s="1">
        <f>(70/100*Canada_data[[#This Row],[Sales]])</f>
        <v>51.828000000000003</v>
      </c>
      <c r="I146" s="1">
        <f>Canada_data[[#This Row],[ Cost Of Goods ]]+Canada_data[[#This Row],[Shipping Cost]]</f>
        <v>59.128</v>
      </c>
      <c r="J146" s="1" t="s">
        <v>108</v>
      </c>
      <c r="K146" s="1" t="s">
        <v>29</v>
      </c>
      <c r="L146" s="1" t="s">
        <v>27</v>
      </c>
      <c r="M146" s="1" t="s">
        <v>28</v>
      </c>
      <c r="N146" s="1" t="s">
        <v>19</v>
      </c>
      <c r="O146" s="1" t="s">
        <v>39</v>
      </c>
      <c r="P146" s="34"/>
      <c r="Q146" s="34"/>
    </row>
    <row r="147" spans="1:17" x14ac:dyDescent="0.3">
      <c r="A147" s="1">
        <v>46311</v>
      </c>
      <c r="B147" s="2" t="s">
        <v>140</v>
      </c>
      <c r="C147" s="1" t="s">
        <v>35</v>
      </c>
      <c r="D147" s="1">
        <v>42</v>
      </c>
      <c r="E147" s="1">
        <v>1244.01</v>
      </c>
      <c r="F147" s="1" t="s">
        <v>25</v>
      </c>
      <c r="G147" s="1">
        <v>1.99</v>
      </c>
      <c r="H147" s="1">
        <f>(70/100*Canada_data[[#This Row],[Sales]])</f>
        <v>870.8069999999999</v>
      </c>
      <c r="I147" s="1">
        <f>Canada_data[[#This Row],[ Cost Of Goods ]]+Canada_data[[#This Row],[Shipping Cost]]</f>
        <v>872.79699999999991</v>
      </c>
      <c r="J147" s="1" t="s">
        <v>108</v>
      </c>
      <c r="K147" s="1" t="s">
        <v>16</v>
      </c>
      <c r="L147" s="1" t="s">
        <v>30</v>
      </c>
      <c r="M147" s="1" t="s">
        <v>31</v>
      </c>
      <c r="N147" s="1" t="s">
        <v>32</v>
      </c>
      <c r="O147" s="1" t="s">
        <v>140</v>
      </c>
      <c r="P147" s="34"/>
      <c r="Q147" s="34"/>
    </row>
    <row r="148" spans="1:17" x14ac:dyDescent="0.3">
      <c r="A148" s="1">
        <v>57350</v>
      </c>
      <c r="B148" s="2" t="s">
        <v>179</v>
      </c>
      <c r="C148" s="1" t="s">
        <v>35</v>
      </c>
      <c r="D148" s="1">
        <v>33</v>
      </c>
      <c r="E148" s="1">
        <v>140.63</v>
      </c>
      <c r="F148" s="1" t="s">
        <v>25</v>
      </c>
      <c r="G148" s="1">
        <v>5.68</v>
      </c>
      <c r="H148" s="1">
        <f>(70/100*Canada_data[[#This Row],[Sales]])</f>
        <v>98.440999999999988</v>
      </c>
      <c r="I148" s="1">
        <f>Canada_data[[#This Row],[ Cost Of Goods ]]+Canada_data[[#This Row],[Shipping Cost]]</f>
        <v>104.12099999999998</v>
      </c>
      <c r="J148" s="1" t="s">
        <v>15</v>
      </c>
      <c r="K148" s="1" t="s">
        <v>44</v>
      </c>
      <c r="L148" s="1" t="s">
        <v>27</v>
      </c>
      <c r="M148" s="1" t="s">
        <v>28</v>
      </c>
      <c r="N148" s="1" t="s">
        <v>19</v>
      </c>
      <c r="O148" s="1" t="s">
        <v>180</v>
      </c>
      <c r="P148" s="34"/>
      <c r="Q148" s="34"/>
    </row>
    <row r="149" spans="1:17" x14ac:dyDescent="0.3">
      <c r="A149" s="1">
        <v>49763</v>
      </c>
      <c r="B149" s="2" t="s">
        <v>181</v>
      </c>
      <c r="C149" s="1" t="s">
        <v>20</v>
      </c>
      <c r="D149" s="1">
        <v>8</v>
      </c>
      <c r="E149" s="1">
        <v>49.04</v>
      </c>
      <c r="F149" s="1" t="s">
        <v>25</v>
      </c>
      <c r="G149" s="1">
        <v>1.39</v>
      </c>
      <c r="H149" s="1">
        <f>(70/100*Canada_data[[#This Row],[Sales]])</f>
        <v>34.327999999999996</v>
      </c>
      <c r="I149" s="1">
        <f>Canada_data[[#This Row],[ Cost Of Goods ]]+Canada_data[[#This Row],[Shipping Cost]]</f>
        <v>35.717999999999996</v>
      </c>
      <c r="J149" s="1" t="s">
        <v>40</v>
      </c>
      <c r="K149" s="1" t="s">
        <v>22</v>
      </c>
      <c r="L149" s="1" t="s">
        <v>27</v>
      </c>
      <c r="M149" s="1" t="s">
        <v>168</v>
      </c>
      <c r="N149" s="1" t="s">
        <v>19</v>
      </c>
      <c r="O149" s="1" t="s">
        <v>176</v>
      </c>
      <c r="P149" s="34"/>
      <c r="Q149" s="34"/>
    </row>
    <row r="150" spans="1:17" x14ac:dyDescent="0.3">
      <c r="A150" s="1">
        <v>17985</v>
      </c>
      <c r="B150" s="2">
        <v>40881</v>
      </c>
      <c r="C150" s="1" t="s">
        <v>60</v>
      </c>
      <c r="D150" s="1">
        <v>50</v>
      </c>
      <c r="E150" s="1">
        <v>849.03099999999995</v>
      </c>
      <c r="F150" s="1" t="s">
        <v>25</v>
      </c>
      <c r="G150" s="1">
        <v>3.3</v>
      </c>
      <c r="H150" s="1">
        <f>(70/100*Canada_data[[#This Row],[Sales]])</f>
        <v>594.32169999999996</v>
      </c>
      <c r="I150" s="1">
        <f>Canada_data[[#This Row],[ Cost Of Goods ]]+Canada_data[[#This Row],[Shipping Cost]]</f>
        <v>597.62169999999992</v>
      </c>
      <c r="J150" s="1" t="s">
        <v>56</v>
      </c>
      <c r="K150" s="1" t="s">
        <v>29</v>
      </c>
      <c r="L150" s="1" t="s">
        <v>30</v>
      </c>
      <c r="M150" s="1" t="s">
        <v>50</v>
      </c>
      <c r="N150" s="1" t="s">
        <v>32</v>
      </c>
      <c r="O150" s="1" t="s">
        <v>182</v>
      </c>
      <c r="P150" s="34"/>
      <c r="Q150" s="34"/>
    </row>
    <row r="151" spans="1:17" x14ac:dyDescent="0.3">
      <c r="A151" s="1">
        <v>50404</v>
      </c>
      <c r="B151" s="2" t="s">
        <v>107</v>
      </c>
      <c r="C151" s="1" t="s">
        <v>35</v>
      </c>
      <c r="D151" s="1">
        <v>10</v>
      </c>
      <c r="E151" s="1">
        <v>1961.68</v>
      </c>
      <c r="F151" s="1" t="s">
        <v>25</v>
      </c>
      <c r="G151" s="1">
        <v>69</v>
      </c>
      <c r="H151" s="1">
        <f>(70/100*Canada_data[[#This Row],[Sales]])</f>
        <v>1373.1759999999999</v>
      </c>
      <c r="I151" s="1">
        <f>Canada_data[[#This Row],[ Cost Of Goods ]]+Canada_data[[#This Row],[Shipping Cost]]</f>
        <v>1442.1759999999999</v>
      </c>
      <c r="J151" s="1" t="s">
        <v>40</v>
      </c>
      <c r="K151" s="1" t="s">
        <v>22</v>
      </c>
      <c r="L151" s="1" t="s">
        <v>17</v>
      </c>
      <c r="M151" s="1" t="s">
        <v>57</v>
      </c>
      <c r="N151" s="1" t="s">
        <v>93</v>
      </c>
      <c r="O151" s="1" t="s">
        <v>183</v>
      </c>
      <c r="P151" s="34"/>
      <c r="Q151" s="34"/>
    </row>
    <row r="152" spans="1:17" x14ac:dyDescent="0.3">
      <c r="A152" s="1">
        <v>19424</v>
      </c>
      <c r="B152" s="2">
        <v>40790</v>
      </c>
      <c r="C152" s="1" t="s">
        <v>53</v>
      </c>
      <c r="D152" s="1">
        <v>37</v>
      </c>
      <c r="E152" s="1">
        <v>1129.0550000000001</v>
      </c>
      <c r="F152" s="1" t="s">
        <v>25</v>
      </c>
      <c r="G152" s="1">
        <v>1.1000000000000001</v>
      </c>
      <c r="H152" s="1">
        <f>(70/100*Canada_data[[#This Row],[Sales]])</f>
        <v>790.33849999999995</v>
      </c>
      <c r="I152" s="1">
        <f>Canada_data[[#This Row],[ Cost Of Goods ]]+Canada_data[[#This Row],[Shipping Cost]]</f>
        <v>791.43849999999998</v>
      </c>
      <c r="J152" s="1" t="s">
        <v>59</v>
      </c>
      <c r="K152" s="1" t="s">
        <v>44</v>
      </c>
      <c r="L152" s="1" t="s">
        <v>30</v>
      </c>
      <c r="M152" s="1" t="s">
        <v>50</v>
      </c>
      <c r="N152" s="1" t="s">
        <v>19</v>
      </c>
      <c r="O152" s="2">
        <v>40820</v>
      </c>
      <c r="P152" s="34"/>
      <c r="Q152" s="34"/>
    </row>
    <row r="153" spans="1:17" x14ac:dyDescent="0.3">
      <c r="A153" s="1">
        <v>805</v>
      </c>
      <c r="B153" s="2">
        <v>40640</v>
      </c>
      <c r="C153" s="1" t="s">
        <v>53</v>
      </c>
      <c r="D153" s="1">
        <v>39</v>
      </c>
      <c r="E153" s="1">
        <v>197.56</v>
      </c>
      <c r="F153" s="1" t="s">
        <v>25</v>
      </c>
      <c r="G153" s="1">
        <v>5.71</v>
      </c>
      <c r="H153" s="1">
        <f>(70/100*Canada_data[[#This Row],[Sales]])</f>
        <v>138.292</v>
      </c>
      <c r="I153" s="1">
        <f>Canada_data[[#This Row],[ Cost Of Goods ]]+Canada_data[[#This Row],[Shipping Cost]]</f>
        <v>144.00200000000001</v>
      </c>
      <c r="J153" s="1" t="s">
        <v>108</v>
      </c>
      <c r="K153" s="1" t="s">
        <v>44</v>
      </c>
      <c r="L153" s="1" t="s">
        <v>17</v>
      </c>
      <c r="M153" s="1" t="s">
        <v>18</v>
      </c>
      <c r="N153" s="1" t="s">
        <v>47</v>
      </c>
      <c r="O153" s="2">
        <v>40701</v>
      </c>
      <c r="P153" s="34"/>
      <c r="Q153" s="34"/>
    </row>
    <row r="154" spans="1:17" x14ac:dyDescent="0.3">
      <c r="A154" s="1">
        <v>23270</v>
      </c>
      <c r="B154" s="2" t="s">
        <v>169</v>
      </c>
      <c r="C154" s="1" t="s">
        <v>13</v>
      </c>
      <c r="D154" s="1">
        <v>20</v>
      </c>
      <c r="E154" s="1">
        <v>1460.42</v>
      </c>
      <c r="F154" s="1" t="s">
        <v>21</v>
      </c>
      <c r="G154" s="1">
        <v>60</v>
      </c>
      <c r="H154" s="1">
        <f>(70/100*Canada_data[[#This Row],[Sales]])</f>
        <v>1022.294</v>
      </c>
      <c r="I154" s="1">
        <f>Canada_data[[#This Row],[ Cost Of Goods ]]+Canada_data[[#This Row],[Shipping Cost]]</f>
        <v>1082.2939999999999</v>
      </c>
      <c r="J154" s="1" t="s">
        <v>40</v>
      </c>
      <c r="K154" s="1" t="s">
        <v>29</v>
      </c>
      <c r="L154" s="1" t="s">
        <v>27</v>
      </c>
      <c r="M154" s="1" t="s">
        <v>76</v>
      </c>
      <c r="N154" s="1" t="s">
        <v>24</v>
      </c>
      <c r="O154" s="1" t="s">
        <v>42</v>
      </c>
      <c r="P154" s="34"/>
      <c r="Q154" s="34"/>
    </row>
    <row r="155" spans="1:17" x14ac:dyDescent="0.3">
      <c r="A155" s="1">
        <v>9922</v>
      </c>
      <c r="B155" s="2">
        <v>40606</v>
      </c>
      <c r="C155" s="1" t="s">
        <v>53</v>
      </c>
      <c r="D155" s="1">
        <v>24</v>
      </c>
      <c r="E155" s="1">
        <v>6408.3</v>
      </c>
      <c r="F155" s="1" t="s">
        <v>21</v>
      </c>
      <c r="G155" s="1">
        <v>35.67</v>
      </c>
      <c r="H155" s="1">
        <f>(70/100*Canada_data[[#This Row],[Sales]])</f>
        <v>4485.8099999999995</v>
      </c>
      <c r="I155" s="1">
        <f>Canada_data[[#This Row],[ Cost Of Goods ]]+Canada_data[[#This Row],[Shipping Cost]]</f>
        <v>4521.4799999999996</v>
      </c>
      <c r="J155" s="1" t="s">
        <v>43</v>
      </c>
      <c r="K155" s="1" t="s">
        <v>16</v>
      </c>
      <c r="L155" s="1" t="s">
        <v>17</v>
      </c>
      <c r="M155" s="1" t="s">
        <v>57</v>
      </c>
      <c r="N155" s="1" t="s">
        <v>62</v>
      </c>
      <c r="O155" s="2">
        <v>40637</v>
      </c>
      <c r="P155" s="34"/>
      <c r="Q155" s="34"/>
    </row>
    <row r="156" spans="1:17" x14ac:dyDescent="0.3">
      <c r="A156" s="1">
        <v>45606</v>
      </c>
      <c r="B156" s="2" t="s">
        <v>184</v>
      </c>
      <c r="C156" s="1" t="s">
        <v>60</v>
      </c>
      <c r="D156" s="1">
        <v>38</v>
      </c>
      <c r="E156" s="1">
        <v>325.75</v>
      </c>
      <c r="F156" s="1" t="s">
        <v>25</v>
      </c>
      <c r="G156" s="1">
        <v>8.5399999999999991</v>
      </c>
      <c r="H156" s="1">
        <f>(70/100*Canada_data[[#This Row],[Sales]])</f>
        <v>228.02499999999998</v>
      </c>
      <c r="I156" s="1">
        <f>Canada_data[[#This Row],[ Cost Of Goods ]]+Canada_data[[#This Row],[Shipping Cost]]</f>
        <v>236.56499999999997</v>
      </c>
      <c r="J156" s="1" t="s">
        <v>126</v>
      </c>
      <c r="K156" s="1" t="s">
        <v>22</v>
      </c>
      <c r="L156" s="1" t="s">
        <v>17</v>
      </c>
      <c r="M156" s="1" t="s">
        <v>18</v>
      </c>
      <c r="N156" s="1" t="s">
        <v>32</v>
      </c>
      <c r="O156" s="1" t="s">
        <v>143</v>
      </c>
      <c r="P156" s="34"/>
      <c r="Q156" s="34"/>
    </row>
    <row r="157" spans="1:17" x14ac:dyDescent="0.3">
      <c r="A157" s="1">
        <v>21606</v>
      </c>
      <c r="B157" s="2" t="s">
        <v>185</v>
      </c>
      <c r="C157" s="1" t="s">
        <v>53</v>
      </c>
      <c r="D157" s="1">
        <v>29</v>
      </c>
      <c r="E157" s="1">
        <v>516.62</v>
      </c>
      <c r="F157" s="1" t="s">
        <v>25</v>
      </c>
      <c r="G157" s="1">
        <v>1.99</v>
      </c>
      <c r="H157" s="1">
        <f>(70/100*Canada_data[[#This Row],[Sales]])</f>
        <v>361.63399999999996</v>
      </c>
      <c r="I157" s="1">
        <f>Canada_data[[#This Row],[ Cost Of Goods ]]+Canada_data[[#This Row],[Shipping Cost]]</f>
        <v>363.62399999999997</v>
      </c>
      <c r="J157" s="1" t="s">
        <v>36</v>
      </c>
      <c r="K157" s="1" t="s">
        <v>44</v>
      </c>
      <c r="L157" s="1" t="s">
        <v>30</v>
      </c>
      <c r="M157" s="1" t="s">
        <v>31</v>
      </c>
      <c r="N157" s="1" t="s">
        <v>32</v>
      </c>
      <c r="O157" s="1" t="s">
        <v>186</v>
      </c>
      <c r="P157" s="34"/>
      <c r="Q157" s="34"/>
    </row>
    <row r="158" spans="1:17" x14ac:dyDescent="0.3">
      <c r="A158" s="1">
        <v>7142</v>
      </c>
      <c r="B158" s="2" t="s">
        <v>187</v>
      </c>
      <c r="C158" s="1" t="s">
        <v>20</v>
      </c>
      <c r="D158" s="1">
        <v>36</v>
      </c>
      <c r="E158" s="1">
        <v>132.86000000000001</v>
      </c>
      <c r="F158" s="1" t="s">
        <v>25</v>
      </c>
      <c r="G158" s="1">
        <v>0.5</v>
      </c>
      <c r="H158" s="1">
        <f>(70/100*Canada_data[[#This Row],[Sales]])</f>
        <v>93.00200000000001</v>
      </c>
      <c r="I158" s="1">
        <f>Canada_data[[#This Row],[ Cost Of Goods ]]+Canada_data[[#This Row],[Shipping Cost]]</f>
        <v>93.50200000000001</v>
      </c>
      <c r="J158" s="1" t="s">
        <v>59</v>
      </c>
      <c r="K158" s="1" t="s">
        <v>22</v>
      </c>
      <c r="L158" s="1" t="s">
        <v>27</v>
      </c>
      <c r="M158" s="1" t="s">
        <v>85</v>
      </c>
      <c r="N158" s="1" t="s">
        <v>19</v>
      </c>
      <c r="O158" s="1" t="s">
        <v>92</v>
      </c>
      <c r="P158" s="34"/>
      <c r="Q158" s="34"/>
    </row>
    <row r="159" spans="1:17" x14ac:dyDescent="0.3">
      <c r="A159" s="1">
        <v>57121</v>
      </c>
      <c r="B159" s="2" t="s">
        <v>188</v>
      </c>
      <c r="C159" s="1" t="s">
        <v>53</v>
      </c>
      <c r="D159" s="1">
        <v>42</v>
      </c>
      <c r="E159" s="1">
        <v>199.24</v>
      </c>
      <c r="F159" s="1" t="s">
        <v>25</v>
      </c>
      <c r="G159" s="1">
        <v>4.72</v>
      </c>
      <c r="H159" s="1">
        <f>(70/100*Canada_data[[#This Row],[Sales]])</f>
        <v>139.46799999999999</v>
      </c>
      <c r="I159" s="1">
        <f>Canada_data[[#This Row],[ Cost Of Goods ]]+Canada_data[[#This Row],[Shipping Cost]]</f>
        <v>144.18799999999999</v>
      </c>
      <c r="J159" s="1" t="s">
        <v>59</v>
      </c>
      <c r="K159" s="1" t="s">
        <v>16</v>
      </c>
      <c r="L159" s="1" t="s">
        <v>27</v>
      </c>
      <c r="M159" s="1" t="s">
        <v>28</v>
      </c>
      <c r="N159" s="1" t="s">
        <v>19</v>
      </c>
      <c r="O159" s="1" t="s">
        <v>189</v>
      </c>
      <c r="P159" s="34"/>
      <c r="Q159" s="34"/>
    </row>
    <row r="160" spans="1:17" x14ac:dyDescent="0.3">
      <c r="A160" s="1">
        <v>27553</v>
      </c>
      <c r="B160" s="2">
        <v>40885</v>
      </c>
      <c r="C160" s="1" t="s">
        <v>60</v>
      </c>
      <c r="D160" s="1">
        <v>16</v>
      </c>
      <c r="E160" s="1">
        <v>2631.107</v>
      </c>
      <c r="F160" s="1" t="s">
        <v>25</v>
      </c>
      <c r="G160" s="1">
        <v>13.99</v>
      </c>
      <c r="H160" s="1">
        <f>(70/100*Canada_data[[#This Row],[Sales]])</f>
        <v>1841.7748999999999</v>
      </c>
      <c r="I160" s="1">
        <f>Canada_data[[#This Row],[ Cost Of Goods ]]+Canada_data[[#This Row],[Shipping Cost]]</f>
        <v>1855.7648999999999</v>
      </c>
      <c r="J160" s="1" t="s">
        <v>26</v>
      </c>
      <c r="K160" s="1" t="s">
        <v>22</v>
      </c>
      <c r="L160" s="1" t="s">
        <v>30</v>
      </c>
      <c r="M160" s="1" t="s">
        <v>50</v>
      </c>
      <c r="N160" s="1" t="s">
        <v>47</v>
      </c>
      <c r="O160" s="1" t="s">
        <v>190</v>
      </c>
      <c r="P160" s="34"/>
      <c r="Q160" s="34"/>
    </row>
    <row r="161" spans="1:17" x14ac:dyDescent="0.3">
      <c r="A161" s="1">
        <v>33219</v>
      </c>
      <c r="B161" s="2">
        <v>40828</v>
      </c>
      <c r="C161" s="1" t="s">
        <v>35</v>
      </c>
      <c r="D161" s="1">
        <v>32</v>
      </c>
      <c r="E161" s="1">
        <v>7341.96</v>
      </c>
      <c r="F161" s="1" t="s">
        <v>21</v>
      </c>
      <c r="G161" s="1">
        <v>64.2</v>
      </c>
      <c r="H161" s="1">
        <f>(70/100*Canada_data[[#This Row],[Sales]])</f>
        <v>5139.3719999999994</v>
      </c>
      <c r="I161" s="1">
        <f>Canada_data[[#This Row],[ Cost Of Goods ]]+Canada_data[[#This Row],[Shipping Cost]]</f>
        <v>5203.5719999999992</v>
      </c>
      <c r="J161" s="1" t="s">
        <v>56</v>
      </c>
      <c r="K161" s="1" t="s">
        <v>16</v>
      </c>
      <c r="L161" s="1" t="s">
        <v>17</v>
      </c>
      <c r="M161" s="1" t="s">
        <v>23</v>
      </c>
      <c r="N161" s="1" t="s">
        <v>24</v>
      </c>
      <c r="O161" s="2">
        <v>40859</v>
      </c>
      <c r="P161" s="34"/>
      <c r="Q161" s="34"/>
    </row>
    <row r="162" spans="1:17" x14ac:dyDescent="0.3">
      <c r="A162" s="1">
        <v>55361</v>
      </c>
      <c r="B162" s="2" t="s">
        <v>191</v>
      </c>
      <c r="C162" s="1" t="s">
        <v>53</v>
      </c>
      <c r="D162" s="1">
        <v>22</v>
      </c>
      <c r="E162" s="1">
        <v>51.39</v>
      </c>
      <c r="F162" s="1" t="s">
        <v>14</v>
      </c>
      <c r="G162" s="1">
        <v>4.8600000000000003</v>
      </c>
      <c r="H162" s="1">
        <f>(70/100*Canada_data[[#This Row],[Sales]])</f>
        <v>35.972999999999999</v>
      </c>
      <c r="I162" s="1">
        <f>Canada_data[[#This Row],[ Cost Of Goods ]]+Canada_data[[#This Row],[Shipping Cost]]</f>
        <v>40.832999999999998</v>
      </c>
      <c r="J162" s="1" t="s">
        <v>36</v>
      </c>
      <c r="K162" s="1" t="s">
        <v>44</v>
      </c>
      <c r="L162" s="1" t="s">
        <v>17</v>
      </c>
      <c r="M162" s="1" t="s">
        <v>18</v>
      </c>
      <c r="N162" s="1" t="s">
        <v>19</v>
      </c>
      <c r="O162" s="1" t="s">
        <v>67</v>
      </c>
      <c r="P162" s="34"/>
      <c r="Q162" s="34"/>
    </row>
    <row r="163" spans="1:17" x14ac:dyDescent="0.3">
      <c r="A163" s="1">
        <v>26887</v>
      </c>
      <c r="B163" s="2" t="s">
        <v>91</v>
      </c>
      <c r="C163" s="1" t="s">
        <v>20</v>
      </c>
      <c r="D163" s="1">
        <v>23</v>
      </c>
      <c r="E163" s="1">
        <v>193.84</v>
      </c>
      <c r="F163" s="1" t="s">
        <v>14</v>
      </c>
      <c r="G163" s="1">
        <v>8.94</v>
      </c>
      <c r="H163" s="1">
        <f>(70/100*Canada_data[[#This Row],[Sales]])</f>
        <v>135.68799999999999</v>
      </c>
      <c r="I163" s="1">
        <f>Canada_data[[#This Row],[ Cost Of Goods ]]+Canada_data[[#This Row],[Shipping Cost]]</f>
        <v>144.62799999999999</v>
      </c>
      <c r="J163" s="1" t="s">
        <v>59</v>
      </c>
      <c r="K163" s="1" t="s">
        <v>44</v>
      </c>
      <c r="L163" s="1" t="s">
        <v>27</v>
      </c>
      <c r="M163" s="1" t="s">
        <v>79</v>
      </c>
      <c r="N163" s="1" t="s">
        <v>19</v>
      </c>
      <c r="O163" s="1" t="s">
        <v>91</v>
      </c>
      <c r="P163" s="34"/>
      <c r="Q163" s="34"/>
    </row>
    <row r="164" spans="1:17" x14ac:dyDescent="0.3">
      <c r="A164" s="1">
        <v>4422</v>
      </c>
      <c r="B164" s="2" t="s">
        <v>110</v>
      </c>
      <c r="C164" s="1" t="s">
        <v>60</v>
      </c>
      <c r="D164" s="1">
        <v>12</v>
      </c>
      <c r="E164" s="1">
        <v>313.43</v>
      </c>
      <c r="F164" s="1" t="s">
        <v>25</v>
      </c>
      <c r="G164" s="1">
        <v>8.99</v>
      </c>
      <c r="H164" s="1">
        <f>(70/100*Canada_data[[#This Row],[Sales]])</f>
        <v>219.40099999999998</v>
      </c>
      <c r="I164" s="1">
        <f>Canada_data[[#This Row],[ Cost Of Goods ]]+Canada_data[[#This Row],[Shipping Cost]]</f>
        <v>228.39099999999999</v>
      </c>
      <c r="J164" s="1" t="s">
        <v>15</v>
      </c>
      <c r="K164" s="1" t="s">
        <v>16</v>
      </c>
      <c r="L164" s="1" t="s">
        <v>17</v>
      </c>
      <c r="M164" s="1" t="s">
        <v>18</v>
      </c>
      <c r="N164" s="1" t="s">
        <v>32</v>
      </c>
      <c r="O164" s="1" t="s">
        <v>110</v>
      </c>
      <c r="P164" s="34"/>
      <c r="Q164" s="34"/>
    </row>
    <row r="165" spans="1:17" x14ac:dyDescent="0.3">
      <c r="A165" s="1">
        <v>27559</v>
      </c>
      <c r="B165" s="2" t="s">
        <v>172</v>
      </c>
      <c r="C165" s="1" t="s">
        <v>35</v>
      </c>
      <c r="D165" s="1">
        <v>38</v>
      </c>
      <c r="E165" s="1">
        <v>465.9</v>
      </c>
      <c r="F165" s="1" t="s">
        <v>25</v>
      </c>
      <c r="G165" s="1">
        <v>4.8600000000000003</v>
      </c>
      <c r="H165" s="1">
        <f>(70/100*Canada_data[[#This Row],[Sales]])</f>
        <v>326.12999999999994</v>
      </c>
      <c r="I165" s="1">
        <f>Canada_data[[#This Row],[ Cost Of Goods ]]+Canada_data[[#This Row],[Shipping Cost]]</f>
        <v>330.98999999999995</v>
      </c>
      <c r="J165" s="1" t="s">
        <v>43</v>
      </c>
      <c r="K165" s="1" t="s">
        <v>29</v>
      </c>
      <c r="L165" s="1" t="s">
        <v>27</v>
      </c>
      <c r="M165" s="1" t="s">
        <v>28</v>
      </c>
      <c r="N165" s="1" t="s">
        <v>19</v>
      </c>
      <c r="O165" s="1" t="s">
        <v>192</v>
      </c>
      <c r="P165" s="34"/>
      <c r="Q165" s="34"/>
    </row>
    <row r="166" spans="1:17" x14ac:dyDescent="0.3">
      <c r="A166" s="1">
        <v>44871</v>
      </c>
      <c r="B166" s="2">
        <v>40607</v>
      </c>
      <c r="C166" s="1" t="s">
        <v>20</v>
      </c>
      <c r="D166" s="1">
        <v>27</v>
      </c>
      <c r="E166" s="1">
        <v>94.46</v>
      </c>
      <c r="F166" s="1" t="s">
        <v>25</v>
      </c>
      <c r="G166" s="1">
        <v>4.2</v>
      </c>
      <c r="H166" s="1">
        <f>(70/100*Canada_data[[#This Row],[Sales]])</f>
        <v>66.121999999999986</v>
      </c>
      <c r="I166" s="1">
        <f>Canada_data[[#This Row],[ Cost Of Goods ]]+Canada_data[[#This Row],[Shipping Cost]]</f>
        <v>70.321999999999989</v>
      </c>
      <c r="J166" s="1" t="s">
        <v>40</v>
      </c>
      <c r="K166" s="1" t="s">
        <v>29</v>
      </c>
      <c r="L166" s="1" t="s">
        <v>27</v>
      </c>
      <c r="M166" s="1" t="s">
        <v>41</v>
      </c>
      <c r="N166" s="1" t="s">
        <v>38</v>
      </c>
      <c r="O166" s="2">
        <v>40668</v>
      </c>
      <c r="P166" s="34"/>
      <c r="Q166" s="34"/>
    </row>
    <row r="167" spans="1:17" x14ac:dyDescent="0.3">
      <c r="A167" s="1">
        <v>59911</v>
      </c>
      <c r="B167" s="2" t="s">
        <v>87</v>
      </c>
      <c r="C167" s="1" t="s">
        <v>53</v>
      </c>
      <c r="D167" s="1">
        <v>1</v>
      </c>
      <c r="E167" s="1">
        <v>10.59</v>
      </c>
      <c r="F167" s="1" t="s">
        <v>25</v>
      </c>
      <c r="G167" s="1">
        <v>2.15</v>
      </c>
      <c r="H167" s="1">
        <f>(70/100*Canada_data[[#This Row],[Sales]])</f>
        <v>7.4129999999999994</v>
      </c>
      <c r="I167" s="1">
        <f>Canada_data[[#This Row],[ Cost Of Goods ]]+Canada_data[[#This Row],[Shipping Cost]]</f>
        <v>9.5629999999999988</v>
      </c>
      <c r="J167" s="1" t="s">
        <v>108</v>
      </c>
      <c r="K167" s="1" t="s">
        <v>22</v>
      </c>
      <c r="L167" s="1" t="s">
        <v>27</v>
      </c>
      <c r="M167" s="1" t="s">
        <v>28</v>
      </c>
      <c r="N167" s="1" t="s">
        <v>38</v>
      </c>
      <c r="O167" s="1" t="s">
        <v>88</v>
      </c>
      <c r="P167" s="34"/>
      <c r="Q167" s="34"/>
    </row>
    <row r="168" spans="1:17" x14ac:dyDescent="0.3">
      <c r="A168" s="1">
        <v>49409</v>
      </c>
      <c r="B168" s="2" t="s">
        <v>193</v>
      </c>
      <c r="C168" s="1" t="s">
        <v>35</v>
      </c>
      <c r="D168" s="1">
        <v>28</v>
      </c>
      <c r="E168" s="1">
        <v>1457.78</v>
      </c>
      <c r="F168" s="1" t="s">
        <v>25</v>
      </c>
      <c r="G168" s="1">
        <v>19.989999999999998</v>
      </c>
      <c r="H168" s="1">
        <f>(70/100*Canada_data[[#This Row],[Sales]])</f>
        <v>1020.4459999999999</v>
      </c>
      <c r="I168" s="1">
        <f>Canada_data[[#This Row],[ Cost Of Goods ]]+Canada_data[[#This Row],[Shipping Cost]]</f>
        <v>1040.4359999999999</v>
      </c>
      <c r="J168" s="1" t="s">
        <v>40</v>
      </c>
      <c r="K168" s="1" t="s">
        <v>16</v>
      </c>
      <c r="L168" s="1" t="s">
        <v>30</v>
      </c>
      <c r="M168" s="1" t="s">
        <v>31</v>
      </c>
      <c r="N168" s="1" t="s">
        <v>19</v>
      </c>
      <c r="O168" s="1" t="s">
        <v>132</v>
      </c>
      <c r="P168" s="34"/>
      <c r="Q168" s="34"/>
    </row>
    <row r="169" spans="1:17" x14ac:dyDescent="0.3">
      <c r="A169" s="1">
        <v>17539</v>
      </c>
      <c r="B169" s="2" t="s">
        <v>54</v>
      </c>
      <c r="C169" s="1" t="s">
        <v>53</v>
      </c>
      <c r="D169" s="1">
        <v>28</v>
      </c>
      <c r="E169" s="1">
        <v>381.79</v>
      </c>
      <c r="F169" s="1" t="s">
        <v>25</v>
      </c>
      <c r="G169" s="1">
        <v>5</v>
      </c>
      <c r="H169" s="1">
        <f>(70/100*Canada_data[[#This Row],[Sales]])</f>
        <v>267.25299999999999</v>
      </c>
      <c r="I169" s="1">
        <f>Canada_data[[#This Row],[ Cost Of Goods ]]+Canada_data[[#This Row],[Shipping Cost]]</f>
        <v>272.25299999999999</v>
      </c>
      <c r="J169" s="1" t="s">
        <v>59</v>
      </c>
      <c r="K169" s="1" t="s">
        <v>16</v>
      </c>
      <c r="L169" s="1" t="s">
        <v>17</v>
      </c>
      <c r="M169" s="1" t="s">
        <v>18</v>
      </c>
      <c r="N169" s="1" t="s">
        <v>32</v>
      </c>
      <c r="O169" s="1" t="s">
        <v>194</v>
      </c>
      <c r="P169" s="34"/>
      <c r="Q169" s="34"/>
    </row>
    <row r="170" spans="1:17" x14ac:dyDescent="0.3">
      <c r="A170" s="1">
        <v>50208</v>
      </c>
      <c r="B170" s="2" t="s">
        <v>185</v>
      </c>
      <c r="C170" s="1" t="s">
        <v>60</v>
      </c>
      <c r="D170" s="1">
        <v>4</v>
      </c>
      <c r="E170" s="1">
        <v>38.76</v>
      </c>
      <c r="F170" s="1" t="s">
        <v>14</v>
      </c>
      <c r="G170" s="1">
        <v>6.97</v>
      </c>
      <c r="H170" s="1">
        <f>(70/100*Canada_data[[#This Row],[Sales]])</f>
        <v>27.131999999999998</v>
      </c>
      <c r="I170" s="1">
        <f>Canada_data[[#This Row],[ Cost Of Goods ]]+Canada_data[[#This Row],[Shipping Cost]]</f>
        <v>34.101999999999997</v>
      </c>
      <c r="J170" s="1" t="s">
        <v>43</v>
      </c>
      <c r="K170" s="1" t="s">
        <v>22</v>
      </c>
      <c r="L170" s="1" t="s">
        <v>27</v>
      </c>
      <c r="M170" s="1" t="s">
        <v>79</v>
      </c>
      <c r="N170" s="1" t="s">
        <v>19</v>
      </c>
      <c r="O170" s="1" t="s">
        <v>186</v>
      </c>
      <c r="P170" s="34"/>
      <c r="Q170" s="34"/>
    </row>
    <row r="171" spans="1:17" x14ac:dyDescent="0.3">
      <c r="A171" s="1">
        <v>52423</v>
      </c>
      <c r="B171" s="2">
        <v>40851</v>
      </c>
      <c r="C171" s="1" t="s">
        <v>20</v>
      </c>
      <c r="D171" s="1">
        <v>25</v>
      </c>
      <c r="E171" s="1">
        <v>1128.03</v>
      </c>
      <c r="F171" s="1" t="s">
        <v>25</v>
      </c>
      <c r="G171" s="1">
        <v>6.22</v>
      </c>
      <c r="H171" s="1">
        <f>(70/100*Canada_data[[#This Row],[Sales]])</f>
        <v>789.62099999999998</v>
      </c>
      <c r="I171" s="1">
        <f>Canada_data[[#This Row],[ Cost Of Goods ]]+Canada_data[[#This Row],[Shipping Cost]]</f>
        <v>795.84100000000001</v>
      </c>
      <c r="J171" s="1" t="s">
        <v>15</v>
      </c>
      <c r="K171" s="1" t="s">
        <v>29</v>
      </c>
      <c r="L171" s="1" t="s">
        <v>27</v>
      </c>
      <c r="M171" s="1" t="s">
        <v>64</v>
      </c>
      <c r="N171" s="1" t="s">
        <v>19</v>
      </c>
      <c r="O171" s="2">
        <v>40881</v>
      </c>
      <c r="P171" s="34"/>
      <c r="Q171" s="34"/>
    </row>
    <row r="172" spans="1:17" x14ac:dyDescent="0.3">
      <c r="A172" s="1">
        <v>29953</v>
      </c>
      <c r="B172" s="2">
        <v>40726</v>
      </c>
      <c r="C172" s="1" t="s">
        <v>20</v>
      </c>
      <c r="D172" s="1">
        <v>42</v>
      </c>
      <c r="E172" s="1">
        <v>619.77</v>
      </c>
      <c r="F172" s="1" t="s">
        <v>25</v>
      </c>
      <c r="G172" s="1">
        <v>7.17</v>
      </c>
      <c r="H172" s="1">
        <f>(70/100*Canada_data[[#This Row],[Sales]])</f>
        <v>433.83899999999994</v>
      </c>
      <c r="I172" s="1">
        <f>Canada_data[[#This Row],[ Cost Of Goods ]]+Canada_data[[#This Row],[Shipping Cost]]</f>
        <v>441.00899999999996</v>
      </c>
      <c r="J172" s="1" t="s">
        <v>56</v>
      </c>
      <c r="K172" s="1" t="s">
        <v>29</v>
      </c>
      <c r="L172" s="1" t="s">
        <v>27</v>
      </c>
      <c r="M172" s="1" t="s">
        <v>79</v>
      </c>
      <c r="N172" s="1" t="s">
        <v>19</v>
      </c>
      <c r="O172" s="2">
        <v>40818</v>
      </c>
      <c r="P172" s="34"/>
      <c r="Q172" s="34"/>
    </row>
    <row r="173" spans="1:17" x14ac:dyDescent="0.3">
      <c r="A173" s="1">
        <v>26144</v>
      </c>
      <c r="B173" s="2" t="s">
        <v>195</v>
      </c>
      <c r="C173" s="1" t="s">
        <v>35</v>
      </c>
      <c r="D173" s="1">
        <v>28</v>
      </c>
      <c r="E173" s="1">
        <v>75.739999999999995</v>
      </c>
      <c r="F173" s="1" t="s">
        <v>25</v>
      </c>
      <c r="G173" s="1">
        <v>0.99</v>
      </c>
      <c r="H173" s="1">
        <f>(70/100*Canada_data[[#This Row],[Sales]])</f>
        <v>53.017999999999994</v>
      </c>
      <c r="I173" s="1">
        <f>Canada_data[[#This Row],[ Cost Of Goods ]]+Canada_data[[#This Row],[Shipping Cost]]</f>
        <v>54.007999999999996</v>
      </c>
      <c r="J173" s="1" t="s">
        <v>108</v>
      </c>
      <c r="K173" s="1" t="s">
        <v>44</v>
      </c>
      <c r="L173" s="1" t="s">
        <v>27</v>
      </c>
      <c r="M173" s="1" t="s">
        <v>85</v>
      </c>
      <c r="N173" s="1" t="s">
        <v>19</v>
      </c>
      <c r="O173" s="1" t="s">
        <v>196</v>
      </c>
      <c r="P173" s="34"/>
      <c r="Q173" s="34"/>
    </row>
    <row r="174" spans="1:17" x14ac:dyDescent="0.3">
      <c r="A174" s="1">
        <v>12611</v>
      </c>
      <c r="B174" s="2" t="s">
        <v>197</v>
      </c>
      <c r="C174" s="1" t="s">
        <v>60</v>
      </c>
      <c r="D174" s="1">
        <v>13</v>
      </c>
      <c r="E174" s="1">
        <v>189.99</v>
      </c>
      <c r="F174" s="1" t="s">
        <v>14</v>
      </c>
      <c r="G174" s="1">
        <v>1.49</v>
      </c>
      <c r="H174" s="1">
        <f>(70/100*Canada_data[[#This Row],[Sales]])</f>
        <v>132.99299999999999</v>
      </c>
      <c r="I174" s="1">
        <f>Canada_data[[#This Row],[ Cost Of Goods ]]+Canada_data[[#This Row],[Shipping Cost]]</f>
        <v>134.483</v>
      </c>
      <c r="J174" s="1" t="s">
        <v>108</v>
      </c>
      <c r="K174" s="1" t="s">
        <v>29</v>
      </c>
      <c r="L174" s="1" t="s">
        <v>27</v>
      </c>
      <c r="M174" s="1" t="s">
        <v>79</v>
      </c>
      <c r="N174" s="1" t="s">
        <v>19</v>
      </c>
      <c r="O174" s="1" t="s">
        <v>198</v>
      </c>
      <c r="P174" s="34"/>
      <c r="Q174" s="34"/>
    </row>
    <row r="175" spans="1:17" x14ac:dyDescent="0.3">
      <c r="A175" s="1">
        <v>40327</v>
      </c>
      <c r="B175" s="2" t="s">
        <v>199</v>
      </c>
      <c r="C175" s="1" t="s">
        <v>60</v>
      </c>
      <c r="D175" s="1">
        <v>36</v>
      </c>
      <c r="E175" s="1">
        <v>152.96</v>
      </c>
      <c r="F175" s="1" t="s">
        <v>25</v>
      </c>
      <c r="G175" s="1">
        <v>5.74</v>
      </c>
      <c r="H175" s="1">
        <f>(70/100*Canada_data[[#This Row],[Sales]])</f>
        <v>107.072</v>
      </c>
      <c r="I175" s="1">
        <f>Canada_data[[#This Row],[ Cost Of Goods ]]+Canada_data[[#This Row],[Shipping Cost]]</f>
        <v>112.812</v>
      </c>
      <c r="J175" s="1" t="s">
        <v>126</v>
      </c>
      <c r="K175" s="1" t="s">
        <v>22</v>
      </c>
      <c r="L175" s="1" t="s">
        <v>27</v>
      </c>
      <c r="M175" s="1" t="s">
        <v>28</v>
      </c>
      <c r="N175" s="1" t="s">
        <v>19</v>
      </c>
      <c r="O175" s="1" t="s">
        <v>91</v>
      </c>
      <c r="P175" s="34"/>
      <c r="Q175" s="34"/>
    </row>
    <row r="176" spans="1:17" x14ac:dyDescent="0.3">
      <c r="A176" s="1">
        <v>31233</v>
      </c>
      <c r="B176" s="2" t="s">
        <v>143</v>
      </c>
      <c r="C176" s="1" t="s">
        <v>13</v>
      </c>
      <c r="D176" s="1">
        <v>41</v>
      </c>
      <c r="E176" s="1">
        <v>1298.29</v>
      </c>
      <c r="F176" s="1" t="s">
        <v>25</v>
      </c>
      <c r="G176" s="1">
        <v>1.99</v>
      </c>
      <c r="H176" s="1">
        <f>(70/100*Canada_data[[#This Row],[Sales]])</f>
        <v>908.80299999999988</v>
      </c>
      <c r="I176" s="1">
        <f>Canada_data[[#This Row],[ Cost Of Goods ]]+Canada_data[[#This Row],[Shipping Cost]]</f>
        <v>910.79299999999989</v>
      </c>
      <c r="J176" s="1" t="s">
        <v>49</v>
      </c>
      <c r="K176" s="1" t="s">
        <v>29</v>
      </c>
      <c r="L176" s="1" t="s">
        <v>30</v>
      </c>
      <c r="M176" s="1" t="s">
        <v>31</v>
      </c>
      <c r="N176" s="1" t="s">
        <v>32</v>
      </c>
      <c r="O176" s="1" t="s">
        <v>144</v>
      </c>
      <c r="P176" s="34"/>
      <c r="Q176" s="34"/>
    </row>
    <row r="177" spans="1:17" x14ac:dyDescent="0.3">
      <c r="A177" s="1">
        <v>52160</v>
      </c>
      <c r="B177" s="2">
        <v>40609</v>
      </c>
      <c r="C177" s="1" t="s">
        <v>20</v>
      </c>
      <c r="D177" s="1">
        <v>5</v>
      </c>
      <c r="E177" s="1">
        <v>15.6</v>
      </c>
      <c r="F177" s="1" t="s">
        <v>14</v>
      </c>
      <c r="G177" s="1">
        <v>0.78</v>
      </c>
      <c r="H177" s="1">
        <f>(70/100*Canada_data[[#This Row],[Sales]])</f>
        <v>10.92</v>
      </c>
      <c r="I177" s="1">
        <f>Canada_data[[#This Row],[ Cost Of Goods ]]+Canada_data[[#This Row],[Shipping Cost]]</f>
        <v>11.7</v>
      </c>
      <c r="J177" s="1" t="s">
        <v>40</v>
      </c>
      <c r="K177" s="1" t="s">
        <v>22</v>
      </c>
      <c r="L177" s="1" t="s">
        <v>27</v>
      </c>
      <c r="M177" s="1" t="s">
        <v>102</v>
      </c>
      <c r="N177" s="1" t="s">
        <v>38</v>
      </c>
      <c r="O177" s="2">
        <v>40701</v>
      </c>
      <c r="P177" s="34"/>
      <c r="Q177" s="34"/>
    </row>
    <row r="178" spans="1:17" x14ac:dyDescent="0.3">
      <c r="A178" s="1">
        <v>39683</v>
      </c>
      <c r="B178" s="2">
        <v>40824</v>
      </c>
      <c r="C178" s="1" t="s">
        <v>35</v>
      </c>
      <c r="D178" s="1">
        <v>31</v>
      </c>
      <c r="E178" s="1">
        <v>615.58000000000004</v>
      </c>
      <c r="F178" s="1" t="s">
        <v>25</v>
      </c>
      <c r="G178" s="1">
        <v>5.23</v>
      </c>
      <c r="H178" s="1">
        <f>(70/100*Canada_data[[#This Row],[Sales]])</f>
        <v>430.90600000000001</v>
      </c>
      <c r="I178" s="1">
        <f>Canada_data[[#This Row],[ Cost Of Goods ]]+Canada_data[[#This Row],[Shipping Cost]]</f>
        <v>436.13600000000002</v>
      </c>
      <c r="J178" s="1" t="s">
        <v>26</v>
      </c>
      <c r="K178" s="1" t="s">
        <v>22</v>
      </c>
      <c r="L178" s="1" t="s">
        <v>27</v>
      </c>
      <c r="M178" s="1" t="s">
        <v>79</v>
      </c>
      <c r="N178" s="1" t="s">
        <v>19</v>
      </c>
      <c r="O178" s="1" t="s">
        <v>122</v>
      </c>
      <c r="P178" s="34"/>
      <c r="Q178" s="34"/>
    </row>
    <row r="179" spans="1:17" x14ac:dyDescent="0.3">
      <c r="A179" s="1">
        <v>38528</v>
      </c>
      <c r="B179" s="2" t="s">
        <v>133</v>
      </c>
      <c r="C179" s="1" t="s">
        <v>20</v>
      </c>
      <c r="D179" s="1">
        <v>36</v>
      </c>
      <c r="E179" s="1">
        <v>2544.9850000000001</v>
      </c>
      <c r="F179" s="1" t="s">
        <v>25</v>
      </c>
      <c r="G179" s="1">
        <v>0.99</v>
      </c>
      <c r="H179" s="1">
        <f>(70/100*Canada_data[[#This Row],[Sales]])</f>
        <v>1781.4894999999999</v>
      </c>
      <c r="I179" s="1">
        <f>Canada_data[[#This Row],[ Cost Of Goods ]]+Canada_data[[#This Row],[Shipping Cost]]</f>
        <v>1782.4794999999999</v>
      </c>
      <c r="J179" s="1" t="s">
        <v>56</v>
      </c>
      <c r="K179" s="1" t="s">
        <v>44</v>
      </c>
      <c r="L179" s="1" t="s">
        <v>30</v>
      </c>
      <c r="M179" s="1" t="s">
        <v>50</v>
      </c>
      <c r="N179" s="1" t="s">
        <v>38</v>
      </c>
      <c r="O179" s="1" t="s">
        <v>134</v>
      </c>
      <c r="P179" s="34"/>
      <c r="Q179" s="34"/>
    </row>
    <row r="180" spans="1:17" x14ac:dyDescent="0.3">
      <c r="A180" s="1">
        <v>26214</v>
      </c>
      <c r="B180" s="2" t="s">
        <v>200</v>
      </c>
      <c r="C180" s="1" t="s">
        <v>60</v>
      </c>
      <c r="D180" s="1">
        <v>19</v>
      </c>
      <c r="E180" s="1">
        <v>305.68</v>
      </c>
      <c r="F180" s="1" t="s">
        <v>14</v>
      </c>
      <c r="G180" s="1">
        <v>1.39</v>
      </c>
      <c r="H180" s="1">
        <f>(70/100*Canada_data[[#This Row],[Sales]])</f>
        <v>213.976</v>
      </c>
      <c r="I180" s="1">
        <f>Canada_data[[#This Row],[ Cost Of Goods ]]+Canada_data[[#This Row],[Shipping Cost]]</f>
        <v>215.36599999999999</v>
      </c>
      <c r="J180" s="1" t="s">
        <v>108</v>
      </c>
      <c r="K180" s="1" t="s">
        <v>44</v>
      </c>
      <c r="L180" s="1" t="s">
        <v>27</v>
      </c>
      <c r="M180" s="1" t="s">
        <v>168</v>
      </c>
      <c r="N180" s="1" t="s">
        <v>19</v>
      </c>
      <c r="O180" s="1" t="s">
        <v>163</v>
      </c>
      <c r="P180" s="34"/>
      <c r="Q180" s="34"/>
    </row>
    <row r="181" spans="1:17" x14ac:dyDescent="0.3">
      <c r="A181" s="1">
        <v>14471</v>
      </c>
      <c r="B181" s="2" t="s">
        <v>180</v>
      </c>
      <c r="C181" s="1" t="s">
        <v>53</v>
      </c>
      <c r="D181" s="1">
        <v>42</v>
      </c>
      <c r="E181" s="1">
        <v>286.73</v>
      </c>
      <c r="F181" s="1" t="s">
        <v>25</v>
      </c>
      <c r="G181" s="1">
        <v>7.49</v>
      </c>
      <c r="H181" s="1">
        <f>(70/100*Canada_data[[#This Row],[Sales]])</f>
        <v>200.71100000000001</v>
      </c>
      <c r="I181" s="1">
        <f>Canada_data[[#This Row],[ Cost Of Goods ]]+Canada_data[[#This Row],[Shipping Cost]]</f>
        <v>208.20100000000002</v>
      </c>
      <c r="J181" s="1" t="s">
        <v>15</v>
      </c>
      <c r="K181" s="1" t="s">
        <v>22</v>
      </c>
      <c r="L181" s="1" t="s">
        <v>27</v>
      </c>
      <c r="M181" s="1" t="s">
        <v>28</v>
      </c>
      <c r="N181" s="1" t="s">
        <v>19</v>
      </c>
      <c r="O181" s="1" t="s">
        <v>111</v>
      </c>
      <c r="P181" s="34"/>
      <c r="Q181" s="34"/>
    </row>
    <row r="182" spans="1:17" x14ac:dyDescent="0.3">
      <c r="A182" s="1">
        <v>27174</v>
      </c>
      <c r="B182" s="2">
        <v>40765</v>
      </c>
      <c r="C182" s="1" t="s">
        <v>20</v>
      </c>
      <c r="D182" s="1">
        <v>17</v>
      </c>
      <c r="E182" s="1">
        <v>477.50450000000001</v>
      </c>
      <c r="F182" s="1" t="s">
        <v>25</v>
      </c>
      <c r="G182" s="1">
        <v>5</v>
      </c>
      <c r="H182" s="1">
        <f>(70/100*Canada_data[[#This Row],[Sales]])</f>
        <v>334.25315000000001</v>
      </c>
      <c r="I182" s="1">
        <f>Canada_data[[#This Row],[ Cost Of Goods ]]+Canada_data[[#This Row],[Shipping Cost]]</f>
        <v>339.25315000000001</v>
      </c>
      <c r="J182" s="1" t="s">
        <v>15</v>
      </c>
      <c r="K182" s="1" t="s">
        <v>22</v>
      </c>
      <c r="L182" s="1" t="s">
        <v>30</v>
      </c>
      <c r="M182" s="1" t="s">
        <v>50</v>
      </c>
      <c r="N182" s="1" t="s">
        <v>19</v>
      </c>
      <c r="O182" s="2">
        <v>40826</v>
      </c>
      <c r="P182" s="34"/>
      <c r="Q182" s="34"/>
    </row>
    <row r="183" spans="1:17" x14ac:dyDescent="0.3">
      <c r="A183" s="1">
        <v>57063</v>
      </c>
      <c r="B183" s="2">
        <v>40580</v>
      </c>
      <c r="C183" s="1" t="s">
        <v>60</v>
      </c>
      <c r="D183" s="1">
        <v>26</v>
      </c>
      <c r="E183" s="1">
        <v>173.78</v>
      </c>
      <c r="F183" s="1" t="s">
        <v>25</v>
      </c>
      <c r="G183" s="1">
        <v>7.49</v>
      </c>
      <c r="H183" s="1">
        <f>(70/100*Canada_data[[#This Row],[Sales]])</f>
        <v>121.64599999999999</v>
      </c>
      <c r="I183" s="1">
        <f>Canada_data[[#This Row],[ Cost Of Goods ]]+Canada_data[[#This Row],[Shipping Cost]]</f>
        <v>129.136</v>
      </c>
      <c r="J183" s="1" t="s">
        <v>59</v>
      </c>
      <c r="K183" s="1" t="s">
        <v>44</v>
      </c>
      <c r="L183" s="1" t="s">
        <v>27</v>
      </c>
      <c r="M183" s="1" t="s">
        <v>28</v>
      </c>
      <c r="N183" s="1" t="s">
        <v>19</v>
      </c>
      <c r="O183" s="2">
        <v>40580</v>
      </c>
      <c r="P183" s="34"/>
      <c r="Q183" s="34"/>
    </row>
    <row r="184" spans="1:17" x14ac:dyDescent="0.3">
      <c r="A184" s="1">
        <v>52486</v>
      </c>
      <c r="B184" s="2">
        <v>40634</v>
      </c>
      <c r="C184" s="1" t="s">
        <v>53</v>
      </c>
      <c r="D184" s="1">
        <v>41</v>
      </c>
      <c r="E184" s="1">
        <v>11883.2</v>
      </c>
      <c r="F184" s="1" t="s">
        <v>25</v>
      </c>
      <c r="G184" s="1">
        <v>7.18</v>
      </c>
      <c r="H184" s="1">
        <f>(70/100*Canada_data[[#This Row],[Sales]])</f>
        <v>8318.24</v>
      </c>
      <c r="I184" s="1">
        <f>Canada_data[[#This Row],[ Cost Of Goods ]]+Canada_data[[#This Row],[Shipping Cost]]</f>
        <v>8325.42</v>
      </c>
      <c r="J184" s="1" t="s">
        <v>36</v>
      </c>
      <c r="K184" s="1" t="s">
        <v>29</v>
      </c>
      <c r="L184" s="1" t="s">
        <v>30</v>
      </c>
      <c r="M184" s="1" t="s">
        <v>31</v>
      </c>
      <c r="N184" s="1" t="s">
        <v>19</v>
      </c>
      <c r="O184" s="2">
        <v>40664</v>
      </c>
      <c r="P184" s="34"/>
      <c r="Q184" s="34"/>
    </row>
    <row r="185" spans="1:17" x14ac:dyDescent="0.3">
      <c r="A185" s="1">
        <v>23943</v>
      </c>
      <c r="B185" s="2" t="s">
        <v>201</v>
      </c>
      <c r="C185" s="1" t="s">
        <v>20</v>
      </c>
      <c r="D185" s="1">
        <v>24</v>
      </c>
      <c r="E185" s="1">
        <v>376.53</v>
      </c>
      <c r="F185" s="1" t="s">
        <v>25</v>
      </c>
      <c r="G185" s="1">
        <v>5.45</v>
      </c>
      <c r="H185" s="1">
        <f>(70/100*Canada_data[[#This Row],[Sales]])</f>
        <v>263.57099999999997</v>
      </c>
      <c r="I185" s="1">
        <f>Canada_data[[#This Row],[ Cost Of Goods ]]+Canada_data[[#This Row],[Shipping Cost]]</f>
        <v>269.02099999999996</v>
      </c>
      <c r="J185" s="1" t="s">
        <v>49</v>
      </c>
      <c r="K185" s="1" t="s">
        <v>22</v>
      </c>
      <c r="L185" s="1" t="s">
        <v>27</v>
      </c>
      <c r="M185" s="1" t="s">
        <v>41</v>
      </c>
      <c r="N185" s="1" t="s">
        <v>32</v>
      </c>
      <c r="O185" s="1" t="s">
        <v>48</v>
      </c>
      <c r="P185" s="34"/>
      <c r="Q185" s="34"/>
    </row>
    <row r="186" spans="1:17" x14ac:dyDescent="0.3">
      <c r="A186" s="1">
        <v>3488</v>
      </c>
      <c r="B186" s="2">
        <v>40725</v>
      </c>
      <c r="C186" s="1" t="s">
        <v>60</v>
      </c>
      <c r="D186" s="1">
        <v>6</v>
      </c>
      <c r="E186" s="1">
        <v>133.4</v>
      </c>
      <c r="F186" s="1" t="s">
        <v>25</v>
      </c>
      <c r="G186" s="1">
        <v>2.87</v>
      </c>
      <c r="H186" s="1">
        <f>(70/100*Canada_data[[#This Row],[Sales]])</f>
        <v>93.38</v>
      </c>
      <c r="I186" s="1">
        <f>Canada_data[[#This Row],[ Cost Of Goods ]]+Canada_data[[#This Row],[Shipping Cost]]</f>
        <v>96.25</v>
      </c>
      <c r="J186" s="1" t="s">
        <v>40</v>
      </c>
      <c r="K186" s="1" t="s">
        <v>29</v>
      </c>
      <c r="L186" s="1" t="s">
        <v>27</v>
      </c>
      <c r="M186" s="1" t="s">
        <v>41</v>
      </c>
      <c r="N186" s="1" t="s">
        <v>32</v>
      </c>
      <c r="O186" s="2">
        <v>40756</v>
      </c>
      <c r="P186" s="34"/>
      <c r="Q186" s="34"/>
    </row>
    <row r="187" spans="1:17" x14ac:dyDescent="0.3">
      <c r="A187" s="1">
        <v>3588</v>
      </c>
      <c r="B187" s="2" t="s">
        <v>55</v>
      </c>
      <c r="C187" s="1" t="s">
        <v>53</v>
      </c>
      <c r="D187" s="1">
        <v>18</v>
      </c>
      <c r="E187" s="1">
        <v>1531.93</v>
      </c>
      <c r="F187" s="1" t="s">
        <v>21</v>
      </c>
      <c r="G187" s="1">
        <v>14</v>
      </c>
      <c r="H187" s="1">
        <f>(70/100*Canada_data[[#This Row],[Sales]])</f>
        <v>1072.3509999999999</v>
      </c>
      <c r="I187" s="1">
        <f>Canada_data[[#This Row],[ Cost Of Goods ]]+Canada_data[[#This Row],[Shipping Cost]]</f>
        <v>1086.3509999999999</v>
      </c>
      <c r="J187" s="1" t="s">
        <v>72</v>
      </c>
      <c r="K187" s="1" t="s">
        <v>29</v>
      </c>
      <c r="L187" s="1" t="s">
        <v>30</v>
      </c>
      <c r="M187" s="1" t="s">
        <v>46</v>
      </c>
      <c r="N187" s="1" t="s">
        <v>24</v>
      </c>
      <c r="O187" s="1" t="s">
        <v>55</v>
      </c>
      <c r="P187" s="34"/>
      <c r="Q187" s="34"/>
    </row>
    <row r="188" spans="1:17" x14ac:dyDescent="0.3">
      <c r="A188" s="1">
        <v>10535</v>
      </c>
      <c r="B188" s="2" t="s">
        <v>63</v>
      </c>
      <c r="C188" s="1" t="s">
        <v>13</v>
      </c>
      <c r="D188" s="1">
        <v>46</v>
      </c>
      <c r="E188" s="1">
        <v>80.27</v>
      </c>
      <c r="F188" s="1" t="s">
        <v>25</v>
      </c>
      <c r="G188" s="1">
        <v>0.7</v>
      </c>
      <c r="H188" s="1">
        <f>(70/100*Canada_data[[#This Row],[Sales]])</f>
        <v>56.188999999999993</v>
      </c>
      <c r="I188" s="1">
        <f>Canada_data[[#This Row],[ Cost Of Goods ]]+Canada_data[[#This Row],[Shipping Cost]]</f>
        <v>56.888999999999996</v>
      </c>
      <c r="J188" s="1" t="s">
        <v>26</v>
      </c>
      <c r="K188" s="1" t="s">
        <v>22</v>
      </c>
      <c r="L188" s="1" t="s">
        <v>27</v>
      </c>
      <c r="M188" s="1" t="s">
        <v>41</v>
      </c>
      <c r="N188" s="1" t="s">
        <v>38</v>
      </c>
      <c r="O188" s="2">
        <v>40608</v>
      </c>
      <c r="P188" s="34"/>
      <c r="Q188" s="34"/>
    </row>
    <row r="189" spans="1:17" x14ac:dyDescent="0.3">
      <c r="A189" s="1">
        <v>7075</v>
      </c>
      <c r="B189" s="2">
        <v>40826</v>
      </c>
      <c r="C189" s="1" t="s">
        <v>13</v>
      </c>
      <c r="D189" s="1">
        <v>43</v>
      </c>
      <c r="E189" s="1">
        <v>83.34</v>
      </c>
      <c r="F189" s="1" t="s">
        <v>25</v>
      </c>
      <c r="G189" s="1">
        <v>2.58</v>
      </c>
      <c r="H189" s="1">
        <f>(70/100*Canada_data[[#This Row],[Sales]])</f>
        <v>58.338000000000001</v>
      </c>
      <c r="I189" s="1">
        <f>Canada_data[[#This Row],[ Cost Of Goods ]]+Canada_data[[#This Row],[Shipping Cost]]</f>
        <v>60.917999999999999</v>
      </c>
      <c r="J189" s="1" t="s">
        <v>36</v>
      </c>
      <c r="K189" s="1" t="s">
        <v>22</v>
      </c>
      <c r="L189" s="1" t="s">
        <v>27</v>
      </c>
      <c r="M189" s="1" t="s">
        <v>102</v>
      </c>
      <c r="N189" s="1" t="s">
        <v>38</v>
      </c>
      <c r="O189" s="1" t="s">
        <v>202</v>
      </c>
      <c r="P189" s="34"/>
      <c r="Q189" s="34"/>
    </row>
    <row r="190" spans="1:17" x14ac:dyDescent="0.3">
      <c r="A190" s="1">
        <v>3271</v>
      </c>
      <c r="B190" s="2" t="s">
        <v>69</v>
      </c>
      <c r="C190" s="1" t="s">
        <v>20</v>
      </c>
      <c r="D190" s="1">
        <v>45</v>
      </c>
      <c r="E190" s="1">
        <v>11532.99</v>
      </c>
      <c r="F190" s="1" t="s">
        <v>21</v>
      </c>
      <c r="G190" s="1">
        <v>17.86</v>
      </c>
      <c r="H190" s="1">
        <f>(70/100*Canada_data[[#This Row],[Sales]])</f>
        <v>8073.0929999999989</v>
      </c>
      <c r="I190" s="1">
        <f>Canada_data[[#This Row],[ Cost Of Goods ]]+Canada_data[[#This Row],[Shipping Cost]]</f>
        <v>8090.9529999999986</v>
      </c>
      <c r="J190" s="1" t="s">
        <v>56</v>
      </c>
      <c r="K190" s="1" t="s">
        <v>29</v>
      </c>
      <c r="L190" s="1" t="s">
        <v>30</v>
      </c>
      <c r="M190" s="1" t="s">
        <v>46</v>
      </c>
      <c r="N190" s="1" t="s">
        <v>24</v>
      </c>
      <c r="O190" s="1" t="s">
        <v>69</v>
      </c>
      <c r="P190" s="34"/>
      <c r="Q190" s="34"/>
    </row>
    <row r="191" spans="1:17" x14ac:dyDescent="0.3">
      <c r="A191" s="1">
        <v>38272</v>
      </c>
      <c r="B191" s="2" t="s">
        <v>203</v>
      </c>
      <c r="C191" s="1" t="s">
        <v>20</v>
      </c>
      <c r="D191" s="1">
        <v>39</v>
      </c>
      <c r="E191" s="1">
        <v>71.040000000000006</v>
      </c>
      <c r="F191" s="1" t="s">
        <v>25</v>
      </c>
      <c r="G191" s="1">
        <v>1.49</v>
      </c>
      <c r="H191" s="1">
        <f>(70/100*Canada_data[[#This Row],[Sales]])</f>
        <v>49.728000000000002</v>
      </c>
      <c r="I191" s="1">
        <f>Canada_data[[#This Row],[ Cost Of Goods ]]+Canada_data[[#This Row],[Shipping Cost]]</f>
        <v>51.218000000000004</v>
      </c>
      <c r="J191" s="1" t="s">
        <v>15</v>
      </c>
      <c r="K191" s="1" t="s">
        <v>22</v>
      </c>
      <c r="L191" s="1" t="s">
        <v>27</v>
      </c>
      <c r="M191" s="1" t="s">
        <v>79</v>
      </c>
      <c r="N191" s="1" t="s">
        <v>19</v>
      </c>
      <c r="O191" s="1" t="s">
        <v>204</v>
      </c>
      <c r="P191" s="34"/>
      <c r="Q191" s="34"/>
    </row>
    <row r="192" spans="1:17" x14ac:dyDescent="0.3">
      <c r="A192" s="1">
        <v>37223</v>
      </c>
      <c r="B192" s="2">
        <v>40827</v>
      </c>
      <c r="C192" s="1" t="s">
        <v>13</v>
      </c>
      <c r="D192" s="1">
        <v>40</v>
      </c>
      <c r="E192" s="1">
        <v>679.52</v>
      </c>
      <c r="F192" s="1" t="s">
        <v>25</v>
      </c>
      <c r="G192" s="1">
        <v>9.4700000000000006</v>
      </c>
      <c r="H192" s="1">
        <f>(70/100*Canada_data[[#This Row],[Sales]])</f>
        <v>475.66399999999993</v>
      </c>
      <c r="I192" s="1">
        <f>Canada_data[[#This Row],[ Cost Of Goods ]]+Canada_data[[#This Row],[Shipping Cost]]</f>
        <v>485.13399999999996</v>
      </c>
      <c r="J192" s="1" t="s">
        <v>56</v>
      </c>
      <c r="K192" s="1" t="s">
        <v>29</v>
      </c>
      <c r="L192" s="1" t="s">
        <v>27</v>
      </c>
      <c r="M192" s="1" t="s">
        <v>64</v>
      </c>
      <c r="N192" s="1" t="s">
        <v>19</v>
      </c>
      <c r="O192" s="1" t="s">
        <v>204</v>
      </c>
      <c r="P192" s="34"/>
      <c r="Q192" s="34"/>
    </row>
    <row r="193" spans="1:17" x14ac:dyDescent="0.3">
      <c r="A193" s="1">
        <v>58086</v>
      </c>
      <c r="B193" s="2">
        <v>40819</v>
      </c>
      <c r="C193" s="1" t="s">
        <v>60</v>
      </c>
      <c r="D193" s="1">
        <v>27</v>
      </c>
      <c r="E193" s="1">
        <v>154.62</v>
      </c>
      <c r="F193" s="1" t="s">
        <v>25</v>
      </c>
      <c r="G193" s="1">
        <v>6.98</v>
      </c>
      <c r="H193" s="1">
        <f>(70/100*Canada_data[[#This Row],[Sales]])</f>
        <v>108.23399999999999</v>
      </c>
      <c r="I193" s="1">
        <f>Canada_data[[#This Row],[ Cost Of Goods ]]+Canada_data[[#This Row],[Shipping Cost]]</f>
        <v>115.214</v>
      </c>
      <c r="J193" s="1" t="s">
        <v>40</v>
      </c>
      <c r="K193" s="1" t="s">
        <v>22</v>
      </c>
      <c r="L193" s="1" t="s">
        <v>27</v>
      </c>
      <c r="M193" s="1" t="s">
        <v>79</v>
      </c>
      <c r="N193" s="1" t="s">
        <v>19</v>
      </c>
      <c r="O193" s="2">
        <v>40850</v>
      </c>
      <c r="P193" s="34"/>
      <c r="Q193" s="34"/>
    </row>
    <row r="194" spans="1:17" x14ac:dyDescent="0.3">
      <c r="A194" s="1">
        <v>53895</v>
      </c>
      <c r="B194" s="2">
        <v>40642</v>
      </c>
      <c r="C194" s="1" t="s">
        <v>53</v>
      </c>
      <c r="D194" s="1">
        <v>21</v>
      </c>
      <c r="E194" s="1">
        <v>7922.69</v>
      </c>
      <c r="F194" s="1" t="s">
        <v>25</v>
      </c>
      <c r="G194" s="1">
        <v>19.989999999999998</v>
      </c>
      <c r="H194" s="1">
        <f>(70/100*Canada_data[[#This Row],[Sales]])</f>
        <v>5545.8829999999998</v>
      </c>
      <c r="I194" s="1">
        <f>Canada_data[[#This Row],[ Cost Of Goods ]]+Canada_data[[#This Row],[Shipping Cost]]</f>
        <v>5565.8729999999996</v>
      </c>
      <c r="J194" s="1" t="s">
        <v>108</v>
      </c>
      <c r="K194" s="1" t="s">
        <v>44</v>
      </c>
      <c r="L194" s="1" t="s">
        <v>27</v>
      </c>
      <c r="M194" s="1" t="s">
        <v>64</v>
      </c>
      <c r="N194" s="1" t="s">
        <v>19</v>
      </c>
      <c r="O194" s="2">
        <v>40703</v>
      </c>
      <c r="P194" s="34"/>
      <c r="Q194" s="34"/>
    </row>
    <row r="195" spans="1:17" x14ac:dyDescent="0.3">
      <c r="A195" s="1">
        <v>28867</v>
      </c>
      <c r="B195" s="2" t="s">
        <v>86</v>
      </c>
      <c r="C195" s="1" t="s">
        <v>60</v>
      </c>
      <c r="D195" s="1">
        <v>26</v>
      </c>
      <c r="E195" s="1">
        <v>2169.7525000000001</v>
      </c>
      <c r="F195" s="1" t="s">
        <v>25</v>
      </c>
      <c r="G195" s="1">
        <v>8.99</v>
      </c>
      <c r="H195" s="1">
        <f>(70/100*Canada_data[[#This Row],[Sales]])</f>
        <v>1518.8267499999999</v>
      </c>
      <c r="I195" s="1">
        <f>Canada_data[[#This Row],[ Cost Of Goods ]]+Canada_data[[#This Row],[Shipping Cost]]</f>
        <v>1527.81675</v>
      </c>
      <c r="J195" s="1" t="s">
        <v>108</v>
      </c>
      <c r="K195" s="1" t="s">
        <v>22</v>
      </c>
      <c r="L195" s="1" t="s">
        <v>30</v>
      </c>
      <c r="M195" s="1" t="s">
        <v>50</v>
      </c>
      <c r="N195" s="1" t="s">
        <v>19</v>
      </c>
      <c r="O195" s="1" t="s">
        <v>205</v>
      </c>
      <c r="P195" s="34"/>
      <c r="Q195" s="34"/>
    </row>
    <row r="196" spans="1:17" x14ac:dyDescent="0.3">
      <c r="A196" s="1">
        <v>44256</v>
      </c>
      <c r="B196" s="2" t="s">
        <v>97</v>
      </c>
      <c r="C196" s="1" t="s">
        <v>13</v>
      </c>
      <c r="D196" s="1">
        <v>49</v>
      </c>
      <c r="E196" s="1">
        <v>1889.04</v>
      </c>
      <c r="F196" s="1" t="s">
        <v>14</v>
      </c>
      <c r="G196" s="1">
        <v>8.99</v>
      </c>
      <c r="H196" s="1">
        <f>(70/100*Canada_data[[#This Row],[Sales]])</f>
        <v>1322.328</v>
      </c>
      <c r="I196" s="1">
        <f>Canada_data[[#This Row],[ Cost Of Goods ]]+Canada_data[[#This Row],[Shipping Cost]]</f>
        <v>1331.318</v>
      </c>
      <c r="J196" s="1" t="s">
        <v>15</v>
      </c>
      <c r="K196" s="1" t="s">
        <v>22</v>
      </c>
      <c r="L196" s="1" t="s">
        <v>27</v>
      </c>
      <c r="M196" s="1" t="s">
        <v>41</v>
      </c>
      <c r="N196" s="1" t="s">
        <v>32</v>
      </c>
      <c r="O196" s="1" t="s">
        <v>206</v>
      </c>
      <c r="P196" s="34"/>
      <c r="Q196" s="34"/>
    </row>
    <row r="197" spans="1:17" x14ac:dyDescent="0.3">
      <c r="A197" s="1">
        <v>19558</v>
      </c>
      <c r="B197" s="2" t="s">
        <v>207</v>
      </c>
      <c r="C197" s="1" t="s">
        <v>13</v>
      </c>
      <c r="D197" s="1">
        <v>2</v>
      </c>
      <c r="E197" s="1">
        <v>7.98</v>
      </c>
      <c r="F197" s="1" t="s">
        <v>25</v>
      </c>
      <c r="G197" s="1">
        <v>1.35</v>
      </c>
      <c r="H197" s="1">
        <f>(70/100*Canada_data[[#This Row],[Sales]])</f>
        <v>5.5860000000000003</v>
      </c>
      <c r="I197" s="1">
        <f>Canada_data[[#This Row],[ Cost Of Goods ]]+Canada_data[[#This Row],[Shipping Cost]]</f>
        <v>6.9359999999999999</v>
      </c>
      <c r="J197" s="1" t="s">
        <v>36</v>
      </c>
      <c r="K197" s="1" t="s">
        <v>22</v>
      </c>
      <c r="L197" s="1" t="s">
        <v>27</v>
      </c>
      <c r="M197" s="1" t="s">
        <v>102</v>
      </c>
      <c r="N197" s="1" t="s">
        <v>38</v>
      </c>
      <c r="O197" s="1" t="s">
        <v>158</v>
      </c>
      <c r="P197" s="34"/>
      <c r="Q197" s="34"/>
    </row>
    <row r="198" spans="1:17" x14ac:dyDescent="0.3">
      <c r="A198" s="1">
        <v>2277</v>
      </c>
      <c r="B198" s="2">
        <v>40544</v>
      </c>
      <c r="C198" s="1" t="s">
        <v>53</v>
      </c>
      <c r="D198" s="1">
        <v>21</v>
      </c>
      <c r="E198" s="1">
        <v>845.32</v>
      </c>
      <c r="F198" s="1" t="s">
        <v>25</v>
      </c>
      <c r="G198" s="1">
        <v>19.989999999999998</v>
      </c>
      <c r="H198" s="1">
        <f>(70/100*Canada_data[[#This Row],[Sales]])</f>
        <v>591.72400000000005</v>
      </c>
      <c r="I198" s="1">
        <f>Canada_data[[#This Row],[ Cost Of Goods ]]+Canada_data[[#This Row],[Shipping Cost]]</f>
        <v>611.71400000000006</v>
      </c>
      <c r="J198" s="1" t="s">
        <v>70</v>
      </c>
      <c r="K198" s="1" t="s">
        <v>29</v>
      </c>
      <c r="L198" s="1" t="s">
        <v>27</v>
      </c>
      <c r="M198" s="1" t="s">
        <v>28</v>
      </c>
      <c r="N198" s="1" t="s">
        <v>19</v>
      </c>
      <c r="O198" s="2">
        <v>40603</v>
      </c>
      <c r="P198" s="34"/>
      <c r="Q198" s="34"/>
    </row>
    <row r="199" spans="1:17" x14ac:dyDescent="0.3">
      <c r="A199" s="1">
        <v>2658</v>
      </c>
      <c r="B199" s="2" t="s">
        <v>184</v>
      </c>
      <c r="C199" s="1" t="s">
        <v>60</v>
      </c>
      <c r="D199" s="1">
        <v>34</v>
      </c>
      <c r="E199" s="1">
        <v>229.51</v>
      </c>
      <c r="F199" s="1" t="s">
        <v>25</v>
      </c>
      <c r="G199" s="1">
        <v>9.5399999999999991</v>
      </c>
      <c r="H199" s="1">
        <f>(70/100*Canada_data[[#This Row],[Sales]])</f>
        <v>160.65699999999998</v>
      </c>
      <c r="I199" s="1">
        <f>Canada_data[[#This Row],[ Cost Of Goods ]]+Canada_data[[#This Row],[Shipping Cost]]</f>
        <v>170.19699999999997</v>
      </c>
      <c r="J199" s="1" t="s">
        <v>49</v>
      </c>
      <c r="K199" s="1" t="s">
        <v>44</v>
      </c>
      <c r="L199" s="1" t="s">
        <v>27</v>
      </c>
      <c r="M199" s="1" t="s">
        <v>28</v>
      </c>
      <c r="N199" s="1" t="s">
        <v>19</v>
      </c>
      <c r="O199" s="1" t="s">
        <v>208</v>
      </c>
      <c r="P199" s="34"/>
      <c r="Q199" s="34"/>
    </row>
    <row r="200" spans="1:17" x14ac:dyDescent="0.3">
      <c r="A200" s="1">
        <v>15264</v>
      </c>
      <c r="B200" s="2" t="s">
        <v>204</v>
      </c>
      <c r="C200" s="1" t="s">
        <v>60</v>
      </c>
      <c r="D200" s="1">
        <v>13</v>
      </c>
      <c r="E200" s="1">
        <v>90.15</v>
      </c>
      <c r="F200" s="1" t="s">
        <v>25</v>
      </c>
      <c r="G200" s="1">
        <v>0.49</v>
      </c>
      <c r="H200" s="1">
        <f>(70/100*Canada_data[[#This Row],[Sales]])</f>
        <v>63.104999999999997</v>
      </c>
      <c r="I200" s="1">
        <f>Canada_data[[#This Row],[ Cost Of Goods ]]+Canada_data[[#This Row],[Shipping Cost]]</f>
        <v>63.594999999999999</v>
      </c>
      <c r="J200" s="1" t="s">
        <v>36</v>
      </c>
      <c r="K200" s="1" t="s">
        <v>29</v>
      </c>
      <c r="L200" s="1" t="s">
        <v>27</v>
      </c>
      <c r="M200" s="1" t="s">
        <v>85</v>
      </c>
      <c r="N200" s="1" t="s">
        <v>19</v>
      </c>
      <c r="O200" s="1" t="s">
        <v>204</v>
      </c>
      <c r="P200" s="34"/>
      <c r="Q200" s="34"/>
    </row>
    <row r="201" spans="1:17" x14ac:dyDescent="0.3">
      <c r="A201" s="1">
        <v>53443</v>
      </c>
      <c r="B201" s="2">
        <v>40765</v>
      </c>
      <c r="C201" s="1" t="s">
        <v>20</v>
      </c>
      <c r="D201" s="1">
        <v>3</v>
      </c>
      <c r="E201" s="1">
        <v>19.46</v>
      </c>
      <c r="F201" s="1" t="s">
        <v>25</v>
      </c>
      <c r="G201" s="1">
        <v>0.5</v>
      </c>
      <c r="H201" s="1">
        <f>(70/100*Canada_data[[#This Row],[Sales]])</f>
        <v>13.622</v>
      </c>
      <c r="I201" s="1">
        <f>Canada_data[[#This Row],[ Cost Of Goods ]]+Canada_data[[#This Row],[Shipping Cost]]</f>
        <v>14.122</v>
      </c>
      <c r="J201" s="1" t="s">
        <v>59</v>
      </c>
      <c r="K201" s="1" t="s">
        <v>16</v>
      </c>
      <c r="L201" s="1" t="s">
        <v>27</v>
      </c>
      <c r="M201" s="1" t="s">
        <v>85</v>
      </c>
      <c r="N201" s="1" t="s">
        <v>19</v>
      </c>
      <c r="O201" s="2">
        <v>40826</v>
      </c>
      <c r="P201" s="34"/>
      <c r="Q201" s="34"/>
    </row>
    <row r="202" spans="1:17" x14ac:dyDescent="0.3">
      <c r="A202" s="1">
        <v>57376</v>
      </c>
      <c r="B202" s="2" t="s">
        <v>209</v>
      </c>
      <c r="C202" s="1" t="s">
        <v>20</v>
      </c>
      <c r="D202" s="1">
        <v>6</v>
      </c>
      <c r="E202" s="1">
        <v>326.89299999999997</v>
      </c>
      <c r="F202" s="1" t="s">
        <v>25</v>
      </c>
      <c r="G202" s="1">
        <v>5.31</v>
      </c>
      <c r="H202" s="1">
        <f>(70/100*Canada_data[[#This Row],[Sales]])</f>
        <v>228.82509999999996</v>
      </c>
      <c r="I202" s="1">
        <f>Canada_data[[#This Row],[ Cost Of Goods ]]+Canada_data[[#This Row],[Shipping Cost]]</f>
        <v>234.13509999999997</v>
      </c>
      <c r="J202" s="1" t="s">
        <v>43</v>
      </c>
      <c r="K202" s="1" t="s">
        <v>44</v>
      </c>
      <c r="L202" s="1" t="s">
        <v>30</v>
      </c>
      <c r="M202" s="1" t="s">
        <v>50</v>
      </c>
      <c r="N202" s="1" t="s">
        <v>19</v>
      </c>
      <c r="O202" s="1" t="s">
        <v>209</v>
      </c>
      <c r="P202" s="34"/>
      <c r="Q202" s="34"/>
    </row>
    <row r="203" spans="1:17" x14ac:dyDescent="0.3">
      <c r="A203" s="1">
        <v>34791</v>
      </c>
      <c r="B203" s="2">
        <v>40729</v>
      </c>
      <c r="C203" s="1" t="s">
        <v>60</v>
      </c>
      <c r="D203" s="1">
        <v>37</v>
      </c>
      <c r="E203" s="1">
        <v>284.58</v>
      </c>
      <c r="F203" s="1" t="s">
        <v>25</v>
      </c>
      <c r="G203" s="1">
        <v>4</v>
      </c>
      <c r="H203" s="1">
        <f>(70/100*Canada_data[[#This Row],[Sales]])</f>
        <v>199.20599999999999</v>
      </c>
      <c r="I203" s="1">
        <f>Canada_data[[#This Row],[ Cost Of Goods ]]+Canada_data[[#This Row],[Shipping Cost]]</f>
        <v>203.20599999999999</v>
      </c>
      <c r="J203" s="1" t="s">
        <v>15</v>
      </c>
      <c r="K203" s="1" t="s">
        <v>29</v>
      </c>
      <c r="L203" s="1" t="s">
        <v>17</v>
      </c>
      <c r="M203" s="1" t="s">
        <v>18</v>
      </c>
      <c r="N203" s="1" t="s">
        <v>38</v>
      </c>
      <c r="O203" s="2">
        <v>40791</v>
      </c>
      <c r="P203" s="34"/>
      <c r="Q203" s="34"/>
    </row>
    <row r="204" spans="1:17" x14ac:dyDescent="0.3">
      <c r="A204" s="1">
        <v>3488</v>
      </c>
      <c r="B204" s="2">
        <v>40725</v>
      </c>
      <c r="C204" s="1" t="s">
        <v>60</v>
      </c>
      <c r="D204" s="1">
        <v>39</v>
      </c>
      <c r="E204" s="1">
        <v>4669.1899999999996</v>
      </c>
      <c r="F204" s="1" t="s">
        <v>21</v>
      </c>
      <c r="G204" s="1">
        <v>70.2</v>
      </c>
      <c r="H204" s="1">
        <f>(70/100*Canada_data[[#This Row],[Sales]])</f>
        <v>3268.4329999999995</v>
      </c>
      <c r="I204" s="1">
        <f>Canada_data[[#This Row],[ Cost Of Goods ]]+Canada_data[[#This Row],[Shipping Cost]]</f>
        <v>3338.6329999999994</v>
      </c>
      <c r="J204" s="1" t="s">
        <v>40</v>
      </c>
      <c r="K204" s="1" t="s">
        <v>29</v>
      </c>
      <c r="L204" s="1" t="s">
        <v>17</v>
      </c>
      <c r="M204" s="1" t="s">
        <v>23</v>
      </c>
      <c r="N204" s="1" t="s">
        <v>24</v>
      </c>
      <c r="O204" s="2">
        <v>40817</v>
      </c>
      <c r="P204" s="34"/>
      <c r="Q204" s="34"/>
    </row>
    <row r="205" spans="1:17" x14ac:dyDescent="0.3">
      <c r="A205" s="1">
        <v>1445</v>
      </c>
      <c r="B205" s="2">
        <v>40787</v>
      </c>
      <c r="C205" s="1" t="s">
        <v>60</v>
      </c>
      <c r="D205" s="1">
        <v>30</v>
      </c>
      <c r="E205" s="1">
        <v>339.49</v>
      </c>
      <c r="F205" s="1" t="s">
        <v>25</v>
      </c>
      <c r="G205" s="1">
        <v>5.81</v>
      </c>
      <c r="H205" s="1">
        <f>(70/100*Canada_data[[#This Row],[Sales]])</f>
        <v>237.643</v>
      </c>
      <c r="I205" s="1">
        <f>Canada_data[[#This Row],[ Cost Of Goods ]]+Canada_data[[#This Row],[Shipping Cost]]</f>
        <v>243.453</v>
      </c>
      <c r="J205" s="1" t="s">
        <v>15</v>
      </c>
      <c r="K205" s="1" t="s">
        <v>22</v>
      </c>
      <c r="L205" s="1" t="s">
        <v>27</v>
      </c>
      <c r="M205" s="1" t="s">
        <v>41</v>
      </c>
      <c r="N205" s="1" t="s">
        <v>32</v>
      </c>
      <c r="O205" s="2">
        <v>40848</v>
      </c>
      <c r="P205" s="34"/>
      <c r="Q205" s="34"/>
    </row>
    <row r="206" spans="1:17" x14ac:dyDescent="0.3">
      <c r="A206" s="1">
        <v>1440</v>
      </c>
      <c r="B206" s="2">
        <v>40794</v>
      </c>
      <c r="C206" s="1" t="s">
        <v>13</v>
      </c>
      <c r="D206" s="1">
        <v>41</v>
      </c>
      <c r="E206" s="1">
        <v>726.22</v>
      </c>
      <c r="F206" s="1" t="s">
        <v>25</v>
      </c>
      <c r="G206" s="1">
        <v>8.99</v>
      </c>
      <c r="H206" s="1">
        <f>(70/100*Canada_data[[#This Row],[Sales]])</f>
        <v>508.35399999999998</v>
      </c>
      <c r="I206" s="1">
        <f>Canada_data[[#This Row],[ Cost Of Goods ]]+Canada_data[[#This Row],[Shipping Cost]]</f>
        <v>517.34399999999994</v>
      </c>
      <c r="J206" s="1" t="s">
        <v>40</v>
      </c>
      <c r="K206" s="1" t="s">
        <v>44</v>
      </c>
      <c r="L206" s="1" t="s">
        <v>17</v>
      </c>
      <c r="M206" s="1" t="s">
        <v>18</v>
      </c>
      <c r="N206" s="1" t="s">
        <v>32</v>
      </c>
      <c r="O206" s="2">
        <v>40855</v>
      </c>
      <c r="P206" s="34"/>
      <c r="Q206" s="34"/>
    </row>
    <row r="207" spans="1:17" x14ac:dyDescent="0.3">
      <c r="A207" s="1">
        <v>55013</v>
      </c>
      <c r="B207" s="2">
        <v>40884</v>
      </c>
      <c r="C207" s="1" t="s">
        <v>13</v>
      </c>
      <c r="D207" s="1">
        <v>5</v>
      </c>
      <c r="E207" s="1">
        <v>24.3</v>
      </c>
      <c r="F207" s="1" t="s">
        <v>25</v>
      </c>
      <c r="G207" s="1">
        <v>0.5</v>
      </c>
      <c r="H207" s="1">
        <f>(70/100*Canada_data[[#This Row],[Sales]])</f>
        <v>17.009999999999998</v>
      </c>
      <c r="I207" s="1">
        <f>Canada_data[[#This Row],[ Cost Of Goods ]]+Canada_data[[#This Row],[Shipping Cost]]</f>
        <v>17.509999999999998</v>
      </c>
      <c r="J207" s="1" t="s">
        <v>36</v>
      </c>
      <c r="K207" s="1" t="s">
        <v>29</v>
      </c>
      <c r="L207" s="1" t="s">
        <v>27</v>
      </c>
      <c r="M207" s="1" t="s">
        <v>85</v>
      </c>
      <c r="N207" s="1" t="s">
        <v>19</v>
      </c>
      <c r="O207" s="1" t="s">
        <v>210</v>
      </c>
      <c r="P207" s="34"/>
      <c r="Q207" s="34"/>
    </row>
    <row r="208" spans="1:17" x14ac:dyDescent="0.3">
      <c r="A208" s="1">
        <v>27684</v>
      </c>
      <c r="B208" s="2">
        <v>40672</v>
      </c>
      <c r="C208" s="1" t="s">
        <v>13</v>
      </c>
      <c r="D208" s="1">
        <v>1</v>
      </c>
      <c r="E208" s="1">
        <v>13.04</v>
      </c>
      <c r="F208" s="1" t="s">
        <v>25</v>
      </c>
      <c r="G208" s="1">
        <v>2.89</v>
      </c>
      <c r="H208" s="1">
        <f>(70/100*Canada_data[[#This Row],[Sales]])</f>
        <v>9.1279999999999983</v>
      </c>
      <c r="I208" s="1">
        <f>Canada_data[[#This Row],[ Cost Of Goods ]]+Canada_data[[#This Row],[Shipping Cost]]</f>
        <v>12.017999999999999</v>
      </c>
      <c r="J208" s="1" t="s">
        <v>56</v>
      </c>
      <c r="K208" s="1" t="s">
        <v>22</v>
      </c>
      <c r="L208" s="1" t="s">
        <v>27</v>
      </c>
      <c r="M208" s="1" t="s">
        <v>41</v>
      </c>
      <c r="N208" s="1" t="s">
        <v>32</v>
      </c>
      <c r="O208" s="2">
        <v>40733</v>
      </c>
      <c r="P208" s="34"/>
      <c r="Q208" s="34"/>
    </row>
    <row r="209" spans="1:17" x14ac:dyDescent="0.3">
      <c r="A209" s="1">
        <v>12355</v>
      </c>
      <c r="B209" s="2" t="s">
        <v>111</v>
      </c>
      <c r="C209" s="1" t="s">
        <v>53</v>
      </c>
      <c r="D209" s="1">
        <v>45</v>
      </c>
      <c r="E209" s="1">
        <v>168.66</v>
      </c>
      <c r="F209" s="1" t="s">
        <v>25</v>
      </c>
      <c r="G209" s="1">
        <v>5.13</v>
      </c>
      <c r="H209" s="1">
        <f>(70/100*Canada_data[[#This Row],[Sales]])</f>
        <v>118.06199999999998</v>
      </c>
      <c r="I209" s="1">
        <f>Canada_data[[#This Row],[ Cost Of Goods ]]+Canada_data[[#This Row],[Shipping Cost]]</f>
        <v>123.19199999999998</v>
      </c>
      <c r="J209" s="1" t="s">
        <v>43</v>
      </c>
      <c r="K209" s="1" t="s">
        <v>22</v>
      </c>
      <c r="L209" s="1" t="s">
        <v>27</v>
      </c>
      <c r="M209" s="1" t="s">
        <v>76</v>
      </c>
      <c r="N209" s="1" t="s">
        <v>19</v>
      </c>
      <c r="O209" s="1" t="s">
        <v>211</v>
      </c>
      <c r="P209" s="34"/>
      <c r="Q209" s="34"/>
    </row>
    <row r="210" spans="1:17" x14ac:dyDescent="0.3">
      <c r="A210" s="1">
        <v>20898</v>
      </c>
      <c r="B210" s="2" t="s">
        <v>172</v>
      </c>
      <c r="C210" s="1" t="s">
        <v>60</v>
      </c>
      <c r="D210" s="1">
        <v>33</v>
      </c>
      <c r="E210" s="1">
        <v>1756.5930000000001</v>
      </c>
      <c r="F210" s="1" t="s">
        <v>25</v>
      </c>
      <c r="G210" s="1">
        <v>5.63</v>
      </c>
      <c r="H210" s="1">
        <f>(70/100*Canada_data[[#This Row],[Sales]])</f>
        <v>1229.6151</v>
      </c>
      <c r="I210" s="1">
        <f>Canada_data[[#This Row],[ Cost Of Goods ]]+Canada_data[[#This Row],[Shipping Cost]]</f>
        <v>1235.2451000000001</v>
      </c>
      <c r="J210" s="1" t="s">
        <v>49</v>
      </c>
      <c r="K210" s="1" t="s">
        <v>16</v>
      </c>
      <c r="L210" s="1" t="s">
        <v>30</v>
      </c>
      <c r="M210" s="1" t="s">
        <v>50</v>
      </c>
      <c r="N210" s="1" t="s">
        <v>19</v>
      </c>
      <c r="O210" s="2">
        <v>40554</v>
      </c>
      <c r="P210" s="34"/>
      <c r="Q210" s="34"/>
    </row>
    <row r="211" spans="1:17" x14ac:dyDescent="0.3">
      <c r="A211" s="1">
        <v>32036</v>
      </c>
      <c r="B211" s="2">
        <v>40673</v>
      </c>
      <c r="C211" s="1" t="s">
        <v>60</v>
      </c>
      <c r="D211" s="1">
        <v>25</v>
      </c>
      <c r="E211" s="1">
        <v>362.52</v>
      </c>
      <c r="F211" s="1" t="s">
        <v>25</v>
      </c>
      <c r="G211" s="1">
        <v>7.51</v>
      </c>
      <c r="H211" s="1">
        <f>(70/100*Canada_data[[#This Row],[Sales]])</f>
        <v>253.76399999999998</v>
      </c>
      <c r="I211" s="1">
        <f>Canada_data[[#This Row],[ Cost Of Goods ]]+Canada_data[[#This Row],[Shipping Cost]]</f>
        <v>261.274</v>
      </c>
      <c r="J211" s="1" t="s">
        <v>56</v>
      </c>
      <c r="K211" s="1" t="s">
        <v>22</v>
      </c>
      <c r="L211" s="1" t="s">
        <v>27</v>
      </c>
      <c r="M211" s="1" t="s">
        <v>64</v>
      </c>
      <c r="N211" s="1" t="s">
        <v>19</v>
      </c>
      <c r="O211" s="2">
        <v>40704</v>
      </c>
      <c r="P211" s="34"/>
      <c r="Q211" s="34"/>
    </row>
    <row r="212" spans="1:17" x14ac:dyDescent="0.3">
      <c r="A212" s="1">
        <v>29152</v>
      </c>
      <c r="B212" s="2" t="s">
        <v>92</v>
      </c>
      <c r="C212" s="1" t="s">
        <v>13</v>
      </c>
      <c r="D212" s="1">
        <v>13</v>
      </c>
      <c r="E212" s="1">
        <v>94.99</v>
      </c>
      <c r="F212" s="1" t="s">
        <v>25</v>
      </c>
      <c r="G212" s="1">
        <v>9.69</v>
      </c>
      <c r="H212" s="1">
        <f>(70/100*Canada_data[[#This Row],[Sales]])</f>
        <v>66.492999999999995</v>
      </c>
      <c r="I212" s="1">
        <f>Canada_data[[#This Row],[ Cost Of Goods ]]+Canada_data[[#This Row],[Shipping Cost]]</f>
        <v>76.182999999999993</v>
      </c>
      <c r="J212" s="1" t="s">
        <v>108</v>
      </c>
      <c r="K212" s="1" t="s">
        <v>44</v>
      </c>
      <c r="L212" s="1" t="s">
        <v>27</v>
      </c>
      <c r="M212" s="1" t="s">
        <v>64</v>
      </c>
      <c r="N212" s="1" t="s">
        <v>19</v>
      </c>
      <c r="O212" s="1" t="s">
        <v>92</v>
      </c>
      <c r="P212" s="34"/>
      <c r="Q212" s="34"/>
    </row>
    <row r="213" spans="1:17" x14ac:dyDescent="0.3">
      <c r="A213" s="1">
        <v>47462</v>
      </c>
      <c r="B213" s="2">
        <v>40792</v>
      </c>
      <c r="C213" s="1" t="s">
        <v>35</v>
      </c>
      <c r="D213" s="1">
        <v>43</v>
      </c>
      <c r="E213" s="1">
        <v>154.18</v>
      </c>
      <c r="F213" s="1" t="s">
        <v>25</v>
      </c>
      <c r="G213" s="1">
        <v>5.47</v>
      </c>
      <c r="H213" s="1">
        <f>(70/100*Canada_data[[#This Row],[Sales]])</f>
        <v>107.926</v>
      </c>
      <c r="I213" s="1">
        <f>Canada_data[[#This Row],[ Cost Of Goods ]]+Canada_data[[#This Row],[Shipping Cost]]</f>
        <v>113.396</v>
      </c>
      <c r="J213" s="1" t="s">
        <v>26</v>
      </c>
      <c r="K213" s="1" t="s">
        <v>22</v>
      </c>
      <c r="L213" s="1" t="s">
        <v>27</v>
      </c>
      <c r="M213" s="1" t="s">
        <v>79</v>
      </c>
      <c r="N213" s="1" t="s">
        <v>19</v>
      </c>
      <c r="O213" s="2">
        <v>40853</v>
      </c>
      <c r="P213" s="34"/>
      <c r="Q213" s="34"/>
    </row>
    <row r="214" spans="1:17" x14ac:dyDescent="0.3">
      <c r="A214" s="1">
        <v>46468</v>
      </c>
      <c r="B214" s="2">
        <v>40848</v>
      </c>
      <c r="C214" s="1" t="s">
        <v>20</v>
      </c>
      <c r="D214" s="1">
        <v>1</v>
      </c>
      <c r="E214" s="1">
        <v>11.87</v>
      </c>
      <c r="F214" s="1" t="s">
        <v>25</v>
      </c>
      <c r="G214" s="1">
        <v>5.4</v>
      </c>
      <c r="H214" s="1">
        <f>(70/100*Canada_data[[#This Row],[Sales]])</f>
        <v>8.3089999999999993</v>
      </c>
      <c r="I214" s="1">
        <f>Canada_data[[#This Row],[ Cost Of Goods ]]+Canada_data[[#This Row],[Shipping Cost]]</f>
        <v>13.709</v>
      </c>
      <c r="J214" s="1" t="s">
        <v>56</v>
      </c>
      <c r="K214" s="1" t="s">
        <v>29</v>
      </c>
      <c r="L214" s="1" t="s">
        <v>27</v>
      </c>
      <c r="M214" s="1" t="s">
        <v>28</v>
      </c>
      <c r="N214" s="1" t="s">
        <v>19</v>
      </c>
      <c r="O214" s="1" t="s">
        <v>138</v>
      </c>
      <c r="P214" s="34"/>
      <c r="Q214" s="34"/>
    </row>
    <row r="215" spans="1:17" x14ac:dyDescent="0.3">
      <c r="A215" s="1">
        <v>4960</v>
      </c>
      <c r="B215" s="2" t="s">
        <v>207</v>
      </c>
      <c r="C215" s="1" t="s">
        <v>13</v>
      </c>
      <c r="D215" s="1">
        <v>4</v>
      </c>
      <c r="E215" s="1">
        <v>40.869999999999997</v>
      </c>
      <c r="F215" s="1" t="s">
        <v>14</v>
      </c>
      <c r="G215" s="1">
        <v>8.74</v>
      </c>
      <c r="H215" s="1">
        <f>(70/100*Canada_data[[#This Row],[Sales]])</f>
        <v>28.608999999999995</v>
      </c>
      <c r="I215" s="1">
        <f>Canada_data[[#This Row],[ Cost Of Goods ]]+Canada_data[[#This Row],[Shipping Cost]]</f>
        <v>37.348999999999997</v>
      </c>
      <c r="J215" s="1" t="s">
        <v>36</v>
      </c>
      <c r="K215" s="1" t="s">
        <v>22</v>
      </c>
      <c r="L215" s="1" t="s">
        <v>27</v>
      </c>
      <c r="M215" s="1" t="s">
        <v>28</v>
      </c>
      <c r="N215" s="1" t="s">
        <v>19</v>
      </c>
      <c r="O215" s="1" t="s">
        <v>212</v>
      </c>
      <c r="P215" s="34"/>
      <c r="Q215" s="34"/>
    </row>
    <row r="216" spans="1:17" x14ac:dyDescent="0.3">
      <c r="A216" s="1">
        <v>19616</v>
      </c>
      <c r="B216" s="2" t="s">
        <v>148</v>
      </c>
      <c r="C216" s="1" t="s">
        <v>35</v>
      </c>
      <c r="D216" s="1">
        <v>42</v>
      </c>
      <c r="E216" s="1">
        <v>116.94</v>
      </c>
      <c r="F216" s="1" t="s">
        <v>14</v>
      </c>
      <c r="G216" s="1">
        <v>1.25</v>
      </c>
      <c r="H216" s="1">
        <f>(70/100*Canada_data[[#This Row],[Sales]])</f>
        <v>81.85799999999999</v>
      </c>
      <c r="I216" s="1">
        <f>Canada_data[[#This Row],[ Cost Of Goods ]]+Canada_data[[#This Row],[Shipping Cost]]</f>
        <v>83.10799999999999</v>
      </c>
      <c r="J216" s="1" t="s">
        <v>56</v>
      </c>
      <c r="K216" s="1" t="s">
        <v>22</v>
      </c>
      <c r="L216" s="1" t="s">
        <v>27</v>
      </c>
      <c r="M216" s="1" t="s">
        <v>41</v>
      </c>
      <c r="N216" s="1" t="s">
        <v>38</v>
      </c>
      <c r="O216" s="1" t="s">
        <v>213</v>
      </c>
      <c r="P216" s="34"/>
      <c r="Q216" s="34"/>
    </row>
    <row r="217" spans="1:17" x14ac:dyDescent="0.3">
      <c r="A217" s="1">
        <v>17573</v>
      </c>
      <c r="B217" s="2">
        <v>40642</v>
      </c>
      <c r="C217" s="1" t="s">
        <v>13</v>
      </c>
      <c r="D217" s="1">
        <v>47</v>
      </c>
      <c r="E217" s="1">
        <v>21555.599999999999</v>
      </c>
      <c r="F217" s="1" t="s">
        <v>21</v>
      </c>
      <c r="G217" s="1">
        <v>49</v>
      </c>
      <c r="H217" s="1">
        <f>(70/100*Canada_data[[#This Row],[Sales]])</f>
        <v>15088.919999999998</v>
      </c>
      <c r="I217" s="1">
        <f>Canada_data[[#This Row],[ Cost Of Goods ]]+Canada_data[[#This Row],[Shipping Cost]]</f>
        <v>15137.919999999998</v>
      </c>
      <c r="J217" s="1" t="s">
        <v>59</v>
      </c>
      <c r="K217" s="1" t="s">
        <v>44</v>
      </c>
      <c r="L217" s="1" t="s">
        <v>30</v>
      </c>
      <c r="M217" s="1" t="s">
        <v>214</v>
      </c>
      <c r="N217" s="1" t="s">
        <v>24</v>
      </c>
      <c r="O217" s="2">
        <v>40703</v>
      </c>
      <c r="P217" s="34"/>
      <c r="Q217" s="34"/>
    </row>
    <row r="218" spans="1:17" x14ac:dyDescent="0.3">
      <c r="A218" s="1">
        <v>24038</v>
      </c>
      <c r="B218" s="2" t="s">
        <v>215</v>
      </c>
      <c r="C218" s="1" t="s">
        <v>35</v>
      </c>
      <c r="D218" s="1">
        <v>15</v>
      </c>
      <c r="E218" s="1">
        <v>896.18050000000005</v>
      </c>
      <c r="F218" s="1" t="s">
        <v>14</v>
      </c>
      <c r="G218" s="1">
        <v>5.26</v>
      </c>
      <c r="H218" s="1">
        <f>(70/100*Canada_data[[#This Row],[Sales]])</f>
        <v>627.32635000000005</v>
      </c>
      <c r="I218" s="1">
        <f>Canada_data[[#This Row],[ Cost Of Goods ]]+Canada_data[[#This Row],[Shipping Cost]]</f>
        <v>632.58635000000004</v>
      </c>
      <c r="J218" s="1" t="s">
        <v>126</v>
      </c>
      <c r="K218" s="1" t="s">
        <v>22</v>
      </c>
      <c r="L218" s="1" t="s">
        <v>30</v>
      </c>
      <c r="M218" s="1" t="s">
        <v>50</v>
      </c>
      <c r="N218" s="1" t="s">
        <v>19</v>
      </c>
      <c r="O218" s="1" t="s">
        <v>159</v>
      </c>
      <c r="P218" s="34"/>
      <c r="Q218" s="34"/>
    </row>
    <row r="219" spans="1:17" x14ac:dyDescent="0.3">
      <c r="A219" s="1">
        <v>25376</v>
      </c>
      <c r="B219" s="2" t="s">
        <v>107</v>
      </c>
      <c r="C219" s="1" t="s">
        <v>20</v>
      </c>
      <c r="D219" s="1">
        <v>12</v>
      </c>
      <c r="E219" s="1">
        <v>76.61</v>
      </c>
      <c r="F219" s="1" t="s">
        <v>25</v>
      </c>
      <c r="G219" s="1">
        <v>5.29</v>
      </c>
      <c r="H219" s="1">
        <f>(70/100*Canada_data[[#This Row],[Sales]])</f>
        <v>53.626999999999995</v>
      </c>
      <c r="I219" s="1">
        <f>Canada_data[[#This Row],[ Cost Of Goods ]]+Canada_data[[#This Row],[Shipping Cost]]</f>
        <v>58.916999999999994</v>
      </c>
      <c r="J219" s="1" t="s">
        <v>126</v>
      </c>
      <c r="K219" s="1" t="s">
        <v>22</v>
      </c>
      <c r="L219" s="1" t="s">
        <v>17</v>
      </c>
      <c r="M219" s="1" t="s">
        <v>18</v>
      </c>
      <c r="N219" s="1" t="s">
        <v>19</v>
      </c>
      <c r="O219" s="1" t="s">
        <v>216</v>
      </c>
      <c r="P219" s="34"/>
      <c r="Q219" s="34"/>
    </row>
    <row r="220" spans="1:17" x14ac:dyDescent="0.3">
      <c r="A220" s="1">
        <v>22211</v>
      </c>
      <c r="B220" s="2">
        <v>40612</v>
      </c>
      <c r="C220" s="1" t="s">
        <v>53</v>
      </c>
      <c r="D220" s="1">
        <v>30</v>
      </c>
      <c r="E220" s="1">
        <v>943.44</v>
      </c>
      <c r="F220" s="1" t="s">
        <v>25</v>
      </c>
      <c r="G220" s="1">
        <v>19.989999999999998</v>
      </c>
      <c r="H220" s="1">
        <f>(70/100*Canada_data[[#This Row],[Sales]])</f>
        <v>660.40800000000002</v>
      </c>
      <c r="I220" s="1">
        <f>Canada_data[[#This Row],[ Cost Of Goods ]]+Canada_data[[#This Row],[Shipping Cost]]</f>
        <v>680.39800000000002</v>
      </c>
      <c r="J220" s="1" t="s">
        <v>108</v>
      </c>
      <c r="K220" s="1" t="s">
        <v>16</v>
      </c>
      <c r="L220" s="1" t="s">
        <v>27</v>
      </c>
      <c r="M220" s="1" t="s">
        <v>28</v>
      </c>
      <c r="N220" s="1" t="s">
        <v>19</v>
      </c>
      <c r="O220" s="2">
        <v>40673</v>
      </c>
      <c r="P220" s="34"/>
      <c r="Q220" s="34"/>
    </row>
    <row r="221" spans="1:17" x14ac:dyDescent="0.3">
      <c r="A221" s="1">
        <v>31648</v>
      </c>
      <c r="B221" s="2" t="s">
        <v>34</v>
      </c>
      <c r="C221" s="1" t="s">
        <v>35</v>
      </c>
      <c r="D221" s="1">
        <v>8</v>
      </c>
      <c r="E221" s="1">
        <v>68.94</v>
      </c>
      <c r="F221" s="1" t="s">
        <v>25</v>
      </c>
      <c r="G221" s="1">
        <v>2.38</v>
      </c>
      <c r="H221" s="1">
        <f>(70/100*Canada_data[[#This Row],[Sales]])</f>
        <v>48.257999999999996</v>
      </c>
      <c r="I221" s="1">
        <f>Canada_data[[#This Row],[ Cost Of Goods ]]+Canada_data[[#This Row],[Shipping Cost]]</f>
        <v>50.637999999999998</v>
      </c>
      <c r="J221" s="1" t="s">
        <v>108</v>
      </c>
      <c r="K221" s="1" t="s">
        <v>29</v>
      </c>
      <c r="L221" s="1" t="s">
        <v>30</v>
      </c>
      <c r="M221" s="1" t="s">
        <v>31</v>
      </c>
      <c r="N221" s="1" t="s">
        <v>32</v>
      </c>
      <c r="O221" s="1" t="s">
        <v>34</v>
      </c>
      <c r="P221" s="34"/>
      <c r="Q221" s="34"/>
    </row>
    <row r="222" spans="1:17" x14ac:dyDescent="0.3">
      <c r="A222" s="1">
        <v>50500</v>
      </c>
      <c r="B222" s="2">
        <v>40703</v>
      </c>
      <c r="C222" s="1" t="s">
        <v>13</v>
      </c>
      <c r="D222" s="1">
        <v>11</v>
      </c>
      <c r="E222" s="1">
        <v>64.86</v>
      </c>
      <c r="F222" s="1" t="s">
        <v>25</v>
      </c>
      <c r="G222" s="1">
        <v>0.95</v>
      </c>
      <c r="H222" s="1">
        <f>(70/100*Canada_data[[#This Row],[Sales]])</f>
        <v>45.401999999999994</v>
      </c>
      <c r="I222" s="1">
        <f>Canada_data[[#This Row],[ Cost Of Goods ]]+Canada_data[[#This Row],[Shipping Cost]]</f>
        <v>46.351999999999997</v>
      </c>
      <c r="J222" s="1" t="s">
        <v>72</v>
      </c>
      <c r="K222" s="1" t="s">
        <v>16</v>
      </c>
      <c r="L222" s="1" t="s">
        <v>27</v>
      </c>
      <c r="M222" s="1" t="s">
        <v>28</v>
      </c>
      <c r="N222" s="1" t="s">
        <v>38</v>
      </c>
      <c r="O222" s="2">
        <v>40825</v>
      </c>
      <c r="P222" s="34"/>
      <c r="Q222" s="34"/>
    </row>
    <row r="223" spans="1:17" x14ac:dyDescent="0.3">
      <c r="A223" s="1">
        <v>12448</v>
      </c>
      <c r="B223" s="2">
        <v>40766</v>
      </c>
      <c r="C223" s="1" t="s">
        <v>20</v>
      </c>
      <c r="D223" s="1">
        <v>33</v>
      </c>
      <c r="E223" s="1">
        <v>240.27</v>
      </c>
      <c r="F223" s="1" t="s">
        <v>25</v>
      </c>
      <c r="G223" s="1">
        <v>11.51</v>
      </c>
      <c r="H223" s="1">
        <f>(70/100*Canada_data[[#This Row],[Sales]])</f>
        <v>168.18899999999999</v>
      </c>
      <c r="I223" s="1">
        <f>Canada_data[[#This Row],[ Cost Of Goods ]]+Canada_data[[#This Row],[Shipping Cost]]</f>
        <v>179.69899999999998</v>
      </c>
      <c r="J223" s="1" t="s">
        <v>36</v>
      </c>
      <c r="K223" s="1" t="s">
        <v>44</v>
      </c>
      <c r="L223" s="1" t="s">
        <v>27</v>
      </c>
      <c r="M223" s="1" t="s">
        <v>79</v>
      </c>
      <c r="N223" s="1" t="s">
        <v>19</v>
      </c>
      <c r="O223" s="2">
        <v>40858</v>
      </c>
      <c r="P223" s="34"/>
      <c r="Q223" s="34"/>
    </row>
    <row r="224" spans="1:17" x14ac:dyDescent="0.3">
      <c r="A224" s="1">
        <v>2757</v>
      </c>
      <c r="B224" s="2" t="s">
        <v>210</v>
      </c>
      <c r="C224" s="1" t="s">
        <v>35</v>
      </c>
      <c r="D224" s="1">
        <v>42</v>
      </c>
      <c r="E224" s="1">
        <v>569.32000000000005</v>
      </c>
      <c r="F224" s="1" t="s">
        <v>14</v>
      </c>
      <c r="G224" s="1">
        <v>3.14</v>
      </c>
      <c r="H224" s="1">
        <f>(70/100*Canada_data[[#This Row],[Sales]])</f>
        <v>398.524</v>
      </c>
      <c r="I224" s="1">
        <f>Canada_data[[#This Row],[ Cost Of Goods ]]+Canada_data[[#This Row],[Shipping Cost]]</f>
        <v>401.66399999999999</v>
      </c>
      <c r="J224" s="1" t="s">
        <v>108</v>
      </c>
      <c r="K224" s="1" t="s">
        <v>22</v>
      </c>
      <c r="L224" s="1" t="s">
        <v>27</v>
      </c>
      <c r="M224" s="1" t="s">
        <v>37</v>
      </c>
      <c r="N224" s="1" t="s">
        <v>32</v>
      </c>
      <c r="O224" s="1" t="s">
        <v>84</v>
      </c>
      <c r="P224" s="34"/>
      <c r="Q224" s="34"/>
    </row>
    <row r="225" spans="1:17" x14ac:dyDescent="0.3">
      <c r="A225" s="1">
        <v>32</v>
      </c>
      <c r="B225" s="2" t="s">
        <v>120</v>
      </c>
      <c r="C225" s="1" t="s">
        <v>35</v>
      </c>
      <c r="D225" s="1">
        <v>15</v>
      </c>
      <c r="E225" s="1">
        <v>140.56</v>
      </c>
      <c r="F225" s="1" t="s">
        <v>25</v>
      </c>
      <c r="G225" s="1">
        <v>8.99</v>
      </c>
      <c r="H225" s="1">
        <f>(70/100*Canada_data[[#This Row],[Sales]])</f>
        <v>98.391999999999996</v>
      </c>
      <c r="I225" s="1">
        <f>Canada_data[[#This Row],[ Cost Of Goods ]]+Canada_data[[#This Row],[Shipping Cost]]</f>
        <v>107.38199999999999</v>
      </c>
      <c r="J225" s="1" t="s">
        <v>108</v>
      </c>
      <c r="K225" s="1" t="s">
        <v>22</v>
      </c>
      <c r="L225" s="1" t="s">
        <v>30</v>
      </c>
      <c r="M225" s="1" t="s">
        <v>31</v>
      </c>
      <c r="N225" s="1" t="s">
        <v>32</v>
      </c>
      <c r="O225" s="1" t="s">
        <v>121</v>
      </c>
      <c r="P225" s="34"/>
      <c r="Q225" s="34"/>
    </row>
    <row r="226" spans="1:17" x14ac:dyDescent="0.3">
      <c r="A226" s="1">
        <v>52288</v>
      </c>
      <c r="B226" s="2">
        <v>40824</v>
      </c>
      <c r="C226" s="1" t="s">
        <v>35</v>
      </c>
      <c r="D226" s="1">
        <v>19</v>
      </c>
      <c r="E226" s="1">
        <v>1410.44</v>
      </c>
      <c r="F226" s="1" t="s">
        <v>25</v>
      </c>
      <c r="G226" s="1">
        <v>19.989999999999998</v>
      </c>
      <c r="H226" s="1">
        <f>(70/100*Canada_data[[#This Row],[Sales]])</f>
        <v>987.30799999999999</v>
      </c>
      <c r="I226" s="1">
        <f>Canada_data[[#This Row],[ Cost Of Goods ]]+Canada_data[[#This Row],[Shipping Cost]]</f>
        <v>1007.298</v>
      </c>
      <c r="J226" s="1" t="s">
        <v>15</v>
      </c>
      <c r="K226" s="1" t="s">
        <v>29</v>
      </c>
      <c r="L226" s="1" t="s">
        <v>17</v>
      </c>
      <c r="M226" s="1" t="s">
        <v>18</v>
      </c>
      <c r="N226" s="1" t="s">
        <v>19</v>
      </c>
      <c r="O226" s="2">
        <v>40855</v>
      </c>
      <c r="P226" s="34"/>
      <c r="Q226" s="34"/>
    </row>
    <row r="227" spans="1:17" x14ac:dyDescent="0.3">
      <c r="A227" s="1">
        <v>51842</v>
      </c>
      <c r="B227" s="2" t="s">
        <v>217</v>
      </c>
      <c r="C227" s="1" t="s">
        <v>13</v>
      </c>
      <c r="D227" s="1">
        <v>1</v>
      </c>
      <c r="E227" s="1">
        <v>54.22</v>
      </c>
      <c r="F227" s="1" t="s">
        <v>25</v>
      </c>
      <c r="G227" s="1">
        <v>5.81</v>
      </c>
      <c r="H227" s="1">
        <f>(70/100*Canada_data[[#This Row],[Sales]])</f>
        <v>37.953999999999994</v>
      </c>
      <c r="I227" s="1">
        <f>Canada_data[[#This Row],[ Cost Of Goods ]]+Canada_data[[#This Row],[Shipping Cost]]</f>
        <v>43.763999999999996</v>
      </c>
      <c r="J227" s="1" t="s">
        <v>59</v>
      </c>
      <c r="K227" s="1" t="s">
        <v>22</v>
      </c>
      <c r="L227" s="1" t="s">
        <v>27</v>
      </c>
      <c r="M227" s="1" t="s">
        <v>28</v>
      </c>
      <c r="N227" s="1" t="s">
        <v>19</v>
      </c>
      <c r="O227" s="2">
        <v>40614</v>
      </c>
      <c r="P227" s="34"/>
      <c r="Q227" s="34"/>
    </row>
    <row r="228" spans="1:17" x14ac:dyDescent="0.3">
      <c r="A228" s="1">
        <v>9922</v>
      </c>
      <c r="B228" s="2">
        <v>40606</v>
      </c>
      <c r="C228" s="1" t="s">
        <v>53</v>
      </c>
      <c r="D228" s="1">
        <v>21</v>
      </c>
      <c r="E228" s="1">
        <v>1176.8589999999999</v>
      </c>
      <c r="F228" s="1" t="s">
        <v>25</v>
      </c>
      <c r="G228" s="1">
        <v>3.99</v>
      </c>
      <c r="H228" s="1">
        <f>(70/100*Canada_data[[#This Row],[Sales]])</f>
        <v>823.80129999999986</v>
      </c>
      <c r="I228" s="1">
        <f>Canada_data[[#This Row],[ Cost Of Goods ]]+Canada_data[[#This Row],[Shipping Cost]]</f>
        <v>827.79129999999986</v>
      </c>
      <c r="J228" s="1" t="s">
        <v>108</v>
      </c>
      <c r="K228" s="1" t="s">
        <v>16</v>
      </c>
      <c r="L228" s="1" t="s">
        <v>30</v>
      </c>
      <c r="M228" s="1" t="s">
        <v>50</v>
      </c>
      <c r="N228" s="1" t="s">
        <v>19</v>
      </c>
      <c r="O228" s="2">
        <v>40637</v>
      </c>
      <c r="P228" s="34"/>
      <c r="Q228" s="34"/>
    </row>
    <row r="229" spans="1:17" x14ac:dyDescent="0.3">
      <c r="A229" s="1">
        <v>46885</v>
      </c>
      <c r="B229" s="2">
        <v>40730</v>
      </c>
      <c r="C229" s="1" t="s">
        <v>13</v>
      </c>
      <c r="D229" s="1">
        <v>32</v>
      </c>
      <c r="E229" s="1">
        <v>1997.13</v>
      </c>
      <c r="F229" s="1" t="s">
        <v>25</v>
      </c>
      <c r="G229" s="1">
        <v>14.48</v>
      </c>
      <c r="H229" s="1">
        <f>(70/100*Canada_data[[#This Row],[Sales]])</f>
        <v>1397.991</v>
      </c>
      <c r="I229" s="1">
        <f>Canada_data[[#This Row],[ Cost Of Goods ]]+Canada_data[[#This Row],[Shipping Cost]]</f>
        <v>1412.471</v>
      </c>
      <c r="J229" s="1" t="s">
        <v>40</v>
      </c>
      <c r="K229" s="1" t="s">
        <v>22</v>
      </c>
      <c r="L229" s="1" t="s">
        <v>17</v>
      </c>
      <c r="M229" s="1" t="s">
        <v>18</v>
      </c>
      <c r="N229" s="1" t="s">
        <v>19</v>
      </c>
      <c r="O229" s="2">
        <v>40883</v>
      </c>
      <c r="P229" s="34"/>
      <c r="Q229" s="34"/>
    </row>
    <row r="230" spans="1:17" x14ac:dyDescent="0.3">
      <c r="A230" s="1">
        <v>2823</v>
      </c>
      <c r="B230" s="2">
        <v>40764</v>
      </c>
      <c r="C230" s="1" t="s">
        <v>35</v>
      </c>
      <c r="D230" s="1">
        <v>21</v>
      </c>
      <c r="E230" s="1">
        <v>4754.08</v>
      </c>
      <c r="F230" s="1" t="s">
        <v>21</v>
      </c>
      <c r="G230" s="1">
        <v>28.66</v>
      </c>
      <c r="H230" s="1">
        <f>(70/100*Canada_data[[#This Row],[Sales]])</f>
        <v>3327.8559999999998</v>
      </c>
      <c r="I230" s="1">
        <f>Canada_data[[#This Row],[ Cost Of Goods ]]+Canada_data[[#This Row],[Shipping Cost]]</f>
        <v>3356.5159999999996</v>
      </c>
      <c r="J230" s="1" t="s">
        <v>40</v>
      </c>
      <c r="K230" s="1" t="s">
        <v>29</v>
      </c>
      <c r="L230" s="1" t="s">
        <v>27</v>
      </c>
      <c r="M230" s="1" t="s">
        <v>64</v>
      </c>
      <c r="N230" s="1" t="s">
        <v>24</v>
      </c>
      <c r="O230" s="2">
        <v>40795</v>
      </c>
      <c r="P230" s="34"/>
      <c r="Q230" s="34"/>
    </row>
    <row r="231" spans="1:17" x14ac:dyDescent="0.3">
      <c r="A231" s="1">
        <v>40165</v>
      </c>
      <c r="B231" s="2">
        <v>40577</v>
      </c>
      <c r="C231" s="1" t="s">
        <v>35</v>
      </c>
      <c r="D231" s="1">
        <v>50</v>
      </c>
      <c r="E231" s="1">
        <v>421.36</v>
      </c>
      <c r="F231" s="1" t="s">
        <v>25</v>
      </c>
      <c r="G231" s="1">
        <v>4.5</v>
      </c>
      <c r="H231" s="1">
        <f>(70/100*Canada_data[[#This Row],[Sales]])</f>
        <v>294.952</v>
      </c>
      <c r="I231" s="1">
        <f>Canada_data[[#This Row],[ Cost Of Goods ]]+Canada_data[[#This Row],[Shipping Cost]]</f>
        <v>299.452</v>
      </c>
      <c r="J231" s="1" t="s">
        <v>36</v>
      </c>
      <c r="K231" s="1" t="s">
        <v>16</v>
      </c>
      <c r="L231" s="1" t="s">
        <v>27</v>
      </c>
      <c r="M231" s="1" t="s">
        <v>76</v>
      </c>
      <c r="N231" s="1" t="s">
        <v>19</v>
      </c>
      <c r="O231" s="2">
        <v>40666</v>
      </c>
      <c r="P231" s="34"/>
      <c r="Q231" s="34"/>
    </row>
    <row r="232" spans="1:17" x14ac:dyDescent="0.3">
      <c r="A232" s="1">
        <v>30144</v>
      </c>
      <c r="B232" s="2">
        <v>40702</v>
      </c>
      <c r="C232" s="1" t="s">
        <v>13</v>
      </c>
      <c r="D232" s="1">
        <v>25</v>
      </c>
      <c r="E232" s="1">
        <v>5503.39</v>
      </c>
      <c r="F232" s="1" t="s">
        <v>21</v>
      </c>
      <c r="G232" s="1">
        <v>69.64</v>
      </c>
      <c r="H232" s="1">
        <f>(70/100*Canada_data[[#This Row],[Sales]])</f>
        <v>3852.373</v>
      </c>
      <c r="I232" s="1">
        <f>Canada_data[[#This Row],[ Cost Of Goods ]]+Canada_data[[#This Row],[Shipping Cost]]</f>
        <v>3922.0129999999999</v>
      </c>
      <c r="J232" s="1" t="s">
        <v>56</v>
      </c>
      <c r="K232" s="1" t="s">
        <v>44</v>
      </c>
      <c r="L232" s="1" t="s">
        <v>17</v>
      </c>
      <c r="M232" s="1" t="s">
        <v>57</v>
      </c>
      <c r="N232" s="1" t="s">
        <v>62</v>
      </c>
      <c r="O232" s="2">
        <v>40855</v>
      </c>
      <c r="P232" s="34"/>
      <c r="Q232" s="34"/>
    </row>
    <row r="233" spans="1:17" x14ac:dyDescent="0.3">
      <c r="A233" s="1">
        <v>16993</v>
      </c>
      <c r="B233" s="2" t="s">
        <v>188</v>
      </c>
      <c r="C233" s="1" t="s">
        <v>60</v>
      </c>
      <c r="D233" s="1">
        <v>8</v>
      </c>
      <c r="E233" s="1">
        <v>1383.9190000000001</v>
      </c>
      <c r="F233" s="1" t="s">
        <v>25</v>
      </c>
      <c r="G233" s="1">
        <v>2.5</v>
      </c>
      <c r="H233" s="1">
        <f>(70/100*Canada_data[[#This Row],[Sales]])</f>
        <v>968.74329999999998</v>
      </c>
      <c r="I233" s="1">
        <f>Canada_data[[#This Row],[ Cost Of Goods ]]+Canada_data[[#This Row],[Shipping Cost]]</f>
        <v>971.24329999999998</v>
      </c>
      <c r="J233" s="1" t="s">
        <v>72</v>
      </c>
      <c r="K233" s="1" t="s">
        <v>44</v>
      </c>
      <c r="L233" s="1" t="s">
        <v>30</v>
      </c>
      <c r="M233" s="1" t="s">
        <v>50</v>
      </c>
      <c r="N233" s="1" t="s">
        <v>19</v>
      </c>
      <c r="O233" s="1" t="s">
        <v>188</v>
      </c>
      <c r="P233" s="34"/>
      <c r="Q233" s="34"/>
    </row>
    <row r="234" spans="1:17" x14ac:dyDescent="0.3">
      <c r="A234" s="1">
        <v>38561</v>
      </c>
      <c r="B234" s="2" t="s">
        <v>218</v>
      </c>
      <c r="C234" s="1" t="s">
        <v>20</v>
      </c>
      <c r="D234" s="1">
        <v>19</v>
      </c>
      <c r="E234" s="1">
        <v>169.4</v>
      </c>
      <c r="F234" s="1" t="s">
        <v>25</v>
      </c>
      <c r="G234" s="1">
        <v>7.29</v>
      </c>
      <c r="H234" s="1">
        <f>(70/100*Canada_data[[#This Row],[Sales]])</f>
        <v>118.58</v>
      </c>
      <c r="I234" s="1">
        <f>Canada_data[[#This Row],[ Cost Of Goods ]]+Canada_data[[#This Row],[Shipping Cost]]</f>
        <v>125.87</v>
      </c>
      <c r="J234" s="1" t="s">
        <v>108</v>
      </c>
      <c r="K234" s="1" t="s">
        <v>29</v>
      </c>
      <c r="L234" s="1" t="s">
        <v>17</v>
      </c>
      <c r="M234" s="1" t="s">
        <v>18</v>
      </c>
      <c r="N234" s="1" t="s">
        <v>32</v>
      </c>
      <c r="O234" s="2">
        <v>40552</v>
      </c>
      <c r="P234" s="34"/>
      <c r="Q234" s="34"/>
    </row>
    <row r="235" spans="1:17" x14ac:dyDescent="0.3">
      <c r="A235" s="1">
        <v>9127</v>
      </c>
      <c r="B235" s="2">
        <v>40826</v>
      </c>
      <c r="C235" s="1" t="s">
        <v>53</v>
      </c>
      <c r="D235" s="1">
        <v>7</v>
      </c>
      <c r="E235" s="1">
        <v>2039.56</v>
      </c>
      <c r="F235" s="1" t="s">
        <v>14</v>
      </c>
      <c r="G235" s="1">
        <v>35</v>
      </c>
      <c r="H235" s="1">
        <f>(70/100*Canada_data[[#This Row],[Sales]])</f>
        <v>1427.6919999999998</v>
      </c>
      <c r="I235" s="1">
        <f>Canada_data[[#This Row],[ Cost Of Goods ]]+Canada_data[[#This Row],[Shipping Cost]]</f>
        <v>1462.6919999999998</v>
      </c>
      <c r="J235" s="1" t="s">
        <v>26</v>
      </c>
      <c r="K235" s="1" t="s">
        <v>22</v>
      </c>
      <c r="L235" s="1" t="s">
        <v>27</v>
      </c>
      <c r="M235" s="1" t="s">
        <v>64</v>
      </c>
      <c r="N235" s="1" t="s">
        <v>93</v>
      </c>
      <c r="O235" s="2">
        <v>40887</v>
      </c>
      <c r="P235" s="34"/>
      <c r="Q235" s="34"/>
    </row>
    <row r="236" spans="1:17" x14ac:dyDescent="0.3">
      <c r="A236" s="1">
        <v>26948</v>
      </c>
      <c r="B236" s="2" t="s">
        <v>103</v>
      </c>
      <c r="C236" s="1" t="s">
        <v>35</v>
      </c>
      <c r="D236" s="1">
        <v>21</v>
      </c>
      <c r="E236" s="1">
        <v>203.55</v>
      </c>
      <c r="F236" s="1" t="s">
        <v>14</v>
      </c>
      <c r="G236" s="1">
        <v>2.25</v>
      </c>
      <c r="H236" s="1">
        <f>(70/100*Canada_data[[#This Row],[Sales]])</f>
        <v>142.48499999999999</v>
      </c>
      <c r="I236" s="1">
        <f>Canada_data[[#This Row],[ Cost Of Goods ]]+Canada_data[[#This Row],[Shipping Cost]]</f>
        <v>144.73499999999999</v>
      </c>
      <c r="J236" s="1" t="s">
        <v>36</v>
      </c>
      <c r="K236" s="1" t="s">
        <v>29</v>
      </c>
      <c r="L236" s="1" t="s">
        <v>27</v>
      </c>
      <c r="M236" s="1" t="s">
        <v>41</v>
      </c>
      <c r="N236" s="1" t="s">
        <v>38</v>
      </c>
      <c r="O236" s="1" t="s">
        <v>166</v>
      </c>
      <c r="P236" s="34"/>
      <c r="Q236" s="34"/>
    </row>
    <row r="237" spans="1:17" x14ac:dyDescent="0.3">
      <c r="A237" s="1">
        <v>4134</v>
      </c>
      <c r="B237" s="2">
        <v>40848</v>
      </c>
      <c r="C237" s="1" t="s">
        <v>20</v>
      </c>
      <c r="D237" s="1">
        <v>23</v>
      </c>
      <c r="E237" s="1">
        <v>757.91</v>
      </c>
      <c r="F237" s="1" t="s">
        <v>25</v>
      </c>
      <c r="G237" s="1">
        <v>4</v>
      </c>
      <c r="H237" s="1">
        <f>(70/100*Canada_data[[#This Row],[Sales]])</f>
        <v>530.53699999999992</v>
      </c>
      <c r="I237" s="1">
        <f>Canada_data[[#This Row],[ Cost Of Goods ]]+Canada_data[[#This Row],[Shipping Cost]]</f>
        <v>534.53699999999992</v>
      </c>
      <c r="J237" s="1" t="s">
        <v>49</v>
      </c>
      <c r="K237" s="1" t="s">
        <v>44</v>
      </c>
      <c r="L237" s="1" t="s">
        <v>30</v>
      </c>
      <c r="M237" s="1" t="s">
        <v>31</v>
      </c>
      <c r="N237" s="1" t="s">
        <v>19</v>
      </c>
      <c r="O237" s="2">
        <v>40848</v>
      </c>
      <c r="P237" s="34"/>
      <c r="Q237" s="34"/>
    </row>
    <row r="238" spans="1:17" x14ac:dyDescent="0.3">
      <c r="A238" s="1">
        <v>22848</v>
      </c>
      <c r="B238" s="2">
        <v>40828</v>
      </c>
      <c r="C238" s="1" t="s">
        <v>53</v>
      </c>
      <c r="D238" s="1">
        <v>4</v>
      </c>
      <c r="E238" s="1">
        <v>68.16</v>
      </c>
      <c r="F238" s="1" t="s">
        <v>25</v>
      </c>
      <c r="G238" s="1">
        <v>6.5</v>
      </c>
      <c r="H238" s="1">
        <f>(70/100*Canada_data[[#This Row],[Sales]])</f>
        <v>47.711999999999996</v>
      </c>
      <c r="I238" s="1">
        <f>Canada_data[[#This Row],[ Cost Of Goods ]]+Canada_data[[#This Row],[Shipping Cost]]</f>
        <v>54.211999999999996</v>
      </c>
      <c r="J238" s="1" t="s">
        <v>49</v>
      </c>
      <c r="K238" s="1" t="s">
        <v>29</v>
      </c>
      <c r="L238" s="1" t="s">
        <v>30</v>
      </c>
      <c r="M238" s="1" t="s">
        <v>31</v>
      </c>
      <c r="N238" s="1" t="s">
        <v>19</v>
      </c>
      <c r="O238" s="2">
        <v>40889</v>
      </c>
      <c r="P238" s="34"/>
      <c r="Q238" s="34"/>
    </row>
    <row r="239" spans="1:17" x14ac:dyDescent="0.3">
      <c r="A239" s="1">
        <v>17312</v>
      </c>
      <c r="B239" s="2" t="s">
        <v>99</v>
      </c>
      <c r="C239" s="1" t="s">
        <v>53</v>
      </c>
      <c r="D239" s="1">
        <v>37</v>
      </c>
      <c r="E239" s="1">
        <v>258.54000000000002</v>
      </c>
      <c r="F239" s="1" t="s">
        <v>25</v>
      </c>
      <c r="G239" s="1">
        <v>7.3</v>
      </c>
      <c r="H239" s="1">
        <f>(70/100*Canada_data[[#This Row],[Sales]])</f>
        <v>180.97800000000001</v>
      </c>
      <c r="I239" s="1">
        <f>Canada_data[[#This Row],[ Cost Of Goods ]]+Canada_data[[#This Row],[Shipping Cost]]</f>
        <v>188.27800000000002</v>
      </c>
      <c r="J239" s="1" t="s">
        <v>56</v>
      </c>
      <c r="K239" s="1" t="s">
        <v>29</v>
      </c>
      <c r="L239" s="1" t="s">
        <v>27</v>
      </c>
      <c r="M239" s="1" t="s">
        <v>28</v>
      </c>
      <c r="N239" s="1" t="s">
        <v>19</v>
      </c>
      <c r="O239" s="1" t="s">
        <v>110</v>
      </c>
      <c r="P239" s="34"/>
      <c r="Q239" s="34"/>
    </row>
    <row r="240" spans="1:17" x14ac:dyDescent="0.3">
      <c r="A240" s="1">
        <v>22375</v>
      </c>
      <c r="B240" s="2">
        <v>40728</v>
      </c>
      <c r="C240" s="1" t="s">
        <v>53</v>
      </c>
      <c r="D240" s="1">
        <v>43</v>
      </c>
      <c r="E240" s="1">
        <v>816.11</v>
      </c>
      <c r="F240" s="1" t="s">
        <v>25</v>
      </c>
      <c r="G240" s="1">
        <v>9.5399999999999991</v>
      </c>
      <c r="H240" s="1">
        <f>(70/100*Canada_data[[#This Row],[Sales]])</f>
        <v>571.27699999999993</v>
      </c>
      <c r="I240" s="1">
        <f>Canada_data[[#This Row],[ Cost Of Goods ]]+Canada_data[[#This Row],[Shipping Cost]]</f>
        <v>580.81699999999989</v>
      </c>
      <c r="J240" s="1" t="s">
        <v>59</v>
      </c>
      <c r="K240" s="1" t="s">
        <v>22</v>
      </c>
      <c r="L240" s="1" t="s">
        <v>27</v>
      </c>
      <c r="M240" s="1" t="s">
        <v>28</v>
      </c>
      <c r="N240" s="1" t="s">
        <v>19</v>
      </c>
      <c r="O240" s="2">
        <v>40759</v>
      </c>
      <c r="P240" s="34"/>
      <c r="Q240" s="34"/>
    </row>
    <row r="241" spans="1:17" x14ac:dyDescent="0.3">
      <c r="A241" s="1">
        <v>33287</v>
      </c>
      <c r="B241" s="2" t="s">
        <v>146</v>
      </c>
      <c r="C241" s="1" t="s">
        <v>20</v>
      </c>
      <c r="D241" s="1">
        <v>44</v>
      </c>
      <c r="E241" s="1">
        <v>11904.55</v>
      </c>
      <c r="F241" s="1" t="s">
        <v>21</v>
      </c>
      <c r="G241" s="1">
        <v>28.06</v>
      </c>
      <c r="H241" s="1">
        <f>(70/100*Canada_data[[#This Row],[Sales]])</f>
        <v>8333.1849999999995</v>
      </c>
      <c r="I241" s="1">
        <f>Canada_data[[#This Row],[ Cost Of Goods ]]+Canada_data[[#This Row],[Shipping Cost]]</f>
        <v>8361.244999999999</v>
      </c>
      <c r="J241" s="1" t="s">
        <v>15</v>
      </c>
      <c r="K241" s="1" t="s">
        <v>44</v>
      </c>
      <c r="L241" s="1" t="s">
        <v>30</v>
      </c>
      <c r="M241" s="1" t="s">
        <v>46</v>
      </c>
      <c r="N241" s="1" t="s">
        <v>24</v>
      </c>
      <c r="O241" s="1" t="s">
        <v>123</v>
      </c>
      <c r="P241" s="34"/>
      <c r="Q241" s="34"/>
    </row>
    <row r="242" spans="1:17" x14ac:dyDescent="0.3">
      <c r="A242" s="1">
        <v>27137</v>
      </c>
      <c r="B242" s="2" t="s">
        <v>69</v>
      </c>
      <c r="C242" s="1" t="s">
        <v>35</v>
      </c>
      <c r="D242" s="1">
        <v>2</v>
      </c>
      <c r="E242" s="1">
        <v>60.5625</v>
      </c>
      <c r="F242" s="1" t="s">
        <v>25</v>
      </c>
      <c r="G242" s="1">
        <v>1.1000000000000001</v>
      </c>
      <c r="H242" s="1">
        <f>(70/100*Canada_data[[#This Row],[Sales]])</f>
        <v>42.393749999999997</v>
      </c>
      <c r="I242" s="1">
        <f>Canada_data[[#This Row],[ Cost Of Goods ]]+Canada_data[[#This Row],[Shipping Cost]]</f>
        <v>43.493749999999999</v>
      </c>
      <c r="J242" s="1" t="s">
        <v>43</v>
      </c>
      <c r="K242" s="1" t="s">
        <v>44</v>
      </c>
      <c r="L242" s="1" t="s">
        <v>30</v>
      </c>
      <c r="M242" s="1" t="s">
        <v>50</v>
      </c>
      <c r="N242" s="1" t="s">
        <v>19</v>
      </c>
      <c r="O242" s="2">
        <v>40940</v>
      </c>
      <c r="P242" s="34"/>
      <c r="Q242" s="34"/>
    </row>
    <row r="243" spans="1:17" x14ac:dyDescent="0.3">
      <c r="A243" s="1">
        <v>53127</v>
      </c>
      <c r="B243" s="2">
        <v>40852</v>
      </c>
      <c r="C243" s="1" t="s">
        <v>35</v>
      </c>
      <c r="D243" s="1">
        <v>50</v>
      </c>
      <c r="E243" s="1">
        <v>1893.29</v>
      </c>
      <c r="F243" s="1" t="s">
        <v>25</v>
      </c>
      <c r="G243" s="1">
        <v>2.99</v>
      </c>
      <c r="H243" s="1">
        <f>(70/100*Canada_data[[#This Row],[Sales]])</f>
        <v>1325.3029999999999</v>
      </c>
      <c r="I243" s="1">
        <f>Canada_data[[#This Row],[ Cost Of Goods ]]+Canada_data[[#This Row],[Shipping Cost]]</f>
        <v>1328.2929999999999</v>
      </c>
      <c r="J243" s="1" t="s">
        <v>56</v>
      </c>
      <c r="K243" s="1" t="s">
        <v>16</v>
      </c>
      <c r="L243" s="1" t="s">
        <v>27</v>
      </c>
      <c r="M243" s="1" t="s">
        <v>79</v>
      </c>
      <c r="N243" s="1" t="s">
        <v>19</v>
      </c>
      <c r="O243" s="2">
        <v>40882</v>
      </c>
      <c r="P243" s="34"/>
      <c r="Q243" s="34"/>
    </row>
    <row r="244" spans="1:17" x14ac:dyDescent="0.3">
      <c r="A244" s="1">
        <v>22848</v>
      </c>
      <c r="B244" s="2">
        <v>40828</v>
      </c>
      <c r="C244" s="1" t="s">
        <v>53</v>
      </c>
      <c r="D244" s="1">
        <v>45</v>
      </c>
      <c r="E244" s="1">
        <v>5921.74</v>
      </c>
      <c r="F244" s="1" t="s">
        <v>21</v>
      </c>
      <c r="G244" s="1">
        <v>30</v>
      </c>
      <c r="H244" s="1">
        <f>(70/100*Canada_data[[#This Row],[Sales]])</f>
        <v>4145.2179999999998</v>
      </c>
      <c r="I244" s="1">
        <f>Canada_data[[#This Row],[ Cost Of Goods ]]+Canada_data[[#This Row],[Shipping Cost]]</f>
        <v>4175.2179999999998</v>
      </c>
      <c r="J244" s="1" t="s">
        <v>49</v>
      </c>
      <c r="K244" s="1" t="s">
        <v>29</v>
      </c>
      <c r="L244" s="1" t="s">
        <v>17</v>
      </c>
      <c r="M244" s="1" t="s">
        <v>23</v>
      </c>
      <c r="N244" s="1" t="s">
        <v>24</v>
      </c>
      <c r="O244" s="2">
        <v>40889</v>
      </c>
      <c r="P244" s="34"/>
      <c r="Q244" s="34"/>
    </row>
    <row r="245" spans="1:17" x14ac:dyDescent="0.3">
      <c r="A245" s="1">
        <v>20743</v>
      </c>
      <c r="B245" s="2" t="s">
        <v>219</v>
      </c>
      <c r="C245" s="1" t="s">
        <v>35</v>
      </c>
      <c r="D245" s="1">
        <v>39</v>
      </c>
      <c r="E245" s="1">
        <v>231.21</v>
      </c>
      <c r="F245" s="1" t="s">
        <v>14</v>
      </c>
      <c r="G245" s="1">
        <v>8.16</v>
      </c>
      <c r="H245" s="1">
        <f>(70/100*Canada_data[[#This Row],[Sales]])</f>
        <v>161.84700000000001</v>
      </c>
      <c r="I245" s="1">
        <f>Canada_data[[#This Row],[ Cost Of Goods ]]+Canada_data[[#This Row],[Shipping Cost]]</f>
        <v>170.00700000000001</v>
      </c>
      <c r="J245" s="1" t="s">
        <v>59</v>
      </c>
      <c r="K245" s="1" t="s">
        <v>16</v>
      </c>
      <c r="L245" s="1" t="s">
        <v>27</v>
      </c>
      <c r="M245" s="1" t="s">
        <v>28</v>
      </c>
      <c r="N245" s="1" t="s">
        <v>19</v>
      </c>
      <c r="O245" s="1" t="s">
        <v>95</v>
      </c>
      <c r="P245" s="34"/>
      <c r="Q245" s="34"/>
    </row>
    <row r="246" spans="1:17" x14ac:dyDescent="0.3">
      <c r="A246" s="1">
        <v>14883</v>
      </c>
      <c r="B246" s="2">
        <v>40699</v>
      </c>
      <c r="C246" s="1" t="s">
        <v>13</v>
      </c>
      <c r="D246" s="1">
        <v>47</v>
      </c>
      <c r="E246" s="1">
        <v>5126.4179999999997</v>
      </c>
      <c r="F246" s="1" t="s">
        <v>25</v>
      </c>
      <c r="G246" s="1">
        <v>2.5</v>
      </c>
      <c r="H246" s="1">
        <f>(70/100*Canada_data[[#This Row],[Sales]])</f>
        <v>3588.4925999999996</v>
      </c>
      <c r="I246" s="1">
        <f>Canada_data[[#This Row],[ Cost Of Goods ]]+Canada_data[[#This Row],[Shipping Cost]]</f>
        <v>3590.9925999999996</v>
      </c>
      <c r="J246" s="1" t="s">
        <v>59</v>
      </c>
      <c r="K246" s="1" t="s">
        <v>22</v>
      </c>
      <c r="L246" s="1" t="s">
        <v>30</v>
      </c>
      <c r="M246" s="1" t="s">
        <v>50</v>
      </c>
      <c r="N246" s="1" t="s">
        <v>19</v>
      </c>
      <c r="O246" s="1" t="s">
        <v>91</v>
      </c>
      <c r="P246" s="34"/>
      <c r="Q246" s="34"/>
    </row>
    <row r="247" spans="1:17" x14ac:dyDescent="0.3">
      <c r="A247" s="1">
        <v>37380</v>
      </c>
      <c r="B247" s="2">
        <v>40547</v>
      </c>
      <c r="C247" s="1" t="s">
        <v>20</v>
      </c>
      <c r="D247" s="1">
        <v>42</v>
      </c>
      <c r="E247" s="1">
        <v>151.19</v>
      </c>
      <c r="F247" s="1" t="s">
        <v>25</v>
      </c>
      <c r="G247" s="1">
        <v>1.43</v>
      </c>
      <c r="H247" s="1">
        <f>(70/100*Canada_data[[#This Row],[Sales]])</f>
        <v>105.833</v>
      </c>
      <c r="I247" s="1">
        <f>Canada_data[[#This Row],[ Cost Of Goods ]]+Canada_data[[#This Row],[Shipping Cost]]</f>
        <v>107.26300000000001</v>
      </c>
      <c r="J247" s="1" t="s">
        <v>15</v>
      </c>
      <c r="K247" s="1" t="s">
        <v>29</v>
      </c>
      <c r="L247" s="1" t="s">
        <v>27</v>
      </c>
      <c r="M247" s="1" t="s">
        <v>102</v>
      </c>
      <c r="N247" s="1" t="s">
        <v>38</v>
      </c>
      <c r="O247" s="2">
        <v>40578</v>
      </c>
      <c r="P247" s="34"/>
      <c r="Q247" s="34"/>
    </row>
    <row r="248" spans="1:17" x14ac:dyDescent="0.3">
      <c r="A248" s="1">
        <v>38274</v>
      </c>
      <c r="B248" s="2">
        <v>40822</v>
      </c>
      <c r="C248" s="1" t="s">
        <v>35</v>
      </c>
      <c r="D248" s="1">
        <v>27</v>
      </c>
      <c r="E248" s="1">
        <v>1199.57</v>
      </c>
      <c r="F248" s="1" t="s">
        <v>25</v>
      </c>
      <c r="G248" s="1">
        <v>16.36</v>
      </c>
      <c r="H248" s="1">
        <f>(70/100*Canada_data[[#This Row],[Sales]])</f>
        <v>839.69899999999996</v>
      </c>
      <c r="I248" s="1">
        <f>Canada_data[[#This Row],[ Cost Of Goods ]]+Canada_data[[#This Row],[Shipping Cost]]</f>
        <v>856.05899999999997</v>
      </c>
      <c r="J248" s="1" t="s">
        <v>56</v>
      </c>
      <c r="K248" s="1" t="s">
        <v>16</v>
      </c>
      <c r="L248" s="1" t="s">
        <v>27</v>
      </c>
      <c r="M248" s="1" t="s">
        <v>64</v>
      </c>
      <c r="N248" s="1" t="s">
        <v>19</v>
      </c>
      <c r="O248" s="2">
        <v>40883</v>
      </c>
      <c r="P248" s="34"/>
      <c r="Q248" s="34"/>
    </row>
    <row r="249" spans="1:17" x14ac:dyDescent="0.3">
      <c r="A249" s="1">
        <v>19911</v>
      </c>
      <c r="B249" s="2">
        <v>40704</v>
      </c>
      <c r="C249" s="1" t="s">
        <v>35</v>
      </c>
      <c r="D249" s="1">
        <v>43</v>
      </c>
      <c r="E249" s="1">
        <v>1054.7</v>
      </c>
      <c r="F249" s="1" t="s">
        <v>25</v>
      </c>
      <c r="G249" s="1">
        <v>5.37</v>
      </c>
      <c r="H249" s="1">
        <f>(70/100*Canada_data[[#This Row],[Sales]])</f>
        <v>738.29</v>
      </c>
      <c r="I249" s="1">
        <f>Canada_data[[#This Row],[ Cost Of Goods ]]+Canada_data[[#This Row],[Shipping Cost]]</f>
        <v>743.66</v>
      </c>
      <c r="J249" s="1" t="s">
        <v>108</v>
      </c>
      <c r="K249" s="1" t="s">
        <v>16</v>
      </c>
      <c r="L249" s="1" t="s">
        <v>27</v>
      </c>
      <c r="M249" s="1" t="s">
        <v>76</v>
      </c>
      <c r="N249" s="1" t="s">
        <v>47</v>
      </c>
      <c r="O249" s="2">
        <v>40734</v>
      </c>
      <c r="P249" s="34"/>
      <c r="Q249" s="34"/>
    </row>
    <row r="250" spans="1:17" x14ac:dyDescent="0.3">
      <c r="A250" s="1">
        <v>21159</v>
      </c>
      <c r="B250" s="2">
        <v>40730</v>
      </c>
      <c r="C250" s="1" t="s">
        <v>13</v>
      </c>
      <c r="D250" s="1">
        <v>5</v>
      </c>
      <c r="E250" s="1">
        <v>20.28</v>
      </c>
      <c r="F250" s="1" t="s">
        <v>14</v>
      </c>
      <c r="G250" s="1">
        <v>2.0299999999999998</v>
      </c>
      <c r="H250" s="1">
        <f>(70/100*Canada_data[[#This Row],[Sales]])</f>
        <v>14.196</v>
      </c>
      <c r="I250" s="1">
        <f>Canada_data[[#This Row],[ Cost Of Goods ]]+Canada_data[[#This Row],[Shipping Cost]]</f>
        <v>16.225999999999999</v>
      </c>
      <c r="J250" s="1" t="s">
        <v>49</v>
      </c>
      <c r="K250" s="1" t="s">
        <v>16</v>
      </c>
      <c r="L250" s="1" t="s">
        <v>27</v>
      </c>
      <c r="M250" s="1" t="s">
        <v>41</v>
      </c>
      <c r="N250" s="1" t="s">
        <v>38</v>
      </c>
      <c r="O250" s="2">
        <v>40853</v>
      </c>
      <c r="P250" s="34"/>
      <c r="Q250" s="34"/>
    </row>
    <row r="251" spans="1:17" x14ac:dyDescent="0.3">
      <c r="A251" s="1">
        <v>38438</v>
      </c>
      <c r="B251" s="2" t="s">
        <v>114</v>
      </c>
      <c r="C251" s="1" t="s">
        <v>20</v>
      </c>
      <c r="D251" s="1">
        <v>16</v>
      </c>
      <c r="E251" s="1">
        <v>621.92999999999995</v>
      </c>
      <c r="F251" s="1" t="s">
        <v>25</v>
      </c>
      <c r="G251" s="1">
        <v>4</v>
      </c>
      <c r="H251" s="1">
        <f>(70/100*Canada_data[[#This Row],[Sales]])</f>
        <v>435.35099999999994</v>
      </c>
      <c r="I251" s="1">
        <f>Canada_data[[#This Row],[ Cost Of Goods ]]+Canada_data[[#This Row],[Shipping Cost]]</f>
        <v>439.35099999999994</v>
      </c>
      <c r="J251" s="1" t="s">
        <v>59</v>
      </c>
      <c r="K251" s="1" t="s">
        <v>29</v>
      </c>
      <c r="L251" s="1" t="s">
        <v>30</v>
      </c>
      <c r="M251" s="1" t="s">
        <v>31</v>
      </c>
      <c r="N251" s="1" t="s">
        <v>19</v>
      </c>
      <c r="O251" s="2">
        <v>40580</v>
      </c>
      <c r="P251" s="34"/>
      <c r="Q251" s="34"/>
    </row>
    <row r="252" spans="1:17" x14ac:dyDescent="0.3">
      <c r="A252" s="1">
        <v>59652</v>
      </c>
      <c r="B252" s="2" t="s">
        <v>220</v>
      </c>
      <c r="C252" s="1" t="s">
        <v>60</v>
      </c>
      <c r="D252" s="1">
        <v>17</v>
      </c>
      <c r="E252" s="1">
        <v>312.03500000000003</v>
      </c>
      <c r="F252" s="1" t="s">
        <v>25</v>
      </c>
      <c r="G252" s="1">
        <v>0.99</v>
      </c>
      <c r="H252" s="1">
        <f>(70/100*Canada_data[[#This Row],[Sales]])</f>
        <v>218.42449999999999</v>
      </c>
      <c r="I252" s="1">
        <f>Canada_data[[#This Row],[ Cost Of Goods ]]+Canada_data[[#This Row],[Shipping Cost]]</f>
        <v>219.4145</v>
      </c>
      <c r="J252" s="1" t="s">
        <v>49</v>
      </c>
      <c r="K252" s="1" t="s">
        <v>29</v>
      </c>
      <c r="L252" s="1" t="s">
        <v>30</v>
      </c>
      <c r="M252" s="1" t="s">
        <v>50</v>
      </c>
      <c r="N252" s="1" t="s">
        <v>32</v>
      </c>
      <c r="O252" s="1" t="s">
        <v>221</v>
      </c>
      <c r="P252" s="34"/>
      <c r="Q252" s="34"/>
    </row>
    <row r="253" spans="1:17" x14ac:dyDescent="0.3">
      <c r="A253" s="1">
        <v>41956</v>
      </c>
      <c r="B253" s="2">
        <v>40889</v>
      </c>
      <c r="C253" s="1" t="s">
        <v>60</v>
      </c>
      <c r="D253" s="1">
        <v>16</v>
      </c>
      <c r="E253" s="1">
        <v>86.3</v>
      </c>
      <c r="F253" s="1" t="s">
        <v>25</v>
      </c>
      <c r="G253" s="1">
        <v>4.93</v>
      </c>
      <c r="H253" s="1">
        <f>(70/100*Canada_data[[#This Row],[Sales]])</f>
        <v>60.41</v>
      </c>
      <c r="I253" s="1">
        <f>Canada_data[[#This Row],[ Cost Of Goods ]]+Canada_data[[#This Row],[Shipping Cost]]</f>
        <v>65.34</v>
      </c>
      <c r="J253" s="1" t="s">
        <v>108</v>
      </c>
      <c r="K253" s="1" t="s">
        <v>29</v>
      </c>
      <c r="L253" s="1" t="s">
        <v>30</v>
      </c>
      <c r="M253" s="1" t="s">
        <v>31</v>
      </c>
      <c r="N253" s="1" t="s">
        <v>32</v>
      </c>
      <c r="O253" s="1" t="s">
        <v>222</v>
      </c>
      <c r="P253" s="34"/>
      <c r="Q253" s="34"/>
    </row>
    <row r="254" spans="1:17" x14ac:dyDescent="0.3">
      <c r="A254" s="1">
        <v>41991</v>
      </c>
      <c r="B254" s="2" t="s">
        <v>87</v>
      </c>
      <c r="C254" s="1" t="s">
        <v>13</v>
      </c>
      <c r="D254" s="1">
        <v>36</v>
      </c>
      <c r="E254" s="1">
        <v>1773.86</v>
      </c>
      <c r="F254" s="1" t="s">
        <v>21</v>
      </c>
      <c r="G254" s="1">
        <v>14.19</v>
      </c>
      <c r="H254" s="1">
        <f>(70/100*Canada_data[[#This Row],[Sales]])</f>
        <v>1241.7019999999998</v>
      </c>
      <c r="I254" s="1">
        <f>Canada_data[[#This Row],[ Cost Of Goods ]]+Canada_data[[#This Row],[Shipping Cost]]</f>
        <v>1255.8919999999998</v>
      </c>
      <c r="J254" s="1" t="s">
        <v>126</v>
      </c>
      <c r="K254" s="1" t="s">
        <v>22</v>
      </c>
      <c r="L254" s="1" t="s">
        <v>17</v>
      </c>
      <c r="M254" s="1" t="s">
        <v>23</v>
      </c>
      <c r="N254" s="1" t="s">
        <v>24</v>
      </c>
      <c r="O254" s="1" t="s">
        <v>213</v>
      </c>
      <c r="P254" s="34"/>
      <c r="Q254" s="34"/>
    </row>
    <row r="255" spans="1:17" x14ac:dyDescent="0.3">
      <c r="A255" s="1">
        <v>21412</v>
      </c>
      <c r="B255" s="2" t="s">
        <v>142</v>
      </c>
      <c r="C255" s="1" t="s">
        <v>53</v>
      </c>
      <c r="D255" s="1">
        <v>28</v>
      </c>
      <c r="E255" s="1">
        <v>203.99</v>
      </c>
      <c r="F255" s="1" t="s">
        <v>25</v>
      </c>
      <c r="G255" s="1">
        <v>4.2300000000000004</v>
      </c>
      <c r="H255" s="1">
        <f>(70/100*Canada_data[[#This Row],[Sales]])</f>
        <v>142.79300000000001</v>
      </c>
      <c r="I255" s="1">
        <f>Canada_data[[#This Row],[ Cost Of Goods ]]+Canada_data[[#This Row],[Shipping Cost]]</f>
        <v>147.023</v>
      </c>
      <c r="J255" s="1" t="s">
        <v>40</v>
      </c>
      <c r="K255" s="1" t="s">
        <v>29</v>
      </c>
      <c r="L255" s="1" t="s">
        <v>27</v>
      </c>
      <c r="M255" s="1" t="s">
        <v>28</v>
      </c>
      <c r="N255" s="1" t="s">
        <v>38</v>
      </c>
      <c r="O255" s="1" t="s">
        <v>130</v>
      </c>
      <c r="P255" s="34"/>
      <c r="Q255" s="34"/>
    </row>
    <row r="256" spans="1:17" x14ac:dyDescent="0.3">
      <c r="A256" s="1">
        <v>40870</v>
      </c>
      <c r="B256" s="2">
        <v>40859</v>
      </c>
      <c r="C256" s="1" t="s">
        <v>20</v>
      </c>
      <c r="D256" s="1">
        <v>43</v>
      </c>
      <c r="E256" s="1">
        <v>12858.88</v>
      </c>
      <c r="F256" s="1" t="s">
        <v>25</v>
      </c>
      <c r="G256" s="1">
        <v>7.18</v>
      </c>
      <c r="H256" s="1">
        <f>(70/100*Canada_data[[#This Row],[Sales]])</f>
        <v>9001.2159999999985</v>
      </c>
      <c r="I256" s="1">
        <f>Canada_data[[#This Row],[ Cost Of Goods ]]+Canada_data[[#This Row],[Shipping Cost]]</f>
        <v>9008.3959999999988</v>
      </c>
      <c r="J256" s="1" t="s">
        <v>36</v>
      </c>
      <c r="K256" s="1" t="s">
        <v>22</v>
      </c>
      <c r="L256" s="1" t="s">
        <v>30</v>
      </c>
      <c r="M256" s="1" t="s">
        <v>31</v>
      </c>
      <c r="N256" s="1" t="s">
        <v>19</v>
      </c>
      <c r="O256" s="2">
        <v>40859</v>
      </c>
      <c r="P256" s="34"/>
      <c r="Q256" s="34"/>
    </row>
    <row r="257" spans="1:17" x14ac:dyDescent="0.3">
      <c r="A257" s="1">
        <v>11975</v>
      </c>
      <c r="B257" s="2" t="s">
        <v>223</v>
      </c>
      <c r="C257" s="1" t="s">
        <v>20</v>
      </c>
      <c r="D257" s="1">
        <v>43</v>
      </c>
      <c r="E257" s="1">
        <v>210.66</v>
      </c>
      <c r="F257" s="1" t="s">
        <v>25</v>
      </c>
      <c r="G257" s="1">
        <v>5.74</v>
      </c>
      <c r="H257" s="1">
        <f>(70/100*Canada_data[[#This Row],[Sales]])</f>
        <v>147.46199999999999</v>
      </c>
      <c r="I257" s="1">
        <f>Canada_data[[#This Row],[ Cost Of Goods ]]+Canada_data[[#This Row],[Shipping Cost]]</f>
        <v>153.202</v>
      </c>
      <c r="J257" s="1" t="s">
        <v>56</v>
      </c>
      <c r="K257" s="1" t="s">
        <v>29</v>
      </c>
      <c r="L257" s="1" t="s">
        <v>27</v>
      </c>
      <c r="M257" s="1" t="s">
        <v>79</v>
      </c>
      <c r="N257" s="1" t="s">
        <v>19</v>
      </c>
      <c r="O257" s="1" t="s">
        <v>170</v>
      </c>
      <c r="P257" s="34"/>
      <c r="Q257" s="34"/>
    </row>
    <row r="258" spans="1:17" x14ac:dyDescent="0.3">
      <c r="A258" s="1">
        <v>17058</v>
      </c>
      <c r="B258" s="2">
        <v>40544</v>
      </c>
      <c r="C258" s="1" t="s">
        <v>35</v>
      </c>
      <c r="D258" s="1">
        <v>15</v>
      </c>
      <c r="E258" s="1">
        <v>72.67</v>
      </c>
      <c r="F258" s="1" t="s">
        <v>25</v>
      </c>
      <c r="G258" s="1">
        <v>6.72</v>
      </c>
      <c r="H258" s="1">
        <f>(70/100*Canada_data[[#This Row],[Sales]])</f>
        <v>50.869</v>
      </c>
      <c r="I258" s="1">
        <f>Canada_data[[#This Row],[ Cost Of Goods ]]+Canada_data[[#This Row],[Shipping Cost]]</f>
        <v>57.588999999999999</v>
      </c>
      <c r="J258" s="1" t="s">
        <v>40</v>
      </c>
      <c r="K258" s="1" t="s">
        <v>29</v>
      </c>
      <c r="L258" s="1" t="s">
        <v>27</v>
      </c>
      <c r="M258" s="1" t="s">
        <v>28</v>
      </c>
      <c r="N258" s="1" t="s">
        <v>19</v>
      </c>
      <c r="O258" s="2">
        <v>40575</v>
      </c>
      <c r="P258" s="34"/>
      <c r="Q258" s="34"/>
    </row>
    <row r="259" spans="1:17" x14ac:dyDescent="0.3">
      <c r="A259" s="1">
        <v>47303</v>
      </c>
      <c r="B259" s="2">
        <v>40675</v>
      </c>
      <c r="C259" s="1" t="s">
        <v>60</v>
      </c>
      <c r="D259" s="1">
        <v>7</v>
      </c>
      <c r="E259" s="1">
        <v>56.9</v>
      </c>
      <c r="F259" s="1" t="s">
        <v>25</v>
      </c>
      <c r="G259" s="1">
        <v>1.39</v>
      </c>
      <c r="H259" s="1">
        <f>(70/100*Canada_data[[#This Row],[Sales]])</f>
        <v>39.83</v>
      </c>
      <c r="I259" s="1">
        <f>Canada_data[[#This Row],[ Cost Of Goods ]]+Canada_data[[#This Row],[Shipping Cost]]</f>
        <v>41.22</v>
      </c>
      <c r="J259" s="1" t="s">
        <v>56</v>
      </c>
      <c r="K259" s="1" t="s">
        <v>22</v>
      </c>
      <c r="L259" s="1" t="s">
        <v>27</v>
      </c>
      <c r="M259" s="1" t="s">
        <v>168</v>
      </c>
      <c r="N259" s="1" t="s">
        <v>19</v>
      </c>
      <c r="O259" s="2">
        <v>40706</v>
      </c>
      <c r="P259" s="34"/>
      <c r="Q259" s="34"/>
    </row>
    <row r="260" spans="1:17" x14ac:dyDescent="0.3">
      <c r="A260" s="1">
        <v>9927</v>
      </c>
      <c r="B260" s="2" t="s">
        <v>193</v>
      </c>
      <c r="C260" s="1" t="s">
        <v>35</v>
      </c>
      <c r="D260" s="1">
        <v>44</v>
      </c>
      <c r="E260" s="1">
        <v>10087.6</v>
      </c>
      <c r="F260" s="1" t="s">
        <v>25</v>
      </c>
      <c r="G260" s="1">
        <v>18.059999999999999</v>
      </c>
      <c r="H260" s="1">
        <f>(70/100*Canada_data[[#This Row],[Sales]])</f>
        <v>7061.32</v>
      </c>
      <c r="I260" s="1">
        <f>Canada_data[[#This Row],[ Cost Of Goods ]]+Canada_data[[#This Row],[Shipping Cost]]</f>
        <v>7079.38</v>
      </c>
      <c r="J260" s="1" t="s">
        <v>26</v>
      </c>
      <c r="K260" s="1" t="s">
        <v>22</v>
      </c>
      <c r="L260" s="1" t="s">
        <v>17</v>
      </c>
      <c r="M260" s="1" t="s">
        <v>23</v>
      </c>
      <c r="N260" s="1" t="s">
        <v>93</v>
      </c>
      <c r="O260" s="1" t="s">
        <v>132</v>
      </c>
      <c r="P260" s="34"/>
      <c r="Q260" s="34"/>
    </row>
    <row r="261" spans="1:17" x14ac:dyDescent="0.3">
      <c r="A261" s="1">
        <v>49987</v>
      </c>
      <c r="B261" s="2" t="s">
        <v>224</v>
      </c>
      <c r="C261" s="1" t="s">
        <v>35</v>
      </c>
      <c r="D261" s="1">
        <v>4</v>
      </c>
      <c r="E261" s="1">
        <v>926.58</v>
      </c>
      <c r="F261" s="1" t="s">
        <v>21</v>
      </c>
      <c r="G261" s="1">
        <v>52.2</v>
      </c>
      <c r="H261" s="1">
        <f>(70/100*Canada_data[[#This Row],[Sales]])</f>
        <v>648.60599999999999</v>
      </c>
      <c r="I261" s="1">
        <f>Canada_data[[#This Row],[ Cost Of Goods ]]+Canada_data[[#This Row],[Shipping Cost]]</f>
        <v>700.80600000000004</v>
      </c>
      <c r="J261" s="1" t="s">
        <v>43</v>
      </c>
      <c r="K261" s="1" t="s">
        <v>16</v>
      </c>
      <c r="L261" s="1" t="s">
        <v>17</v>
      </c>
      <c r="M261" s="1" t="s">
        <v>57</v>
      </c>
      <c r="N261" s="1" t="s">
        <v>62</v>
      </c>
      <c r="O261" s="1" t="s">
        <v>185</v>
      </c>
      <c r="P261" s="34"/>
      <c r="Q261" s="34"/>
    </row>
    <row r="262" spans="1:17" x14ac:dyDescent="0.3">
      <c r="A262" s="1">
        <v>10339</v>
      </c>
      <c r="B262" s="2">
        <v>40857</v>
      </c>
      <c r="C262" s="1" t="s">
        <v>13</v>
      </c>
      <c r="D262" s="1">
        <v>49</v>
      </c>
      <c r="E262" s="1">
        <v>9752.25</v>
      </c>
      <c r="F262" s="1" t="s">
        <v>25</v>
      </c>
      <c r="G262" s="1">
        <v>21.21</v>
      </c>
      <c r="H262" s="1">
        <f>(70/100*Canada_data[[#This Row],[Sales]])</f>
        <v>6826.5749999999998</v>
      </c>
      <c r="I262" s="1">
        <f>Canada_data[[#This Row],[ Cost Of Goods ]]+Canada_data[[#This Row],[Shipping Cost]]</f>
        <v>6847.7849999999999</v>
      </c>
      <c r="J262" s="1" t="s">
        <v>49</v>
      </c>
      <c r="K262" s="1" t="s">
        <v>44</v>
      </c>
      <c r="L262" s="1" t="s">
        <v>17</v>
      </c>
      <c r="M262" s="1" t="s">
        <v>18</v>
      </c>
      <c r="N262" s="1" t="s">
        <v>93</v>
      </c>
      <c r="O262" s="1" t="s">
        <v>197</v>
      </c>
      <c r="P262" s="34"/>
      <c r="Q262" s="34"/>
    </row>
    <row r="263" spans="1:17" x14ac:dyDescent="0.3">
      <c r="A263" s="1">
        <v>51650</v>
      </c>
      <c r="B263" s="2">
        <v>40549</v>
      </c>
      <c r="C263" s="1" t="s">
        <v>35</v>
      </c>
      <c r="D263" s="1">
        <v>19</v>
      </c>
      <c r="E263" s="1">
        <v>51.23</v>
      </c>
      <c r="F263" s="1" t="s">
        <v>25</v>
      </c>
      <c r="G263" s="1">
        <v>0.96</v>
      </c>
      <c r="H263" s="1">
        <f>(70/100*Canada_data[[#This Row],[Sales]])</f>
        <v>35.860999999999997</v>
      </c>
      <c r="I263" s="1">
        <f>Canada_data[[#This Row],[ Cost Of Goods ]]+Canada_data[[#This Row],[Shipping Cost]]</f>
        <v>36.820999999999998</v>
      </c>
      <c r="J263" s="1" t="s">
        <v>40</v>
      </c>
      <c r="K263" s="1" t="s">
        <v>16</v>
      </c>
      <c r="L263" s="1" t="s">
        <v>27</v>
      </c>
      <c r="M263" s="1" t="s">
        <v>41</v>
      </c>
      <c r="N263" s="1" t="s">
        <v>38</v>
      </c>
      <c r="O263" s="2">
        <v>40608</v>
      </c>
      <c r="P263" s="34"/>
      <c r="Q263" s="34"/>
    </row>
    <row r="264" spans="1:17" x14ac:dyDescent="0.3">
      <c r="A264" s="1">
        <v>50309</v>
      </c>
      <c r="B264" s="2" t="s">
        <v>161</v>
      </c>
      <c r="C264" s="1" t="s">
        <v>13</v>
      </c>
      <c r="D264" s="1">
        <v>36</v>
      </c>
      <c r="E264" s="1">
        <v>243.18</v>
      </c>
      <c r="F264" s="1" t="s">
        <v>25</v>
      </c>
      <c r="G264" s="1">
        <v>9.69</v>
      </c>
      <c r="H264" s="1">
        <f>(70/100*Canada_data[[#This Row],[Sales]])</f>
        <v>170.226</v>
      </c>
      <c r="I264" s="1">
        <f>Canada_data[[#This Row],[ Cost Of Goods ]]+Canada_data[[#This Row],[Shipping Cost]]</f>
        <v>179.916</v>
      </c>
      <c r="J264" s="1" t="s">
        <v>56</v>
      </c>
      <c r="K264" s="1" t="s">
        <v>44</v>
      </c>
      <c r="L264" s="1" t="s">
        <v>27</v>
      </c>
      <c r="M264" s="1" t="s">
        <v>64</v>
      </c>
      <c r="N264" s="1" t="s">
        <v>19</v>
      </c>
      <c r="O264" s="1" t="s">
        <v>58</v>
      </c>
      <c r="P264" s="34"/>
      <c r="Q264" s="34"/>
    </row>
    <row r="265" spans="1:17" x14ac:dyDescent="0.3">
      <c r="A265" s="1">
        <v>19138</v>
      </c>
      <c r="B265" s="2">
        <v>40672</v>
      </c>
      <c r="C265" s="1" t="s">
        <v>13</v>
      </c>
      <c r="D265" s="1">
        <v>30</v>
      </c>
      <c r="E265" s="1">
        <v>387</v>
      </c>
      <c r="F265" s="1" t="s">
        <v>14</v>
      </c>
      <c r="G265" s="1">
        <v>6.13</v>
      </c>
      <c r="H265" s="1">
        <f>(70/100*Canada_data[[#This Row],[Sales]])</f>
        <v>270.89999999999998</v>
      </c>
      <c r="I265" s="1">
        <f>Canada_data[[#This Row],[ Cost Of Goods ]]+Canada_data[[#This Row],[Shipping Cost]]</f>
        <v>277.02999999999997</v>
      </c>
      <c r="J265" s="1" t="s">
        <v>26</v>
      </c>
      <c r="K265" s="1" t="s">
        <v>29</v>
      </c>
      <c r="L265" s="1" t="s">
        <v>27</v>
      </c>
      <c r="M265" s="1" t="s">
        <v>64</v>
      </c>
      <c r="N265" s="1" t="s">
        <v>19</v>
      </c>
      <c r="O265" s="2">
        <v>40825</v>
      </c>
      <c r="P265" s="34"/>
      <c r="Q265" s="34"/>
    </row>
    <row r="266" spans="1:17" x14ac:dyDescent="0.3">
      <c r="A266" s="1">
        <v>3362</v>
      </c>
      <c r="B266" s="2" t="s">
        <v>94</v>
      </c>
      <c r="C266" s="1" t="s">
        <v>13</v>
      </c>
      <c r="D266" s="1">
        <v>40</v>
      </c>
      <c r="E266" s="1">
        <v>1699.52</v>
      </c>
      <c r="F266" s="1" t="s">
        <v>25</v>
      </c>
      <c r="G266" s="1">
        <v>1.99</v>
      </c>
      <c r="H266" s="1">
        <f>(70/100*Canada_data[[#This Row],[Sales]])</f>
        <v>1189.664</v>
      </c>
      <c r="I266" s="1">
        <f>Canada_data[[#This Row],[ Cost Of Goods ]]+Canada_data[[#This Row],[Shipping Cost]]</f>
        <v>1191.654</v>
      </c>
      <c r="J266" s="1" t="s">
        <v>15</v>
      </c>
      <c r="K266" s="1" t="s">
        <v>44</v>
      </c>
      <c r="L266" s="1" t="s">
        <v>30</v>
      </c>
      <c r="M266" s="1" t="s">
        <v>31</v>
      </c>
      <c r="N266" s="1" t="s">
        <v>32</v>
      </c>
      <c r="O266" s="2">
        <v>40551</v>
      </c>
      <c r="P266" s="34"/>
      <c r="Q266" s="34"/>
    </row>
    <row r="267" spans="1:17" x14ac:dyDescent="0.3">
      <c r="A267" s="1">
        <v>4676</v>
      </c>
      <c r="B267" s="2" t="s">
        <v>78</v>
      </c>
      <c r="C267" s="1" t="s">
        <v>35</v>
      </c>
      <c r="D267" s="1">
        <v>11</v>
      </c>
      <c r="E267" s="1">
        <v>1210.0515</v>
      </c>
      <c r="F267" s="1" t="s">
        <v>25</v>
      </c>
      <c r="G267" s="1">
        <v>7.69</v>
      </c>
      <c r="H267" s="1">
        <f>(70/100*Canada_data[[#This Row],[Sales]])</f>
        <v>847.03604999999993</v>
      </c>
      <c r="I267" s="1">
        <f>Canada_data[[#This Row],[ Cost Of Goods ]]+Canada_data[[#This Row],[Shipping Cost]]</f>
        <v>854.72604999999999</v>
      </c>
      <c r="J267" s="1" t="s">
        <v>70</v>
      </c>
      <c r="K267" s="1" t="s">
        <v>29</v>
      </c>
      <c r="L267" s="1" t="s">
        <v>30</v>
      </c>
      <c r="M267" s="1" t="s">
        <v>50</v>
      </c>
      <c r="N267" s="1" t="s">
        <v>19</v>
      </c>
      <c r="O267" s="2">
        <v>40552</v>
      </c>
      <c r="P267" s="34"/>
      <c r="Q267" s="34"/>
    </row>
    <row r="268" spans="1:17" x14ac:dyDescent="0.3">
      <c r="A268" s="1">
        <v>8901</v>
      </c>
      <c r="B268" s="2" t="s">
        <v>34</v>
      </c>
      <c r="C268" s="1" t="s">
        <v>13</v>
      </c>
      <c r="D268" s="1">
        <v>15</v>
      </c>
      <c r="E268" s="1">
        <v>168.9</v>
      </c>
      <c r="F268" s="1" t="s">
        <v>14</v>
      </c>
      <c r="G268" s="1">
        <v>6.24</v>
      </c>
      <c r="H268" s="1">
        <f>(70/100*Canada_data[[#This Row],[Sales]])</f>
        <v>118.22999999999999</v>
      </c>
      <c r="I268" s="1">
        <f>Canada_data[[#This Row],[ Cost Of Goods ]]+Canada_data[[#This Row],[Shipping Cost]]</f>
        <v>124.46999999999998</v>
      </c>
      <c r="J268" s="1" t="s">
        <v>49</v>
      </c>
      <c r="K268" s="1" t="s">
        <v>16</v>
      </c>
      <c r="L268" s="1" t="s">
        <v>30</v>
      </c>
      <c r="M268" s="1" t="s">
        <v>46</v>
      </c>
      <c r="N268" s="1" t="s">
        <v>47</v>
      </c>
      <c r="O268" s="1" t="s">
        <v>225</v>
      </c>
      <c r="P268" s="34"/>
      <c r="Q268" s="34"/>
    </row>
    <row r="269" spans="1:17" x14ac:dyDescent="0.3">
      <c r="A269" s="1">
        <v>6274</v>
      </c>
      <c r="B269" s="2" t="s">
        <v>130</v>
      </c>
      <c r="C269" s="1" t="s">
        <v>53</v>
      </c>
      <c r="D269" s="1">
        <v>22</v>
      </c>
      <c r="E269" s="1">
        <v>46.36</v>
      </c>
      <c r="F269" s="1" t="s">
        <v>14</v>
      </c>
      <c r="G269" s="1">
        <v>4.08</v>
      </c>
      <c r="H269" s="1">
        <f>(70/100*Canada_data[[#This Row],[Sales]])</f>
        <v>32.451999999999998</v>
      </c>
      <c r="I269" s="1">
        <f>Canada_data[[#This Row],[ Cost Of Goods ]]+Canada_data[[#This Row],[Shipping Cost]]</f>
        <v>36.531999999999996</v>
      </c>
      <c r="J269" s="1" t="s">
        <v>15</v>
      </c>
      <c r="K269" s="1" t="s">
        <v>29</v>
      </c>
      <c r="L269" s="1" t="s">
        <v>17</v>
      </c>
      <c r="M269" s="1" t="s">
        <v>18</v>
      </c>
      <c r="N269" s="1" t="s">
        <v>32</v>
      </c>
      <c r="O269" s="1" t="s">
        <v>120</v>
      </c>
      <c r="P269" s="34"/>
      <c r="Q269" s="34"/>
    </row>
    <row r="270" spans="1:17" x14ac:dyDescent="0.3">
      <c r="A270" s="1">
        <v>14113</v>
      </c>
      <c r="B270" s="2">
        <v>40641</v>
      </c>
      <c r="C270" s="1" t="s">
        <v>35</v>
      </c>
      <c r="D270" s="1">
        <v>22</v>
      </c>
      <c r="E270" s="1">
        <v>8218.16</v>
      </c>
      <c r="F270" s="1" t="s">
        <v>21</v>
      </c>
      <c r="G270" s="1">
        <v>85.63</v>
      </c>
      <c r="H270" s="1">
        <f>(70/100*Canada_data[[#This Row],[Sales]])</f>
        <v>5752.7119999999995</v>
      </c>
      <c r="I270" s="1">
        <f>Canada_data[[#This Row],[ Cost Of Goods ]]+Canada_data[[#This Row],[Shipping Cost]]</f>
        <v>5838.3419999999996</v>
      </c>
      <c r="J270" s="1" t="s">
        <v>36</v>
      </c>
      <c r="K270" s="1" t="s">
        <v>29</v>
      </c>
      <c r="L270" s="1" t="s">
        <v>17</v>
      </c>
      <c r="M270" s="1" t="s">
        <v>57</v>
      </c>
      <c r="N270" s="1" t="s">
        <v>62</v>
      </c>
      <c r="O270" s="2">
        <v>40702</v>
      </c>
      <c r="P270" s="34"/>
      <c r="Q270" s="34"/>
    </row>
    <row r="271" spans="1:17" x14ac:dyDescent="0.3">
      <c r="A271" s="1">
        <v>18534</v>
      </c>
      <c r="B271" s="2" t="s">
        <v>82</v>
      </c>
      <c r="C271" s="1" t="s">
        <v>13</v>
      </c>
      <c r="D271" s="1">
        <v>36</v>
      </c>
      <c r="E271" s="1">
        <v>282.58</v>
      </c>
      <c r="F271" s="1" t="s">
        <v>14</v>
      </c>
      <c r="G271" s="1">
        <v>1.99</v>
      </c>
      <c r="H271" s="1">
        <f>(70/100*Canada_data[[#This Row],[Sales]])</f>
        <v>197.80599999999998</v>
      </c>
      <c r="I271" s="1">
        <f>Canada_data[[#This Row],[ Cost Of Goods ]]+Canada_data[[#This Row],[Shipping Cost]]</f>
        <v>199.79599999999999</v>
      </c>
      <c r="J271" s="1" t="s">
        <v>43</v>
      </c>
      <c r="K271" s="1" t="s">
        <v>22</v>
      </c>
      <c r="L271" s="1" t="s">
        <v>30</v>
      </c>
      <c r="M271" s="1" t="s">
        <v>31</v>
      </c>
      <c r="N271" s="1" t="s">
        <v>32</v>
      </c>
      <c r="O271" s="1" t="s">
        <v>82</v>
      </c>
      <c r="P271" s="34"/>
      <c r="Q271" s="34"/>
    </row>
    <row r="272" spans="1:17" x14ac:dyDescent="0.3">
      <c r="A272" s="1">
        <v>57510</v>
      </c>
      <c r="B272" s="2">
        <v>40828</v>
      </c>
      <c r="C272" s="1" t="s">
        <v>53</v>
      </c>
      <c r="D272" s="1">
        <v>6</v>
      </c>
      <c r="E272" s="1">
        <v>48.05</v>
      </c>
      <c r="F272" s="1" t="s">
        <v>25</v>
      </c>
      <c r="G272" s="1">
        <v>5.2</v>
      </c>
      <c r="H272" s="1">
        <f>(70/100*Canada_data[[#This Row],[Sales]])</f>
        <v>33.634999999999998</v>
      </c>
      <c r="I272" s="1">
        <f>Canada_data[[#This Row],[ Cost Of Goods ]]+Canada_data[[#This Row],[Shipping Cost]]</f>
        <v>38.835000000000001</v>
      </c>
      <c r="J272" s="1" t="s">
        <v>108</v>
      </c>
      <c r="K272" s="1" t="s">
        <v>22</v>
      </c>
      <c r="L272" s="1" t="s">
        <v>27</v>
      </c>
      <c r="M272" s="1" t="s">
        <v>28</v>
      </c>
      <c r="N272" s="1" t="s">
        <v>19</v>
      </c>
      <c r="O272" s="2">
        <v>40828</v>
      </c>
      <c r="P272" s="34"/>
      <c r="Q272" s="34"/>
    </row>
    <row r="273" spans="1:17" x14ac:dyDescent="0.3">
      <c r="A273" s="1">
        <v>47747</v>
      </c>
      <c r="B273" s="2" t="s">
        <v>163</v>
      </c>
      <c r="C273" s="1" t="s">
        <v>35</v>
      </c>
      <c r="D273" s="1">
        <v>40</v>
      </c>
      <c r="E273" s="1">
        <v>102.15</v>
      </c>
      <c r="F273" s="1" t="s">
        <v>14</v>
      </c>
      <c r="G273" s="1">
        <v>5.33</v>
      </c>
      <c r="H273" s="1">
        <f>(70/100*Canada_data[[#This Row],[Sales]])</f>
        <v>71.504999999999995</v>
      </c>
      <c r="I273" s="1">
        <f>Canada_data[[#This Row],[ Cost Of Goods ]]+Canada_data[[#This Row],[Shipping Cost]]</f>
        <v>76.834999999999994</v>
      </c>
      <c r="J273" s="1" t="s">
        <v>72</v>
      </c>
      <c r="K273" s="1" t="s">
        <v>16</v>
      </c>
      <c r="L273" s="1" t="s">
        <v>17</v>
      </c>
      <c r="M273" s="1" t="s">
        <v>18</v>
      </c>
      <c r="N273" s="1" t="s">
        <v>19</v>
      </c>
      <c r="O273" s="1" t="s">
        <v>166</v>
      </c>
      <c r="P273" s="34"/>
      <c r="Q273" s="34"/>
    </row>
    <row r="274" spans="1:17" x14ac:dyDescent="0.3">
      <c r="A274" s="1">
        <v>46402</v>
      </c>
      <c r="B274" s="2">
        <v>40756</v>
      </c>
      <c r="C274" s="1" t="s">
        <v>60</v>
      </c>
      <c r="D274" s="1">
        <v>29</v>
      </c>
      <c r="E274" s="1">
        <v>1777.4690000000001</v>
      </c>
      <c r="F274" s="1" t="s">
        <v>25</v>
      </c>
      <c r="G274" s="1">
        <v>13.99</v>
      </c>
      <c r="H274" s="1">
        <f>(70/100*Canada_data[[#This Row],[Sales]])</f>
        <v>1244.2283</v>
      </c>
      <c r="I274" s="1">
        <f>Canada_data[[#This Row],[ Cost Of Goods ]]+Canada_data[[#This Row],[Shipping Cost]]</f>
        <v>1258.2183</v>
      </c>
      <c r="J274" s="1" t="s">
        <v>56</v>
      </c>
      <c r="K274" s="1" t="s">
        <v>16</v>
      </c>
      <c r="L274" s="1" t="s">
        <v>30</v>
      </c>
      <c r="M274" s="1" t="s">
        <v>50</v>
      </c>
      <c r="N274" s="1" t="s">
        <v>47</v>
      </c>
      <c r="O274" s="2">
        <v>40787</v>
      </c>
      <c r="P274" s="34"/>
      <c r="Q274" s="34"/>
    </row>
    <row r="275" spans="1:17" x14ac:dyDescent="0.3">
      <c r="A275" s="1">
        <v>14883</v>
      </c>
      <c r="B275" s="2">
        <v>40699</v>
      </c>
      <c r="C275" s="1" t="s">
        <v>13</v>
      </c>
      <c r="D275" s="1">
        <v>38</v>
      </c>
      <c r="E275" s="1">
        <v>978.4</v>
      </c>
      <c r="F275" s="1" t="s">
        <v>21</v>
      </c>
      <c r="G275" s="1">
        <v>14.36</v>
      </c>
      <c r="H275" s="1">
        <f>(70/100*Canada_data[[#This Row],[Sales]])</f>
        <v>684.88</v>
      </c>
      <c r="I275" s="1">
        <f>Canada_data[[#This Row],[ Cost Of Goods ]]+Canada_data[[#This Row],[Shipping Cost]]</f>
        <v>699.24</v>
      </c>
      <c r="J275" s="1" t="s">
        <v>59</v>
      </c>
      <c r="K275" s="1" t="s">
        <v>22</v>
      </c>
      <c r="L275" s="1" t="s">
        <v>17</v>
      </c>
      <c r="M275" s="1" t="s">
        <v>23</v>
      </c>
      <c r="N275" s="1" t="s">
        <v>24</v>
      </c>
      <c r="O275" s="2">
        <v>40852</v>
      </c>
      <c r="P275" s="34"/>
      <c r="Q275" s="34"/>
    </row>
    <row r="276" spans="1:17" x14ac:dyDescent="0.3">
      <c r="A276" s="1">
        <v>23558</v>
      </c>
      <c r="B276" s="2">
        <v>40794</v>
      </c>
      <c r="C276" s="1" t="s">
        <v>13</v>
      </c>
      <c r="D276" s="1">
        <v>17</v>
      </c>
      <c r="E276" s="1">
        <v>579.71</v>
      </c>
      <c r="F276" s="1" t="s">
        <v>21</v>
      </c>
      <c r="G276" s="1">
        <v>45.51</v>
      </c>
      <c r="H276" s="1">
        <f>(70/100*Canada_data[[#This Row],[Sales]])</f>
        <v>405.79700000000003</v>
      </c>
      <c r="I276" s="1">
        <f>Canada_data[[#This Row],[ Cost Of Goods ]]+Canada_data[[#This Row],[Shipping Cost]]</f>
        <v>451.30700000000002</v>
      </c>
      <c r="J276" s="1" t="s">
        <v>56</v>
      </c>
      <c r="K276" s="1" t="s">
        <v>29</v>
      </c>
      <c r="L276" s="1" t="s">
        <v>17</v>
      </c>
      <c r="M276" s="1" t="s">
        <v>57</v>
      </c>
      <c r="N276" s="1" t="s">
        <v>62</v>
      </c>
      <c r="O276" s="1" t="s">
        <v>190</v>
      </c>
      <c r="P276" s="34"/>
      <c r="Q276" s="34"/>
    </row>
    <row r="277" spans="1:17" x14ac:dyDescent="0.3">
      <c r="A277" s="1">
        <v>40134</v>
      </c>
      <c r="B277" s="2">
        <v>40796</v>
      </c>
      <c r="C277" s="1" t="s">
        <v>13</v>
      </c>
      <c r="D277" s="1">
        <v>43</v>
      </c>
      <c r="E277" s="1">
        <v>1461.1</v>
      </c>
      <c r="F277" s="1" t="s">
        <v>25</v>
      </c>
      <c r="G277" s="1">
        <v>1.99</v>
      </c>
      <c r="H277" s="1">
        <f>(70/100*Canada_data[[#This Row],[Sales]])</f>
        <v>1022.7699999999999</v>
      </c>
      <c r="I277" s="1">
        <f>Canada_data[[#This Row],[ Cost Of Goods ]]+Canada_data[[#This Row],[Shipping Cost]]</f>
        <v>1024.7599999999998</v>
      </c>
      <c r="J277" s="1" t="s">
        <v>15</v>
      </c>
      <c r="K277" s="1" t="s">
        <v>44</v>
      </c>
      <c r="L277" s="1" t="s">
        <v>30</v>
      </c>
      <c r="M277" s="1" t="s">
        <v>31</v>
      </c>
      <c r="N277" s="1" t="s">
        <v>32</v>
      </c>
      <c r="O277" s="1" t="s">
        <v>226</v>
      </c>
      <c r="P277" s="34"/>
      <c r="Q277" s="34"/>
    </row>
    <row r="278" spans="1:17" x14ac:dyDescent="0.3">
      <c r="A278" s="1">
        <v>53671</v>
      </c>
      <c r="B278" s="2">
        <v>40822</v>
      </c>
      <c r="C278" s="1" t="s">
        <v>60</v>
      </c>
      <c r="D278" s="1">
        <v>39</v>
      </c>
      <c r="E278" s="1">
        <v>616.5</v>
      </c>
      <c r="F278" s="1" t="s">
        <v>25</v>
      </c>
      <c r="G278" s="1">
        <v>8.4</v>
      </c>
      <c r="H278" s="1">
        <f>(70/100*Canada_data[[#This Row],[Sales]])</f>
        <v>431.54999999999995</v>
      </c>
      <c r="I278" s="1">
        <f>Canada_data[[#This Row],[ Cost Of Goods ]]+Canada_data[[#This Row],[Shipping Cost]]</f>
        <v>439.94999999999993</v>
      </c>
      <c r="J278" s="1" t="s">
        <v>56</v>
      </c>
      <c r="K278" s="1" t="s">
        <v>44</v>
      </c>
      <c r="L278" s="1" t="s">
        <v>27</v>
      </c>
      <c r="M278" s="1" t="s">
        <v>79</v>
      </c>
      <c r="N278" s="1" t="s">
        <v>19</v>
      </c>
      <c r="O278" s="2">
        <v>40853</v>
      </c>
      <c r="P278" s="34"/>
      <c r="Q278" s="34"/>
    </row>
    <row r="279" spans="1:17" x14ac:dyDescent="0.3">
      <c r="A279" s="1">
        <v>27715</v>
      </c>
      <c r="B279" s="2" t="s">
        <v>154</v>
      </c>
      <c r="C279" s="1" t="s">
        <v>35</v>
      </c>
      <c r="D279" s="1">
        <v>12</v>
      </c>
      <c r="E279" s="1">
        <v>94.52</v>
      </c>
      <c r="F279" s="1" t="s">
        <v>25</v>
      </c>
      <c r="G279" s="1">
        <v>6.28</v>
      </c>
      <c r="H279" s="1">
        <f>(70/100*Canada_data[[#This Row],[Sales]])</f>
        <v>66.163999999999987</v>
      </c>
      <c r="I279" s="1">
        <f>Canada_data[[#This Row],[ Cost Of Goods ]]+Canada_data[[#This Row],[Shipping Cost]]</f>
        <v>72.443999999999988</v>
      </c>
      <c r="J279" s="1" t="s">
        <v>49</v>
      </c>
      <c r="K279" s="1" t="s">
        <v>16</v>
      </c>
      <c r="L279" s="1" t="s">
        <v>27</v>
      </c>
      <c r="M279" s="1" t="s">
        <v>79</v>
      </c>
      <c r="N279" s="1" t="s">
        <v>19</v>
      </c>
      <c r="O279" s="1" t="s">
        <v>227</v>
      </c>
      <c r="P279" s="34"/>
      <c r="Q279" s="34"/>
    </row>
    <row r="280" spans="1:17" x14ac:dyDescent="0.3">
      <c r="A280" s="1">
        <v>7846</v>
      </c>
      <c r="B280" s="2" t="s">
        <v>48</v>
      </c>
      <c r="C280" s="1" t="s">
        <v>13</v>
      </c>
      <c r="D280" s="1">
        <v>47</v>
      </c>
      <c r="E280" s="1">
        <v>2926.33</v>
      </c>
      <c r="F280" s="1" t="s">
        <v>25</v>
      </c>
      <c r="G280" s="1">
        <v>19.989999999999998</v>
      </c>
      <c r="H280" s="1">
        <f>(70/100*Canada_data[[#This Row],[Sales]])</f>
        <v>2048.431</v>
      </c>
      <c r="I280" s="1">
        <f>Canada_data[[#This Row],[ Cost Of Goods ]]+Canada_data[[#This Row],[Shipping Cost]]</f>
        <v>2068.4209999999998</v>
      </c>
      <c r="J280" s="1" t="s">
        <v>36</v>
      </c>
      <c r="K280" s="1" t="s">
        <v>22</v>
      </c>
      <c r="L280" s="1" t="s">
        <v>27</v>
      </c>
      <c r="M280" s="1" t="s">
        <v>79</v>
      </c>
      <c r="N280" s="1" t="s">
        <v>19</v>
      </c>
      <c r="O280" s="1" t="s">
        <v>228</v>
      </c>
      <c r="P280" s="34"/>
      <c r="Q280" s="34"/>
    </row>
    <row r="281" spans="1:17" x14ac:dyDescent="0.3">
      <c r="A281" s="1">
        <v>10369</v>
      </c>
      <c r="B281" s="2">
        <v>40797</v>
      </c>
      <c r="C281" s="1" t="s">
        <v>13</v>
      </c>
      <c r="D281" s="1">
        <v>4</v>
      </c>
      <c r="E281" s="1">
        <v>27.34</v>
      </c>
      <c r="F281" s="1" t="s">
        <v>25</v>
      </c>
      <c r="G281" s="1">
        <v>4.96</v>
      </c>
      <c r="H281" s="1">
        <f>(70/100*Canada_data[[#This Row],[Sales]])</f>
        <v>19.137999999999998</v>
      </c>
      <c r="I281" s="1">
        <f>Canada_data[[#This Row],[ Cost Of Goods ]]+Canada_data[[#This Row],[Shipping Cost]]</f>
        <v>24.097999999999999</v>
      </c>
      <c r="J281" s="1" t="s">
        <v>15</v>
      </c>
      <c r="K281" s="1" t="s">
        <v>29</v>
      </c>
      <c r="L281" s="1" t="s">
        <v>27</v>
      </c>
      <c r="M281" s="1" t="s">
        <v>28</v>
      </c>
      <c r="N281" s="1" t="s">
        <v>19</v>
      </c>
      <c r="O281" s="2">
        <v>40858</v>
      </c>
      <c r="P281" s="34"/>
      <c r="Q281" s="34"/>
    </row>
    <row r="282" spans="1:17" x14ac:dyDescent="0.3">
      <c r="A282" s="1">
        <v>47075</v>
      </c>
      <c r="B282" s="2" t="s">
        <v>198</v>
      </c>
      <c r="C282" s="1" t="s">
        <v>60</v>
      </c>
      <c r="D282" s="1">
        <v>42</v>
      </c>
      <c r="E282" s="1">
        <v>4346.9799999999996</v>
      </c>
      <c r="F282" s="1" t="s">
        <v>21</v>
      </c>
      <c r="G282" s="1">
        <v>35.840000000000003</v>
      </c>
      <c r="H282" s="1">
        <f>(70/100*Canada_data[[#This Row],[Sales]])</f>
        <v>3042.8859999999995</v>
      </c>
      <c r="I282" s="1">
        <f>Canada_data[[#This Row],[ Cost Of Goods ]]+Canada_data[[#This Row],[Shipping Cost]]</f>
        <v>3078.7259999999997</v>
      </c>
      <c r="J282" s="1" t="s">
        <v>40</v>
      </c>
      <c r="K282" s="1" t="s">
        <v>29</v>
      </c>
      <c r="L282" s="1" t="s">
        <v>17</v>
      </c>
      <c r="M282" s="1" t="s">
        <v>150</v>
      </c>
      <c r="N282" s="1" t="s">
        <v>62</v>
      </c>
      <c r="O282" s="1" t="s">
        <v>135</v>
      </c>
      <c r="P282" s="34"/>
      <c r="Q282" s="34"/>
    </row>
    <row r="283" spans="1:17" x14ac:dyDescent="0.3">
      <c r="A283" s="1">
        <v>55425</v>
      </c>
      <c r="B283" s="2">
        <v>40554</v>
      </c>
      <c r="C283" s="1" t="s">
        <v>20</v>
      </c>
      <c r="D283" s="1">
        <v>8</v>
      </c>
      <c r="E283" s="1">
        <v>2302.36</v>
      </c>
      <c r="F283" s="1" t="s">
        <v>14</v>
      </c>
      <c r="G283" s="1">
        <v>7.18</v>
      </c>
      <c r="H283" s="1">
        <f>(70/100*Canada_data[[#This Row],[Sales]])</f>
        <v>1611.652</v>
      </c>
      <c r="I283" s="1">
        <f>Canada_data[[#This Row],[ Cost Of Goods ]]+Canada_data[[#This Row],[Shipping Cost]]</f>
        <v>1618.8320000000001</v>
      </c>
      <c r="J283" s="1" t="s">
        <v>36</v>
      </c>
      <c r="K283" s="1" t="s">
        <v>22</v>
      </c>
      <c r="L283" s="1" t="s">
        <v>30</v>
      </c>
      <c r="M283" s="1" t="s">
        <v>31</v>
      </c>
      <c r="N283" s="1" t="s">
        <v>19</v>
      </c>
      <c r="O283" s="2">
        <v>40613</v>
      </c>
      <c r="P283" s="34"/>
      <c r="Q283" s="34"/>
    </row>
    <row r="284" spans="1:17" x14ac:dyDescent="0.3">
      <c r="A284" s="1">
        <v>53671</v>
      </c>
      <c r="B284" s="2">
        <v>40822</v>
      </c>
      <c r="C284" s="1" t="s">
        <v>60</v>
      </c>
      <c r="D284" s="1">
        <v>43</v>
      </c>
      <c r="E284" s="1">
        <v>6255.81</v>
      </c>
      <c r="F284" s="1" t="s">
        <v>25</v>
      </c>
      <c r="G284" s="1">
        <v>19.989999999999998</v>
      </c>
      <c r="H284" s="1">
        <f>(70/100*Canada_data[[#This Row],[Sales]])</f>
        <v>4379.067</v>
      </c>
      <c r="I284" s="1">
        <f>Canada_data[[#This Row],[ Cost Of Goods ]]+Canada_data[[#This Row],[Shipping Cost]]</f>
        <v>4399.0569999999998</v>
      </c>
      <c r="J284" s="1" t="s">
        <v>56</v>
      </c>
      <c r="K284" s="1" t="s">
        <v>44</v>
      </c>
      <c r="L284" s="1" t="s">
        <v>27</v>
      </c>
      <c r="M284" s="1" t="s">
        <v>64</v>
      </c>
      <c r="N284" s="1" t="s">
        <v>19</v>
      </c>
      <c r="O284" s="2">
        <v>40853</v>
      </c>
      <c r="P284" s="34"/>
      <c r="Q284" s="34"/>
    </row>
    <row r="285" spans="1:17" x14ac:dyDescent="0.3">
      <c r="A285" s="1">
        <v>50657</v>
      </c>
      <c r="B285" s="2" t="s">
        <v>87</v>
      </c>
      <c r="C285" s="1" t="s">
        <v>35</v>
      </c>
      <c r="D285" s="1">
        <v>16</v>
      </c>
      <c r="E285" s="1">
        <v>60.02</v>
      </c>
      <c r="F285" s="1" t="s">
        <v>14</v>
      </c>
      <c r="G285" s="1">
        <v>1.93</v>
      </c>
      <c r="H285" s="1">
        <f>(70/100*Canada_data[[#This Row],[Sales]])</f>
        <v>42.014000000000003</v>
      </c>
      <c r="I285" s="1">
        <f>Canada_data[[#This Row],[ Cost Of Goods ]]+Canada_data[[#This Row],[Shipping Cost]]</f>
        <v>43.944000000000003</v>
      </c>
      <c r="J285" s="1" t="s">
        <v>72</v>
      </c>
      <c r="K285" s="1" t="s">
        <v>22</v>
      </c>
      <c r="L285" s="1" t="s">
        <v>27</v>
      </c>
      <c r="M285" s="1" t="s">
        <v>28</v>
      </c>
      <c r="N285" s="1" t="s">
        <v>38</v>
      </c>
      <c r="O285" s="1" t="s">
        <v>133</v>
      </c>
      <c r="P285" s="34"/>
      <c r="Q285" s="34"/>
    </row>
    <row r="286" spans="1:17" x14ac:dyDescent="0.3">
      <c r="A286" s="1">
        <v>8480</v>
      </c>
      <c r="B286" s="2" t="s">
        <v>221</v>
      </c>
      <c r="C286" s="1" t="s">
        <v>35</v>
      </c>
      <c r="D286" s="1">
        <v>3</v>
      </c>
      <c r="E286" s="1">
        <v>309.9015</v>
      </c>
      <c r="F286" s="1" t="s">
        <v>25</v>
      </c>
      <c r="G286" s="1">
        <v>7.69</v>
      </c>
      <c r="H286" s="1">
        <f>(70/100*Canada_data[[#This Row],[Sales]])</f>
        <v>216.93105</v>
      </c>
      <c r="I286" s="1">
        <f>Canada_data[[#This Row],[ Cost Of Goods ]]+Canada_data[[#This Row],[Shipping Cost]]</f>
        <v>224.62105</v>
      </c>
      <c r="J286" s="1" t="s">
        <v>56</v>
      </c>
      <c r="K286" s="1" t="s">
        <v>22</v>
      </c>
      <c r="L286" s="1" t="s">
        <v>30</v>
      </c>
      <c r="M286" s="1" t="s">
        <v>50</v>
      </c>
      <c r="N286" s="1" t="s">
        <v>19</v>
      </c>
      <c r="O286" s="1" t="s">
        <v>229</v>
      </c>
      <c r="P286" s="34"/>
      <c r="Q286" s="34"/>
    </row>
    <row r="287" spans="1:17" x14ac:dyDescent="0.3">
      <c r="A287" s="1">
        <v>13953</v>
      </c>
      <c r="B287" s="2" t="s">
        <v>114</v>
      </c>
      <c r="C287" s="1" t="s">
        <v>20</v>
      </c>
      <c r="D287" s="1">
        <v>32</v>
      </c>
      <c r="E287" s="1">
        <v>381.24</v>
      </c>
      <c r="F287" s="1" t="s">
        <v>25</v>
      </c>
      <c r="G287" s="1">
        <v>5.01</v>
      </c>
      <c r="H287" s="1">
        <f>(70/100*Canada_data[[#This Row],[Sales]])</f>
        <v>266.86799999999999</v>
      </c>
      <c r="I287" s="1">
        <f>Canada_data[[#This Row],[ Cost Of Goods ]]+Canada_data[[#This Row],[Shipping Cost]]</f>
        <v>271.87799999999999</v>
      </c>
      <c r="J287" s="1" t="s">
        <v>56</v>
      </c>
      <c r="K287" s="1" t="s">
        <v>16</v>
      </c>
      <c r="L287" s="1" t="s">
        <v>27</v>
      </c>
      <c r="M287" s="1" t="s">
        <v>28</v>
      </c>
      <c r="N287" s="1" t="s">
        <v>19</v>
      </c>
      <c r="O287" s="2">
        <v>40580</v>
      </c>
      <c r="P287" s="34"/>
      <c r="Q287" s="34"/>
    </row>
    <row r="288" spans="1:17" x14ac:dyDescent="0.3">
      <c r="A288" s="1">
        <v>32613</v>
      </c>
      <c r="B288" s="2" t="s">
        <v>95</v>
      </c>
      <c r="C288" s="1" t="s">
        <v>13</v>
      </c>
      <c r="D288" s="1">
        <v>31</v>
      </c>
      <c r="E288" s="1">
        <v>1359.74</v>
      </c>
      <c r="F288" s="1" t="s">
        <v>14</v>
      </c>
      <c r="G288" s="1">
        <v>8.99</v>
      </c>
      <c r="H288" s="1">
        <f>(70/100*Canada_data[[#This Row],[Sales]])</f>
        <v>951.81799999999998</v>
      </c>
      <c r="I288" s="1">
        <f>Canada_data[[#This Row],[ Cost Of Goods ]]+Canada_data[[#This Row],[Shipping Cost]]</f>
        <v>960.80799999999999</v>
      </c>
      <c r="J288" s="1" t="s">
        <v>36</v>
      </c>
      <c r="K288" s="1" t="s">
        <v>16</v>
      </c>
      <c r="L288" s="1" t="s">
        <v>27</v>
      </c>
      <c r="M288" s="1" t="s">
        <v>41</v>
      </c>
      <c r="N288" s="1" t="s">
        <v>32</v>
      </c>
      <c r="O288" s="1" t="s">
        <v>213</v>
      </c>
      <c r="P288" s="34"/>
      <c r="Q288" s="34"/>
    </row>
    <row r="289" spans="1:17" x14ac:dyDescent="0.3">
      <c r="A289" s="1">
        <v>56322</v>
      </c>
      <c r="B289" s="2" t="s">
        <v>230</v>
      </c>
      <c r="C289" s="1" t="s">
        <v>60</v>
      </c>
      <c r="D289" s="1">
        <v>16</v>
      </c>
      <c r="E289" s="1">
        <v>1689.1369999999999</v>
      </c>
      <c r="F289" s="1" t="s">
        <v>25</v>
      </c>
      <c r="G289" s="1">
        <v>8.08</v>
      </c>
      <c r="H289" s="1">
        <f>(70/100*Canada_data[[#This Row],[Sales]])</f>
        <v>1182.3959</v>
      </c>
      <c r="I289" s="1">
        <f>Canada_data[[#This Row],[ Cost Of Goods ]]+Canada_data[[#This Row],[Shipping Cost]]</f>
        <v>1190.4758999999999</v>
      </c>
      <c r="J289" s="1" t="s">
        <v>40</v>
      </c>
      <c r="K289" s="1" t="s">
        <v>44</v>
      </c>
      <c r="L289" s="1" t="s">
        <v>30</v>
      </c>
      <c r="M289" s="1" t="s">
        <v>50</v>
      </c>
      <c r="N289" s="1" t="s">
        <v>19</v>
      </c>
      <c r="O289" s="2">
        <v>40584</v>
      </c>
      <c r="P289" s="34"/>
      <c r="Q289" s="34"/>
    </row>
    <row r="290" spans="1:17" x14ac:dyDescent="0.3">
      <c r="A290" s="1">
        <v>41794</v>
      </c>
      <c r="B290" s="2" t="s">
        <v>63</v>
      </c>
      <c r="C290" s="1" t="s">
        <v>20</v>
      </c>
      <c r="D290" s="1">
        <v>48</v>
      </c>
      <c r="E290" s="1">
        <v>836.59</v>
      </c>
      <c r="F290" s="1" t="s">
        <v>25</v>
      </c>
      <c r="G290" s="1">
        <v>8.65</v>
      </c>
      <c r="H290" s="1">
        <f>(70/100*Canada_data[[#This Row],[Sales]])</f>
        <v>585.61299999999994</v>
      </c>
      <c r="I290" s="1">
        <f>Canada_data[[#This Row],[ Cost Of Goods ]]+Canada_data[[#This Row],[Shipping Cost]]</f>
        <v>594.26299999999992</v>
      </c>
      <c r="J290" s="1" t="s">
        <v>59</v>
      </c>
      <c r="K290" s="1" t="s">
        <v>29</v>
      </c>
      <c r="L290" s="1" t="s">
        <v>27</v>
      </c>
      <c r="M290" s="1" t="s">
        <v>41</v>
      </c>
      <c r="N290" s="1" t="s">
        <v>19</v>
      </c>
      <c r="O290" s="1" t="s">
        <v>111</v>
      </c>
      <c r="P290" s="34"/>
      <c r="Q290" s="34"/>
    </row>
    <row r="291" spans="1:17" x14ac:dyDescent="0.3">
      <c r="A291" s="1">
        <v>7585</v>
      </c>
      <c r="B291" s="2" t="s">
        <v>109</v>
      </c>
      <c r="C291" s="1" t="s">
        <v>35</v>
      </c>
      <c r="D291" s="1">
        <v>34</v>
      </c>
      <c r="E291" s="1">
        <v>650.1395</v>
      </c>
      <c r="F291" s="1" t="s">
        <v>25</v>
      </c>
      <c r="G291" s="1">
        <v>1.25</v>
      </c>
      <c r="H291" s="1">
        <f>(70/100*Canada_data[[#This Row],[Sales]])</f>
        <v>455.09764999999999</v>
      </c>
      <c r="I291" s="1">
        <f>Canada_data[[#This Row],[ Cost Of Goods ]]+Canada_data[[#This Row],[Shipping Cost]]</f>
        <v>456.34764999999999</v>
      </c>
      <c r="J291" s="1" t="s">
        <v>59</v>
      </c>
      <c r="K291" s="1" t="s">
        <v>16</v>
      </c>
      <c r="L291" s="1" t="s">
        <v>30</v>
      </c>
      <c r="M291" s="1" t="s">
        <v>50</v>
      </c>
      <c r="N291" s="1" t="s">
        <v>32</v>
      </c>
      <c r="O291" s="1" t="s">
        <v>110</v>
      </c>
      <c r="P291" s="34"/>
      <c r="Q291" s="34"/>
    </row>
    <row r="292" spans="1:17" x14ac:dyDescent="0.3">
      <c r="A292" s="1">
        <v>39590</v>
      </c>
      <c r="B292" s="2" t="s">
        <v>90</v>
      </c>
      <c r="C292" s="1" t="s">
        <v>13</v>
      </c>
      <c r="D292" s="1">
        <v>9</v>
      </c>
      <c r="E292" s="1">
        <v>79.25</v>
      </c>
      <c r="F292" s="1" t="s">
        <v>14</v>
      </c>
      <c r="G292" s="1">
        <v>5.83</v>
      </c>
      <c r="H292" s="1">
        <f>(70/100*Canada_data[[#This Row],[Sales]])</f>
        <v>55.474999999999994</v>
      </c>
      <c r="I292" s="1">
        <f>Canada_data[[#This Row],[ Cost Of Goods ]]+Canada_data[[#This Row],[Shipping Cost]]</f>
        <v>61.304999999999993</v>
      </c>
      <c r="J292" s="1" t="s">
        <v>56</v>
      </c>
      <c r="K292" s="1" t="s">
        <v>44</v>
      </c>
      <c r="L292" s="1" t="s">
        <v>27</v>
      </c>
      <c r="M292" s="1" t="s">
        <v>28</v>
      </c>
      <c r="N292" s="1" t="s">
        <v>38</v>
      </c>
      <c r="O292" s="1" t="s">
        <v>110</v>
      </c>
      <c r="P292" s="34"/>
      <c r="Q292" s="34"/>
    </row>
    <row r="293" spans="1:17" x14ac:dyDescent="0.3">
      <c r="A293" s="1">
        <v>45155</v>
      </c>
      <c r="B293" s="2" t="s">
        <v>164</v>
      </c>
      <c r="C293" s="1" t="s">
        <v>13</v>
      </c>
      <c r="D293" s="1">
        <v>44</v>
      </c>
      <c r="E293" s="1">
        <v>181.61</v>
      </c>
      <c r="F293" s="1" t="s">
        <v>25</v>
      </c>
      <c r="G293" s="1">
        <v>5.34</v>
      </c>
      <c r="H293" s="1">
        <f>(70/100*Canada_data[[#This Row],[Sales]])</f>
        <v>127.127</v>
      </c>
      <c r="I293" s="1">
        <f>Canada_data[[#This Row],[ Cost Of Goods ]]+Canada_data[[#This Row],[Shipping Cost]]</f>
        <v>132.46699999999998</v>
      </c>
      <c r="J293" s="1" t="s">
        <v>43</v>
      </c>
      <c r="K293" s="1" t="s">
        <v>22</v>
      </c>
      <c r="L293" s="1" t="s">
        <v>27</v>
      </c>
      <c r="M293" s="1" t="s">
        <v>79</v>
      </c>
      <c r="N293" s="1" t="s">
        <v>19</v>
      </c>
      <c r="O293" s="1" t="s">
        <v>231</v>
      </c>
      <c r="P293" s="34"/>
      <c r="Q293" s="34"/>
    </row>
    <row r="294" spans="1:17" x14ac:dyDescent="0.3">
      <c r="A294" s="1">
        <v>39457</v>
      </c>
      <c r="B294" s="2">
        <v>40580</v>
      </c>
      <c r="C294" s="1" t="s">
        <v>20</v>
      </c>
      <c r="D294" s="1">
        <v>40</v>
      </c>
      <c r="E294" s="1">
        <v>4842.21</v>
      </c>
      <c r="F294" s="1" t="s">
        <v>21</v>
      </c>
      <c r="G294" s="1">
        <v>70.2</v>
      </c>
      <c r="H294" s="1">
        <f>(70/100*Canada_data[[#This Row],[Sales]])</f>
        <v>3389.547</v>
      </c>
      <c r="I294" s="1">
        <f>Canada_data[[#This Row],[ Cost Of Goods ]]+Canada_data[[#This Row],[Shipping Cost]]</f>
        <v>3459.7469999999998</v>
      </c>
      <c r="J294" s="1" t="s">
        <v>26</v>
      </c>
      <c r="K294" s="1" t="s">
        <v>29</v>
      </c>
      <c r="L294" s="1" t="s">
        <v>17</v>
      </c>
      <c r="M294" s="1" t="s">
        <v>23</v>
      </c>
      <c r="N294" s="1" t="s">
        <v>24</v>
      </c>
      <c r="O294" s="2">
        <v>40580</v>
      </c>
      <c r="P294" s="34"/>
      <c r="Q294" s="34"/>
    </row>
    <row r="295" spans="1:17" x14ac:dyDescent="0.3">
      <c r="A295" s="1">
        <v>32036</v>
      </c>
      <c r="B295" s="2">
        <v>40673</v>
      </c>
      <c r="C295" s="1" t="s">
        <v>60</v>
      </c>
      <c r="D295" s="1">
        <v>6</v>
      </c>
      <c r="E295" s="1">
        <v>338.89</v>
      </c>
      <c r="F295" s="1" t="s">
        <v>25</v>
      </c>
      <c r="G295" s="1">
        <v>10.75</v>
      </c>
      <c r="H295" s="1">
        <f>(70/100*Canada_data[[#This Row],[Sales]])</f>
        <v>237.22299999999998</v>
      </c>
      <c r="I295" s="1">
        <f>Canada_data[[#This Row],[ Cost Of Goods ]]+Canada_data[[#This Row],[Shipping Cost]]</f>
        <v>247.97299999999998</v>
      </c>
      <c r="J295" s="1" t="s">
        <v>56</v>
      </c>
      <c r="K295" s="1" t="s">
        <v>22</v>
      </c>
      <c r="L295" s="1" t="s">
        <v>27</v>
      </c>
      <c r="M295" s="1" t="s">
        <v>28</v>
      </c>
      <c r="N295" s="1" t="s">
        <v>19</v>
      </c>
      <c r="O295" s="2">
        <v>40734</v>
      </c>
      <c r="P295" s="34"/>
      <c r="Q295" s="34"/>
    </row>
    <row r="296" spans="1:17" x14ac:dyDescent="0.3">
      <c r="A296" s="1">
        <v>10342</v>
      </c>
      <c r="B296" s="2" t="s">
        <v>103</v>
      </c>
      <c r="C296" s="1" t="s">
        <v>60</v>
      </c>
      <c r="D296" s="1">
        <v>45</v>
      </c>
      <c r="E296" s="1">
        <v>5181.08</v>
      </c>
      <c r="F296" s="1" t="s">
        <v>21</v>
      </c>
      <c r="G296" s="1">
        <v>58.72</v>
      </c>
      <c r="H296" s="1">
        <f>(70/100*Canada_data[[#This Row],[Sales]])</f>
        <v>3626.7559999999999</v>
      </c>
      <c r="I296" s="1">
        <f>Canada_data[[#This Row],[ Cost Of Goods ]]+Canada_data[[#This Row],[Shipping Cost]]</f>
        <v>3685.4759999999997</v>
      </c>
      <c r="J296" s="1" t="s">
        <v>56</v>
      </c>
      <c r="K296" s="1" t="s">
        <v>16</v>
      </c>
      <c r="L296" s="1" t="s">
        <v>17</v>
      </c>
      <c r="M296" s="1" t="s">
        <v>150</v>
      </c>
      <c r="N296" s="1" t="s">
        <v>62</v>
      </c>
      <c r="O296" s="1" t="s">
        <v>98</v>
      </c>
      <c r="P296" s="34"/>
      <c r="Q296" s="34"/>
    </row>
    <row r="297" spans="1:17" x14ac:dyDescent="0.3">
      <c r="A297" s="1">
        <v>10144</v>
      </c>
      <c r="B297" s="2">
        <v>40575</v>
      </c>
      <c r="C297" s="1" t="s">
        <v>20</v>
      </c>
      <c r="D297" s="1">
        <v>24</v>
      </c>
      <c r="E297" s="1">
        <v>6408.3</v>
      </c>
      <c r="F297" s="1" t="s">
        <v>21</v>
      </c>
      <c r="G297" s="1">
        <v>35.67</v>
      </c>
      <c r="H297" s="1">
        <f>(70/100*Canada_data[[#This Row],[Sales]])</f>
        <v>4485.8099999999995</v>
      </c>
      <c r="I297" s="1">
        <f>Canada_data[[#This Row],[ Cost Of Goods ]]+Canada_data[[#This Row],[Shipping Cost]]</f>
        <v>4521.4799999999996</v>
      </c>
      <c r="J297" s="1" t="s">
        <v>15</v>
      </c>
      <c r="K297" s="1" t="s">
        <v>22</v>
      </c>
      <c r="L297" s="1" t="s">
        <v>17</v>
      </c>
      <c r="M297" s="1" t="s">
        <v>57</v>
      </c>
      <c r="N297" s="1" t="s">
        <v>62</v>
      </c>
      <c r="O297" s="2">
        <v>40575</v>
      </c>
      <c r="P297" s="34"/>
      <c r="Q297" s="34"/>
    </row>
    <row r="298" spans="1:17" x14ac:dyDescent="0.3">
      <c r="A298" s="1">
        <v>50500</v>
      </c>
      <c r="B298" s="2">
        <v>40703</v>
      </c>
      <c r="C298" s="1" t="s">
        <v>13</v>
      </c>
      <c r="D298" s="1">
        <v>45</v>
      </c>
      <c r="E298" s="1">
        <v>109.39</v>
      </c>
      <c r="F298" s="1" t="s">
        <v>14</v>
      </c>
      <c r="G298" s="1">
        <v>1.02</v>
      </c>
      <c r="H298" s="1">
        <f>(70/100*Canada_data[[#This Row],[Sales]])</f>
        <v>76.572999999999993</v>
      </c>
      <c r="I298" s="1">
        <f>Canada_data[[#This Row],[ Cost Of Goods ]]+Canada_data[[#This Row],[Shipping Cost]]</f>
        <v>77.592999999999989</v>
      </c>
      <c r="J298" s="1" t="s">
        <v>72</v>
      </c>
      <c r="K298" s="1" t="s">
        <v>16</v>
      </c>
      <c r="L298" s="1" t="s">
        <v>27</v>
      </c>
      <c r="M298" s="1" t="s">
        <v>102</v>
      </c>
      <c r="N298" s="1" t="s">
        <v>38</v>
      </c>
      <c r="O298" s="2">
        <v>40703</v>
      </c>
      <c r="P298" s="34"/>
      <c r="Q298" s="34"/>
    </row>
    <row r="299" spans="1:17" x14ac:dyDescent="0.3">
      <c r="A299" s="1">
        <v>32454</v>
      </c>
      <c r="B299" s="2" t="s">
        <v>232</v>
      </c>
      <c r="C299" s="1" t="s">
        <v>20</v>
      </c>
      <c r="D299" s="1">
        <v>12</v>
      </c>
      <c r="E299" s="1">
        <v>83.89</v>
      </c>
      <c r="F299" s="1" t="s">
        <v>25</v>
      </c>
      <c r="G299" s="1">
        <v>5.48</v>
      </c>
      <c r="H299" s="1">
        <f>(70/100*Canada_data[[#This Row],[Sales]])</f>
        <v>58.722999999999999</v>
      </c>
      <c r="I299" s="1">
        <f>Canada_data[[#This Row],[ Cost Of Goods ]]+Canada_data[[#This Row],[Shipping Cost]]</f>
        <v>64.203000000000003</v>
      </c>
      <c r="J299" s="1" t="s">
        <v>56</v>
      </c>
      <c r="K299" s="1" t="s">
        <v>16</v>
      </c>
      <c r="L299" s="1" t="s">
        <v>27</v>
      </c>
      <c r="M299" s="1" t="s">
        <v>79</v>
      </c>
      <c r="N299" s="1" t="s">
        <v>19</v>
      </c>
      <c r="O299" s="2">
        <v>40547</v>
      </c>
      <c r="P299" s="34"/>
      <c r="Q299" s="34"/>
    </row>
    <row r="300" spans="1:17" x14ac:dyDescent="0.3">
      <c r="A300" s="1">
        <v>49987</v>
      </c>
      <c r="B300" s="2" t="s">
        <v>224</v>
      </c>
      <c r="C300" s="1" t="s">
        <v>35</v>
      </c>
      <c r="D300" s="1">
        <v>15</v>
      </c>
      <c r="E300" s="1">
        <v>1795.49</v>
      </c>
      <c r="F300" s="1" t="s">
        <v>21</v>
      </c>
      <c r="G300" s="1">
        <v>58.72</v>
      </c>
      <c r="H300" s="1">
        <f>(70/100*Canada_data[[#This Row],[Sales]])</f>
        <v>1256.8429999999998</v>
      </c>
      <c r="I300" s="1">
        <f>Canada_data[[#This Row],[ Cost Of Goods ]]+Canada_data[[#This Row],[Shipping Cost]]</f>
        <v>1315.5629999999999</v>
      </c>
      <c r="J300" s="1" t="s">
        <v>43</v>
      </c>
      <c r="K300" s="1" t="s">
        <v>16</v>
      </c>
      <c r="L300" s="1" t="s">
        <v>17</v>
      </c>
      <c r="M300" s="1" t="s">
        <v>150</v>
      </c>
      <c r="N300" s="1" t="s">
        <v>62</v>
      </c>
      <c r="O300" s="1" t="s">
        <v>185</v>
      </c>
      <c r="P300" s="34"/>
      <c r="Q300" s="34"/>
    </row>
    <row r="301" spans="1:17" x14ac:dyDescent="0.3">
      <c r="A301" s="1">
        <v>26529</v>
      </c>
      <c r="B301" s="2" t="s">
        <v>233</v>
      </c>
      <c r="C301" s="1" t="s">
        <v>13</v>
      </c>
      <c r="D301" s="1">
        <v>17</v>
      </c>
      <c r="E301" s="1">
        <v>201.72</v>
      </c>
      <c r="F301" s="1" t="s">
        <v>25</v>
      </c>
      <c r="G301" s="1">
        <v>11.25</v>
      </c>
      <c r="H301" s="1">
        <f>(70/100*Canada_data[[#This Row],[Sales]])</f>
        <v>141.20399999999998</v>
      </c>
      <c r="I301" s="1">
        <f>Canada_data[[#This Row],[ Cost Of Goods ]]+Canada_data[[#This Row],[Shipping Cost]]</f>
        <v>152.45399999999998</v>
      </c>
      <c r="J301" s="1" t="s">
        <v>59</v>
      </c>
      <c r="K301" s="1" t="s">
        <v>16</v>
      </c>
      <c r="L301" s="1" t="s">
        <v>27</v>
      </c>
      <c r="M301" s="1" t="s">
        <v>28</v>
      </c>
      <c r="N301" s="1" t="s">
        <v>19</v>
      </c>
      <c r="O301" s="2">
        <v>40545</v>
      </c>
      <c r="P301" s="34"/>
      <c r="Q301" s="34"/>
    </row>
    <row r="302" spans="1:17" x14ac:dyDescent="0.3">
      <c r="A302" s="1">
        <v>33987</v>
      </c>
      <c r="B302" s="2" t="s">
        <v>234</v>
      </c>
      <c r="C302" s="1" t="s">
        <v>35</v>
      </c>
      <c r="D302" s="1">
        <v>19</v>
      </c>
      <c r="E302" s="1">
        <v>1616.87</v>
      </c>
      <c r="F302" s="1" t="s">
        <v>21</v>
      </c>
      <c r="G302" s="1">
        <v>30</v>
      </c>
      <c r="H302" s="1">
        <f>(70/100*Canada_data[[#This Row],[Sales]])</f>
        <v>1131.8089999999997</v>
      </c>
      <c r="I302" s="1">
        <f>Canada_data[[#This Row],[ Cost Of Goods ]]+Canada_data[[#This Row],[Shipping Cost]]</f>
        <v>1161.8089999999997</v>
      </c>
      <c r="J302" s="1" t="s">
        <v>56</v>
      </c>
      <c r="K302" s="1" t="s">
        <v>44</v>
      </c>
      <c r="L302" s="1" t="s">
        <v>17</v>
      </c>
      <c r="M302" s="1" t="s">
        <v>23</v>
      </c>
      <c r="N302" s="1" t="s">
        <v>24</v>
      </c>
      <c r="O302" s="1" t="s">
        <v>195</v>
      </c>
      <c r="P302" s="34"/>
      <c r="Q302" s="34"/>
    </row>
    <row r="303" spans="1:17" x14ac:dyDescent="0.3">
      <c r="A303" s="1">
        <v>26503</v>
      </c>
      <c r="B303" s="2" t="s">
        <v>73</v>
      </c>
      <c r="C303" s="1" t="s">
        <v>60</v>
      </c>
      <c r="D303" s="1">
        <v>12</v>
      </c>
      <c r="E303" s="1">
        <v>262.08999999999997</v>
      </c>
      <c r="F303" s="1" t="s">
        <v>25</v>
      </c>
      <c r="G303" s="1">
        <v>10.49</v>
      </c>
      <c r="H303" s="1">
        <f>(70/100*Canada_data[[#This Row],[Sales]])</f>
        <v>183.46299999999997</v>
      </c>
      <c r="I303" s="1">
        <f>Canada_data[[#This Row],[ Cost Of Goods ]]+Canada_data[[#This Row],[Shipping Cost]]</f>
        <v>193.95299999999997</v>
      </c>
      <c r="J303" s="1" t="s">
        <v>40</v>
      </c>
      <c r="K303" s="1" t="s">
        <v>44</v>
      </c>
      <c r="L303" s="1" t="s">
        <v>17</v>
      </c>
      <c r="M303" s="1" t="s">
        <v>18</v>
      </c>
      <c r="N303" s="1" t="s">
        <v>19</v>
      </c>
      <c r="O303" s="1" t="s">
        <v>146</v>
      </c>
      <c r="P303" s="34"/>
      <c r="Q303" s="34"/>
    </row>
    <row r="304" spans="1:17" x14ac:dyDescent="0.3">
      <c r="A304" s="1">
        <v>20259</v>
      </c>
      <c r="B304" s="2" t="s">
        <v>113</v>
      </c>
      <c r="C304" s="1" t="s">
        <v>20</v>
      </c>
      <c r="D304" s="1">
        <v>42</v>
      </c>
      <c r="E304" s="1">
        <v>539.05999999999995</v>
      </c>
      <c r="F304" s="1" t="s">
        <v>25</v>
      </c>
      <c r="G304" s="1">
        <v>4.59</v>
      </c>
      <c r="H304" s="1">
        <f>(70/100*Canada_data[[#This Row],[Sales]])</f>
        <v>377.34199999999993</v>
      </c>
      <c r="I304" s="1">
        <f>Canada_data[[#This Row],[ Cost Of Goods ]]+Canada_data[[#This Row],[Shipping Cost]]</f>
        <v>381.9319999999999</v>
      </c>
      <c r="J304" s="1" t="s">
        <v>56</v>
      </c>
      <c r="K304" s="1" t="s">
        <v>22</v>
      </c>
      <c r="L304" s="1" t="s">
        <v>27</v>
      </c>
      <c r="M304" s="1" t="s">
        <v>37</v>
      </c>
      <c r="N304" s="1" t="s">
        <v>38</v>
      </c>
      <c r="O304" s="1" t="s">
        <v>179</v>
      </c>
      <c r="P304" s="34"/>
      <c r="Q304" s="34"/>
    </row>
    <row r="305" spans="1:17" x14ac:dyDescent="0.3">
      <c r="A305" s="1">
        <v>56804</v>
      </c>
      <c r="B305" s="2" t="s">
        <v>216</v>
      </c>
      <c r="C305" s="1" t="s">
        <v>20</v>
      </c>
      <c r="D305" s="1">
        <v>24</v>
      </c>
      <c r="E305" s="1">
        <v>121.81</v>
      </c>
      <c r="F305" s="1" t="s">
        <v>25</v>
      </c>
      <c r="G305" s="1">
        <v>4.8600000000000003</v>
      </c>
      <c r="H305" s="1">
        <f>(70/100*Canada_data[[#This Row],[Sales]])</f>
        <v>85.266999999999996</v>
      </c>
      <c r="I305" s="1">
        <f>Canada_data[[#This Row],[ Cost Of Goods ]]+Canada_data[[#This Row],[Shipping Cost]]</f>
        <v>90.126999999999995</v>
      </c>
      <c r="J305" s="1" t="s">
        <v>108</v>
      </c>
      <c r="K305" s="1" t="s">
        <v>29</v>
      </c>
      <c r="L305" s="1" t="s">
        <v>27</v>
      </c>
      <c r="M305" s="1" t="s">
        <v>28</v>
      </c>
      <c r="N305" s="1" t="s">
        <v>19</v>
      </c>
      <c r="O305" s="1" t="s">
        <v>183</v>
      </c>
      <c r="P305" s="34"/>
      <c r="Q305" s="34"/>
    </row>
    <row r="306" spans="1:17" x14ac:dyDescent="0.3">
      <c r="A306" s="1">
        <v>11040</v>
      </c>
      <c r="B306" s="2" t="s">
        <v>116</v>
      </c>
      <c r="C306" s="1" t="s">
        <v>53</v>
      </c>
      <c r="D306" s="1">
        <v>44</v>
      </c>
      <c r="E306" s="1">
        <v>1102.28</v>
      </c>
      <c r="F306" s="1" t="s">
        <v>25</v>
      </c>
      <c r="G306" s="1">
        <v>6.71</v>
      </c>
      <c r="H306" s="1">
        <f>(70/100*Canada_data[[#This Row],[Sales]])</f>
        <v>771.59599999999989</v>
      </c>
      <c r="I306" s="1">
        <f>Canada_data[[#This Row],[ Cost Of Goods ]]+Canada_data[[#This Row],[Shipping Cost]]</f>
        <v>778.30599999999993</v>
      </c>
      <c r="J306" s="1" t="s">
        <v>56</v>
      </c>
      <c r="K306" s="1" t="s">
        <v>22</v>
      </c>
      <c r="L306" s="1" t="s">
        <v>27</v>
      </c>
      <c r="M306" s="1" t="s">
        <v>168</v>
      </c>
      <c r="N306" s="1" t="s">
        <v>19</v>
      </c>
      <c r="O306" s="1" t="s">
        <v>116</v>
      </c>
      <c r="P306" s="34"/>
      <c r="Q306" s="34"/>
    </row>
    <row r="307" spans="1:17" x14ac:dyDescent="0.3">
      <c r="A307" s="1">
        <v>8993</v>
      </c>
      <c r="B307" s="2" t="s">
        <v>111</v>
      </c>
      <c r="C307" s="1" t="s">
        <v>60</v>
      </c>
      <c r="D307" s="1">
        <v>41</v>
      </c>
      <c r="E307" s="1">
        <v>172.15</v>
      </c>
      <c r="F307" s="1" t="s">
        <v>14</v>
      </c>
      <c r="G307" s="1">
        <v>0.5</v>
      </c>
      <c r="H307" s="1">
        <f>(70/100*Canada_data[[#This Row],[Sales]])</f>
        <v>120.505</v>
      </c>
      <c r="I307" s="1">
        <f>Canada_data[[#This Row],[ Cost Of Goods ]]+Canada_data[[#This Row],[Shipping Cost]]</f>
        <v>121.005</v>
      </c>
      <c r="J307" s="1" t="s">
        <v>40</v>
      </c>
      <c r="K307" s="1" t="s">
        <v>22</v>
      </c>
      <c r="L307" s="1" t="s">
        <v>27</v>
      </c>
      <c r="M307" s="1" t="s">
        <v>85</v>
      </c>
      <c r="N307" s="1" t="s">
        <v>19</v>
      </c>
      <c r="O307" s="1" t="s">
        <v>211</v>
      </c>
      <c r="P307" s="34"/>
      <c r="Q307" s="34"/>
    </row>
    <row r="308" spans="1:17" x14ac:dyDescent="0.3">
      <c r="A308" s="1">
        <v>2053</v>
      </c>
      <c r="B308" s="2">
        <v>40696</v>
      </c>
      <c r="C308" s="1" t="s">
        <v>20</v>
      </c>
      <c r="D308" s="1">
        <v>7</v>
      </c>
      <c r="E308" s="1">
        <v>771.78300000000002</v>
      </c>
      <c r="F308" s="1" t="s">
        <v>25</v>
      </c>
      <c r="G308" s="1">
        <v>4.2</v>
      </c>
      <c r="H308" s="1">
        <f>(70/100*Canada_data[[#This Row],[Sales]])</f>
        <v>540.24810000000002</v>
      </c>
      <c r="I308" s="1">
        <f>Canada_data[[#This Row],[ Cost Of Goods ]]+Canada_data[[#This Row],[Shipping Cost]]</f>
        <v>544.44810000000007</v>
      </c>
      <c r="J308" s="1" t="s">
        <v>56</v>
      </c>
      <c r="K308" s="1" t="s">
        <v>16</v>
      </c>
      <c r="L308" s="1" t="s">
        <v>30</v>
      </c>
      <c r="M308" s="1" t="s">
        <v>50</v>
      </c>
      <c r="N308" s="1" t="s">
        <v>19</v>
      </c>
      <c r="O308" s="2">
        <v>40757</v>
      </c>
      <c r="P308" s="34"/>
      <c r="Q308" s="34"/>
    </row>
    <row r="309" spans="1:17" x14ac:dyDescent="0.3">
      <c r="A309" s="1">
        <v>10144</v>
      </c>
      <c r="B309" s="2">
        <v>40575</v>
      </c>
      <c r="C309" s="1" t="s">
        <v>20</v>
      </c>
      <c r="D309" s="1">
        <v>16</v>
      </c>
      <c r="E309" s="1">
        <v>5403.75</v>
      </c>
      <c r="F309" s="1" t="s">
        <v>21</v>
      </c>
      <c r="G309" s="1">
        <v>58.92</v>
      </c>
      <c r="H309" s="1">
        <f>(70/100*Canada_data[[#This Row],[Sales]])</f>
        <v>3782.6249999999995</v>
      </c>
      <c r="I309" s="1">
        <f>Canada_data[[#This Row],[ Cost Of Goods ]]+Canada_data[[#This Row],[Shipping Cost]]</f>
        <v>3841.5449999999996</v>
      </c>
      <c r="J309" s="1" t="s">
        <v>15</v>
      </c>
      <c r="K309" s="1" t="s">
        <v>22</v>
      </c>
      <c r="L309" s="1" t="s">
        <v>17</v>
      </c>
      <c r="M309" s="1" t="s">
        <v>23</v>
      </c>
      <c r="N309" s="1" t="s">
        <v>24</v>
      </c>
      <c r="O309" s="2">
        <v>40634</v>
      </c>
      <c r="P309" s="34"/>
      <c r="Q309" s="34"/>
    </row>
    <row r="310" spans="1:17" x14ac:dyDescent="0.3">
      <c r="A310" s="1">
        <v>28870</v>
      </c>
      <c r="B310" s="2">
        <v>40827</v>
      </c>
      <c r="C310" s="1" t="s">
        <v>35</v>
      </c>
      <c r="D310" s="1">
        <v>35</v>
      </c>
      <c r="E310" s="1">
        <v>3310.9454999999998</v>
      </c>
      <c r="F310" s="1" t="s">
        <v>25</v>
      </c>
      <c r="G310" s="1">
        <v>2.5</v>
      </c>
      <c r="H310" s="1">
        <f>(70/100*Canada_data[[#This Row],[Sales]])</f>
        <v>2317.6618499999995</v>
      </c>
      <c r="I310" s="1">
        <f>Canada_data[[#This Row],[ Cost Of Goods ]]+Canada_data[[#This Row],[Shipping Cost]]</f>
        <v>2320.1618499999995</v>
      </c>
      <c r="J310" s="1" t="s">
        <v>26</v>
      </c>
      <c r="K310" s="1" t="s">
        <v>22</v>
      </c>
      <c r="L310" s="1" t="s">
        <v>30</v>
      </c>
      <c r="M310" s="1" t="s">
        <v>50</v>
      </c>
      <c r="N310" s="1" t="s">
        <v>19</v>
      </c>
      <c r="O310" s="1" t="s">
        <v>80</v>
      </c>
      <c r="P310" s="34"/>
      <c r="Q310" s="34"/>
    </row>
    <row r="311" spans="1:17" x14ac:dyDescent="0.3">
      <c r="A311" s="1">
        <v>14951</v>
      </c>
      <c r="B311" s="2" t="s">
        <v>235</v>
      </c>
      <c r="C311" s="1" t="s">
        <v>60</v>
      </c>
      <c r="D311" s="1">
        <v>26</v>
      </c>
      <c r="E311" s="1">
        <v>65.209999999999994</v>
      </c>
      <c r="F311" s="1" t="s">
        <v>25</v>
      </c>
      <c r="G311" s="1">
        <v>2.4</v>
      </c>
      <c r="H311" s="1">
        <f>(70/100*Canada_data[[#This Row],[Sales]])</f>
        <v>45.646999999999991</v>
      </c>
      <c r="I311" s="1">
        <f>Canada_data[[#This Row],[ Cost Of Goods ]]+Canada_data[[#This Row],[Shipping Cost]]</f>
        <v>48.04699999999999</v>
      </c>
      <c r="J311" s="1" t="s">
        <v>108</v>
      </c>
      <c r="K311" s="1" t="s">
        <v>29</v>
      </c>
      <c r="L311" s="1" t="s">
        <v>27</v>
      </c>
      <c r="M311" s="1" t="s">
        <v>41</v>
      </c>
      <c r="N311" s="1" t="s">
        <v>38</v>
      </c>
      <c r="O311" s="1" t="s">
        <v>235</v>
      </c>
      <c r="P311" s="34"/>
      <c r="Q311" s="34"/>
    </row>
    <row r="312" spans="1:17" x14ac:dyDescent="0.3">
      <c r="A312" s="1">
        <v>42692</v>
      </c>
      <c r="B312" s="2" t="s">
        <v>133</v>
      </c>
      <c r="C312" s="1" t="s">
        <v>60</v>
      </c>
      <c r="D312" s="1">
        <v>41</v>
      </c>
      <c r="E312" s="1">
        <v>248.86</v>
      </c>
      <c r="F312" s="1" t="s">
        <v>25</v>
      </c>
      <c r="G312" s="1">
        <v>7.5</v>
      </c>
      <c r="H312" s="1">
        <f>(70/100*Canada_data[[#This Row],[Sales]])</f>
        <v>174.202</v>
      </c>
      <c r="I312" s="1">
        <f>Canada_data[[#This Row],[ Cost Of Goods ]]+Canada_data[[#This Row],[Shipping Cost]]</f>
        <v>181.702</v>
      </c>
      <c r="J312" s="1" t="s">
        <v>15</v>
      </c>
      <c r="K312" s="1" t="s">
        <v>44</v>
      </c>
      <c r="L312" s="1" t="s">
        <v>27</v>
      </c>
      <c r="M312" s="1" t="s">
        <v>28</v>
      </c>
      <c r="N312" s="1" t="s">
        <v>19</v>
      </c>
      <c r="O312" s="1" t="s">
        <v>148</v>
      </c>
      <c r="P312" s="34"/>
      <c r="Q312" s="34"/>
    </row>
    <row r="313" spans="1:17" x14ac:dyDescent="0.3">
      <c r="A313" s="1">
        <v>51525</v>
      </c>
      <c r="B313" s="2">
        <v>40735</v>
      </c>
      <c r="C313" s="1" t="s">
        <v>20</v>
      </c>
      <c r="D313" s="1">
        <v>18</v>
      </c>
      <c r="E313" s="1">
        <v>360.24</v>
      </c>
      <c r="F313" s="1" t="s">
        <v>14</v>
      </c>
      <c r="G313" s="1">
        <v>4</v>
      </c>
      <c r="H313" s="1">
        <f>(70/100*Canada_data[[#This Row],[Sales]])</f>
        <v>252.16799999999998</v>
      </c>
      <c r="I313" s="1">
        <f>Canada_data[[#This Row],[ Cost Of Goods ]]+Canada_data[[#This Row],[Shipping Cost]]</f>
        <v>256.16800000000001</v>
      </c>
      <c r="J313" s="1" t="s">
        <v>43</v>
      </c>
      <c r="K313" s="1" t="s">
        <v>29</v>
      </c>
      <c r="L313" s="1" t="s">
        <v>30</v>
      </c>
      <c r="M313" s="1" t="s">
        <v>31</v>
      </c>
      <c r="N313" s="1" t="s">
        <v>19</v>
      </c>
      <c r="O313" s="2">
        <v>40797</v>
      </c>
      <c r="P313" s="34"/>
      <c r="Q313" s="34"/>
    </row>
    <row r="314" spans="1:17" x14ac:dyDescent="0.3">
      <c r="A314" s="1">
        <v>46885</v>
      </c>
      <c r="B314" s="2">
        <v>40730</v>
      </c>
      <c r="C314" s="1" t="s">
        <v>13</v>
      </c>
      <c r="D314" s="1">
        <v>27</v>
      </c>
      <c r="E314" s="1">
        <v>632.54999999999995</v>
      </c>
      <c r="F314" s="1" t="s">
        <v>25</v>
      </c>
      <c r="G314" s="1">
        <v>8.99</v>
      </c>
      <c r="H314" s="1">
        <f>(70/100*Canada_data[[#This Row],[Sales]])</f>
        <v>442.78499999999997</v>
      </c>
      <c r="I314" s="1">
        <f>Canada_data[[#This Row],[ Cost Of Goods ]]+Canada_data[[#This Row],[Shipping Cost]]</f>
        <v>451.77499999999998</v>
      </c>
      <c r="J314" s="1" t="s">
        <v>40</v>
      </c>
      <c r="K314" s="1" t="s">
        <v>22</v>
      </c>
      <c r="L314" s="1" t="s">
        <v>17</v>
      </c>
      <c r="M314" s="1" t="s">
        <v>18</v>
      </c>
      <c r="N314" s="1" t="s">
        <v>32</v>
      </c>
      <c r="O314" s="2">
        <v>40853</v>
      </c>
      <c r="P314" s="34"/>
      <c r="Q314" s="34"/>
    </row>
    <row r="315" spans="1:17" x14ac:dyDescent="0.3">
      <c r="A315" s="1">
        <v>27298</v>
      </c>
      <c r="B315" s="2" t="s">
        <v>97</v>
      </c>
      <c r="C315" s="1" t="s">
        <v>13</v>
      </c>
      <c r="D315" s="1">
        <v>40</v>
      </c>
      <c r="E315" s="1">
        <v>7813.7</v>
      </c>
      <c r="F315" s="1" t="s">
        <v>25</v>
      </c>
      <c r="G315" s="1">
        <v>24.49</v>
      </c>
      <c r="H315" s="1">
        <f>(70/100*Canada_data[[#This Row],[Sales]])</f>
        <v>5469.5899999999992</v>
      </c>
      <c r="I315" s="1">
        <f>Canada_data[[#This Row],[ Cost Of Goods ]]+Canada_data[[#This Row],[Shipping Cost]]</f>
        <v>5494.079999999999</v>
      </c>
      <c r="J315" s="1" t="s">
        <v>15</v>
      </c>
      <c r="K315" s="1" t="s">
        <v>44</v>
      </c>
      <c r="L315" s="1" t="s">
        <v>30</v>
      </c>
      <c r="M315" s="1" t="s">
        <v>214</v>
      </c>
      <c r="N315" s="1" t="s">
        <v>93</v>
      </c>
      <c r="O315" s="1" t="s">
        <v>166</v>
      </c>
      <c r="P315" s="34"/>
      <c r="Q315" s="34"/>
    </row>
    <row r="316" spans="1:17" x14ac:dyDescent="0.3">
      <c r="A316" s="1">
        <v>58947</v>
      </c>
      <c r="B316" s="2" t="s">
        <v>236</v>
      </c>
      <c r="C316" s="1" t="s">
        <v>53</v>
      </c>
      <c r="D316" s="1">
        <v>28</v>
      </c>
      <c r="E316" s="1">
        <v>135.72</v>
      </c>
      <c r="F316" s="1" t="s">
        <v>25</v>
      </c>
      <c r="G316" s="1">
        <v>5.0199999999999996</v>
      </c>
      <c r="H316" s="1">
        <f>(70/100*Canada_data[[#This Row],[Sales]])</f>
        <v>95.003999999999991</v>
      </c>
      <c r="I316" s="1">
        <f>Canada_data[[#This Row],[ Cost Of Goods ]]+Canada_data[[#This Row],[Shipping Cost]]</f>
        <v>100.02399999999999</v>
      </c>
      <c r="J316" s="1" t="s">
        <v>40</v>
      </c>
      <c r="K316" s="1" t="s">
        <v>29</v>
      </c>
      <c r="L316" s="1" t="s">
        <v>27</v>
      </c>
      <c r="M316" s="1" t="s">
        <v>28</v>
      </c>
      <c r="N316" s="1" t="s">
        <v>19</v>
      </c>
      <c r="O316" s="1" t="s">
        <v>237</v>
      </c>
      <c r="P316" s="34"/>
      <c r="Q316" s="34"/>
    </row>
    <row r="317" spans="1:17" x14ac:dyDescent="0.3">
      <c r="A317" s="1">
        <v>39937</v>
      </c>
      <c r="B317" s="2" t="s">
        <v>238</v>
      </c>
      <c r="C317" s="1" t="s">
        <v>60</v>
      </c>
      <c r="D317" s="1">
        <v>42</v>
      </c>
      <c r="E317" s="1">
        <v>113.33</v>
      </c>
      <c r="F317" s="1" t="s">
        <v>25</v>
      </c>
      <c r="G317" s="1">
        <v>1.49</v>
      </c>
      <c r="H317" s="1">
        <f>(70/100*Canada_data[[#This Row],[Sales]])</f>
        <v>79.330999999999989</v>
      </c>
      <c r="I317" s="1">
        <f>Canada_data[[#This Row],[ Cost Of Goods ]]+Canada_data[[#This Row],[Shipping Cost]]</f>
        <v>80.820999999999984</v>
      </c>
      <c r="J317" s="1" t="s">
        <v>59</v>
      </c>
      <c r="K317" s="1" t="s">
        <v>16</v>
      </c>
      <c r="L317" s="1" t="s">
        <v>27</v>
      </c>
      <c r="M317" s="1" t="s">
        <v>79</v>
      </c>
      <c r="N317" s="1" t="s">
        <v>19</v>
      </c>
      <c r="O317" s="1" t="s">
        <v>238</v>
      </c>
      <c r="P317" s="34"/>
      <c r="Q317" s="34"/>
    </row>
    <row r="318" spans="1:17" x14ac:dyDescent="0.3">
      <c r="A318" s="1">
        <v>58407</v>
      </c>
      <c r="B318" s="2">
        <v>40699</v>
      </c>
      <c r="C318" s="1" t="s">
        <v>35</v>
      </c>
      <c r="D318" s="1">
        <v>29</v>
      </c>
      <c r="E318" s="1">
        <v>1669.88</v>
      </c>
      <c r="F318" s="1" t="s">
        <v>25</v>
      </c>
      <c r="G318" s="1">
        <v>14.3</v>
      </c>
      <c r="H318" s="1">
        <f>(70/100*Canada_data[[#This Row],[Sales]])</f>
        <v>1168.9159999999999</v>
      </c>
      <c r="I318" s="1">
        <f>Canada_data[[#This Row],[ Cost Of Goods ]]+Canada_data[[#This Row],[Shipping Cost]]</f>
        <v>1183.2159999999999</v>
      </c>
      <c r="J318" s="1" t="s">
        <v>43</v>
      </c>
      <c r="K318" s="1" t="s">
        <v>22</v>
      </c>
      <c r="L318" s="1" t="s">
        <v>27</v>
      </c>
      <c r="M318" s="1" t="s">
        <v>28</v>
      </c>
      <c r="N318" s="1" t="s">
        <v>19</v>
      </c>
      <c r="O318" s="2">
        <v>40791</v>
      </c>
      <c r="P318" s="34"/>
      <c r="Q318" s="34"/>
    </row>
    <row r="319" spans="1:17" x14ac:dyDescent="0.3">
      <c r="A319" s="1">
        <v>24965</v>
      </c>
      <c r="B319" s="2" t="s">
        <v>239</v>
      </c>
      <c r="C319" s="1" t="s">
        <v>13</v>
      </c>
      <c r="D319" s="1">
        <v>6</v>
      </c>
      <c r="E319" s="1">
        <v>2528.4899999999998</v>
      </c>
      <c r="F319" s="1" t="s">
        <v>14</v>
      </c>
      <c r="G319" s="1">
        <v>19.989999999999998</v>
      </c>
      <c r="H319" s="1">
        <f>(70/100*Canada_data[[#This Row],[Sales]])</f>
        <v>1769.9429999999998</v>
      </c>
      <c r="I319" s="1">
        <f>Canada_data[[#This Row],[ Cost Of Goods ]]+Canada_data[[#This Row],[Shipping Cost]]</f>
        <v>1789.9329999999998</v>
      </c>
      <c r="J319" s="1" t="s">
        <v>126</v>
      </c>
      <c r="K319" s="1" t="s">
        <v>22</v>
      </c>
      <c r="L319" s="1" t="s">
        <v>27</v>
      </c>
      <c r="M319" s="1" t="s">
        <v>79</v>
      </c>
      <c r="N319" s="1" t="s">
        <v>19</v>
      </c>
      <c r="O319" s="2">
        <v>40606</v>
      </c>
      <c r="P319" s="34"/>
      <c r="Q319" s="34"/>
    </row>
    <row r="320" spans="1:17" x14ac:dyDescent="0.3">
      <c r="A320" s="1">
        <v>25280</v>
      </c>
      <c r="B320" s="2" t="s">
        <v>110</v>
      </c>
      <c r="C320" s="1" t="s">
        <v>53</v>
      </c>
      <c r="D320" s="1">
        <v>47</v>
      </c>
      <c r="E320" s="1">
        <v>202.64</v>
      </c>
      <c r="F320" s="1" t="s">
        <v>25</v>
      </c>
      <c r="G320" s="1">
        <v>1.17</v>
      </c>
      <c r="H320" s="1">
        <f>(70/100*Canada_data[[#This Row],[Sales]])</f>
        <v>141.84799999999998</v>
      </c>
      <c r="I320" s="1">
        <f>Canada_data[[#This Row],[ Cost Of Goods ]]+Canada_data[[#This Row],[Shipping Cost]]</f>
        <v>143.01799999999997</v>
      </c>
      <c r="J320" s="1" t="s">
        <v>43</v>
      </c>
      <c r="K320" s="1" t="s">
        <v>22</v>
      </c>
      <c r="L320" s="1" t="s">
        <v>27</v>
      </c>
      <c r="M320" s="1" t="s">
        <v>41</v>
      </c>
      <c r="N320" s="1" t="s">
        <v>38</v>
      </c>
      <c r="O320" s="1" t="s">
        <v>100</v>
      </c>
      <c r="P320" s="34"/>
      <c r="Q320" s="34"/>
    </row>
    <row r="321" spans="1:17" x14ac:dyDescent="0.3">
      <c r="A321" s="1">
        <v>4006</v>
      </c>
      <c r="B321" s="2">
        <v>40603</v>
      </c>
      <c r="C321" s="1" t="s">
        <v>60</v>
      </c>
      <c r="D321" s="1">
        <v>38</v>
      </c>
      <c r="E321" s="1">
        <v>1441.61</v>
      </c>
      <c r="F321" s="1" t="s">
        <v>25</v>
      </c>
      <c r="G321" s="1">
        <v>5.08</v>
      </c>
      <c r="H321" s="1">
        <f>(70/100*Canada_data[[#This Row],[Sales]])</f>
        <v>1009.1269999999998</v>
      </c>
      <c r="I321" s="1">
        <f>Canada_data[[#This Row],[ Cost Of Goods ]]+Canada_data[[#This Row],[Shipping Cost]]</f>
        <v>1014.2069999999999</v>
      </c>
      <c r="J321" s="1" t="s">
        <v>56</v>
      </c>
      <c r="K321" s="1" t="s">
        <v>22</v>
      </c>
      <c r="L321" s="1" t="s">
        <v>27</v>
      </c>
      <c r="M321" s="1" t="s">
        <v>28</v>
      </c>
      <c r="N321" s="1" t="s">
        <v>38</v>
      </c>
      <c r="O321" s="2">
        <v>40634</v>
      </c>
      <c r="P321" s="34"/>
      <c r="Q321" s="34"/>
    </row>
    <row r="322" spans="1:17" x14ac:dyDescent="0.3">
      <c r="A322" s="1">
        <v>15428</v>
      </c>
      <c r="B322" s="2">
        <v>40788</v>
      </c>
      <c r="C322" s="1" t="s">
        <v>20</v>
      </c>
      <c r="D322" s="1">
        <v>50</v>
      </c>
      <c r="E322" s="1">
        <v>1444.96</v>
      </c>
      <c r="F322" s="1" t="s">
        <v>14</v>
      </c>
      <c r="G322" s="1">
        <v>4</v>
      </c>
      <c r="H322" s="1">
        <f>(70/100*Canada_data[[#This Row],[Sales]])</f>
        <v>1011.472</v>
      </c>
      <c r="I322" s="1">
        <f>Canada_data[[#This Row],[ Cost Of Goods ]]+Canada_data[[#This Row],[Shipping Cost]]</f>
        <v>1015.472</v>
      </c>
      <c r="J322" s="1" t="s">
        <v>59</v>
      </c>
      <c r="K322" s="1" t="s">
        <v>44</v>
      </c>
      <c r="L322" s="1" t="s">
        <v>30</v>
      </c>
      <c r="M322" s="1" t="s">
        <v>31</v>
      </c>
      <c r="N322" s="1" t="s">
        <v>19</v>
      </c>
      <c r="O322" s="2">
        <v>40818</v>
      </c>
      <c r="P322" s="34"/>
      <c r="Q322" s="34"/>
    </row>
    <row r="323" spans="1:17" x14ac:dyDescent="0.3">
      <c r="A323" s="1">
        <v>49924</v>
      </c>
      <c r="B323" s="2" t="s">
        <v>179</v>
      </c>
      <c r="C323" s="1" t="s">
        <v>20</v>
      </c>
      <c r="D323" s="1">
        <v>13</v>
      </c>
      <c r="E323" s="1">
        <v>33.11</v>
      </c>
      <c r="F323" s="1" t="s">
        <v>25</v>
      </c>
      <c r="G323" s="1">
        <v>4.57</v>
      </c>
      <c r="H323" s="1">
        <f>(70/100*Canada_data[[#This Row],[Sales]])</f>
        <v>23.177</v>
      </c>
      <c r="I323" s="1">
        <f>Canada_data[[#This Row],[ Cost Of Goods ]]+Canada_data[[#This Row],[Shipping Cost]]</f>
        <v>27.747</v>
      </c>
      <c r="J323" s="1" t="s">
        <v>56</v>
      </c>
      <c r="K323" s="1" t="s">
        <v>29</v>
      </c>
      <c r="L323" s="1" t="s">
        <v>17</v>
      </c>
      <c r="M323" s="1" t="s">
        <v>18</v>
      </c>
      <c r="N323" s="1" t="s">
        <v>32</v>
      </c>
      <c r="O323" s="1" t="s">
        <v>63</v>
      </c>
      <c r="P323" s="34"/>
      <c r="Q323" s="34"/>
    </row>
    <row r="324" spans="1:17" x14ac:dyDescent="0.3">
      <c r="A324" s="1">
        <v>58598</v>
      </c>
      <c r="B324" s="2" t="s">
        <v>39</v>
      </c>
      <c r="C324" s="1" t="s">
        <v>60</v>
      </c>
      <c r="D324" s="1">
        <v>25</v>
      </c>
      <c r="E324" s="1">
        <v>89.32</v>
      </c>
      <c r="F324" s="1" t="s">
        <v>25</v>
      </c>
      <c r="G324" s="1">
        <v>0.7</v>
      </c>
      <c r="H324" s="1">
        <f>(70/100*Canada_data[[#This Row],[Sales]])</f>
        <v>62.523999999999994</v>
      </c>
      <c r="I324" s="1">
        <f>Canada_data[[#This Row],[ Cost Of Goods ]]+Canada_data[[#This Row],[Shipping Cost]]</f>
        <v>63.223999999999997</v>
      </c>
      <c r="J324" s="1" t="s">
        <v>56</v>
      </c>
      <c r="K324" s="1" t="s">
        <v>29</v>
      </c>
      <c r="L324" s="1" t="s">
        <v>27</v>
      </c>
      <c r="M324" s="1" t="s">
        <v>102</v>
      </c>
      <c r="N324" s="1" t="s">
        <v>38</v>
      </c>
      <c r="O324" s="1" t="s">
        <v>66</v>
      </c>
      <c r="P324" s="34"/>
      <c r="Q324" s="34"/>
    </row>
    <row r="325" spans="1:17" x14ac:dyDescent="0.3">
      <c r="A325" s="1">
        <v>37505</v>
      </c>
      <c r="B325" s="2">
        <v>40608</v>
      </c>
      <c r="C325" s="1" t="s">
        <v>13</v>
      </c>
      <c r="D325" s="1">
        <v>9</v>
      </c>
      <c r="E325" s="1">
        <v>2007.24</v>
      </c>
      <c r="F325" s="1" t="s">
        <v>14</v>
      </c>
      <c r="G325" s="1">
        <v>11.79</v>
      </c>
      <c r="H325" s="1">
        <f>(70/100*Canada_data[[#This Row],[Sales]])</f>
        <v>1405.068</v>
      </c>
      <c r="I325" s="1">
        <f>Canada_data[[#This Row],[ Cost Of Goods ]]+Canada_data[[#This Row],[Shipping Cost]]</f>
        <v>1416.8579999999999</v>
      </c>
      <c r="J325" s="1" t="s">
        <v>15</v>
      </c>
      <c r="K325" s="1" t="s">
        <v>29</v>
      </c>
      <c r="L325" s="1" t="s">
        <v>27</v>
      </c>
      <c r="M325" s="1" t="s">
        <v>76</v>
      </c>
      <c r="N325" s="1" t="s">
        <v>47</v>
      </c>
      <c r="O325" s="2">
        <v>40669</v>
      </c>
      <c r="P325" s="34"/>
      <c r="Q325" s="34"/>
    </row>
    <row r="326" spans="1:17" x14ac:dyDescent="0.3">
      <c r="A326" s="1">
        <v>40420</v>
      </c>
      <c r="B326" s="2">
        <v>40817</v>
      </c>
      <c r="C326" s="1" t="s">
        <v>35</v>
      </c>
      <c r="D326" s="1">
        <v>50</v>
      </c>
      <c r="E326" s="1">
        <v>886.36300000000006</v>
      </c>
      <c r="F326" s="1" t="s">
        <v>25</v>
      </c>
      <c r="G326" s="1">
        <v>0.99</v>
      </c>
      <c r="H326" s="1">
        <f>(70/100*Canada_data[[#This Row],[Sales]])</f>
        <v>620.45410000000004</v>
      </c>
      <c r="I326" s="1">
        <f>Canada_data[[#This Row],[ Cost Of Goods ]]+Canada_data[[#This Row],[Shipping Cost]]</f>
        <v>621.44410000000005</v>
      </c>
      <c r="J326" s="1" t="s">
        <v>15</v>
      </c>
      <c r="K326" s="1" t="s">
        <v>22</v>
      </c>
      <c r="L326" s="1" t="s">
        <v>30</v>
      </c>
      <c r="M326" s="1" t="s">
        <v>50</v>
      </c>
      <c r="N326" s="1" t="s">
        <v>38</v>
      </c>
      <c r="O326" s="2">
        <v>40878</v>
      </c>
      <c r="P326" s="34"/>
      <c r="Q326" s="34"/>
    </row>
    <row r="327" spans="1:17" x14ac:dyDescent="0.3">
      <c r="A327" s="1">
        <v>59812</v>
      </c>
      <c r="B327" s="2" t="s">
        <v>159</v>
      </c>
      <c r="C327" s="1" t="s">
        <v>60</v>
      </c>
      <c r="D327" s="1">
        <v>46</v>
      </c>
      <c r="E327" s="1">
        <v>9261.24</v>
      </c>
      <c r="F327" s="1" t="s">
        <v>25</v>
      </c>
      <c r="G327" s="1">
        <v>19.989999999999998</v>
      </c>
      <c r="H327" s="1">
        <f>(70/100*Canada_data[[#This Row],[Sales]])</f>
        <v>6482.8679999999995</v>
      </c>
      <c r="I327" s="1">
        <f>Canada_data[[#This Row],[ Cost Of Goods ]]+Canada_data[[#This Row],[Shipping Cost]]</f>
        <v>6502.8579999999993</v>
      </c>
      <c r="J327" s="1" t="s">
        <v>15</v>
      </c>
      <c r="K327" s="1" t="s">
        <v>16</v>
      </c>
      <c r="L327" s="1" t="s">
        <v>27</v>
      </c>
      <c r="M327" s="1" t="s">
        <v>64</v>
      </c>
      <c r="N327" s="1" t="s">
        <v>19</v>
      </c>
      <c r="O327" s="1" t="s">
        <v>159</v>
      </c>
      <c r="P327" s="34"/>
      <c r="Q327" s="34"/>
    </row>
    <row r="328" spans="1:17" x14ac:dyDescent="0.3">
      <c r="A328" s="1">
        <v>2436</v>
      </c>
      <c r="B328" s="2">
        <v>40825</v>
      </c>
      <c r="C328" s="1" t="s">
        <v>53</v>
      </c>
      <c r="D328" s="1">
        <v>14</v>
      </c>
      <c r="E328" s="1">
        <v>330.21</v>
      </c>
      <c r="F328" s="1" t="s">
        <v>14</v>
      </c>
      <c r="G328" s="1">
        <v>5.47</v>
      </c>
      <c r="H328" s="1">
        <f>(70/100*Canada_data[[#This Row],[Sales]])</f>
        <v>231.14699999999996</v>
      </c>
      <c r="I328" s="1">
        <f>Canada_data[[#This Row],[ Cost Of Goods ]]+Canada_data[[#This Row],[Shipping Cost]]</f>
        <v>236.61699999999996</v>
      </c>
      <c r="J328" s="1" t="s">
        <v>49</v>
      </c>
      <c r="K328" s="1" t="s">
        <v>22</v>
      </c>
      <c r="L328" s="1" t="s">
        <v>27</v>
      </c>
      <c r="M328" s="1" t="s">
        <v>28</v>
      </c>
      <c r="N328" s="1" t="s">
        <v>19</v>
      </c>
      <c r="O328" s="1" t="s">
        <v>137</v>
      </c>
      <c r="P328" s="34"/>
      <c r="Q328" s="34"/>
    </row>
    <row r="329" spans="1:17" x14ac:dyDescent="0.3">
      <c r="A329" s="1">
        <v>41664</v>
      </c>
      <c r="B329" s="2">
        <v>40645</v>
      </c>
      <c r="C329" s="1" t="s">
        <v>20</v>
      </c>
      <c r="D329" s="1">
        <v>5</v>
      </c>
      <c r="E329" s="1">
        <v>54.8</v>
      </c>
      <c r="F329" s="1" t="s">
        <v>25</v>
      </c>
      <c r="G329" s="1">
        <v>1.99</v>
      </c>
      <c r="H329" s="1">
        <f>(70/100*Canada_data[[#This Row],[Sales]])</f>
        <v>38.359999999999992</v>
      </c>
      <c r="I329" s="1">
        <f>Canada_data[[#This Row],[ Cost Of Goods ]]+Canada_data[[#This Row],[Shipping Cost]]</f>
        <v>40.349999999999994</v>
      </c>
      <c r="J329" s="1" t="s">
        <v>56</v>
      </c>
      <c r="K329" s="1" t="s">
        <v>22</v>
      </c>
      <c r="L329" s="1" t="s">
        <v>30</v>
      </c>
      <c r="M329" s="1" t="s">
        <v>31</v>
      </c>
      <c r="N329" s="1" t="s">
        <v>32</v>
      </c>
      <c r="O329" s="2">
        <v>40645</v>
      </c>
      <c r="P329" s="34"/>
      <c r="Q329" s="34"/>
    </row>
    <row r="330" spans="1:17" x14ac:dyDescent="0.3">
      <c r="A330" s="1">
        <v>47079</v>
      </c>
      <c r="B330" s="2" t="s">
        <v>95</v>
      </c>
      <c r="C330" s="1" t="s">
        <v>20</v>
      </c>
      <c r="D330" s="1">
        <v>34</v>
      </c>
      <c r="E330" s="1">
        <v>1069.8499999999999</v>
      </c>
      <c r="F330" s="1" t="s">
        <v>21</v>
      </c>
      <c r="G330" s="1">
        <v>45.51</v>
      </c>
      <c r="H330" s="1">
        <f>(70/100*Canada_data[[#This Row],[Sales]])</f>
        <v>748.89499999999987</v>
      </c>
      <c r="I330" s="1">
        <f>Canada_data[[#This Row],[ Cost Of Goods ]]+Canada_data[[#This Row],[Shipping Cost]]</f>
        <v>794.40499999999986</v>
      </c>
      <c r="J330" s="1" t="s">
        <v>40</v>
      </c>
      <c r="K330" s="1" t="s">
        <v>29</v>
      </c>
      <c r="L330" s="1" t="s">
        <v>17</v>
      </c>
      <c r="M330" s="1" t="s">
        <v>57</v>
      </c>
      <c r="N330" s="1" t="s">
        <v>62</v>
      </c>
      <c r="O330" s="1" t="s">
        <v>87</v>
      </c>
      <c r="P330" s="34"/>
      <c r="Q330" s="34"/>
    </row>
    <row r="331" spans="1:17" x14ac:dyDescent="0.3">
      <c r="A331" s="1">
        <v>40962</v>
      </c>
      <c r="B331" s="2" t="s">
        <v>240</v>
      </c>
      <c r="C331" s="1" t="s">
        <v>20</v>
      </c>
      <c r="D331" s="1">
        <v>28</v>
      </c>
      <c r="E331" s="1">
        <v>1553.66</v>
      </c>
      <c r="F331" s="1" t="s">
        <v>25</v>
      </c>
      <c r="G331" s="1">
        <v>0.99</v>
      </c>
      <c r="H331" s="1">
        <f>(70/100*Canada_data[[#This Row],[Sales]])</f>
        <v>1087.5619999999999</v>
      </c>
      <c r="I331" s="1">
        <f>Canada_data[[#This Row],[ Cost Of Goods ]]+Canada_data[[#This Row],[Shipping Cost]]</f>
        <v>1088.5519999999999</v>
      </c>
      <c r="J331" s="1" t="s">
        <v>56</v>
      </c>
      <c r="K331" s="1" t="s">
        <v>22</v>
      </c>
      <c r="L331" s="1" t="s">
        <v>27</v>
      </c>
      <c r="M331" s="1" t="s">
        <v>76</v>
      </c>
      <c r="N331" s="1" t="s">
        <v>19</v>
      </c>
      <c r="O331" s="1" t="s">
        <v>241</v>
      </c>
      <c r="P331" s="34"/>
      <c r="Q331" s="34"/>
    </row>
    <row r="332" spans="1:17" x14ac:dyDescent="0.3">
      <c r="A332" s="1">
        <v>41895</v>
      </c>
      <c r="B332" s="2">
        <v>40817</v>
      </c>
      <c r="C332" s="1" t="s">
        <v>20</v>
      </c>
      <c r="D332" s="1">
        <v>8</v>
      </c>
      <c r="E332" s="1">
        <v>27663.919999999998</v>
      </c>
      <c r="F332" s="1" t="s">
        <v>25</v>
      </c>
      <c r="G332" s="1">
        <v>24.49</v>
      </c>
      <c r="H332" s="1">
        <f>(70/100*Canada_data[[#This Row],[Sales]])</f>
        <v>19364.743999999999</v>
      </c>
      <c r="I332" s="1">
        <f>Canada_data[[#This Row],[ Cost Of Goods ]]+Canada_data[[#This Row],[Shipping Cost]]</f>
        <v>19389.234</v>
      </c>
      <c r="J332" s="1" t="s">
        <v>15</v>
      </c>
      <c r="K332" s="1" t="s">
        <v>16</v>
      </c>
      <c r="L332" s="1" t="s">
        <v>30</v>
      </c>
      <c r="M332" s="1" t="s">
        <v>214</v>
      </c>
      <c r="N332" s="1" t="s">
        <v>93</v>
      </c>
      <c r="O332" s="2">
        <v>40878</v>
      </c>
      <c r="P332" s="34"/>
      <c r="Q332" s="34"/>
    </row>
    <row r="333" spans="1:17" x14ac:dyDescent="0.3">
      <c r="A333" s="1">
        <v>774</v>
      </c>
      <c r="B333" s="2">
        <v>40614</v>
      </c>
      <c r="C333" s="1" t="s">
        <v>20</v>
      </c>
      <c r="D333" s="1">
        <v>17</v>
      </c>
      <c r="E333" s="1">
        <v>126.57</v>
      </c>
      <c r="F333" s="1" t="s">
        <v>25</v>
      </c>
      <c r="G333" s="1">
        <v>49</v>
      </c>
      <c r="H333" s="1">
        <f>(70/100*Canada_data[[#This Row],[Sales]])</f>
        <v>88.59899999999999</v>
      </c>
      <c r="I333" s="1">
        <f>Canada_data[[#This Row],[ Cost Of Goods ]]+Canada_data[[#This Row],[Shipping Cost]]</f>
        <v>137.59899999999999</v>
      </c>
      <c r="J333" s="1" t="s">
        <v>59</v>
      </c>
      <c r="K333" s="1" t="s">
        <v>44</v>
      </c>
      <c r="L333" s="1" t="s">
        <v>27</v>
      </c>
      <c r="M333" s="1" t="s">
        <v>76</v>
      </c>
      <c r="N333" s="1" t="s">
        <v>93</v>
      </c>
      <c r="O333" s="2">
        <v>40675</v>
      </c>
      <c r="P333" s="34"/>
      <c r="Q333" s="34"/>
    </row>
    <row r="334" spans="1:17" x14ac:dyDescent="0.3">
      <c r="A334" s="1">
        <v>35782</v>
      </c>
      <c r="B334" s="2">
        <v>40671</v>
      </c>
      <c r="C334" s="1" t="s">
        <v>13</v>
      </c>
      <c r="D334" s="1">
        <v>13</v>
      </c>
      <c r="E334" s="1">
        <v>1330.73</v>
      </c>
      <c r="F334" s="1" t="s">
        <v>21</v>
      </c>
      <c r="G334" s="1">
        <v>41.64</v>
      </c>
      <c r="H334" s="1">
        <f>(70/100*Canada_data[[#This Row],[Sales]])</f>
        <v>931.51099999999997</v>
      </c>
      <c r="I334" s="1">
        <f>Canada_data[[#This Row],[ Cost Of Goods ]]+Canada_data[[#This Row],[Shipping Cost]]</f>
        <v>973.15099999999995</v>
      </c>
      <c r="J334" s="1" t="s">
        <v>40</v>
      </c>
      <c r="K334" s="1" t="s">
        <v>22</v>
      </c>
      <c r="L334" s="1" t="s">
        <v>17</v>
      </c>
      <c r="M334" s="1" t="s">
        <v>57</v>
      </c>
      <c r="N334" s="1" t="s">
        <v>62</v>
      </c>
      <c r="O334" s="2">
        <v>40824</v>
      </c>
      <c r="P334" s="34"/>
      <c r="Q334" s="34"/>
    </row>
    <row r="335" spans="1:17" x14ac:dyDescent="0.3">
      <c r="A335" s="1">
        <v>34913</v>
      </c>
      <c r="B335" s="2" t="s">
        <v>103</v>
      </c>
      <c r="C335" s="1" t="s">
        <v>60</v>
      </c>
      <c r="D335" s="1">
        <v>15</v>
      </c>
      <c r="E335" s="1">
        <v>107.63</v>
      </c>
      <c r="F335" s="1" t="s">
        <v>25</v>
      </c>
      <c r="G335" s="1">
        <v>5.48</v>
      </c>
      <c r="H335" s="1">
        <f>(70/100*Canada_data[[#This Row],[Sales]])</f>
        <v>75.340999999999994</v>
      </c>
      <c r="I335" s="1">
        <f>Canada_data[[#This Row],[ Cost Of Goods ]]+Canada_data[[#This Row],[Shipping Cost]]</f>
        <v>80.820999999999998</v>
      </c>
      <c r="J335" s="1" t="s">
        <v>108</v>
      </c>
      <c r="K335" s="1" t="s">
        <v>29</v>
      </c>
      <c r="L335" s="1" t="s">
        <v>27</v>
      </c>
      <c r="M335" s="1" t="s">
        <v>79</v>
      </c>
      <c r="N335" s="1" t="s">
        <v>19</v>
      </c>
      <c r="O335" s="1" t="s">
        <v>98</v>
      </c>
      <c r="P335" s="34"/>
      <c r="Q335" s="34"/>
    </row>
    <row r="336" spans="1:17" x14ac:dyDescent="0.3">
      <c r="A336" s="1">
        <v>32929</v>
      </c>
      <c r="B336" s="2">
        <v>40579</v>
      </c>
      <c r="C336" s="1" t="s">
        <v>13</v>
      </c>
      <c r="D336" s="1">
        <v>13</v>
      </c>
      <c r="E336" s="1">
        <v>152.13999999999999</v>
      </c>
      <c r="F336" s="1" t="s">
        <v>25</v>
      </c>
      <c r="G336" s="1">
        <v>4.8099999999999996</v>
      </c>
      <c r="H336" s="1">
        <f>(70/100*Canada_data[[#This Row],[Sales]])</f>
        <v>106.49799999999999</v>
      </c>
      <c r="I336" s="1">
        <f>Canada_data[[#This Row],[ Cost Of Goods ]]+Canada_data[[#This Row],[Shipping Cost]]</f>
        <v>111.30799999999999</v>
      </c>
      <c r="J336" s="1" t="s">
        <v>72</v>
      </c>
      <c r="K336" s="1" t="s">
        <v>22</v>
      </c>
      <c r="L336" s="1" t="s">
        <v>27</v>
      </c>
      <c r="M336" s="1" t="s">
        <v>64</v>
      </c>
      <c r="N336" s="1" t="s">
        <v>19</v>
      </c>
      <c r="O336" s="2">
        <v>40729</v>
      </c>
      <c r="P336" s="34"/>
      <c r="Q336" s="34"/>
    </row>
    <row r="337" spans="1:17" x14ac:dyDescent="0.3">
      <c r="A337" s="1">
        <v>31938</v>
      </c>
      <c r="B337" s="2" t="s">
        <v>147</v>
      </c>
      <c r="C337" s="1" t="s">
        <v>60</v>
      </c>
      <c r="D337" s="1">
        <v>13</v>
      </c>
      <c r="E337" s="1">
        <v>1193.6199999999999</v>
      </c>
      <c r="F337" s="1" t="s">
        <v>21</v>
      </c>
      <c r="G337" s="1">
        <v>42</v>
      </c>
      <c r="H337" s="1">
        <f>(70/100*Canada_data[[#This Row],[Sales]])</f>
        <v>835.53399999999988</v>
      </c>
      <c r="I337" s="1">
        <f>Canada_data[[#This Row],[ Cost Of Goods ]]+Canada_data[[#This Row],[Shipping Cost]]</f>
        <v>877.53399999999988</v>
      </c>
      <c r="J337" s="1" t="s">
        <v>15</v>
      </c>
      <c r="K337" s="1" t="s">
        <v>16</v>
      </c>
      <c r="L337" s="1" t="s">
        <v>17</v>
      </c>
      <c r="M337" s="1" t="s">
        <v>23</v>
      </c>
      <c r="N337" s="1" t="s">
        <v>24</v>
      </c>
      <c r="O337" s="1" t="s">
        <v>94</v>
      </c>
      <c r="P337" s="34"/>
      <c r="Q337" s="34"/>
    </row>
    <row r="338" spans="1:17" x14ac:dyDescent="0.3">
      <c r="A338" s="1">
        <v>965</v>
      </c>
      <c r="B338" s="2" t="s">
        <v>90</v>
      </c>
      <c r="C338" s="1" t="s">
        <v>13</v>
      </c>
      <c r="D338" s="1">
        <v>42</v>
      </c>
      <c r="E338" s="1">
        <v>11230.25</v>
      </c>
      <c r="F338" s="1" t="s">
        <v>21</v>
      </c>
      <c r="G338" s="1">
        <v>35.67</v>
      </c>
      <c r="H338" s="1">
        <f>(70/100*Canada_data[[#This Row],[Sales]])</f>
        <v>7861.1749999999993</v>
      </c>
      <c r="I338" s="1">
        <f>Canada_data[[#This Row],[ Cost Of Goods ]]+Canada_data[[#This Row],[Shipping Cost]]</f>
        <v>7896.8449999999993</v>
      </c>
      <c r="J338" s="1" t="s">
        <v>56</v>
      </c>
      <c r="K338" s="1" t="s">
        <v>22</v>
      </c>
      <c r="L338" s="1" t="s">
        <v>17</v>
      </c>
      <c r="M338" s="1" t="s">
        <v>57</v>
      </c>
      <c r="N338" s="1" t="s">
        <v>62</v>
      </c>
      <c r="O338" s="1" t="s">
        <v>110</v>
      </c>
      <c r="P338" s="34"/>
      <c r="Q338" s="34"/>
    </row>
    <row r="339" spans="1:17" x14ac:dyDescent="0.3">
      <c r="A339" s="1">
        <v>53728</v>
      </c>
      <c r="B339" s="2" t="s">
        <v>115</v>
      </c>
      <c r="C339" s="1" t="s">
        <v>35</v>
      </c>
      <c r="D339" s="1">
        <v>27</v>
      </c>
      <c r="E339" s="1">
        <v>1502.66</v>
      </c>
      <c r="F339" s="1" t="s">
        <v>25</v>
      </c>
      <c r="G339" s="1">
        <v>1.49</v>
      </c>
      <c r="H339" s="1">
        <f>(70/100*Canada_data[[#This Row],[Sales]])</f>
        <v>1051.8620000000001</v>
      </c>
      <c r="I339" s="1">
        <f>Canada_data[[#This Row],[ Cost Of Goods ]]+Canada_data[[#This Row],[Shipping Cost]]</f>
        <v>1053.3520000000001</v>
      </c>
      <c r="J339" s="1" t="s">
        <v>56</v>
      </c>
      <c r="K339" s="1" t="s">
        <v>22</v>
      </c>
      <c r="L339" s="1" t="s">
        <v>27</v>
      </c>
      <c r="M339" s="1" t="s">
        <v>79</v>
      </c>
      <c r="N339" s="1" t="s">
        <v>19</v>
      </c>
      <c r="O339" s="1" t="s">
        <v>116</v>
      </c>
      <c r="P339" s="34"/>
      <c r="Q339" s="34"/>
    </row>
    <row r="340" spans="1:17" x14ac:dyDescent="0.3">
      <c r="A340" s="1">
        <v>49921</v>
      </c>
      <c r="B340" s="2" t="s">
        <v>165</v>
      </c>
      <c r="C340" s="1" t="s">
        <v>13</v>
      </c>
      <c r="D340" s="1">
        <v>1</v>
      </c>
      <c r="E340" s="1">
        <v>18.149999999999999</v>
      </c>
      <c r="F340" s="1" t="s">
        <v>25</v>
      </c>
      <c r="G340" s="1">
        <v>6.13</v>
      </c>
      <c r="H340" s="1">
        <f>(70/100*Canada_data[[#This Row],[Sales]])</f>
        <v>12.704999999999998</v>
      </c>
      <c r="I340" s="1">
        <f>Canada_data[[#This Row],[ Cost Of Goods ]]+Canada_data[[#This Row],[Shipping Cost]]</f>
        <v>18.834999999999997</v>
      </c>
      <c r="J340" s="1" t="s">
        <v>26</v>
      </c>
      <c r="K340" s="1" t="s">
        <v>44</v>
      </c>
      <c r="L340" s="1" t="s">
        <v>27</v>
      </c>
      <c r="M340" s="1" t="s">
        <v>64</v>
      </c>
      <c r="N340" s="1" t="s">
        <v>19</v>
      </c>
      <c r="O340" s="1" t="s">
        <v>242</v>
      </c>
      <c r="P340" s="34"/>
      <c r="Q340" s="34"/>
    </row>
    <row r="341" spans="1:17" x14ac:dyDescent="0.3">
      <c r="A341" s="1">
        <v>27904</v>
      </c>
      <c r="B341" s="2">
        <v>40611</v>
      </c>
      <c r="C341" s="1" t="s">
        <v>35</v>
      </c>
      <c r="D341" s="1">
        <v>8</v>
      </c>
      <c r="E341" s="1">
        <v>460.58949999999999</v>
      </c>
      <c r="F341" s="1" t="s">
        <v>25</v>
      </c>
      <c r="G341" s="1">
        <v>8.99</v>
      </c>
      <c r="H341" s="1">
        <f>(70/100*Canada_data[[#This Row],[Sales]])</f>
        <v>322.41264999999999</v>
      </c>
      <c r="I341" s="1">
        <f>Canada_data[[#This Row],[ Cost Of Goods ]]+Canada_data[[#This Row],[Shipping Cost]]</f>
        <v>331.40264999999999</v>
      </c>
      <c r="J341" s="1" t="s">
        <v>15</v>
      </c>
      <c r="K341" s="1" t="s">
        <v>16</v>
      </c>
      <c r="L341" s="1" t="s">
        <v>30</v>
      </c>
      <c r="M341" s="1" t="s">
        <v>50</v>
      </c>
      <c r="N341" s="1" t="s">
        <v>19</v>
      </c>
      <c r="O341" s="2">
        <v>40642</v>
      </c>
      <c r="P341" s="34"/>
      <c r="Q341" s="34"/>
    </row>
    <row r="342" spans="1:17" x14ac:dyDescent="0.3">
      <c r="A342" s="1">
        <v>13764</v>
      </c>
      <c r="B342" s="2" t="s">
        <v>142</v>
      </c>
      <c r="C342" s="1" t="s">
        <v>60</v>
      </c>
      <c r="D342" s="1">
        <v>31</v>
      </c>
      <c r="E342" s="1">
        <v>123.93</v>
      </c>
      <c r="F342" s="1" t="s">
        <v>25</v>
      </c>
      <c r="G342" s="1">
        <v>0.94</v>
      </c>
      <c r="H342" s="1">
        <f>(70/100*Canada_data[[#This Row],[Sales]])</f>
        <v>86.751000000000005</v>
      </c>
      <c r="I342" s="1">
        <f>Canada_data[[#This Row],[ Cost Of Goods ]]+Canada_data[[#This Row],[Shipping Cost]]</f>
        <v>87.691000000000003</v>
      </c>
      <c r="J342" s="1" t="s">
        <v>56</v>
      </c>
      <c r="K342" s="1" t="s">
        <v>29</v>
      </c>
      <c r="L342" s="1" t="s">
        <v>27</v>
      </c>
      <c r="M342" s="1" t="s">
        <v>41</v>
      </c>
      <c r="N342" s="1" t="s">
        <v>38</v>
      </c>
      <c r="O342" s="1" t="s">
        <v>130</v>
      </c>
      <c r="P342" s="34"/>
      <c r="Q342" s="34"/>
    </row>
    <row r="343" spans="1:17" x14ac:dyDescent="0.3">
      <c r="A343" s="1">
        <v>40934</v>
      </c>
      <c r="B343" s="2" t="s">
        <v>80</v>
      </c>
      <c r="C343" s="1" t="s">
        <v>53</v>
      </c>
      <c r="D343" s="1">
        <v>11</v>
      </c>
      <c r="E343" s="1">
        <v>404.14949999999999</v>
      </c>
      <c r="F343" s="1" t="s">
        <v>25</v>
      </c>
      <c r="G343" s="1">
        <v>4.99</v>
      </c>
      <c r="H343" s="1">
        <f>(70/100*Canada_data[[#This Row],[Sales]])</f>
        <v>282.90464999999995</v>
      </c>
      <c r="I343" s="1">
        <f>Canada_data[[#This Row],[ Cost Of Goods ]]+Canada_data[[#This Row],[Shipping Cost]]</f>
        <v>287.89464999999996</v>
      </c>
      <c r="J343" s="1" t="s">
        <v>36</v>
      </c>
      <c r="K343" s="1" t="s">
        <v>29</v>
      </c>
      <c r="L343" s="1" t="s">
        <v>30</v>
      </c>
      <c r="M343" s="1" t="s">
        <v>50</v>
      </c>
      <c r="N343" s="1" t="s">
        <v>19</v>
      </c>
      <c r="O343" s="1" t="s">
        <v>203</v>
      </c>
      <c r="P343" s="34"/>
      <c r="Q343" s="34"/>
    </row>
    <row r="344" spans="1:17" x14ac:dyDescent="0.3">
      <c r="A344" s="1">
        <v>51687</v>
      </c>
      <c r="B344" s="2">
        <v>40856</v>
      </c>
      <c r="C344" s="1" t="s">
        <v>13</v>
      </c>
      <c r="D344" s="1">
        <v>42</v>
      </c>
      <c r="E344" s="1">
        <v>248.92</v>
      </c>
      <c r="F344" s="1" t="s">
        <v>25</v>
      </c>
      <c r="G344" s="1">
        <v>5.3</v>
      </c>
      <c r="H344" s="1">
        <f>(70/100*Canada_data[[#This Row],[Sales]])</f>
        <v>174.24399999999997</v>
      </c>
      <c r="I344" s="1">
        <f>Canada_data[[#This Row],[ Cost Of Goods ]]+Canada_data[[#This Row],[Shipping Cost]]</f>
        <v>179.54399999999998</v>
      </c>
      <c r="J344" s="1" t="s">
        <v>108</v>
      </c>
      <c r="K344" s="1" t="s">
        <v>44</v>
      </c>
      <c r="L344" s="1" t="s">
        <v>27</v>
      </c>
      <c r="M344" s="1" t="s">
        <v>168</v>
      </c>
      <c r="N344" s="1" t="s">
        <v>19</v>
      </c>
      <c r="O344" s="1" t="s">
        <v>137</v>
      </c>
      <c r="P344" s="34"/>
      <c r="Q344" s="34"/>
    </row>
    <row r="345" spans="1:17" x14ac:dyDescent="0.3">
      <c r="A345" s="1">
        <v>6788</v>
      </c>
      <c r="B345" s="2">
        <v>40641</v>
      </c>
      <c r="C345" s="1" t="s">
        <v>53</v>
      </c>
      <c r="D345" s="1">
        <v>41</v>
      </c>
      <c r="E345" s="1">
        <v>127.84</v>
      </c>
      <c r="F345" s="1" t="s">
        <v>14</v>
      </c>
      <c r="G345" s="1">
        <v>0.96</v>
      </c>
      <c r="H345" s="1">
        <f>(70/100*Canada_data[[#This Row],[Sales]])</f>
        <v>89.488</v>
      </c>
      <c r="I345" s="1">
        <f>Canada_data[[#This Row],[ Cost Of Goods ]]+Canada_data[[#This Row],[Shipping Cost]]</f>
        <v>90.447999999999993</v>
      </c>
      <c r="J345" s="1" t="s">
        <v>49</v>
      </c>
      <c r="K345" s="1" t="s">
        <v>44</v>
      </c>
      <c r="L345" s="1" t="s">
        <v>27</v>
      </c>
      <c r="M345" s="1" t="s">
        <v>41</v>
      </c>
      <c r="N345" s="1" t="s">
        <v>38</v>
      </c>
      <c r="O345" s="2">
        <v>40702</v>
      </c>
      <c r="P345" s="34"/>
      <c r="Q345" s="34"/>
    </row>
    <row r="346" spans="1:17" x14ac:dyDescent="0.3">
      <c r="A346" s="1">
        <v>55686</v>
      </c>
      <c r="B346" s="2" t="s">
        <v>68</v>
      </c>
      <c r="C346" s="1" t="s">
        <v>20</v>
      </c>
      <c r="D346" s="1">
        <v>26</v>
      </c>
      <c r="E346" s="1">
        <v>423.14</v>
      </c>
      <c r="F346" s="1" t="s">
        <v>25</v>
      </c>
      <c r="G346" s="1">
        <v>4</v>
      </c>
      <c r="H346" s="1">
        <f>(70/100*Canada_data[[#This Row],[Sales]])</f>
        <v>296.19799999999998</v>
      </c>
      <c r="I346" s="1">
        <f>Canada_data[[#This Row],[ Cost Of Goods ]]+Canada_data[[#This Row],[Shipping Cost]]</f>
        <v>300.19799999999998</v>
      </c>
      <c r="J346" s="1" t="s">
        <v>108</v>
      </c>
      <c r="K346" s="1" t="s">
        <v>22</v>
      </c>
      <c r="L346" s="1" t="s">
        <v>30</v>
      </c>
      <c r="M346" s="1" t="s">
        <v>31</v>
      </c>
      <c r="N346" s="1" t="s">
        <v>19</v>
      </c>
      <c r="O346" s="1" t="s">
        <v>216</v>
      </c>
      <c r="P346" s="34"/>
      <c r="Q346" s="34"/>
    </row>
    <row r="347" spans="1:17" x14ac:dyDescent="0.3">
      <c r="A347" s="1">
        <v>15619</v>
      </c>
      <c r="B347" s="2" t="s">
        <v>243</v>
      </c>
      <c r="C347" s="1" t="s">
        <v>13</v>
      </c>
      <c r="D347" s="1">
        <v>9</v>
      </c>
      <c r="E347" s="1">
        <v>1425.21</v>
      </c>
      <c r="F347" s="1" t="s">
        <v>21</v>
      </c>
      <c r="G347" s="1">
        <v>30</v>
      </c>
      <c r="H347" s="1">
        <f>(70/100*Canada_data[[#This Row],[Sales]])</f>
        <v>997.64699999999993</v>
      </c>
      <c r="I347" s="1">
        <f>Canada_data[[#This Row],[ Cost Of Goods ]]+Canada_data[[#This Row],[Shipping Cost]]</f>
        <v>1027.6469999999999</v>
      </c>
      <c r="J347" s="1" t="s">
        <v>43</v>
      </c>
      <c r="K347" s="1" t="s">
        <v>22</v>
      </c>
      <c r="L347" s="1" t="s">
        <v>17</v>
      </c>
      <c r="M347" s="1" t="s">
        <v>23</v>
      </c>
      <c r="N347" s="1" t="s">
        <v>24</v>
      </c>
      <c r="O347" s="2">
        <v>40670</v>
      </c>
      <c r="P347" s="34"/>
      <c r="Q347" s="34"/>
    </row>
    <row r="348" spans="1:17" x14ac:dyDescent="0.3">
      <c r="A348" s="1">
        <v>43424</v>
      </c>
      <c r="B348" s="2" t="s">
        <v>118</v>
      </c>
      <c r="C348" s="1" t="s">
        <v>53</v>
      </c>
      <c r="D348" s="1">
        <v>34</v>
      </c>
      <c r="E348" s="1">
        <v>772.56</v>
      </c>
      <c r="F348" s="1" t="s">
        <v>14</v>
      </c>
      <c r="G348" s="1">
        <v>4.5</v>
      </c>
      <c r="H348" s="1">
        <f>(70/100*Canada_data[[#This Row],[Sales]])</f>
        <v>540.79199999999992</v>
      </c>
      <c r="I348" s="1">
        <f>Canada_data[[#This Row],[ Cost Of Goods ]]+Canada_data[[#This Row],[Shipping Cost]]</f>
        <v>545.29199999999992</v>
      </c>
      <c r="J348" s="1" t="s">
        <v>56</v>
      </c>
      <c r="K348" s="1" t="s">
        <v>29</v>
      </c>
      <c r="L348" s="1" t="s">
        <v>27</v>
      </c>
      <c r="M348" s="1" t="s">
        <v>76</v>
      </c>
      <c r="N348" s="1" t="s">
        <v>19</v>
      </c>
      <c r="O348" s="1" t="s">
        <v>34</v>
      </c>
      <c r="P348" s="34"/>
      <c r="Q348" s="34"/>
    </row>
    <row r="349" spans="1:17" x14ac:dyDescent="0.3">
      <c r="A349" s="1">
        <v>12448</v>
      </c>
      <c r="B349" s="2">
        <v>40766</v>
      </c>
      <c r="C349" s="1" t="s">
        <v>20</v>
      </c>
      <c r="D349" s="1">
        <v>24</v>
      </c>
      <c r="E349" s="1">
        <v>6802.37</v>
      </c>
      <c r="F349" s="1" t="s">
        <v>21</v>
      </c>
      <c r="G349" s="1">
        <v>69.55</v>
      </c>
      <c r="H349" s="1">
        <f>(70/100*Canada_data[[#This Row],[Sales]])</f>
        <v>4761.6589999999997</v>
      </c>
      <c r="I349" s="1">
        <f>Canada_data[[#This Row],[ Cost Of Goods ]]+Canada_data[[#This Row],[Shipping Cost]]</f>
        <v>4831.2089999999998</v>
      </c>
      <c r="J349" s="1" t="s">
        <v>36</v>
      </c>
      <c r="K349" s="1" t="s">
        <v>44</v>
      </c>
      <c r="L349" s="1" t="s">
        <v>17</v>
      </c>
      <c r="M349" s="1" t="s">
        <v>23</v>
      </c>
      <c r="N349" s="1" t="s">
        <v>24</v>
      </c>
      <c r="O349" s="2">
        <v>40797</v>
      </c>
      <c r="P349" s="34"/>
      <c r="Q349" s="34"/>
    </row>
    <row r="350" spans="1:17" x14ac:dyDescent="0.3">
      <c r="A350" s="1">
        <v>51652</v>
      </c>
      <c r="B350" s="2">
        <v>40790</v>
      </c>
      <c r="C350" s="1" t="s">
        <v>53</v>
      </c>
      <c r="D350" s="1">
        <v>38</v>
      </c>
      <c r="E350" s="1">
        <v>4992.63</v>
      </c>
      <c r="F350" s="1" t="s">
        <v>14</v>
      </c>
      <c r="G350" s="1">
        <v>19.989999999999998</v>
      </c>
      <c r="H350" s="1">
        <f>(70/100*Canada_data[[#This Row],[Sales]])</f>
        <v>3494.8409999999999</v>
      </c>
      <c r="I350" s="1">
        <f>Canada_data[[#This Row],[ Cost Of Goods ]]+Canada_data[[#This Row],[Shipping Cost]]</f>
        <v>3514.8309999999997</v>
      </c>
      <c r="J350" s="1" t="s">
        <v>40</v>
      </c>
      <c r="K350" s="1" t="s">
        <v>29</v>
      </c>
      <c r="L350" s="1" t="s">
        <v>27</v>
      </c>
      <c r="M350" s="1" t="s">
        <v>64</v>
      </c>
      <c r="N350" s="1" t="s">
        <v>19</v>
      </c>
      <c r="O350" s="2">
        <v>40820</v>
      </c>
      <c r="P350" s="34"/>
      <c r="Q350" s="34"/>
    </row>
    <row r="351" spans="1:17" x14ac:dyDescent="0.3">
      <c r="A351" s="1">
        <v>29506</v>
      </c>
      <c r="B351" s="2" t="s">
        <v>117</v>
      </c>
      <c r="C351" s="1" t="s">
        <v>20</v>
      </c>
      <c r="D351" s="1">
        <v>8</v>
      </c>
      <c r="E351" s="1">
        <v>16.350000000000001</v>
      </c>
      <c r="F351" s="1" t="s">
        <v>25</v>
      </c>
      <c r="G351" s="1">
        <v>1.49</v>
      </c>
      <c r="H351" s="1">
        <f>(70/100*Canada_data[[#This Row],[Sales]])</f>
        <v>11.445</v>
      </c>
      <c r="I351" s="1">
        <f>Canada_data[[#This Row],[ Cost Of Goods ]]+Canada_data[[#This Row],[Shipping Cost]]</f>
        <v>12.935</v>
      </c>
      <c r="J351" s="1" t="s">
        <v>36</v>
      </c>
      <c r="K351" s="1" t="s">
        <v>16</v>
      </c>
      <c r="L351" s="1" t="s">
        <v>27</v>
      </c>
      <c r="M351" s="1" t="s">
        <v>79</v>
      </c>
      <c r="N351" s="1" t="s">
        <v>19</v>
      </c>
      <c r="O351" s="1" t="s">
        <v>244</v>
      </c>
      <c r="P351" s="34"/>
      <c r="Q351" s="34"/>
    </row>
    <row r="352" spans="1:17" x14ac:dyDescent="0.3">
      <c r="A352" s="1">
        <v>14247</v>
      </c>
      <c r="B352" s="2" t="s">
        <v>193</v>
      </c>
      <c r="C352" s="1" t="s">
        <v>20</v>
      </c>
      <c r="D352" s="1">
        <v>4</v>
      </c>
      <c r="E352" s="1">
        <v>14.75</v>
      </c>
      <c r="F352" s="1" t="s">
        <v>25</v>
      </c>
      <c r="G352" s="1">
        <v>1.35</v>
      </c>
      <c r="H352" s="1">
        <f>(70/100*Canada_data[[#This Row],[Sales]])</f>
        <v>10.324999999999999</v>
      </c>
      <c r="I352" s="1">
        <f>Canada_data[[#This Row],[ Cost Of Goods ]]+Canada_data[[#This Row],[Shipping Cost]]</f>
        <v>11.674999999999999</v>
      </c>
      <c r="J352" s="1" t="s">
        <v>56</v>
      </c>
      <c r="K352" s="1" t="s">
        <v>29</v>
      </c>
      <c r="L352" s="1" t="s">
        <v>27</v>
      </c>
      <c r="M352" s="1" t="s">
        <v>102</v>
      </c>
      <c r="N352" s="1" t="s">
        <v>38</v>
      </c>
      <c r="O352" s="1" t="s">
        <v>118</v>
      </c>
      <c r="P352" s="34"/>
      <c r="Q352" s="34"/>
    </row>
    <row r="353" spans="1:17" x14ac:dyDescent="0.3">
      <c r="A353" s="1">
        <v>39745</v>
      </c>
      <c r="B353" s="2">
        <v>40638</v>
      </c>
      <c r="C353" s="1" t="s">
        <v>53</v>
      </c>
      <c r="D353" s="1">
        <v>8</v>
      </c>
      <c r="E353" s="1">
        <v>955.29</v>
      </c>
      <c r="F353" s="1" t="s">
        <v>21</v>
      </c>
      <c r="G353" s="1">
        <v>56.14</v>
      </c>
      <c r="H353" s="1">
        <f>(70/100*Canada_data[[#This Row],[Sales]])</f>
        <v>668.70299999999997</v>
      </c>
      <c r="I353" s="1">
        <f>Canada_data[[#This Row],[ Cost Of Goods ]]+Canada_data[[#This Row],[Shipping Cost]]</f>
        <v>724.84299999999996</v>
      </c>
      <c r="J353" s="1" t="s">
        <v>15</v>
      </c>
      <c r="K353" s="1" t="s">
        <v>22</v>
      </c>
      <c r="L353" s="1" t="s">
        <v>30</v>
      </c>
      <c r="M353" s="1" t="s">
        <v>46</v>
      </c>
      <c r="N353" s="1" t="s">
        <v>24</v>
      </c>
      <c r="O353" s="2">
        <v>40668</v>
      </c>
      <c r="P353" s="34"/>
      <c r="Q353" s="34"/>
    </row>
    <row r="354" spans="1:17" x14ac:dyDescent="0.3">
      <c r="A354" s="1">
        <v>43875</v>
      </c>
      <c r="B354" s="2">
        <v>40736</v>
      </c>
      <c r="C354" s="1" t="s">
        <v>20</v>
      </c>
      <c r="D354" s="1">
        <v>17</v>
      </c>
      <c r="E354" s="1">
        <v>2573.92</v>
      </c>
      <c r="F354" s="1" t="s">
        <v>21</v>
      </c>
      <c r="G354" s="1">
        <v>143.71</v>
      </c>
      <c r="H354" s="1">
        <f>(70/100*Canada_data[[#This Row],[Sales]])</f>
        <v>1801.7439999999999</v>
      </c>
      <c r="I354" s="1">
        <f>Canada_data[[#This Row],[ Cost Of Goods ]]+Canada_data[[#This Row],[Shipping Cost]]</f>
        <v>1945.454</v>
      </c>
      <c r="J354" s="1" t="s">
        <v>56</v>
      </c>
      <c r="K354" s="1" t="s">
        <v>22</v>
      </c>
      <c r="L354" s="1" t="s">
        <v>17</v>
      </c>
      <c r="M354" s="1" t="s">
        <v>23</v>
      </c>
      <c r="N354" s="1" t="s">
        <v>24</v>
      </c>
      <c r="O354" s="2">
        <v>40798</v>
      </c>
      <c r="P354" s="34"/>
      <c r="Q354" s="34"/>
    </row>
    <row r="355" spans="1:17" x14ac:dyDescent="0.3">
      <c r="A355" s="1">
        <v>22727</v>
      </c>
      <c r="B355" s="2">
        <v>40609</v>
      </c>
      <c r="C355" s="1" t="s">
        <v>53</v>
      </c>
      <c r="D355" s="1">
        <v>45</v>
      </c>
      <c r="E355" s="1">
        <v>296.82</v>
      </c>
      <c r="F355" s="1" t="s">
        <v>25</v>
      </c>
      <c r="G355" s="1">
        <v>6.65</v>
      </c>
      <c r="H355" s="1">
        <f>(70/100*Canada_data[[#This Row],[Sales]])</f>
        <v>207.77399999999997</v>
      </c>
      <c r="I355" s="1">
        <f>Canada_data[[#This Row],[ Cost Of Goods ]]+Canada_data[[#This Row],[Shipping Cost]]</f>
        <v>214.42399999999998</v>
      </c>
      <c r="J355" s="1" t="s">
        <v>108</v>
      </c>
      <c r="K355" s="1" t="s">
        <v>22</v>
      </c>
      <c r="L355" s="1" t="s">
        <v>27</v>
      </c>
      <c r="M355" s="1" t="s">
        <v>28</v>
      </c>
      <c r="N355" s="1" t="s">
        <v>19</v>
      </c>
      <c r="O355" s="2">
        <v>40609</v>
      </c>
      <c r="P355" s="34"/>
      <c r="Q355" s="34"/>
    </row>
    <row r="356" spans="1:17" x14ac:dyDescent="0.3">
      <c r="A356" s="1">
        <v>34243</v>
      </c>
      <c r="B356" s="2">
        <v>40849</v>
      </c>
      <c r="C356" s="1" t="s">
        <v>35</v>
      </c>
      <c r="D356" s="1">
        <v>40</v>
      </c>
      <c r="E356" s="1">
        <v>297.33999999999997</v>
      </c>
      <c r="F356" s="1" t="s">
        <v>14</v>
      </c>
      <c r="G356" s="1">
        <v>11.15</v>
      </c>
      <c r="H356" s="1">
        <f>(70/100*Canada_data[[#This Row],[Sales]])</f>
        <v>208.13799999999998</v>
      </c>
      <c r="I356" s="1">
        <f>Canada_data[[#This Row],[ Cost Of Goods ]]+Canada_data[[#This Row],[Shipping Cost]]</f>
        <v>219.28799999999998</v>
      </c>
      <c r="J356" s="1" t="s">
        <v>15</v>
      </c>
      <c r="K356" s="1" t="s">
        <v>29</v>
      </c>
      <c r="L356" s="1" t="s">
        <v>27</v>
      </c>
      <c r="M356" s="1" t="s">
        <v>28</v>
      </c>
      <c r="N356" s="1" t="s">
        <v>19</v>
      </c>
      <c r="O356" s="2">
        <v>40879</v>
      </c>
      <c r="P356" s="34"/>
      <c r="Q356" s="34"/>
    </row>
    <row r="357" spans="1:17" x14ac:dyDescent="0.3">
      <c r="A357" s="1">
        <v>26145</v>
      </c>
      <c r="B357" s="2">
        <v>40640</v>
      </c>
      <c r="C357" s="1" t="s">
        <v>13</v>
      </c>
      <c r="D357" s="1">
        <v>49</v>
      </c>
      <c r="E357" s="1">
        <v>510.15</v>
      </c>
      <c r="F357" s="1" t="s">
        <v>25</v>
      </c>
      <c r="G357" s="1">
        <v>12.52</v>
      </c>
      <c r="H357" s="1">
        <f>(70/100*Canada_data[[#This Row],[Sales]])</f>
        <v>357.10499999999996</v>
      </c>
      <c r="I357" s="1">
        <f>Canada_data[[#This Row],[ Cost Of Goods ]]+Canada_data[[#This Row],[Shipping Cost]]</f>
        <v>369.62499999999994</v>
      </c>
      <c r="J357" s="1" t="s">
        <v>56</v>
      </c>
      <c r="K357" s="1" t="s">
        <v>22</v>
      </c>
      <c r="L357" s="1" t="s">
        <v>17</v>
      </c>
      <c r="M357" s="1" t="s">
        <v>18</v>
      </c>
      <c r="N357" s="1" t="s">
        <v>19</v>
      </c>
      <c r="O357" s="2">
        <v>40640</v>
      </c>
      <c r="P357" s="34"/>
      <c r="Q357" s="34"/>
    </row>
    <row r="358" spans="1:17" x14ac:dyDescent="0.3">
      <c r="A358" s="1">
        <v>28805</v>
      </c>
      <c r="B358" s="2">
        <v>40578</v>
      </c>
      <c r="C358" s="1" t="s">
        <v>60</v>
      </c>
      <c r="D358" s="1">
        <v>4</v>
      </c>
      <c r="E358" s="1">
        <v>25.52</v>
      </c>
      <c r="F358" s="1" t="s">
        <v>25</v>
      </c>
      <c r="G358" s="1">
        <v>1.49</v>
      </c>
      <c r="H358" s="1">
        <f>(70/100*Canada_data[[#This Row],[Sales]])</f>
        <v>17.863999999999997</v>
      </c>
      <c r="I358" s="1">
        <f>Canada_data[[#This Row],[ Cost Of Goods ]]+Canada_data[[#This Row],[Shipping Cost]]</f>
        <v>19.353999999999996</v>
      </c>
      <c r="J358" s="1" t="s">
        <v>56</v>
      </c>
      <c r="K358" s="1" t="s">
        <v>22</v>
      </c>
      <c r="L358" s="1" t="s">
        <v>27</v>
      </c>
      <c r="M358" s="1" t="s">
        <v>79</v>
      </c>
      <c r="N358" s="1" t="s">
        <v>19</v>
      </c>
      <c r="O358" s="2">
        <v>40637</v>
      </c>
      <c r="P358" s="34"/>
      <c r="Q358" s="34"/>
    </row>
    <row r="359" spans="1:17" x14ac:dyDescent="0.3">
      <c r="A359" s="1">
        <v>21414</v>
      </c>
      <c r="B359" s="2">
        <v>40638</v>
      </c>
      <c r="C359" s="1" t="s">
        <v>20</v>
      </c>
      <c r="D359" s="1">
        <v>43</v>
      </c>
      <c r="E359" s="1">
        <v>103.6</v>
      </c>
      <c r="F359" s="1" t="s">
        <v>14</v>
      </c>
      <c r="G359" s="1">
        <v>1.92</v>
      </c>
      <c r="H359" s="1">
        <f>(70/100*Canada_data[[#This Row],[Sales]])</f>
        <v>72.52</v>
      </c>
      <c r="I359" s="1">
        <f>Canada_data[[#This Row],[ Cost Of Goods ]]+Canada_data[[#This Row],[Shipping Cost]]</f>
        <v>74.44</v>
      </c>
      <c r="J359" s="1" t="s">
        <v>56</v>
      </c>
      <c r="K359" s="1" t="s">
        <v>16</v>
      </c>
      <c r="L359" s="1" t="s">
        <v>27</v>
      </c>
      <c r="M359" s="1" t="s">
        <v>37</v>
      </c>
      <c r="N359" s="1" t="s">
        <v>38</v>
      </c>
      <c r="O359" s="2">
        <v>40638</v>
      </c>
      <c r="P359" s="34"/>
      <c r="Q359" s="34"/>
    </row>
    <row r="360" spans="1:17" x14ac:dyDescent="0.3">
      <c r="A360" s="1">
        <v>40225</v>
      </c>
      <c r="B360" s="2">
        <v>40787</v>
      </c>
      <c r="C360" s="1" t="s">
        <v>13</v>
      </c>
      <c r="D360" s="1">
        <v>50</v>
      </c>
      <c r="E360" s="1">
        <v>839.07</v>
      </c>
      <c r="F360" s="1" t="s">
        <v>25</v>
      </c>
      <c r="G360" s="1">
        <v>5.08</v>
      </c>
      <c r="H360" s="1">
        <f>(70/100*Canada_data[[#This Row],[Sales]])</f>
        <v>587.34900000000005</v>
      </c>
      <c r="I360" s="1">
        <f>Canada_data[[#This Row],[ Cost Of Goods ]]+Canada_data[[#This Row],[Shipping Cost]]</f>
        <v>592.42900000000009</v>
      </c>
      <c r="J360" s="1" t="s">
        <v>108</v>
      </c>
      <c r="K360" s="1" t="s">
        <v>44</v>
      </c>
      <c r="L360" s="1" t="s">
        <v>27</v>
      </c>
      <c r="M360" s="1" t="s">
        <v>79</v>
      </c>
      <c r="N360" s="1" t="s">
        <v>19</v>
      </c>
      <c r="O360" s="1" t="s">
        <v>127</v>
      </c>
      <c r="P360" s="34"/>
      <c r="Q360" s="34"/>
    </row>
    <row r="361" spans="1:17" x14ac:dyDescent="0.3">
      <c r="A361" s="1">
        <v>28581</v>
      </c>
      <c r="B361" s="2">
        <v>40736</v>
      </c>
      <c r="C361" s="1" t="s">
        <v>60</v>
      </c>
      <c r="D361" s="1">
        <v>1</v>
      </c>
      <c r="E361" s="1">
        <v>36.4</v>
      </c>
      <c r="F361" s="1" t="s">
        <v>25</v>
      </c>
      <c r="G361" s="1">
        <v>12.98</v>
      </c>
      <c r="H361" s="1">
        <f>(70/100*Canada_data[[#This Row],[Sales]])</f>
        <v>25.479999999999997</v>
      </c>
      <c r="I361" s="1">
        <f>Canada_data[[#This Row],[ Cost Of Goods ]]+Canada_data[[#This Row],[Shipping Cost]]</f>
        <v>38.459999999999994</v>
      </c>
      <c r="J361" s="1" t="s">
        <v>36</v>
      </c>
      <c r="K361" s="1" t="s">
        <v>29</v>
      </c>
      <c r="L361" s="1" t="s">
        <v>27</v>
      </c>
      <c r="M361" s="1" t="s">
        <v>79</v>
      </c>
      <c r="N361" s="1" t="s">
        <v>19</v>
      </c>
      <c r="O361" s="2">
        <v>40798</v>
      </c>
      <c r="P361" s="34"/>
      <c r="Q361" s="34"/>
    </row>
    <row r="362" spans="1:17" x14ac:dyDescent="0.3">
      <c r="A362" s="1">
        <v>15621</v>
      </c>
      <c r="B362" s="2" t="s">
        <v>143</v>
      </c>
      <c r="C362" s="1" t="s">
        <v>20</v>
      </c>
      <c r="D362" s="1">
        <v>18</v>
      </c>
      <c r="E362" s="1">
        <v>35.51</v>
      </c>
      <c r="F362" s="1" t="s">
        <v>14</v>
      </c>
      <c r="G362" s="1">
        <v>1.57</v>
      </c>
      <c r="H362" s="1">
        <f>(70/100*Canada_data[[#This Row],[Sales]])</f>
        <v>24.856999999999996</v>
      </c>
      <c r="I362" s="1">
        <f>Canada_data[[#This Row],[ Cost Of Goods ]]+Canada_data[[#This Row],[Shipping Cost]]</f>
        <v>26.426999999999996</v>
      </c>
      <c r="J362" s="1" t="s">
        <v>15</v>
      </c>
      <c r="K362" s="1" t="s">
        <v>16</v>
      </c>
      <c r="L362" s="1" t="s">
        <v>27</v>
      </c>
      <c r="M362" s="1" t="s">
        <v>41</v>
      </c>
      <c r="N362" s="1" t="s">
        <v>38</v>
      </c>
      <c r="O362" s="1" t="s">
        <v>245</v>
      </c>
      <c r="P362" s="34"/>
      <c r="Q362" s="34"/>
    </row>
    <row r="363" spans="1:17" x14ac:dyDescent="0.3">
      <c r="A363" s="1">
        <v>1702</v>
      </c>
      <c r="B363" s="2">
        <v>40699</v>
      </c>
      <c r="C363" s="1" t="s">
        <v>35</v>
      </c>
      <c r="D363" s="1">
        <v>23</v>
      </c>
      <c r="E363" s="1">
        <v>67.239999999999995</v>
      </c>
      <c r="F363" s="1" t="s">
        <v>25</v>
      </c>
      <c r="G363" s="1">
        <v>0.93</v>
      </c>
      <c r="H363" s="1">
        <f>(70/100*Canada_data[[#This Row],[Sales]])</f>
        <v>47.067999999999991</v>
      </c>
      <c r="I363" s="1">
        <f>Canada_data[[#This Row],[ Cost Of Goods ]]+Canada_data[[#This Row],[Shipping Cost]]</f>
        <v>47.99799999999999</v>
      </c>
      <c r="J363" s="1" t="s">
        <v>70</v>
      </c>
      <c r="K363" s="1" t="s">
        <v>29</v>
      </c>
      <c r="L363" s="1" t="s">
        <v>27</v>
      </c>
      <c r="M363" s="1" t="s">
        <v>41</v>
      </c>
      <c r="N363" s="1" t="s">
        <v>38</v>
      </c>
      <c r="O363" s="2">
        <v>40729</v>
      </c>
      <c r="P363" s="34"/>
      <c r="Q363" s="34"/>
    </row>
    <row r="364" spans="1:17" x14ac:dyDescent="0.3">
      <c r="A364" s="1">
        <v>24960</v>
      </c>
      <c r="B364" s="2" t="s">
        <v>220</v>
      </c>
      <c r="C364" s="1" t="s">
        <v>35</v>
      </c>
      <c r="D364" s="1">
        <v>37</v>
      </c>
      <c r="E364" s="1">
        <v>1436.94</v>
      </c>
      <c r="F364" s="1" t="s">
        <v>25</v>
      </c>
      <c r="G364" s="1">
        <v>5.08</v>
      </c>
      <c r="H364" s="1">
        <f>(70/100*Canada_data[[#This Row],[Sales]])</f>
        <v>1005.8579999999999</v>
      </c>
      <c r="I364" s="1">
        <f>Canada_data[[#This Row],[ Cost Of Goods ]]+Canada_data[[#This Row],[Shipping Cost]]</f>
        <v>1010.938</v>
      </c>
      <c r="J364" s="1" t="s">
        <v>56</v>
      </c>
      <c r="K364" s="1" t="s">
        <v>44</v>
      </c>
      <c r="L364" s="1" t="s">
        <v>27</v>
      </c>
      <c r="M364" s="1" t="s">
        <v>28</v>
      </c>
      <c r="N364" s="1" t="s">
        <v>38</v>
      </c>
      <c r="O364" s="1" t="s">
        <v>233</v>
      </c>
      <c r="P364" s="34"/>
      <c r="Q364" s="34"/>
    </row>
    <row r="365" spans="1:17" x14ac:dyDescent="0.3">
      <c r="A365" s="1">
        <v>59973</v>
      </c>
      <c r="B365" s="2" t="s">
        <v>203</v>
      </c>
      <c r="C365" s="1" t="s">
        <v>13</v>
      </c>
      <c r="D365" s="1">
        <v>30</v>
      </c>
      <c r="E365" s="1">
        <v>4982.9440000000004</v>
      </c>
      <c r="F365" s="1" t="s">
        <v>21</v>
      </c>
      <c r="G365" s="1">
        <v>29.1</v>
      </c>
      <c r="H365" s="1">
        <f>(70/100*Canada_data[[#This Row],[Sales]])</f>
        <v>3488.0608000000002</v>
      </c>
      <c r="I365" s="1">
        <f>Canada_data[[#This Row],[ Cost Of Goods ]]+Canada_data[[#This Row],[Shipping Cost]]</f>
        <v>3517.1608000000001</v>
      </c>
      <c r="J365" s="1" t="s">
        <v>108</v>
      </c>
      <c r="K365" s="1" t="s">
        <v>44</v>
      </c>
      <c r="L365" s="1" t="s">
        <v>17</v>
      </c>
      <c r="M365" s="1" t="s">
        <v>57</v>
      </c>
      <c r="N365" s="1" t="s">
        <v>62</v>
      </c>
      <c r="O365" s="1" t="s">
        <v>97</v>
      </c>
      <c r="P365" s="34"/>
      <c r="Q365" s="34"/>
    </row>
    <row r="366" spans="1:17" x14ac:dyDescent="0.3">
      <c r="A366" s="1">
        <v>7840</v>
      </c>
      <c r="B366" s="2">
        <v>40756</v>
      </c>
      <c r="C366" s="1" t="s">
        <v>13</v>
      </c>
      <c r="D366" s="1">
        <v>34</v>
      </c>
      <c r="E366" s="1">
        <v>157.56</v>
      </c>
      <c r="F366" s="1" t="s">
        <v>25</v>
      </c>
      <c r="G366" s="1">
        <v>4.93</v>
      </c>
      <c r="H366" s="1">
        <f>(70/100*Canada_data[[#This Row],[Sales]])</f>
        <v>110.292</v>
      </c>
      <c r="I366" s="1">
        <f>Canada_data[[#This Row],[ Cost Of Goods ]]+Canada_data[[#This Row],[Shipping Cost]]</f>
        <v>115.22200000000001</v>
      </c>
      <c r="J366" s="1" t="s">
        <v>49</v>
      </c>
      <c r="K366" s="1" t="s">
        <v>16</v>
      </c>
      <c r="L366" s="1" t="s">
        <v>30</v>
      </c>
      <c r="M366" s="1" t="s">
        <v>31</v>
      </c>
      <c r="N366" s="1" t="s">
        <v>32</v>
      </c>
      <c r="O366" s="2">
        <v>40878</v>
      </c>
      <c r="P366" s="34"/>
      <c r="Q366" s="34"/>
    </row>
    <row r="367" spans="1:17" x14ac:dyDescent="0.3">
      <c r="A367" s="1">
        <v>52640</v>
      </c>
      <c r="B367" s="2">
        <v>40544</v>
      </c>
      <c r="C367" s="1" t="s">
        <v>60</v>
      </c>
      <c r="D367" s="1">
        <v>18</v>
      </c>
      <c r="E367" s="1">
        <v>1163.75</v>
      </c>
      <c r="F367" s="1" t="s">
        <v>14</v>
      </c>
      <c r="G367" s="1">
        <v>19.989999999999998</v>
      </c>
      <c r="H367" s="1">
        <f>(70/100*Canada_data[[#This Row],[Sales]])</f>
        <v>814.625</v>
      </c>
      <c r="I367" s="1">
        <f>Canada_data[[#This Row],[ Cost Of Goods ]]+Canada_data[[#This Row],[Shipping Cost]]</f>
        <v>834.61500000000001</v>
      </c>
      <c r="J367" s="1" t="s">
        <v>40</v>
      </c>
      <c r="K367" s="1" t="s">
        <v>16</v>
      </c>
      <c r="L367" s="1" t="s">
        <v>27</v>
      </c>
      <c r="M367" s="1" t="s">
        <v>79</v>
      </c>
      <c r="N367" s="1" t="s">
        <v>19</v>
      </c>
      <c r="O367" s="2">
        <v>40634</v>
      </c>
      <c r="P367" s="34"/>
      <c r="Q367" s="34"/>
    </row>
    <row r="368" spans="1:17" x14ac:dyDescent="0.3">
      <c r="A368" s="1">
        <v>43398</v>
      </c>
      <c r="B368" s="2" t="s">
        <v>174</v>
      </c>
      <c r="C368" s="1" t="s">
        <v>53</v>
      </c>
      <c r="D368" s="1">
        <v>10</v>
      </c>
      <c r="E368" s="1">
        <v>1600.85</v>
      </c>
      <c r="F368" s="1" t="s">
        <v>21</v>
      </c>
      <c r="G368" s="1">
        <v>60</v>
      </c>
      <c r="H368" s="1">
        <f>(70/100*Canada_data[[#This Row],[Sales]])</f>
        <v>1120.5949999999998</v>
      </c>
      <c r="I368" s="1">
        <f>Canada_data[[#This Row],[ Cost Of Goods ]]+Canada_data[[#This Row],[Shipping Cost]]</f>
        <v>1180.5949999999998</v>
      </c>
      <c r="J368" s="1" t="s">
        <v>40</v>
      </c>
      <c r="K368" s="1" t="s">
        <v>22</v>
      </c>
      <c r="L368" s="1" t="s">
        <v>17</v>
      </c>
      <c r="M368" s="1" t="s">
        <v>57</v>
      </c>
      <c r="N368" s="1" t="s">
        <v>24</v>
      </c>
      <c r="O368" s="1" t="s">
        <v>123</v>
      </c>
      <c r="P368" s="34"/>
      <c r="Q368" s="34"/>
    </row>
    <row r="369" spans="1:17" x14ac:dyDescent="0.3">
      <c r="A369" s="1">
        <v>47136</v>
      </c>
      <c r="B369" s="2" t="s">
        <v>155</v>
      </c>
      <c r="C369" s="1" t="s">
        <v>60</v>
      </c>
      <c r="D369" s="1">
        <v>18</v>
      </c>
      <c r="E369" s="1">
        <v>89.99</v>
      </c>
      <c r="F369" s="1" t="s">
        <v>25</v>
      </c>
      <c r="G369" s="1">
        <v>1.49</v>
      </c>
      <c r="H369" s="1">
        <f>(70/100*Canada_data[[#This Row],[Sales]])</f>
        <v>62.992999999999995</v>
      </c>
      <c r="I369" s="1">
        <f>Canada_data[[#This Row],[ Cost Of Goods ]]+Canada_data[[#This Row],[Shipping Cost]]</f>
        <v>64.48299999999999</v>
      </c>
      <c r="J369" s="1" t="s">
        <v>43</v>
      </c>
      <c r="K369" s="1" t="s">
        <v>44</v>
      </c>
      <c r="L369" s="1" t="s">
        <v>27</v>
      </c>
      <c r="M369" s="1" t="s">
        <v>79</v>
      </c>
      <c r="N369" s="1" t="s">
        <v>19</v>
      </c>
      <c r="O369" s="1" t="s">
        <v>246</v>
      </c>
      <c r="P369" s="34"/>
      <c r="Q369" s="34"/>
    </row>
    <row r="370" spans="1:17" x14ac:dyDescent="0.3">
      <c r="A370" s="1">
        <v>46531</v>
      </c>
      <c r="B370" s="2" t="s">
        <v>112</v>
      </c>
      <c r="C370" s="1" t="s">
        <v>13</v>
      </c>
      <c r="D370" s="1">
        <v>39</v>
      </c>
      <c r="E370" s="1">
        <v>4211</v>
      </c>
      <c r="F370" s="1" t="s">
        <v>25</v>
      </c>
      <c r="G370" s="1">
        <v>69</v>
      </c>
      <c r="H370" s="1">
        <f>(70/100*Canada_data[[#This Row],[Sales]])</f>
        <v>2947.7</v>
      </c>
      <c r="I370" s="1">
        <f>Canada_data[[#This Row],[ Cost Of Goods ]]+Canada_data[[#This Row],[Shipping Cost]]</f>
        <v>3016.7</v>
      </c>
      <c r="J370" s="1" t="s">
        <v>43</v>
      </c>
      <c r="K370" s="1" t="s">
        <v>16</v>
      </c>
      <c r="L370" s="1" t="s">
        <v>17</v>
      </c>
      <c r="M370" s="1" t="s">
        <v>57</v>
      </c>
      <c r="N370" s="1" t="s">
        <v>93</v>
      </c>
      <c r="O370" s="1" t="s">
        <v>247</v>
      </c>
      <c r="P370" s="34"/>
      <c r="Q370" s="34"/>
    </row>
    <row r="371" spans="1:17" x14ac:dyDescent="0.3">
      <c r="A371" s="1">
        <v>44322</v>
      </c>
      <c r="B371" s="2">
        <v>40887</v>
      </c>
      <c r="C371" s="1" t="s">
        <v>53</v>
      </c>
      <c r="D371" s="1">
        <v>15</v>
      </c>
      <c r="E371" s="1">
        <v>600.79999999999995</v>
      </c>
      <c r="F371" s="1" t="s">
        <v>25</v>
      </c>
      <c r="G371" s="1">
        <v>6.22</v>
      </c>
      <c r="H371" s="1">
        <f>(70/100*Canada_data[[#This Row],[Sales]])</f>
        <v>420.55999999999995</v>
      </c>
      <c r="I371" s="1">
        <f>Canada_data[[#This Row],[ Cost Of Goods ]]+Canada_data[[#This Row],[Shipping Cost]]</f>
        <v>426.78</v>
      </c>
      <c r="J371" s="1" t="s">
        <v>56</v>
      </c>
      <c r="K371" s="1" t="s">
        <v>29</v>
      </c>
      <c r="L371" s="1" t="s">
        <v>27</v>
      </c>
      <c r="M371" s="1" t="s">
        <v>64</v>
      </c>
      <c r="N371" s="1" t="s">
        <v>19</v>
      </c>
      <c r="O371" s="1" t="s">
        <v>202</v>
      </c>
      <c r="P371" s="34"/>
      <c r="Q371" s="34"/>
    </row>
    <row r="372" spans="1:17" x14ac:dyDescent="0.3">
      <c r="A372" s="1">
        <v>44960</v>
      </c>
      <c r="B372" s="2">
        <v>40607</v>
      </c>
      <c r="C372" s="1" t="s">
        <v>13</v>
      </c>
      <c r="D372" s="1">
        <v>17</v>
      </c>
      <c r="E372" s="1">
        <v>31.68</v>
      </c>
      <c r="F372" s="1" t="s">
        <v>25</v>
      </c>
      <c r="G372" s="1">
        <v>1.99</v>
      </c>
      <c r="H372" s="1">
        <f>(70/100*Canada_data[[#This Row],[Sales]])</f>
        <v>22.175999999999998</v>
      </c>
      <c r="I372" s="1">
        <f>Canada_data[[#This Row],[ Cost Of Goods ]]+Canada_data[[#This Row],[Shipping Cost]]</f>
        <v>24.165999999999997</v>
      </c>
      <c r="J372" s="1" t="s">
        <v>56</v>
      </c>
      <c r="K372" s="1" t="s">
        <v>16</v>
      </c>
      <c r="L372" s="1" t="s">
        <v>30</v>
      </c>
      <c r="M372" s="1" t="s">
        <v>31</v>
      </c>
      <c r="N372" s="1" t="s">
        <v>32</v>
      </c>
      <c r="O372" s="2">
        <v>40729</v>
      </c>
      <c r="P372" s="34"/>
      <c r="Q372" s="34"/>
    </row>
    <row r="373" spans="1:17" x14ac:dyDescent="0.3">
      <c r="A373" s="1">
        <v>5281</v>
      </c>
      <c r="B373" s="2">
        <v>40554</v>
      </c>
      <c r="C373" s="1" t="s">
        <v>35</v>
      </c>
      <c r="D373" s="1">
        <v>36</v>
      </c>
      <c r="E373" s="1">
        <v>4733.7</v>
      </c>
      <c r="F373" s="1" t="s">
        <v>21</v>
      </c>
      <c r="G373" s="1">
        <v>30</v>
      </c>
      <c r="H373" s="1">
        <f>(70/100*Canada_data[[#This Row],[Sales]])</f>
        <v>3313.5899999999997</v>
      </c>
      <c r="I373" s="1">
        <f>Canada_data[[#This Row],[ Cost Of Goods ]]+Canada_data[[#This Row],[Shipping Cost]]</f>
        <v>3343.5899999999997</v>
      </c>
      <c r="J373" s="1" t="s">
        <v>40</v>
      </c>
      <c r="K373" s="1" t="s">
        <v>16</v>
      </c>
      <c r="L373" s="1" t="s">
        <v>17</v>
      </c>
      <c r="M373" s="1" t="s">
        <v>23</v>
      </c>
      <c r="N373" s="1" t="s">
        <v>24</v>
      </c>
      <c r="O373" s="2">
        <v>40585</v>
      </c>
      <c r="P373" s="34"/>
      <c r="Q373" s="34"/>
    </row>
    <row r="374" spans="1:17" x14ac:dyDescent="0.3">
      <c r="A374" s="1">
        <v>56423</v>
      </c>
      <c r="B374" s="2" t="s">
        <v>104</v>
      </c>
      <c r="C374" s="1" t="s">
        <v>53</v>
      </c>
      <c r="D374" s="1">
        <v>4</v>
      </c>
      <c r="E374" s="1">
        <v>1609.69</v>
      </c>
      <c r="F374" s="1" t="s">
        <v>25</v>
      </c>
      <c r="G374" s="1">
        <v>19.989999999999998</v>
      </c>
      <c r="H374" s="1">
        <f>(70/100*Canada_data[[#This Row],[Sales]])</f>
        <v>1126.7829999999999</v>
      </c>
      <c r="I374" s="1">
        <f>Canada_data[[#This Row],[ Cost Of Goods ]]+Canada_data[[#This Row],[Shipping Cost]]</f>
        <v>1146.7729999999999</v>
      </c>
      <c r="J374" s="1" t="s">
        <v>108</v>
      </c>
      <c r="K374" s="1" t="s">
        <v>22</v>
      </c>
      <c r="L374" s="1" t="s">
        <v>27</v>
      </c>
      <c r="M374" s="1" t="s">
        <v>64</v>
      </c>
      <c r="N374" s="1" t="s">
        <v>19</v>
      </c>
      <c r="O374" s="1" t="s">
        <v>248</v>
      </c>
      <c r="P374" s="34"/>
      <c r="Q374" s="34"/>
    </row>
    <row r="375" spans="1:17" x14ac:dyDescent="0.3">
      <c r="A375" s="1">
        <v>42274</v>
      </c>
      <c r="B375" s="2">
        <v>40611</v>
      </c>
      <c r="C375" s="1" t="s">
        <v>35</v>
      </c>
      <c r="D375" s="1">
        <v>23</v>
      </c>
      <c r="E375" s="1">
        <v>2296.7600000000002</v>
      </c>
      <c r="F375" s="1" t="s">
        <v>25</v>
      </c>
      <c r="G375" s="1">
        <v>19.989999999999998</v>
      </c>
      <c r="H375" s="1">
        <f>(70/100*Canada_data[[#This Row],[Sales]])</f>
        <v>1607.732</v>
      </c>
      <c r="I375" s="1">
        <f>Canada_data[[#This Row],[ Cost Of Goods ]]+Canada_data[[#This Row],[Shipping Cost]]</f>
        <v>1627.722</v>
      </c>
      <c r="J375" s="1" t="s">
        <v>56</v>
      </c>
      <c r="K375" s="1" t="s">
        <v>29</v>
      </c>
      <c r="L375" s="1" t="s">
        <v>30</v>
      </c>
      <c r="M375" s="1" t="s">
        <v>31</v>
      </c>
      <c r="N375" s="1" t="s">
        <v>19</v>
      </c>
      <c r="O375" s="2">
        <v>40672</v>
      </c>
      <c r="P375" s="34"/>
      <c r="Q375" s="34"/>
    </row>
    <row r="376" spans="1:17" x14ac:dyDescent="0.3">
      <c r="A376" s="1">
        <v>5092</v>
      </c>
      <c r="B376" s="2" t="s">
        <v>249</v>
      </c>
      <c r="C376" s="1" t="s">
        <v>13</v>
      </c>
      <c r="D376" s="1">
        <v>3</v>
      </c>
      <c r="E376" s="1">
        <v>709.04</v>
      </c>
      <c r="F376" s="1" t="s">
        <v>21</v>
      </c>
      <c r="G376" s="1">
        <v>64.66</v>
      </c>
      <c r="H376" s="1">
        <f>(70/100*Canada_data[[#This Row],[Sales]])</f>
        <v>496.32799999999992</v>
      </c>
      <c r="I376" s="1">
        <f>Canada_data[[#This Row],[ Cost Of Goods ]]+Canada_data[[#This Row],[Shipping Cost]]</f>
        <v>560.98799999999994</v>
      </c>
      <c r="J376" s="1" t="s">
        <v>43</v>
      </c>
      <c r="K376" s="1" t="s">
        <v>16</v>
      </c>
      <c r="L376" s="1" t="s">
        <v>17</v>
      </c>
      <c r="M376" s="1" t="s">
        <v>150</v>
      </c>
      <c r="N376" s="1" t="s">
        <v>62</v>
      </c>
      <c r="O376" s="1" t="s">
        <v>249</v>
      </c>
      <c r="P376" s="34"/>
      <c r="Q376" s="34"/>
    </row>
    <row r="377" spans="1:17" x14ac:dyDescent="0.3">
      <c r="A377" s="1">
        <v>26464</v>
      </c>
      <c r="B377" s="2">
        <v>40859</v>
      </c>
      <c r="C377" s="1" t="s">
        <v>35</v>
      </c>
      <c r="D377" s="1">
        <v>26</v>
      </c>
      <c r="E377" s="1">
        <v>1280.6500000000001</v>
      </c>
      <c r="F377" s="1" t="s">
        <v>25</v>
      </c>
      <c r="G377" s="1">
        <v>22.24</v>
      </c>
      <c r="H377" s="1">
        <f>(70/100*Canada_data[[#This Row],[Sales]])</f>
        <v>896.45500000000004</v>
      </c>
      <c r="I377" s="1">
        <f>Canada_data[[#This Row],[ Cost Of Goods ]]+Canada_data[[#This Row],[Shipping Cost]]</f>
        <v>918.69500000000005</v>
      </c>
      <c r="J377" s="1" t="s">
        <v>49</v>
      </c>
      <c r="K377" s="1" t="s">
        <v>22</v>
      </c>
      <c r="L377" s="1" t="s">
        <v>17</v>
      </c>
      <c r="M377" s="1" t="s">
        <v>18</v>
      </c>
      <c r="N377" s="1" t="s">
        <v>93</v>
      </c>
      <c r="O377" s="2">
        <v>40889</v>
      </c>
      <c r="P377" s="34"/>
      <c r="Q377" s="34"/>
    </row>
    <row r="378" spans="1:17" x14ac:dyDescent="0.3">
      <c r="A378" s="1">
        <v>24519</v>
      </c>
      <c r="B378" s="2">
        <v>40853</v>
      </c>
      <c r="C378" s="1" t="s">
        <v>20</v>
      </c>
      <c r="D378" s="1">
        <v>22</v>
      </c>
      <c r="E378" s="1">
        <v>127.56</v>
      </c>
      <c r="F378" s="1" t="s">
        <v>25</v>
      </c>
      <c r="G378" s="1">
        <v>5.63</v>
      </c>
      <c r="H378" s="1">
        <f>(70/100*Canada_data[[#This Row],[Sales]])</f>
        <v>89.292000000000002</v>
      </c>
      <c r="I378" s="1">
        <f>Canada_data[[#This Row],[ Cost Of Goods ]]+Canada_data[[#This Row],[Shipping Cost]]</f>
        <v>94.921999999999997</v>
      </c>
      <c r="J378" s="1" t="s">
        <v>56</v>
      </c>
      <c r="K378" s="1" t="s">
        <v>16</v>
      </c>
      <c r="L378" s="1" t="s">
        <v>27</v>
      </c>
      <c r="M378" s="1" t="s">
        <v>79</v>
      </c>
      <c r="N378" s="1" t="s">
        <v>19</v>
      </c>
      <c r="O378" s="2">
        <v>40883</v>
      </c>
      <c r="P378" s="34"/>
      <c r="Q378" s="34"/>
    </row>
    <row r="379" spans="1:17" x14ac:dyDescent="0.3">
      <c r="A379" s="1">
        <v>50983</v>
      </c>
      <c r="B379" s="2" t="s">
        <v>243</v>
      </c>
      <c r="C379" s="1" t="s">
        <v>20</v>
      </c>
      <c r="D379" s="1">
        <v>39</v>
      </c>
      <c r="E379" s="1">
        <v>3063.1</v>
      </c>
      <c r="F379" s="1" t="s">
        <v>25</v>
      </c>
      <c r="G379" s="1">
        <v>35</v>
      </c>
      <c r="H379" s="1">
        <f>(70/100*Canada_data[[#This Row],[Sales]])</f>
        <v>2144.1699999999996</v>
      </c>
      <c r="I379" s="1">
        <f>Canada_data[[#This Row],[ Cost Of Goods ]]+Canada_data[[#This Row],[Shipping Cost]]</f>
        <v>2179.1699999999996</v>
      </c>
      <c r="J379" s="1" t="s">
        <v>49</v>
      </c>
      <c r="K379" s="1" t="s">
        <v>29</v>
      </c>
      <c r="L379" s="1" t="s">
        <v>27</v>
      </c>
      <c r="M379" s="1" t="s">
        <v>64</v>
      </c>
      <c r="N379" s="1" t="s">
        <v>93</v>
      </c>
      <c r="O379" s="1" t="s">
        <v>145</v>
      </c>
      <c r="P379" s="34"/>
      <c r="Q379" s="34"/>
    </row>
    <row r="380" spans="1:17" x14ac:dyDescent="0.3">
      <c r="A380" s="1">
        <v>36359</v>
      </c>
      <c r="B380" s="2" t="s">
        <v>166</v>
      </c>
      <c r="C380" s="1" t="s">
        <v>35</v>
      </c>
      <c r="D380" s="1">
        <v>2</v>
      </c>
      <c r="E380" s="1">
        <v>68.66</v>
      </c>
      <c r="F380" s="1" t="s">
        <v>25</v>
      </c>
      <c r="G380" s="1">
        <v>5.76</v>
      </c>
      <c r="H380" s="1">
        <f>(70/100*Canada_data[[#This Row],[Sales]])</f>
        <v>48.061999999999998</v>
      </c>
      <c r="I380" s="1">
        <f>Canada_data[[#This Row],[ Cost Of Goods ]]+Canada_data[[#This Row],[Shipping Cost]]</f>
        <v>53.821999999999996</v>
      </c>
      <c r="J380" s="1" t="s">
        <v>15</v>
      </c>
      <c r="K380" s="1" t="s">
        <v>22</v>
      </c>
      <c r="L380" s="1" t="s">
        <v>27</v>
      </c>
      <c r="M380" s="1" t="s">
        <v>28</v>
      </c>
      <c r="N380" s="1" t="s">
        <v>19</v>
      </c>
      <c r="O380" s="1" t="s">
        <v>98</v>
      </c>
      <c r="P380" s="34"/>
      <c r="Q380" s="34"/>
    </row>
    <row r="381" spans="1:17" x14ac:dyDescent="0.3">
      <c r="A381" s="1">
        <v>12806</v>
      </c>
      <c r="B381" s="2" t="s">
        <v>250</v>
      </c>
      <c r="C381" s="1" t="s">
        <v>53</v>
      </c>
      <c r="D381" s="1">
        <v>20</v>
      </c>
      <c r="E381" s="1">
        <v>761.23</v>
      </c>
      <c r="F381" s="1" t="s">
        <v>25</v>
      </c>
      <c r="G381" s="1">
        <v>14.72</v>
      </c>
      <c r="H381" s="1">
        <f>(70/100*Canada_data[[#This Row],[Sales]])</f>
        <v>532.86099999999999</v>
      </c>
      <c r="I381" s="1">
        <f>Canada_data[[#This Row],[ Cost Of Goods ]]+Canada_data[[#This Row],[Shipping Cost]]</f>
        <v>547.58100000000002</v>
      </c>
      <c r="J381" s="1" t="s">
        <v>15</v>
      </c>
      <c r="K381" s="1" t="s">
        <v>44</v>
      </c>
      <c r="L381" s="1" t="s">
        <v>27</v>
      </c>
      <c r="M381" s="1" t="s">
        <v>168</v>
      </c>
      <c r="N381" s="1" t="s">
        <v>19</v>
      </c>
      <c r="O381" s="1" t="s">
        <v>104</v>
      </c>
      <c r="P381" s="34"/>
      <c r="Q381" s="34"/>
    </row>
    <row r="382" spans="1:17" x14ac:dyDescent="0.3">
      <c r="A382" s="1">
        <v>49319</v>
      </c>
      <c r="B382" s="2" t="s">
        <v>149</v>
      </c>
      <c r="C382" s="1" t="s">
        <v>13</v>
      </c>
      <c r="D382" s="1">
        <v>40</v>
      </c>
      <c r="E382" s="1">
        <v>289.19</v>
      </c>
      <c r="F382" s="1" t="s">
        <v>25</v>
      </c>
      <c r="G382" s="1">
        <v>6.15</v>
      </c>
      <c r="H382" s="1">
        <f>(70/100*Canada_data[[#This Row],[Sales]])</f>
        <v>202.43299999999999</v>
      </c>
      <c r="I382" s="1">
        <f>Canada_data[[#This Row],[ Cost Of Goods ]]+Canada_data[[#This Row],[Shipping Cost]]</f>
        <v>208.583</v>
      </c>
      <c r="J382" s="1" t="s">
        <v>108</v>
      </c>
      <c r="K382" s="1" t="s">
        <v>22</v>
      </c>
      <c r="L382" s="1" t="s">
        <v>27</v>
      </c>
      <c r="M382" s="1" t="s">
        <v>28</v>
      </c>
      <c r="N382" s="1" t="s">
        <v>19</v>
      </c>
      <c r="O382" s="1" t="s">
        <v>225</v>
      </c>
      <c r="P382" s="34"/>
      <c r="Q382" s="34"/>
    </row>
    <row r="383" spans="1:17" x14ac:dyDescent="0.3">
      <c r="A383" s="1">
        <v>46531</v>
      </c>
      <c r="B383" s="2" t="s">
        <v>112</v>
      </c>
      <c r="C383" s="1" t="s">
        <v>13</v>
      </c>
      <c r="D383" s="1">
        <v>17</v>
      </c>
      <c r="E383" s="1">
        <v>3064.6579999999999</v>
      </c>
      <c r="F383" s="1" t="s">
        <v>25</v>
      </c>
      <c r="G383" s="1">
        <v>2.79</v>
      </c>
      <c r="H383" s="1">
        <f>(70/100*Canada_data[[#This Row],[Sales]])</f>
        <v>2145.2605999999996</v>
      </c>
      <c r="I383" s="1">
        <f>Canada_data[[#This Row],[ Cost Of Goods ]]+Canada_data[[#This Row],[Shipping Cost]]</f>
        <v>2148.0505999999996</v>
      </c>
      <c r="J383" s="1" t="s">
        <v>36</v>
      </c>
      <c r="K383" s="1" t="s">
        <v>16</v>
      </c>
      <c r="L383" s="1" t="s">
        <v>30</v>
      </c>
      <c r="M383" s="1" t="s">
        <v>50</v>
      </c>
      <c r="N383" s="1" t="s">
        <v>19</v>
      </c>
      <c r="O383" s="1" t="s">
        <v>151</v>
      </c>
      <c r="P383" s="34"/>
      <c r="Q383" s="34"/>
    </row>
    <row r="384" spans="1:17" x14ac:dyDescent="0.3">
      <c r="A384" s="1">
        <v>31461</v>
      </c>
      <c r="B384" s="2" t="s">
        <v>51</v>
      </c>
      <c r="C384" s="1" t="s">
        <v>60</v>
      </c>
      <c r="D384" s="1">
        <v>26</v>
      </c>
      <c r="E384" s="1">
        <v>1463.42</v>
      </c>
      <c r="F384" s="1" t="s">
        <v>25</v>
      </c>
      <c r="G384" s="1">
        <v>3.99</v>
      </c>
      <c r="H384" s="1">
        <f>(70/100*Canada_data[[#This Row],[Sales]])</f>
        <v>1024.394</v>
      </c>
      <c r="I384" s="1">
        <f>Canada_data[[#This Row],[ Cost Of Goods ]]+Canada_data[[#This Row],[Shipping Cost]]</f>
        <v>1028.384</v>
      </c>
      <c r="J384" s="1" t="s">
        <v>49</v>
      </c>
      <c r="K384" s="1" t="s">
        <v>22</v>
      </c>
      <c r="L384" s="1" t="s">
        <v>27</v>
      </c>
      <c r="M384" s="1" t="s">
        <v>76</v>
      </c>
      <c r="N384" s="1" t="s">
        <v>19</v>
      </c>
      <c r="O384" s="1" t="s">
        <v>145</v>
      </c>
      <c r="P384" s="34"/>
      <c r="Q384" s="34"/>
    </row>
    <row r="385" spans="1:17" x14ac:dyDescent="0.3">
      <c r="A385" s="1">
        <v>50789</v>
      </c>
      <c r="B385" s="2">
        <v>40880</v>
      </c>
      <c r="C385" s="1" t="s">
        <v>53</v>
      </c>
      <c r="D385" s="1">
        <v>23</v>
      </c>
      <c r="E385" s="1">
        <v>8673.9</v>
      </c>
      <c r="F385" s="1" t="s">
        <v>25</v>
      </c>
      <c r="G385" s="1">
        <v>19.989999999999998</v>
      </c>
      <c r="H385" s="1">
        <f>(70/100*Canada_data[[#This Row],[Sales]])</f>
        <v>6071.73</v>
      </c>
      <c r="I385" s="1">
        <f>Canada_data[[#This Row],[ Cost Of Goods ]]+Canada_data[[#This Row],[Shipping Cost]]</f>
        <v>6091.7199999999993</v>
      </c>
      <c r="J385" s="1" t="s">
        <v>40</v>
      </c>
      <c r="K385" s="1" t="s">
        <v>16</v>
      </c>
      <c r="L385" s="1" t="s">
        <v>27</v>
      </c>
      <c r="M385" s="1" t="s">
        <v>79</v>
      </c>
      <c r="N385" s="1" t="s">
        <v>19</v>
      </c>
      <c r="O385" s="1" t="s">
        <v>157</v>
      </c>
      <c r="P385" s="34"/>
      <c r="Q385" s="34"/>
    </row>
    <row r="386" spans="1:17" x14ac:dyDescent="0.3">
      <c r="A386" s="1">
        <v>30532</v>
      </c>
      <c r="B386" s="2" t="s">
        <v>206</v>
      </c>
      <c r="C386" s="1" t="s">
        <v>35</v>
      </c>
      <c r="D386" s="1">
        <v>45</v>
      </c>
      <c r="E386" s="1">
        <v>514.03</v>
      </c>
      <c r="F386" s="1" t="s">
        <v>25</v>
      </c>
      <c r="G386" s="1">
        <v>5.01</v>
      </c>
      <c r="H386" s="1">
        <f>(70/100*Canada_data[[#This Row],[Sales]])</f>
        <v>359.82099999999997</v>
      </c>
      <c r="I386" s="1">
        <f>Canada_data[[#This Row],[ Cost Of Goods ]]+Canada_data[[#This Row],[Shipping Cost]]</f>
        <v>364.83099999999996</v>
      </c>
      <c r="J386" s="1" t="s">
        <v>56</v>
      </c>
      <c r="K386" s="1" t="s">
        <v>29</v>
      </c>
      <c r="L386" s="1" t="s">
        <v>27</v>
      </c>
      <c r="M386" s="1" t="s">
        <v>28</v>
      </c>
      <c r="N386" s="1" t="s">
        <v>19</v>
      </c>
      <c r="O386" s="1" t="s">
        <v>217</v>
      </c>
      <c r="P386" s="34"/>
      <c r="Q386" s="34"/>
    </row>
    <row r="387" spans="1:17" x14ac:dyDescent="0.3">
      <c r="A387" s="1">
        <v>36482</v>
      </c>
      <c r="B387" s="2">
        <v>40670</v>
      </c>
      <c r="C387" s="1" t="s">
        <v>60</v>
      </c>
      <c r="D387" s="1">
        <v>7</v>
      </c>
      <c r="E387" s="1">
        <v>55.68</v>
      </c>
      <c r="F387" s="1" t="s">
        <v>14</v>
      </c>
      <c r="G387" s="1">
        <v>5.15</v>
      </c>
      <c r="H387" s="1">
        <f>(70/100*Canada_data[[#This Row],[Sales]])</f>
        <v>38.975999999999999</v>
      </c>
      <c r="I387" s="1">
        <f>Canada_data[[#This Row],[ Cost Of Goods ]]+Canada_data[[#This Row],[Shipping Cost]]</f>
        <v>44.125999999999998</v>
      </c>
      <c r="J387" s="1" t="s">
        <v>59</v>
      </c>
      <c r="K387" s="1" t="s">
        <v>44</v>
      </c>
      <c r="L387" s="1" t="s">
        <v>27</v>
      </c>
      <c r="M387" s="1" t="s">
        <v>28</v>
      </c>
      <c r="N387" s="1" t="s">
        <v>19</v>
      </c>
      <c r="O387" s="2">
        <v>40701</v>
      </c>
      <c r="P387" s="34"/>
      <c r="Q387" s="34"/>
    </row>
    <row r="388" spans="1:17" x14ac:dyDescent="0.3">
      <c r="A388" s="1">
        <v>55077</v>
      </c>
      <c r="B388" s="2">
        <v>40643</v>
      </c>
      <c r="C388" s="1" t="s">
        <v>20</v>
      </c>
      <c r="D388" s="1">
        <v>3</v>
      </c>
      <c r="E388" s="1">
        <v>143.98150000000001</v>
      </c>
      <c r="F388" s="1" t="s">
        <v>25</v>
      </c>
      <c r="G388" s="1">
        <v>2.5</v>
      </c>
      <c r="H388" s="1">
        <f>(70/100*Canada_data[[#This Row],[Sales]])</f>
        <v>100.78705000000001</v>
      </c>
      <c r="I388" s="1">
        <f>Canada_data[[#This Row],[ Cost Of Goods ]]+Canada_data[[#This Row],[Shipping Cost]]</f>
        <v>103.28705000000001</v>
      </c>
      <c r="J388" s="1" t="s">
        <v>36</v>
      </c>
      <c r="K388" s="1" t="s">
        <v>22</v>
      </c>
      <c r="L388" s="1" t="s">
        <v>30</v>
      </c>
      <c r="M388" s="1" t="s">
        <v>50</v>
      </c>
      <c r="N388" s="1" t="s">
        <v>32</v>
      </c>
      <c r="O388" s="2">
        <v>40704</v>
      </c>
      <c r="P388" s="34"/>
      <c r="Q388" s="34"/>
    </row>
    <row r="389" spans="1:17" x14ac:dyDescent="0.3">
      <c r="A389" s="1">
        <v>22849</v>
      </c>
      <c r="B389" s="2" t="s">
        <v>176</v>
      </c>
      <c r="C389" s="1" t="s">
        <v>53</v>
      </c>
      <c r="D389" s="1">
        <v>34</v>
      </c>
      <c r="E389" s="1">
        <v>104.24</v>
      </c>
      <c r="F389" s="1" t="s">
        <v>14</v>
      </c>
      <c r="G389" s="1">
        <v>1.34</v>
      </c>
      <c r="H389" s="1">
        <f>(70/100*Canada_data[[#This Row],[Sales]])</f>
        <v>72.967999999999989</v>
      </c>
      <c r="I389" s="1">
        <f>Canada_data[[#This Row],[ Cost Of Goods ]]+Canada_data[[#This Row],[Shipping Cost]]</f>
        <v>74.307999999999993</v>
      </c>
      <c r="J389" s="1" t="s">
        <v>56</v>
      </c>
      <c r="K389" s="1" t="s">
        <v>22</v>
      </c>
      <c r="L389" s="1" t="s">
        <v>27</v>
      </c>
      <c r="M389" s="1" t="s">
        <v>41</v>
      </c>
      <c r="N389" s="1" t="s">
        <v>38</v>
      </c>
      <c r="O389" s="1" t="s">
        <v>177</v>
      </c>
      <c r="P389" s="34"/>
      <c r="Q389" s="34"/>
    </row>
    <row r="390" spans="1:17" x14ac:dyDescent="0.3">
      <c r="A390" s="1">
        <v>12323</v>
      </c>
      <c r="B390" s="2">
        <v>40578</v>
      </c>
      <c r="C390" s="1" t="s">
        <v>53</v>
      </c>
      <c r="D390" s="1">
        <v>32</v>
      </c>
      <c r="E390" s="1">
        <v>513.74</v>
      </c>
      <c r="F390" s="1" t="s">
        <v>25</v>
      </c>
      <c r="G390" s="1">
        <v>10.130000000000001</v>
      </c>
      <c r="H390" s="1">
        <f>(70/100*Canada_data[[#This Row],[Sales]])</f>
        <v>359.61799999999999</v>
      </c>
      <c r="I390" s="1">
        <f>Canada_data[[#This Row],[ Cost Of Goods ]]+Canada_data[[#This Row],[Shipping Cost]]</f>
        <v>369.74799999999999</v>
      </c>
      <c r="J390" s="1" t="s">
        <v>56</v>
      </c>
      <c r="K390" s="1" t="s">
        <v>22</v>
      </c>
      <c r="L390" s="1" t="s">
        <v>27</v>
      </c>
      <c r="M390" s="1" t="s">
        <v>79</v>
      </c>
      <c r="N390" s="1" t="s">
        <v>19</v>
      </c>
      <c r="O390" s="2">
        <v>40606</v>
      </c>
      <c r="P390" s="34"/>
      <c r="Q390" s="34"/>
    </row>
    <row r="391" spans="1:17" x14ac:dyDescent="0.3">
      <c r="A391" s="1">
        <v>3588</v>
      </c>
      <c r="B391" s="2" t="s">
        <v>55</v>
      </c>
      <c r="C391" s="1" t="s">
        <v>53</v>
      </c>
      <c r="D391" s="1">
        <v>21</v>
      </c>
      <c r="E391" s="1">
        <v>1557.42</v>
      </c>
      <c r="F391" s="1" t="s">
        <v>25</v>
      </c>
      <c r="G391" s="1">
        <v>4</v>
      </c>
      <c r="H391" s="1">
        <f>(70/100*Canada_data[[#This Row],[Sales]])</f>
        <v>1090.194</v>
      </c>
      <c r="I391" s="1">
        <f>Canada_data[[#This Row],[ Cost Of Goods ]]+Canada_data[[#This Row],[Shipping Cost]]</f>
        <v>1094.194</v>
      </c>
      <c r="J391" s="1" t="s">
        <v>72</v>
      </c>
      <c r="K391" s="1" t="s">
        <v>29</v>
      </c>
      <c r="L391" s="1" t="s">
        <v>30</v>
      </c>
      <c r="M391" s="1" t="s">
        <v>31</v>
      </c>
      <c r="N391" s="1" t="s">
        <v>19</v>
      </c>
      <c r="O391" s="1" t="s">
        <v>251</v>
      </c>
      <c r="P391" s="34"/>
      <c r="Q391" s="34"/>
    </row>
    <row r="392" spans="1:17" x14ac:dyDescent="0.3">
      <c r="A392" s="1">
        <v>24931</v>
      </c>
      <c r="B392" s="2">
        <v>40735</v>
      </c>
      <c r="C392" s="1" t="s">
        <v>13</v>
      </c>
      <c r="D392" s="1">
        <v>9</v>
      </c>
      <c r="E392" s="1">
        <v>149.63999999999999</v>
      </c>
      <c r="F392" s="1" t="s">
        <v>25</v>
      </c>
      <c r="G392" s="1">
        <v>5.08</v>
      </c>
      <c r="H392" s="1">
        <f>(70/100*Canada_data[[#This Row],[Sales]])</f>
        <v>104.74799999999999</v>
      </c>
      <c r="I392" s="1">
        <f>Canada_data[[#This Row],[ Cost Of Goods ]]+Canada_data[[#This Row],[Shipping Cost]]</f>
        <v>109.82799999999999</v>
      </c>
      <c r="J392" s="1" t="s">
        <v>108</v>
      </c>
      <c r="K392" s="1" t="s">
        <v>29</v>
      </c>
      <c r="L392" s="1" t="s">
        <v>27</v>
      </c>
      <c r="M392" s="1" t="s">
        <v>79</v>
      </c>
      <c r="N392" s="1" t="s">
        <v>19</v>
      </c>
      <c r="O392" s="2">
        <v>40858</v>
      </c>
      <c r="P392" s="34"/>
      <c r="Q392" s="34"/>
    </row>
    <row r="393" spans="1:17" x14ac:dyDescent="0.3">
      <c r="A393" s="1">
        <v>20384</v>
      </c>
      <c r="B393" s="2" t="s">
        <v>234</v>
      </c>
      <c r="C393" s="1" t="s">
        <v>13</v>
      </c>
      <c r="D393" s="1">
        <v>30</v>
      </c>
      <c r="E393" s="1">
        <v>396.6</v>
      </c>
      <c r="F393" s="1" t="s">
        <v>25</v>
      </c>
      <c r="G393" s="1">
        <v>9.3699999999999992</v>
      </c>
      <c r="H393" s="1">
        <f>(70/100*Canada_data[[#This Row],[Sales]])</f>
        <v>277.62</v>
      </c>
      <c r="I393" s="1">
        <f>Canada_data[[#This Row],[ Cost Of Goods ]]+Canada_data[[#This Row],[Shipping Cost]]</f>
        <v>286.99</v>
      </c>
      <c r="J393" s="1" t="s">
        <v>36</v>
      </c>
      <c r="K393" s="1" t="s">
        <v>22</v>
      </c>
      <c r="L393" s="1" t="s">
        <v>27</v>
      </c>
      <c r="M393" s="1" t="s">
        <v>64</v>
      </c>
      <c r="N393" s="1" t="s">
        <v>19</v>
      </c>
      <c r="O393" s="2">
        <v>40554</v>
      </c>
      <c r="P393" s="34"/>
      <c r="Q393" s="34"/>
    </row>
    <row r="394" spans="1:17" x14ac:dyDescent="0.3">
      <c r="A394" s="1">
        <v>59971</v>
      </c>
      <c r="B394" s="2" t="s">
        <v>114</v>
      </c>
      <c r="C394" s="1" t="s">
        <v>20</v>
      </c>
      <c r="D394" s="1">
        <v>12</v>
      </c>
      <c r="E394" s="1">
        <v>356.27</v>
      </c>
      <c r="F394" s="1" t="s">
        <v>14</v>
      </c>
      <c r="G394" s="1">
        <v>5.09</v>
      </c>
      <c r="H394" s="1">
        <f>(70/100*Canada_data[[#This Row],[Sales]])</f>
        <v>249.38899999999998</v>
      </c>
      <c r="I394" s="1">
        <f>Canada_data[[#This Row],[ Cost Of Goods ]]+Canada_data[[#This Row],[Shipping Cost]]</f>
        <v>254.47899999999998</v>
      </c>
      <c r="J394" s="1" t="s">
        <v>15</v>
      </c>
      <c r="K394" s="1" t="s">
        <v>29</v>
      </c>
      <c r="L394" s="1" t="s">
        <v>27</v>
      </c>
      <c r="M394" s="1" t="s">
        <v>28</v>
      </c>
      <c r="N394" s="1" t="s">
        <v>19</v>
      </c>
      <c r="O394" s="2">
        <v>40580</v>
      </c>
      <c r="P394" s="34"/>
      <c r="Q394" s="34"/>
    </row>
    <row r="395" spans="1:17" x14ac:dyDescent="0.3">
      <c r="A395" s="1">
        <v>47717</v>
      </c>
      <c r="B395" s="2" t="s">
        <v>96</v>
      </c>
      <c r="C395" s="1" t="s">
        <v>53</v>
      </c>
      <c r="D395" s="1">
        <v>35</v>
      </c>
      <c r="E395" s="1">
        <v>173.22</v>
      </c>
      <c r="F395" s="1" t="s">
        <v>25</v>
      </c>
      <c r="G395" s="1">
        <v>0.5</v>
      </c>
      <c r="H395" s="1">
        <f>(70/100*Canada_data[[#This Row],[Sales]])</f>
        <v>121.25399999999999</v>
      </c>
      <c r="I395" s="1">
        <f>Canada_data[[#This Row],[ Cost Of Goods ]]+Canada_data[[#This Row],[Shipping Cost]]</f>
        <v>121.75399999999999</v>
      </c>
      <c r="J395" s="1" t="s">
        <v>108</v>
      </c>
      <c r="K395" s="1" t="s">
        <v>16</v>
      </c>
      <c r="L395" s="1" t="s">
        <v>27</v>
      </c>
      <c r="M395" s="1" t="s">
        <v>85</v>
      </c>
      <c r="N395" s="1" t="s">
        <v>19</v>
      </c>
      <c r="O395" s="1" t="s">
        <v>87</v>
      </c>
      <c r="P395" s="34"/>
      <c r="Q395" s="34"/>
    </row>
    <row r="396" spans="1:17" x14ac:dyDescent="0.3">
      <c r="A396" s="1">
        <v>31938</v>
      </c>
      <c r="B396" s="2" t="s">
        <v>147</v>
      </c>
      <c r="C396" s="1" t="s">
        <v>60</v>
      </c>
      <c r="D396" s="1">
        <v>47</v>
      </c>
      <c r="E396" s="1">
        <v>363.23</v>
      </c>
      <c r="F396" s="1" t="s">
        <v>25</v>
      </c>
      <c r="G396" s="1">
        <v>4</v>
      </c>
      <c r="H396" s="1">
        <f>(70/100*Canada_data[[#This Row],[Sales]])</f>
        <v>254.261</v>
      </c>
      <c r="I396" s="1">
        <f>Canada_data[[#This Row],[ Cost Of Goods ]]+Canada_data[[#This Row],[Shipping Cost]]</f>
        <v>258.26099999999997</v>
      </c>
      <c r="J396" s="1" t="s">
        <v>15</v>
      </c>
      <c r="K396" s="1" t="s">
        <v>16</v>
      </c>
      <c r="L396" s="1" t="s">
        <v>17</v>
      </c>
      <c r="M396" s="1" t="s">
        <v>18</v>
      </c>
      <c r="N396" s="1" t="s">
        <v>38</v>
      </c>
      <c r="O396" s="1" t="s">
        <v>139</v>
      </c>
      <c r="P396" s="34"/>
      <c r="Q396" s="34"/>
    </row>
    <row r="397" spans="1:17" x14ac:dyDescent="0.3">
      <c r="A397" s="1">
        <v>12320</v>
      </c>
      <c r="B397" s="2" t="s">
        <v>133</v>
      </c>
      <c r="C397" s="1" t="s">
        <v>20</v>
      </c>
      <c r="D397" s="1">
        <v>35</v>
      </c>
      <c r="E397" s="1">
        <v>539.21</v>
      </c>
      <c r="F397" s="1" t="s">
        <v>21</v>
      </c>
      <c r="G397" s="1">
        <v>27.75</v>
      </c>
      <c r="H397" s="1">
        <f>(70/100*Canada_data[[#This Row],[Sales]])</f>
        <v>377.447</v>
      </c>
      <c r="I397" s="1">
        <f>Canada_data[[#This Row],[ Cost Of Goods ]]+Canada_data[[#This Row],[Shipping Cost]]</f>
        <v>405.197</v>
      </c>
      <c r="J397" s="1" t="s">
        <v>56</v>
      </c>
      <c r="K397" s="1" t="s">
        <v>22</v>
      </c>
      <c r="L397" s="1" t="s">
        <v>17</v>
      </c>
      <c r="M397" s="1" t="s">
        <v>57</v>
      </c>
      <c r="N397" s="1" t="s">
        <v>62</v>
      </c>
      <c r="O397" s="1" t="s">
        <v>148</v>
      </c>
      <c r="P397" s="34"/>
      <c r="Q397" s="34"/>
    </row>
    <row r="398" spans="1:17" x14ac:dyDescent="0.3">
      <c r="A398" s="1">
        <v>49797</v>
      </c>
      <c r="B398" s="2">
        <v>40758</v>
      </c>
      <c r="C398" s="1" t="s">
        <v>53</v>
      </c>
      <c r="D398" s="1">
        <v>27</v>
      </c>
      <c r="E398" s="1">
        <v>341.1</v>
      </c>
      <c r="F398" s="1" t="s">
        <v>25</v>
      </c>
      <c r="G398" s="1">
        <v>4.9800000000000004</v>
      </c>
      <c r="H398" s="1">
        <f>(70/100*Canada_data[[#This Row],[Sales]])</f>
        <v>238.77</v>
      </c>
      <c r="I398" s="1">
        <f>Canada_data[[#This Row],[ Cost Of Goods ]]+Canada_data[[#This Row],[Shipping Cost]]</f>
        <v>243.75</v>
      </c>
      <c r="J398" s="1" t="s">
        <v>56</v>
      </c>
      <c r="K398" s="1" t="s">
        <v>44</v>
      </c>
      <c r="L398" s="1" t="s">
        <v>27</v>
      </c>
      <c r="M398" s="1" t="s">
        <v>76</v>
      </c>
      <c r="N398" s="1" t="s">
        <v>19</v>
      </c>
      <c r="O398" s="2">
        <v>40789</v>
      </c>
      <c r="P398" s="34"/>
      <c r="Q398" s="34"/>
    </row>
    <row r="399" spans="1:17" x14ac:dyDescent="0.3">
      <c r="A399" s="1">
        <v>54368</v>
      </c>
      <c r="B399" s="2">
        <v>40554</v>
      </c>
      <c r="C399" s="1" t="s">
        <v>53</v>
      </c>
      <c r="D399" s="1">
        <v>31</v>
      </c>
      <c r="E399" s="1">
        <v>233.2</v>
      </c>
      <c r="F399" s="1" t="s">
        <v>25</v>
      </c>
      <c r="G399" s="1">
        <v>5.83</v>
      </c>
      <c r="H399" s="1">
        <f>(70/100*Canada_data[[#This Row],[Sales]])</f>
        <v>163.23999999999998</v>
      </c>
      <c r="I399" s="1">
        <f>Canada_data[[#This Row],[ Cost Of Goods ]]+Canada_data[[#This Row],[Shipping Cost]]</f>
        <v>169.07</v>
      </c>
      <c r="J399" s="1" t="s">
        <v>36</v>
      </c>
      <c r="K399" s="1" t="s">
        <v>44</v>
      </c>
      <c r="L399" s="1" t="s">
        <v>27</v>
      </c>
      <c r="M399" s="1" t="s">
        <v>28</v>
      </c>
      <c r="N399" s="1" t="s">
        <v>38</v>
      </c>
      <c r="O399" s="2">
        <v>40613</v>
      </c>
      <c r="P399" s="34"/>
      <c r="Q399" s="34"/>
    </row>
    <row r="400" spans="1:17" x14ac:dyDescent="0.3">
      <c r="A400" s="1">
        <v>16258</v>
      </c>
      <c r="B400" s="2">
        <v>40701</v>
      </c>
      <c r="C400" s="1" t="s">
        <v>60</v>
      </c>
      <c r="D400" s="1">
        <v>48</v>
      </c>
      <c r="E400" s="1">
        <v>331.99</v>
      </c>
      <c r="F400" s="1" t="s">
        <v>25</v>
      </c>
      <c r="G400" s="1">
        <v>2.35</v>
      </c>
      <c r="H400" s="1">
        <f>(70/100*Canada_data[[#This Row],[Sales]])</f>
        <v>232.393</v>
      </c>
      <c r="I400" s="1">
        <f>Canada_data[[#This Row],[ Cost Of Goods ]]+Canada_data[[#This Row],[Shipping Cost]]</f>
        <v>234.74299999999999</v>
      </c>
      <c r="J400" s="1" t="s">
        <v>72</v>
      </c>
      <c r="K400" s="1" t="s">
        <v>22</v>
      </c>
      <c r="L400" s="1" t="s">
        <v>27</v>
      </c>
      <c r="M400" s="1" t="s">
        <v>41</v>
      </c>
      <c r="N400" s="1" t="s">
        <v>38</v>
      </c>
      <c r="O400" s="2">
        <v>40762</v>
      </c>
      <c r="P400" s="34"/>
      <c r="Q400" s="34"/>
    </row>
    <row r="401" spans="1:17" x14ac:dyDescent="0.3">
      <c r="A401" s="1">
        <v>45794</v>
      </c>
      <c r="B401" s="2" t="s">
        <v>143</v>
      </c>
      <c r="C401" s="1" t="s">
        <v>20</v>
      </c>
      <c r="D401" s="1">
        <v>28</v>
      </c>
      <c r="E401" s="1">
        <v>1208.3499999999999</v>
      </c>
      <c r="F401" s="1" t="s">
        <v>25</v>
      </c>
      <c r="G401" s="1">
        <v>10.25</v>
      </c>
      <c r="H401" s="1">
        <f>(70/100*Canada_data[[#This Row],[Sales]])</f>
        <v>845.84499999999991</v>
      </c>
      <c r="I401" s="1">
        <f>Canada_data[[#This Row],[ Cost Of Goods ]]+Canada_data[[#This Row],[Shipping Cost]]</f>
        <v>856.09499999999991</v>
      </c>
      <c r="J401" s="1" t="s">
        <v>40</v>
      </c>
      <c r="K401" s="1" t="s">
        <v>16</v>
      </c>
      <c r="L401" s="1" t="s">
        <v>30</v>
      </c>
      <c r="M401" s="1" t="s">
        <v>31</v>
      </c>
      <c r="N401" s="1" t="s">
        <v>19</v>
      </c>
      <c r="O401" s="1" t="s">
        <v>236</v>
      </c>
      <c r="P401" s="34"/>
      <c r="Q401" s="34"/>
    </row>
    <row r="402" spans="1:17" x14ac:dyDescent="0.3">
      <c r="A402" s="1">
        <v>56868</v>
      </c>
      <c r="B402" s="2">
        <v>40614</v>
      </c>
      <c r="C402" s="1" t="s">
        <v>13</v>
      </c>
      <c r="D402" s="1">
        <v>34</v>
      </c>
      <c r="E402" s="1">
        <v>1947.4265</v>
      </c>
      <c r="F402" s="1" t="s">
        <v>25</v>
      </c>
      <c r="G402" s="1">
        <v>5.92</v>
      </c>
      <c r="H402" s="1">
        <f>(70/100*Canada_data[[#This Row],[Sales]])</f>
        <v>1363.1985499999998</v>
      </c>
      <c r="I402" s="1">
        <f>Canada_data[[#This Row],[ Cost Of Goods ]]+Canada_data[[#This Row],[Shipping Cost]]</f>
        <v>1369.1185499999999</v>
      </c>
      <c r="J402" s="1" t="s">
        <v>15</v>
      </c>
      <c r="K402" s="1" t="s">
        <v>22</v>
      </c>
      <c r="L402" s="1" t="s">
        <v>30</v>
      </c>
      <c r="M402" s="1" t="s">
        <v>50</v>
      </c>
      <c r="N402" s="1" t="s">
        <v>19</v>
      </c>
      <c r="O402" s="2">
        <v>40828</v>
      </c>
      <c r="P402" s="34"/>
      <c r="Q402" s="34"/>
    </row>
    <row r="403" spans="1:17" x14ac:dyDescent="0.3">
      <c r="A403" s="1">
        <v>16967</v>
      </c>
      <c r="B403" s="2" t="s">
        <v>119</v>
      </c>
      <c r="C403" s="1" t="s">
        <v>13</v>
      </c>
      <c r="D403" s="1">
        <v>5</v>
      </c>
      <c r="E403" s="1">
        <v>397.55</v>
      </c>
      <c r="F403" s="1" t="s">
        <v>25</v>
      </c>
      <c r="G403" s="1">
        <v>6.13</v>
      </c>
      <c r="H403" s="1">
        <f>(70/100*Canada_data[[#This Row],[Sales]])</f>
        <v>278.28499999999997</v>
      </c>
      <c r="I403" s="1">
        <f>Canada_data[[#This Row],[ Cost Of Goods ]]+Canada_data[[#This Row],[Shipping Cost]]</f>
        <v>284.41499999999996</v>
      </c>
      <c r="J403" s="1" t="s">
        <v>43</v>
      </c>
      <c r="K403" s="1" t="s">
        <v>22</v>
      </c>
      <c r="L403" s="1" t="s">
        <v>30</v>
      </c>
      <c r="M403" s="1" t="s">
        <v>31</v>
      </c>
      <c r="N403" s="1" t="s">
        <v>19</v>
      </c>
      <c r="O403" s="1" t="s">
        <v>112</v>
      </c>
      <c r="P403" s="34"/>
      <c r="Q403" s="34"/>
    </row>
    <row r="404" spans="1:17" x14ac:dyDescent="0.3">
      <c r="A404" s="1">
        <v>13569</v>
      </c>
      <c r="B404" s="2">
        <v>40820</v>
      </c>
      <c r="C404" s="1" t="s">
        <v>20</v>
      </c>
      <c r="D404" s="1">
        <v>16</v>
      </c>
      <c r="E404" s="1">
        <v>47.45</v>
      </c>
      <c r="F404" s="1" t="s">
        <v>25</v>
      </c>
      <c r="G404" s="1">
        <v>1.49</v>
      </c>
      <c r="H404" s="1">
        <f>(70/100*Canada_data[[#This Row],[Sales]])</f>
        <v>33.215000000000003</v>
      </c>
      <c r="I404" s="1">
        <f>Canada_data[[#This Row],[ Cost Of Goods ]]+Canada_data[[#This Row],[Shipping Cost]]</f>
        <v>34.705000000000005</v>
      </c>
      <c r="J404" s="1" t="s">
        <v>49</v>
      </c>
      <c r="K404" s="1" t="s">
        <v>22</v>
      </c>
      <c r="L404" s="1" t="s">
        <v>27</v>
      </c>
      <c r="M404" s="1" t="s">
        <v>79</v>
      </c>
      <c r="N404" s="1" t="s">
        <v>19</v>
      </c>
      <c r="O404" s="2">
        <v>40851</v>
      </c>
      <c r="P404" s="34"/>
      <c r="Q404" s="34"/>
    </row>
    <row r="405" spans="1:17" x14ac:dyDescent="0.3">
      <c r="A405" s="1">
        <v>33734</v>
      </c>
      <c r="B405" s="2" t="s">
        <v>198</v>
      </c>
      <c r="C405" s="1" t="s">
        <v>53</v>
      </c>
      <c r="D405" s="1">
        <v>13</v>
      </c>
      <c r="E405" s="1">
        <v>371.94</v>
      </c>
      <c r="F405" s="1" t="s">
        <v>25</v>
      </c>
      <c r="G405" s="1">
        <v>4.8600000000000003</v>
      </c>
      <c r="H405" s="1">
        <f>(70/100*Canada_data[[#This Row],[Sales]])</f>
        <v>260.358</v>
      </c>
      <c r="I405" s="1">
        <f>Canada_data[[#This Row],[ Cost Of Goods ]]+Canada_data[[#This Row],[Shipping Cost]]</f>
        <v>265.21800000000002</v>
      </c>
      <c r="J405" s="1" t="s">
        <v>26</v>
      </c>
      <c r="K405" s="1" t="s">
        <v>22</v>
      </c>
      <c r="L405" s="1" t="s">
        <v>27</v>
      </c>
      <c r="M405" s="1" t="s">
        <v>28</v>
      </c>
      <c r="N405" s="1" t="s">
        <v>38</v>
      </c>
      <c r="O405" s="1" t="s">
        <v>160</v>
      </c>
      <c r="P405" s="34"/>
      <c r="Q405" s="34"/>
    </row>
    <row r="406" spans="1:17" x14ac:dyDescent="0.3">
      <c r="A406" s="1">
        <v>26304</v>
      </c>
      <c r="B406" s="2" t="s">
        <v>45</v>
      </c>
      <c r="C406" s="1" t="s">
        <v>60</v>
      </c>
      <c r="D406" s="1">
        <v>43</v>
      </c>
      <c r="E406" s="1">
        <v>7452.1369999999997</v>
      </c>
      <c r="F406" s="1" t="s">
        <v>25</v>
      </c>
      <c r="G406" s="1">
        <v>5.99</v>
      </c>
      <c r="H406" s="1">
        <f>(70/100*Canada_data[[#This Row],[Sales]])</f>
        <v>5216.4958999999999</v>
      </c>
      <c r="I406" s="1">
        <f>Canada_data[[#This Row],[ Cost Of Goods ]]+Canada_data[[#This Row],[Shipping Cost]]</f>
        <v>5222.4858999999997</v>
      </c>
      <c r="J406" s="1" t="s">
        <v>43</v>
      </c>
      <c r="K406" s="1" t="s">
        <v>22</v>
      </c>
      <c r="L406" s="1" t="s">
        <v>30</v>
      </c>
      <c r="M406" s="1" t="s">
        <v>50</v>
      </c>
      <c r="N406" s="1" t="s">
        <v>19</v>
      </c>
      <c r="O406" s="1" t="s">
        <v>251</v>
      </c>
      <c r="P406" s="34"/>
      <c r="Q406" s="34"/>
    </row>
    <row r="407" spans="1:17" x14ac:dyDescent="0.3">
      <c r="A407" s="1">
        <v>29318</v>
      </c>
      <c r="B407" s="2" t="s">
        <v>228</v>
      </c>
      <c r="C407" s="1" t="s">
        <v>53</v>
      </c>
      <c r="D407" s="1">
        <v>34</v>
      </c>
      <c r="E407" s="1">
        <v>3375.3074999999999</v>
      </c>
      <c r="F407" s="1" t="s">
        <v>25</v>
      </c>
      <c r="G407" s="1">
        <v>8.08</v>
      </c>
      <c r="H407" s="1">
        <f>(70/100*Canada_data[[#This Row],[Sales]])</f>
        <v>2362.7152499999997</v>
      </c>
      <c r="I407" s="1">
        <f>Canada_data[[#This Row],[ Cost Of Goods ]]+Canada_data[[#This Row],[Shipping Cost]]</f>
        <v>2370.7952499999997</v>
      </c>
      <c r="J407" s="1" t="s">
        <v>56</v>
      </c>
      <c r="K407" s="1" t="s">
        <v>22</v>
      </c>
      <c r="L407" s="1" t="s">
        <v>30</v>
      </c>
      <c r="M407" s="1" t="s">
        <v>50</v>
      </c>
      <c r="N407" s="1" t="s">
        <v>19</v>
      </c>
      <c r="O407" s="2">
        <v>40550</v>
      </c>
      <c r="P407" s="34"/>
      <c r="Q407" s="34"/>
    </row>
    <row r="408" spans="1:17" x14ac:dyDescent="0.3">
      <c r="A408" s="1">
        <v>20805</v>
      </c>
      <c r="B408" s="2">
        <v>40817</v>
      </c>
      <c r="C408" s="1" t="s">
        <v>35</v>
      </c>
      <c r="D408" s="1">
        <v>12</v>
      </c>
      <c r="E408" s="1">
        <v>69.98</v>
      </c>
      <c r="F408" s="1" t="s">
        <v>25</v>
      </c>
      <c r="G408" s="1">
        <v>6.98</v>
      </c>
      <c r="H408" s="1">
        <f>(70/100*Canada_data[[#This Row],[Sales]])</f>
        <v>48.985999999999997</v>
      </c>
      <c r="I408" s="1">
        <f>Canada_data[[#This Row],[ Cost Of Goods ]]+Canada_data[[#This Row],[Shipping Cost]]</f>
        <v>55.965999999999994</v>
      </c>
      <c r="J408" s="1" t="s">
        <v>56</v>
      </c>
      <c r="K408" s="1" t="s">
        <v>29</v>
      </c>
      <c r="L408" s="1" t="s">
        <v>27</v>
      </c>
      <c r="M408" s="1" t="s">
        <v>79</v>
      </c>
      <c r="N408" s="1" t="s">
        <v>19</v>
      </c>
      <c r="O408" s="1" t="s">
        <v>138</v>
      </c>
      <c r="P408" s="34"/>
      <c r="Q408" s="34"/>
    </row>
    <row r="409" spans="1:17" x14ac:dyDescent="0.3">
      <c r="A409" s="1">
        <v>59045</v>
      </c>
      <c r="B409" s="2" t="s">
        <v>181</v>
      </c>
      <c r="C409" s="1" t="s">
        <v>20</v>
      </c>
      <c r="D409" s="1">
        <v>30</v>
      </c>
      <c r="E409" s="1">
        <v>140.24</v>
      </c>
      <c r="F409" s="1" t="s">
        <v>25</v>
      </c>
      <c r="G409" s="1">
        <v>1.49</v>
      </c>
      <c r="H409" s="1">
        <f>(70/100*Canada_data[[#This Row],[Sales]])</f>
        <v>98.168000000000006</v>
      </c>
      <c r="I409" s="1">
        <f>Canada_data[[#This Row],[ Cost Of Goods ]]+Canada_data[[#This Row],[Shipping Cost]]</f>
        <v>99.658000000000001</v>
      </c>
      <c r="J409" s="1" t="s">
        <v>126</v>
      </c>
      <c r="K409" s="1" t="s">
        <v>44</v>
      </c>
      <c r="L409" s="1" t="s">
        <v>27</v>
      </c>
      <c r="M409" s="1" t="s">
        <v>79</v>
      </c>
      <c r="N409" s="1" t="s">
        <v>19</v>
      </c>
      <c r="O409" s="1" t="s">
        <v>164</v>
      </c>
      <c r="P409" s="34"/>
      <c r="Q409" s="34"/>
    </row>
    <row r="410" spans="1:17" x14ac:dyDescent="0.3">
      <c r="A410" s="1">
        <v>6596</v>
      </c>
      <c r="B410" s="2" t="s">
        <v>187</v>
      </c>
      <c r="C410" s="1" t="s">
        <v>13</v>
      </c>
      <c r="D410" s="1">
        <v>36</v>
      </c>
      <c r="E410" s="1">
        <v>18028.07</v>
      </c>
      <c r="F410" s="1" t="s">
        <v>21</v>
      </c>
      <c r="G410" s="1">
        <v>28.14</v>
      </c>
      <c r="H410" s="1">
        <f>(70/100*Canada_data[[#This Row],[Sales]])</f>
        <v>12619.648999999999</v>
      </c>
      <c r="I410" s="1">
        <f>Canada_data[[#This Row],[ Cost Of Goods ]]+Canada_data[[#This Row],[Shipping Cost]]</f>
        <v>12647.788999999999</v>
      </c>
      <c r="J410" s="1" t="s">
        <v>43</v>
      </c>
      <c r="K410" s="1" t="s">
        <v>22</v>
      </c>
      <c r="L410" s="1" t="s">
        <v>30</v>
      </c>
      <c r="M410" s="1" t="s">
        <v>46</v>
      </c>
      <c r="N410" s="1" t="s">
        <v>24</v>
      </c>
      <c r="O410" s="1" t="s">
        <v>141</v>
      </c>
      <c r="P410" s="34"/>
      <c r="Q410" s="34"/>
    </row>
    <row r="411" spans="1:17" x14ac:dyDescent="0.3">
      <c r="A411" s="1">
        <v>35366</v>
      </c>
      <c r="B411" s="2">
        <v>40884</v>
      </c>
      <c r="C411" s="1" t="s">
        <v>13</v>
      </c>
      <c r="D411" s="1">
        <v>23</v>
      </c>
      <c r="E411" s="1">
        <v>149.31</v>
      </c>
      <c r="F411" s="1" t="s">
        <v>25</v>
      </c>
      <c r="G411" s="1">
        <v>7.81</v>
      </c>
      <c r="H411" s="1">
        <f>(70/100*Canada_data[[#This Row],[Sales]])</f>
        <v>104.517</v>
      </c>
      <c r="I411" s="1">
        <f>Canada_data[[#This Row],[ Cost Of Goods ]]+Canada_data[[#This Row],[Shipping Cost]]</f>
        <v>112.327</v>
      </c>
      <c r="J411" s="1" t="s">
        <v>59</v>
      </c>
      <c r="K411" s="1" t="s">
        <v>16</v>
      </c>
      <c r="L411" s="1" t="s">
        <v>27</v>
      </c>
      <c r="M411" s="1" t="s">
        <v>28</v>
      </c>
      <c r="N411" s="1" t="s">
        <v>19</v>
      </c>
      <c r="O411" s="1" t="s">
        <v>210</v>
      </c>
      <c r="P411" s="34"/>
      <c r="Q411" s="34"/>
    </row>
    <row r="412" spans="1:17" x14ac:dyDescent="0.3">
      <c r="A412" s="1">
        <v>27106</v>
      </c>
      <c r="B412" s="2">
        <v>40555</v>
      </c>
      <c r="C412" s="1" t="s">
        <v>35</v>
      </c>
      <c r="D412" s="1">
        <v>42</v>
      </c>
      <c r="E412" s="1">
        <v>890.61</v>
      </c>
      <c r="F412" s="1" t="s">
        <v>25</v>
      </c>
      <c r="G412" s="1">
        <v>3.63</v>
      </c>
      <c r="H412" s="1">
        <f>(70/100*Canada_data[[#This Row],[Sales]])</f>
        <v>623.42700000000002</v>
      </c>
      <c r="I412" s="1">
        <f>Canada_data[[#This Row],[ Cost Of Goods ]]+Canada_data[[#This Row],[Shipping Cost]]</f>
        <v>627.05700000000002</v>
      </c>
      <c r="J412" s="1" t="s">
        <v>56</v>
      </c>
      <c r="K412" s="1" t="s">
        <v>29</v>
      </c>
      <c r="L412" s="1" t="s">
        <v>17</v>
      </c>
      <c r="M412" s="1" t="s">
        <v>18</v>
      </c>
      <c r="N412" s="1" t="s">
        <v>32</v>
      </c>
      <c r="O412" s="2">
        <v>40614</v>
      </c>
      <c r="P412" s="34"/>
      <c r="Q412" s="34"/>
    </row>
    <row r="413" spans="1:17" x14ac:dyDescent="0.3">
      <c r="A413" s="1">
        <v>50726</v>
      </c>
      <c r="B413" s="2" t="s">
        <v>192</v>
      </c>
      <c r="C413" s="1" t="s">
        <v>13</v>
      </c>
      <c r="D413" s="1">
        <v>21</v>
      </c>
      <c r="E413" s="1">
        <v>98.88</v>
      </c>
      <c r="F413" s="1" t="s">
        <v>14</v>
      </c>
      <c r="G413" s="1">
        <v>0.99</v>
      </c>
      <c r="H413" s="1">
        <f>(70/100*Canada_data[[#This Row],[Sales]])</f>
        <v>69.215999999999994</v>
      </c>
      <c r="I413" s="1">
        <f>Canada_data[[#This Row],[ Cost Of Goods ]]+Canada_data[[#This Row],[Shipping Cost]]</f>
        <v>70.205999999999989</v>
      </c>
      <c r="J413" s="1" t="s">
        <v>59</v>
      </c>
      <c r="K413" s="1" t="s">
        <v>22</v>
      </c>
      <c r="L413" s="1" t="s">
        <v>27</v>
      </c>
      <c r="M413" s="1" t="s">
        <v>85</v>
      </c>
      <c r="N413" s="1" t="s">
        <v>19</v>
      </c>
      <c r="O413" s="1" t="s">
        <v>192</v>
      </c>
      <c r="P413" s="34"/>
      <c r="Q413" s="34"/>
    </row>
    <row r="414" spans="1:17" x14ac:dyDescent="0.3">
      <c r="A414" s="1">
        <v>46115</v>
      </c>
      <c r="B414" s="2">
        <v>40577</v>
      </c>
      <c r="C414" s="1" t="s">
        <v>20</v>
      </c>
      <c r="D414" s="1">
        <v>38</v>
      </c>
      <c r="E414" s="1">
        <v>491.78</v>
      </c>
      <c r="F414" s="1" t="s">
        <v>25</v>
      </c>
      <c r="G414" s="1">
        <v>6.47</v>
      </c>
      <c r="H414" s="1">
        <f>(70/100*Canada_data[[#This Row],[Sales]])</f>
        <v>344.24599999999998</v>
      </c>
      <c r="I414" s="1">
        <f>Canada_data[[#This Row],[ Cost Of Goods ]]+Canada_data[[#This Row],[Shipping Cost]]</f>
        <v>350.71600000000001</v>
      </c>
      <c r="J414" s="1" t="s">
        <v>36</v>
      </c>
      <c r="K414" s="1" t="s">
        <v>44</v>
      </c>
      <c r="L414" s="1" t="s">
        <v>27</v>
      </c>
      <c r="M414" s="1" t="s">
        <v>28</v>
      </c>
      <c r="N414" s="1" t="s">
        <v>19</v>
      </c>
      <c r="O414" s="2">
        <v>40577</v>
      </c>
      <c r="P414" s="34"/>
      <c r="Q414" s="34"/>
    </row>
    <row r="415" spans="1:17" x14ac:dyDescent="0.3">
      <c r="A415" s="1">
        <v>40871</v>
      </c>
      <c r="B415" s="2" t="s">
        <v>137</v>
      </c>
      <c r="C415" s="1" t="s">
        <v>53</v>
      </c>
      <c r="D415" s="1">
        <v>32</v>
      </c>
      <c r="E415" s="1">
        <v>294.04000000000002</v>
      </c>
      <c r="F415" s="1" t="s">
        <v>25</v>
      </c>
      <c r="G415" s="1">
        <v>5.6</v>
      </c>
      <c r="H415" s="1">
        <f>(70/100*Canada_data[[#This Row],[Sales]])</f>
        <v>205.828</v>
      </c>
      <c r="I415" s="1">
        <f>Canada_data[[#This Row],[ Cost Of Goods ]]+Canada_data[[#This Row],[Shipping Cost]]</f>
        <v>211.428</v>
      </c>
      <c r="J415" s="1" t="s">
        <v>126</v>
      </c>
      <c r="K415" s="1" t="s">
        <v>22</v>
      </c>
      <c r="L415" s="1" t="s">
        <v>27</v>
      </c>
      <c r="M415" s="1" t="s">
        <v>79</v>
      </c>
      <c r="N415" s="1" t="s">
        <v>19</v>
      </c>
      <c r="O415" s="1" t="s">
        <v>54</v>
      </c>
      <c r="P415" s="34"/>
      <c r="Q415" s="34"/>
    </row>
    <row r="416" spans="1:17" x14ac:dyDescent="0.3">
      <c r="A416" s="1">
        <v>7171</v>
      </c>
      <c r="B416" s="2" t="s">
        <v>181</v>
      </c>
      <c r="C416" s="1" t="s">
        <v>60</v>
      </c>
      <c r="D416" s="1">
        <v>17</v>
      </c>
      <c r="E416" s="1">
        <v>303.18650000000002</v>
      </c>
      <c r="F416" s="1" t="s">
        <v>25</v>
      </c>
      <c r="G416" s="1">
        <v>0.99</v>
      </c>
      <c r="H416" s="1">
        <f>(70/100*Canada_data[[#This Row],[Sales]])</f>
        <v>212.23054999999999</v>
      </c>
      <c r="I416" s="1">
        <f>Canada_data[[#This Row],[ Cost Of Goods ]]+Canada_data[[#This Row],[Shipping Cost]]</f>
        <v>213.22055</v>
      </c>
      <c r="J416" s="1" t="s">
        <v>108</v>
      </c>
      <c r="K416" s="1" t="s">
        <v>16</v>
      </c>
      <c r="L416" s="1" t="s">
        <v>30</v>
      </c>
      <c r="M416" s="1" t="s">
        <v>50</v>
      </c>
      <c r="N416" s="1" t="s">
        <v>38</v>
      </c>
      <c r="O416" s="1" t="s">
        <v>164</v>
      </c>
      <c r="P416" s="34"/>
      <c r="Q416" s="34"/>
    </row>
    <row r="417" spans="1:17" x14ac:dyDescent="0.3">
      <c r="A417" s="1">
        <v>35841</v>
      </c>
      <c r="B417" s="2">
        <v>40760</v>
      </c>
      <c r="C417" s="1" t="s">
        <v>60</v>
      </c>
      <c r="D417" s="1">
        <v>48</v>
      </c>
      <c r="E417" s="1">
        <v>5163.0105000000003</v>
      </c>
      <c r="F417" s="1" t="s">
        <v>25</v>
      </c>
      <c r="G417" s="1">
        <v>8.08</v>
      </c>
      <c r="H417" s="1">
        <f>(70/100*Canada_data[[#This Row],[Sales]])</f>
        <v>3614.1073499999998</v>
      </c>
      <c r="I417" s="1">
        <f>Canada_data[[#This Row],[ Cost Of Goods ]]+Canada_data[[#This Row],[Shipping Cost]]</f>
        <v>3622.1873499999997</v>
      </c>
      <c r="J417" s="1" t="s">
        <v>36</v>
      </c>
      <c r="K417" s="1" t="s">
        <v>44</v>
      </c>
      <c r="L417" s="1" t="s">
        <v>30</v>
      </c>
      <c r="M417" s="1" t="s">
        <v>50</v>
      </c>
      <c r="N417" s="1" t="s">
        <v>19</v>
      </c>
      <c r="O417" s="2">
        <v>40791</v>
      </c>
      <c r="P417" s="34"/>
      <c r="Q417" s="34"/>
    </row>
    <row r="418" spans="1:17" x14ac:dyDescent="0.3">
      <c r="A418" s="1">
        <v>19363</v>
      </c>
      <c r="B418" s="2">
        <v>40670</v>
      </c>
      <c r="C418" s="1" t="s">
        <v>35</v>
      </c>
      <c r="D418" s="1">
        <v>44</v>
      </c>
      <c r="E418" s="1">
        <v>286.06</v>
      </c>
      <c r="F418" s="1" t="s">
        <v>25</v>
      </c>
      <c r="G418" s="1">
        <v>5.66</v>
      </c>
      <c r="H418" s="1">
        <f>(70/100*Canada_data[[#This Row],[Sales]])</f>
        <v>200.24199999999999</v>
      </c>
      <c r="I418" s="1">
        <f>Canada_data[[#This Row],[ Cost Of Goods ]]+Canada_data[[#This Row],[Shipping Cost]]</f>
        <v>205.90199999999999</v>
      </c>
      <c r="J418" s="1" t="s">
        <v>108</v>
      </c>
      <c r="K418" s="1" t="s">
        <v>29</v>
      </c>
      <c r="L418" s="1" t="s">
        <v>27</v>
      </c>
      <c r="M418" s="1" t="s">
        <v>28</v>
      </c>
      <c r="N418" s="1" t="s">
        <v>19</v>
      </c>
      <c r="O418" s="2">
        <v>40701</v>
      </c>
      <c r="P418" s="34"/>
      <c r="Q418" s="34"/>
    </row>
    <row r="419" spans="1:17" x14ac:dyDescent="0.3">
      <c r="A419" s="1">
        <v>13638</v>
      </c>
      <c r="B419" s="2" t="s">
        <v>230</v>
      </c>
      <c r="C419" s="1" t="s">
        <v>35</v>
      </c>
      <c r="D419" s="1">
        <v>49</v>
      </c>
      <c r="E419" s="1">
        <v>682.77</v>
      </c>
      <c r="F419" s="1" t="s">
        <v>25</v>
      </c>
      <c r="G419" s="1">
        <v>1.99</v>
      </c>
      <c r="H419" s="1">
        <f>(70/100*Canada_data[[#This Row],[Sales]])</f>
        <v>477.93899999999996</v>
      </c>
      <c r="I419" s="1">
        <f>Canada_data[[#This Row],[ Cost Of Goods ]]+Canada_data[[#This Row],[Shipping Cost]]</f>
        <v>479.92899999999997</v>
      </c>
      <c r="J419" s="1" t="s">
        <v>56</v>
      </c>
      <c r="K419" s="1" t="s">
        <v>16</v>
      </c>
      <c r="L419" s="1" t="s">
        <v>30</v>
      </c>
      <c r="M419" s="1" t="s">
        <v>31</v>
      </c>
      <c r="N419" s="1" t="s">
        <v>32</v>
      </c>
      <c r="O419" s="2">
        <v>40584</v>
      </c>
      <c r="P419" s="34"/>
      <c r="Q419" s="34"/>
    </row>
    <row r="420" spans="1:17" x14ac:dyDescent="0.3">
      <c r="A420" s="1">
        <v>15972</v>
      </c>
      <c r="B420" s="2">
        <v>40794</v>
      </c>
      <c r="C420" s="1" t="s">
        <v>53</v>
      </c>
      <c r="D420" s="1">
        <v>2</v>
      </c>
      <c r="E420" s="1">
        <v>14.39</v>
      </c>
      <c r="F420" s="1" t="s">
        <v>25</v>
      </c>
      <c r="G420" s="1">
        <v>3.37</v>
      </c>
      <c r="H420" s="1">
        <f>(70/100*Canada_data[[#This Row],[Sales]])</f>
        <v>10.073</v>
      </c>
      <c r="I420" s="1">
        <f>Canada_data[[#This Row],[ Cost Of Goods ]]+Canada_data[[#This Row],[Shipping Cost]]</f>
        <v>13.443000000000001</v>
      </c>
      <c r="J420" s="1" t="s">
        <v>56</v>
      </c>
      <c r="K420" s="1" t="s">
        <v>44</v>
      </c>
      <c r="L420" s="1" t="s">
        <v>27</v>
      </c>
      <c r="M420" s="1" t="s">
        <v>102</v>
      </c>
      <c r="N420" s="1" t="s">
        <v>38</v>
      </c>
      <c r="O420" s="2">
        <v>40824</v>
      </c>
      <c r="P420" s="34"/>
      <c r="Q420" s="34"/>
    </row>
    <row r="421" spans="1:17" x14ac:dyDescent="0.3">
      <c r="A421" s="1">
        <v>4579</v>
      </c>
      <c r="B421" s="2" t="s">
        <v>252</v>
      </c>
      <c r="C421" s="1" t="s">
        <v>35</v>
      </c>
      <c r="D421" s="1">
        <v>40</v>
      </c>
      <c r="E421" s="1">
        <v>1765.05</v>
      </c>
      <c r="F421" s="1" t="s">
        <v>25</v>
      </c>
      <c r="G421" s="1">
        <v>2.99</v>
      </c>
      <c r="H421" s="1">
        <f>(70/100*Canada_data[[#This Row],[Sales]])</f>
        <v>1235.5349999999999</v>
      </c>
      <c r="I421" s="1">
        <f>Canada_data[[#This Row],[ Cost Of Goods ]]+Canada_data[[#This Row],[Shipping Cost]]</f>
        <v>1238.5249999999999</v>
      </c>
      <c r="J421" s="1" t="s">
        <v>43</v>
      </c>
      <c r="K421" s="1" t="s">
        <v>44</v>
      </c>
      <c r="L421" s="1" t="s">
        <v>27</v>
      </c>
      <c r="M421" s="1" t="s">
        <v>79</v>
      </c>
      <c r="N421" s="1" t="s">
        <v>19</v>
      </c>
      <c r="O421" s="2">
        <v>40555</v>
      </c>
      <c r="P421" s="34"/>
      <c r="Q421" s="34"/>
    </row>
    <row r="422" spans="1:17" x14ac:dyDescent="0.3">
      <c r="A422" s="1">
        <v>51971</v>
      </c>
      <c r="B422" s="2">
        <v>40612</v>
      </c>
      <c r="C422" s="1" t="s">
        <v>53</v>
      </c>
      <c r="D422" s="1">
        <v>22</v>
      </c>
      <c r="E422" s="1">
        <v>3881.89</v>
      </c>
      <c r="F422" s="1" t="s">
        <v>25</v>
      </c>
      <c r="G422" s="1">
        <v>69</v>
      </c>
      <c r="H422" s="1">
        <f>(70/100*Canada_data[[#This Row],[Sales]])</f>
        <v>2717.3229999999999</v>
      </c>
      <c r="I422" s="1">
        <f>Canada_data[[#This Row],[ Cost Of Goods ]]+Canada_data[[#This Row],[Shipping Cost]]</f>
        <v>2786.3229999999999</v>
      </c>
      <c r="J422" s="1" t="s">
        <v>26</v>
      </c>
      <c r="K422" s="1" t="s">
        <v>29</v>
      </c>
      <c r="L422" s="1" t="s">
        <v>17</v>
      </c>
      <c r="M422" s="1" t="s">
        <v>57</v>
      </c>
      <c r="N422" s="1" t="s">
        <v>93</v>
      </c>
      <c r="O422" s="2">
        <v>40673</v>
      </c>
      <c r="P422" s="34"/>
      <c r="Q422" s="34"/>
    </row>
    <row r="423" spans="1:17" x14ac:dyDescent="0.3">
      <c r="A423" s="1">
        <v>15780</v>
      </c>
      <c r="B423" s="2" t="s">
        <v>223</v>
      </c>
      <c r="C423" s="1" t="s">
        <v>20</v>
      </c>
      <c r="D423" s="1">
        <v>19</v>
      </c>
      <c r="E423" s="1">
        <v>71.77</v>
      </c>
      <c r="F423" s="1" t="s">
        <v>25</v>
      </c>
      <c r="G423" s="1">
        <v>0.71</v>
      </c>
      <c r="H423" s="1">
        <f>(70/100*Canada_data[[#This Row],[Sales]])</f>
        <v>50.238999999999997</v>
      </c>
      <c r="I423" s="1">
        <f>Canada_data[[#This Row],[ Cost Of Goods ]]+Canada_data[[#This Row],[Shipping Cost]]</f>
        <v>50.948999999999998</v>
      </c>
      <c r="J423" s="1" t="s">
        <v>56</v>
      </c>
      <c r="K423" s="1" t="s">
        <v>22</v>
      </c>
      <c r="L423" s="1" t="s">
        <v>27</v>
      </c>
      <c r="M423" s="1" t="s">
        <v>102</v>
      </c>
      <c r="N423" s="1" t="s">
        <v>38</v>
      </c>
      <c r="O423" s="1" t="s">
        <v>170</v>
      </c>
      <c r="P423" s="34"/>
      <c r="Q423" s="34"/>
    </row>
    <row r="424" spans="1:17" x14ac:dyDescent="0.3">
      <c r="A424" s="1">
        <v>30279</v>
      </c>
      <c r="B424" s="2">
        <v>40736</v>
      </c>
      <c r="C424" s="1" t="s">
        <v>20</v>
      </c>
      <c r="D424" s="1">
        <v>39</v>
      </c>
      <c r="E424" s="1">
        <v>19539.939999999999</v>
      </c>
      <c r="F424" s="1" t="s">
        <v>21</v>
      </c>
      <c r="G424" s="1">
        <v>16.63</v>
      </c>
      <c r="H424" s="1">
        <f>(70/100*Canada_data[[#This Row],[Sales]])</f>
        <v>13677.957999999999</v>
      </c>
      <c r="I424" s="1">
        <f>Canada_data[[#This Row],[ Cost Of Goods ]]+Canada_data[[#This Row],[Shipping Cost]]</f>
        <v>13694.587999999998</v>
      </c>
      <c r="J424" s="1" t="s">
        <v>36</v>
      </c>
      <c r="K424" s="1" t="s">
        <v>22</v>
      </c>
      <c r="L424" s="1" t="s">
        <v>30</v>
      </c>
      <c r="M424" s="1" t="s">
        <v>46</v>
      </c>
      <c r="N424" s="1" t="s">
        <v>62</v>
      </c>
      <c r="O424" s="2">
        <v>40767</v>
      </c>
      <c r="P424" s="34"/>
      <c r="Q424" s="34"/>
    </row>
    <row r="425" spans="1:17" x14ac:dyDescent="0.3">
      <c r="A425" s="1">
        <v>30151</v>
      </c>
      <c r="B425" s="2" t="s">
        <v>221</v>
      </c>
      <c r="C425" s="1" t="s">
        <v>53</v>
      </c>
      <c r="D425" s="1">
        <v>31</v>
      </c>
      <c r="E425" s="1">
        <v>792.76</v>
      </c>
      <c r="F425" s="1" t="s">
        <v>25</v>
      </c>
      <c r="G425" s="1">
        <v>12.98</v>
      </c>
      <c r="H425" s="1">
        <f>(70/100*Canada_data[[#This Row],[Sales]])</f>
        <v>554.9319999999999</v>
      </c>
      <c r="I425" s="1">
        <f>Canada_data[[#This Row],[ Cost Of Goods ]]+Canada_data[[#This Row],[Shipping Cost]]</f>
        <v>567.91199999999992</v>
      </c>
      <c r="J425" s="1" t="s">
        <v>36</v>
      </c>
      <c r="K425" s="1" t="s">
        <v>29</v>
      </c>
      <c r="L425" s="1" t="s">
        <v>27</v>
      </c>
      <c r="M425" s="1" t="s">
        <v>79</v>
      </c>
      <c r="N425" s="1" t="s">
        <v>19</v>
      </c>
      <c r="O425" s="1" t="s">
        <v>229</v>
      </c>
      <c r="P425" s="34"/>
      <c r="Q425" s="34"/>
    </row>
    <row r="426" spans="1:17" x14ac:dyDescent="0.3">
      <c r="A426" s="1">
        <v>34791</v>
      </c>
      <c r="B426" s="2">
        <v>40729</v>
      </c>
      <c r="C426" s="1" t="s">
        <v>60</v>
      </c>
      <c r="D426" s="1">
        <v>9</v>
      </c>
      <c r="E426" s="1">
        <v>1010.26</v>
      </c>
      <c r="F426" s="1" t="s">
        <v>25</v>
      </c>
      <c r="G426" s="1">
        <v>19.989999999999998</v>
      </c>
      <c r="H426" s="1">
        <f>(70/100*Canada_data[[#This Row],[Sales]])</f>
        <v>707.1819999999999</v>
      </c>
      <c r="I426" s="1">
        <f>Canada_data[[#This Row],[ Cost Of Goods ]]+Canada_data[[#This Row],[Shipping Cost]]</f>
        <v>727.17199999999991</v>
      </c>
      <c r="J426" s="1" t="s">
        <v>15</v>
      </c>
      <c r="K426" s="1" t="s">
        <v>29</v>
      </c>
      <c r="L426" s="1" t="s">
        <v>27</v>
      </c>
      <c r="M426" s="1" t="s">
        <v>28</v>
      </c>
      <c r="N426" s="1" t="s">
        <v>19</v>
      </c>
      <c r="O426" s="2">
        <v>40729</v>
      </c>
      <c r="P426" s="34"/>
      <c r="Q426" s="34"/>
    </row>
    <row r="427" spans="1:17" x14ac:dyDescent="0.3">
      <c r="A427" s="1">
        <v>6791</v>
      </c>
      <c r="B427" s="2">
        <v>40545</v>
      </c>
      <c r="C427" s="1" t="s">
        <v>60</v>
      </c>
      <c r="D427" s="1">
        <v>14</v>
      </c>
      <c r="E427" s="1">
        <v>730.33</v>
      </c>
      <c r="F427" s="1" t="s">
        <v>14</v>
      </c>
      <c r="G427" s="1">
        <v>10.17</v>
      </c>
      <c r="H427" s="1">
        <f>(70/100*Canada_data[[#This Row],[Sales]])</f>
        <v>511.23099999999999</v>
      </c>
      <c r="I427" s="1">
        <f>Canada_data[[#This Row],[ Cost Of Goods ]]+Canada_data[[#This Row],[Shipping Cost]]</f>
        <v>521.40099999999995</v>
      </c>
      <c r="J427" s="1" t="s">
        <v>59</v>
      </c>
      <c r="K427" s="1" t="s">
        <v>44</v>
      </c>
      <c r="L427" s="1" t="s">
        <v>30</v>
      </c>
      <c r="M427" s="1" t="s">
        <v>46</v>
      </c>
      <c r="N427" s="1" t="s">
        <v>47</v>
      </c>
      <c r="O427" s="2">
        <v>40604</v>
      </c>
      <c r="P427" s="34"/>
      <c r="Q427" s="34"/>
    </row>
    <row r="428" spans="1:17" x14ac:dyDescent="0.3">
      <c r="A428" s="1">
        <v>39111</v>
      </c>
      <c r="B428" s="2" t="s">
        <v>140</v>
      </c>
      <c r="C428" s="1" t="s">
        <v>60</v>
      </c>
      <c r="D428" s="1">
        <v>20</v>
      </c>
      <c r="E428" s="1">
        <v>6004.35</v>
      </c>
      <c r="F428" s="1" t="s">
        <v>25</v>
      </c>
      <c r="G428" s="1">
        <v>7.18</v>
      </c>
      <c r="H428" s="1">
        <f>(70/100*Canada_data[[#This Row],[Sales]])</f>
        <v>4203.0450000000001</v>
      </c>
      <c r="I428" s="1">
        <f>Canada_data[[#This Row],[ Cost Of Goods ]]+Canada_data[[#This Row],[Shipping Cost]]</f>
        <v>4210.2250000000004</v>
      </c>
      <c r="J428" s="1" t="s">
        <v>49</v>
      </c>
      <c r="K428" s="1" t="s">
        <v>22</v>
      </c>
      <c r="L428" s="1" t="s">
        <v>30</v>
      </c>
      <c r="M428" s="1" t="s">
        <v>31</v>
      </c>
      <c r="N428" s="1" t="s">
        <v>19</v>
      </c>
      <c r="O428" s="1" t="s">
        <v>147</v>
      </c>
      <c r="P428" s="34"/>
      <c r="Q428" s="34"/>
    </row>
    <row r="429" spans="1:17" x14ac:dyDescent="0.3">
      <c r="A429" s="1">
        <v>30532</v>
      </c>
      <c r="B429" s="2" t="s">
        <v>206</v>
      </c>
      <c r="C429" s="1" t="s">
        <v>35</v>
      </c>
      <c r="D429" s="1">
        <v>28</v>
      </c>
      <c r="E429" s="1">
        <v>431.37</v>
      </c>
      <c r="F429" s="1" t="s">
        <v>25</v>
      </c>
      <c r="G429" s="1">
        <v>9.73</v>
      </c>
      <c r="H429" s="1">
        <f>(70/100*Canada_data[[#This Row],[Sales]])</f>
        <v>301.959</v>
      </c>
      <c r="I429" s="1">
        <f>Canada_data[[#This Row],[ Cost Of Goods ]]+Canada_data[[#This Row],[Shipping Cost]]</f>
        <v>311.68900000000002</v>
      </c>
      <c r="J429" s="1" t="s">
        <v>56</v>
      </c>
      <c r="K429" s="1" t="s">
        <v>29</v>
      </c>
      <c r="L429" s="1" t="s">
        <v>27</v>
      </c>
      <c r="M429" s="1" t="s">
        <v>79</v>
      </c>
      <c r="N429" s="1" t="s">
        <v>19</v>
      </c>
      <c r="O429" s="1" t="s">
        <v>253</v>
      </c>
      <c r="P429" s="34"/>
      <c r="Q429" s="34"/>
    </row>
    <row r="430" spans="1:17" x14ac:dyDescent="0.3">
      <c r="A430" s="1">
        <v>54528</v>
      </c>
      <c r="B430" s="2">
        <v>40634</v>
      </c>
      <c r="C430" s="1" t="s">
        <v>60</v>
      </c>
      <c r="D430" s="1">
        <v>17</v>
      </c>
      <c r="E430" s="1">
        <v>207.19</v>
      </c>
      <c r="F430" s="1" t="s">
        <v>25</v>
      </c>
      <c r="G430" s="1">
        <v>8.99</v>
      </c>
      <c r="H430" s="1">
        <f>(70/100*Canada_data[[#This Row],[Sales]])</f>
        <v>145.03299999999999</v>
      </c>
      <c r="I430" s="1">
        <f>Canada_data[[#This Row],[ Cost Of Goods ]]+Canada_data[[#This Row],[Shipping Cost]]</f>
        <v>154.023</v>
      </c>
      <c r="J430" s="1" t="s">
        <v>26</v>
      </c>
      <c r="K430" s="1" t="s">
        <v>16</v>
      </c>
      <c r="L430" s="1" t="s">
        <v>27</v>
      </c>
      <c r="M430" s="1" t="s">
        <v>41</v>
      </c>
      <c r="N430" s="1" t="s">
        <v>32</v>
      </c>
      <c r="O430" s="2">
        <v>40695</v>
      </c>
      <c r="P430" s="34"/>
      <c r="Q430" s="34"/>
    </row>
    <row r="431" spans="1:17" x14ac:dyDescent="0.3">
      <c r="A431" s="1">
        <v>2978</v>
      </c>
      <c r="B431" s="2">
        <v>40579</v>
      </c>
      <c r="C431" s="1" t="s">
        <v>20</v>
      </c>
      <c r="D431" s="1">
        <v>34</v>
      </c>
      <c r="E431" s="1">
        <v>6264.1854999999996</v>
      </c>
      <c r="F431" s="1" t="s">
        <v>25</v>
      </c>
      <c r="G431" s="1">
        <v>19.989999999999998</v>
      </c>
      <c r="H431" s="1">
        <f>(70/100*Canada_data[[#This Row],[Sales]])</f>
        <v>4384.9298499999995</v>
      </c>
      <c r="I431" s="1">
        <f>Canada_data[[#This Row],[ Cost Of Goods ]]+Canada_data[[#This Row],[Shipping Cost]]</f>
        <v>4404.9198499999993</v>
      </c>
      <c r="J431" s="1" t="s">
        <v>49</v>
      </c>
      <c r="K431" s="1" t="s">
        <v>22</v>
      </c>
      <c r="L431" s="1" t="s">
        <v>30</v>
      </c>
      <c r="M431" s="1" t="s">
        <v>50</v>
      </c>
      <c r="N431" s="1" t="s">
        <v>19</v>
      </c>
      <c r="O431" s="2">
        <v>40607</v>
      </c>
      <c r="P431" s="34"/>
      <c r="Q431" s="34"/>
    </row>
    <row r="432" spans="1:17" x14ac:dyDescent="0.3">
      <c r="A432" s="1">
        <v>39268</v>
      </c>
      <c r="B432" s="2" t="s">
        <v>146</v>
      </c>
      <c r="C432" s="1" t="s">
        <v>53</v>
      </c>
      <c r="D432" s="1">
        <v>45</v>
      </c>
      <c r="E432" s="1">
        <v>156.94999999999999</v>
      </c>
      <c r="F432" s="1" t="s">
        <v>25</v>
      </c>
      <c r="G432" s="1">
        <v>0.94</v>
      </c>
      <c r="H432" s="1">
        <f>(70/100*Canada_data[[#This Row],[Sales]])</f>
        <v>109.86499999999998</v>
      </c>
      <c r="I432" s="1">
        <f>Canada_data[[#This Row],[ Cost Of Goods ]]+Canada_data[[#This Row],[Shipping Cost]]</f>
        <v>110.80499999999998</v>
      </c>
      <c r="J432" s="1" t="s">
        <v>56</v>
      </c>
      <c r="K432" s="1" t="s">
        <v>22</v>
      </c>
      <c r="L432" s="1" t="s">
        <v>27</v>
      </c>
      <c r="M432" s="1" t="s">
        <v>102</v>
      </c>
      <c r="N432" s="1" t="s">
        <v>38</v>
      </c>
      <c r="O432" s="1" t="s">
        <v>123</v>
      </c>
      <c r="P432" s="34"/>
      <c r="Q432" s="34"/>
    </row>
    <row r="433" spans="1:17" x14ac:dyDescent="0.3">
      <c r="A433" s="1">
        <v>32069</v>
      </c>
      <c r="B433" s="2" t="s">
        <v>97</v>
      </c>
      <c r="C433" s="1" t="s">
        <v>53</v>
      </c>
      <c r="D433" s="1">
        <v>8</v>
      </c>
      <c r="E433" s="1">
        <v>1100</v>
      </c>
      <c r="F433" s="1" t="s">
        <v>21</v>
      </c>
      <c r="G433" s="1">
        <v>17.850000000000001</v>
      </c>
      <c r="H433" s="1">
        <f>(70/100*Canada_data[[#This Row],[Sales]])</f>
        <v>770</v>
      </c>
      <c r="I433" s="1">
        <f>Canada_data[[#This Row],[ Cost Of Goods ]]+Canada_data[[#This Row],[Shipping Cost]]</f>
        <v>787.85</v>
      </c>
      <c r="J433" s="1" t="s">
        <v>36</v>
      </c>
      <c r="K433" s="1" t="s">
        <v>16</v>
      </c>
      <c r="L433" s="1" t="s">
        <v>30</v>
      </c>
      <c r="M433" s="1" t="s">
        <v>46</v>
      </c>
      <c r="N433" s="1" t="s">
        <v>24</v>
      </c>
      <c r="O433" s="1" t="s">
        <v>97</v>
      </c>
      <c r="P433" s="34"/>
      <c r="Q433" s="34"/>
    </row>
    <row r="434" spans="1:17" x14ac:dyDescent="0.3">
      <c r="A434" s="1">
        <v>21188</v>
      </c>
      <c r="B434" s="2" t="s">
        <v>227</v>
      </c>
      <c r="C434" s="1" t="s">
        <v>20</v>
      </c>
      <c r="D434" s="1">
        <v>29</v>
      </c>
      <c r="E434" s="1">
        <v>21046.74</v>
      </c>
      <c r="F434" s="1" t="s">
        <v>25</v>
      </c>
      <c r="G434" s="1">
        <v>24.49</v>
      </c>
      <c r="H434" s="1">
        <f>(70/100*Canada_data[[#This Row],[Sales]])</f>
        <v>14732.718000000001</v>
      </c>
      <c r="I434" s="1">
        <f>Canada_data[[#This Row],[ Cost Of Goods ]]+Canada_data[[#This Row],[Shipping Cost]]</f>
        <v>14757.208000000001</v>
      </c>
      <c r="J434" s="1" t="s">
        <v>59</v>
      </c>
      <c r="K434" s="1" t="s">
        <v>44</v>
      </c>
      <c r="L434" s="1" t="s">
        <v>30</v>
      </c>
      <c r="M434" s="1" t="s">
        <v>214</v>
      </c>
      <c r="N434" s="1" t="s">
        <v>93</v>
      </c>
      <c r="O434" s="1" t="s">
        <v>208</v>
      </c>
      <c r="P434" s="34"/>
      <c r="Q434" s="34"/>
    </row>
    <row r="435" spans="1:17" x14ac:dyDescent="0.3">
      <c r="A435" s="1">
        <v>23078</v>
      </c>
      <c r="B435" s="2" t="s">
        <v>54</v>
      </c>
      <c r="C435" s="1" t="s">
        <v>60</v>
      </c>
      <c r="D435" s="1">
        <v>8</v>
      </c>
      <c r="E435" s="1">
        <v>342.27</v>
      </c>
      <c r="F435" s="1" t="s">
        <v>25</v>
      </c>
      <c r="G435" s="1">
        <v>19.989999999999998</v>
      </c>
      <c r="H435" s="1">
        <f>(70/100*Canada_data[[#This Row],[Sales]])</f>
        <v>239.58899999999997</v>
      </c>
      <c r="I435" s="1">
        <f>Canada_data[[#This Row],[ Cost Of Goods ]]+Canada_data[[#This Row],[Shipping Cost]]</f>
        <v>259.57899999999995</v>
      </c>
      <c r="J435" s="1" t="s">
        <v>43</v>
      </c>
      <c r="K435" s="1" t="s">
        <v>16</v>
      </c>
      <c r="L435" s="1" t="s">
        <v>27</v>
      </c>
      <c r="M435" s="1" t="s">
        <v>28</v>
      </c>
      <c r="N435" s="1" t="s">
        <v>19</v>
      </c>
      <c r="O435" s="1" t="s">
        <v>175</v>
      </c>
      <c r="P435" s="34"/>
      <c r="Q435" s="34"/>
    </row>
    <row r="436" spans="1:17" x14ac:dyDescent="0.3">
      <c r="A436" s="1">
        <v>56580</v>
      </c>
      <c r="B436" s="2" t="s">
        <v>190</v>
      </c>
      <c r="C436" s="1" t="s">
        <v>53</v>
      </c>
      <c r="D436" s="1">
        <v>9</v>
      </c>
      <c r="E436" s="1">
        <v>73.05</v>
      </c>
      <c r="F436" s="1" t="s">
        <v>25</v>
      </c>
      <c r="G436" s="1">
        <v>4.82</v>
      </c>
      <c r="H436" s="1">
        <f>(70/100*Canada_data[[#This Row],[Sales]])</f>
        <v>51.134999999999998</v>
      </c>
      <c r="I436" s="1">
        <f>Canada_data[[#This Row],[ Cost Of Goods ]]+Canada_data[[#This Row],[Shipping Cost]]</f>
        <v>55.954999999999998</v>
      </c>
      <c r="J436" s="1" t="s">
        <v>56</v>
      </c>
      <c r="K436" s="1" t="s">
        <v>16</v>
      </c>
      <c r="L436" s="1" t="s">
        <v>27</v>
      </c>
      <c r="M436" s="1" t="s">
        <v>28</v>
      </c>
      <c r="N436" s="1" t="s">
        <v>19</v>
      </c>
      <c r="O436" s="1" t="s">
        <v>190</v>
      </c>
      <c r="P436" s="34"/>
      <c r="Q436" s="34"/>
    </row>
    <row r="437" spans="1:17" x14ac:dyDescent="0.3">
      <c r="A437" s="1">
        <v>613</v>
      </c>
      <c r="B437" s="2" t="s">
        <v>153</v>
      </c>
      <c r="C437" s="1" t="s">
        <v>35</v>
      </c>
      <c r="D437" s="1">
        <v>22</v>
      </c>
      <c r="E437" s="1">
        <v>905.08</v>
      </c>
      <c r="F437" s="1" t="s">
        <v>25</v>
      </c>
      <c r="G437" s="1">
        <v>6.22</v>
      </c>
      <c r="H437" s="1">
        <f>(70/100*Canada_data[[#This Row],[Sales]])</f>
        <v>633.55600000000004</v>
      </c>
      <c r="I437" s="1">
        <f>Canada_data[[#This Row],[ Cost Of Goods ]]+Canada_data[[#This Row],[Shipping Cost]]</f>
        <v>639.77600000000007</v>
      </c>
      <c r="J437" s="1" t="s">
        <v>70</v>
      </c>
      <c r="K437" s="1" t="s">
        <v>22</v>
      </c>
      <c r="L437" s="1" t="s">
        <v>27</v>
      </c>
      <c r="M437" s="1" t="s">
        <v>64</v>
      </c>
      <c r="N437" s="1" t="s">
        <v>19</v>
      </c>
      <c r="O437" s="1" t="s">
        <v>254</v>
      </c>
      <c r="P437" s="34"/>
      <c r="Q437" s="34"/>
    </row>
    <row r="438" spans="1:17" x14ac:dyDescent="0.3">
      <c r="A438" s="1">
        <v>59271</v>
      </c>
      <c r="B438" s="2" t="s">
        <v>123</v>
      </c>
      <c r="C438" s="1" t="s">
        <v>53</v>
      </c>
      <c r="D438" s="1">
        <v>23</v>
      </c>
      <c r="E438" s="1">
        <v>144.03</v>
      </c>
      <c r="F438" s="1" t="s">
        <v>25</v>
      </c>
      <c r="G438" s="1">
        <v>5.2</v>
      </c>
      <c r="H438" s="1">
        <f>(70/100*Canada_data[[#This Row],[Sales]])</f>
        <v>100.821</v>
      </c>
      <c r="I438" s="1">
        <f>Canada_data[[#This Row],[ Cost Of Goods ]]+Canada_data[[#This Row],[Shipping Cost]]</f>
        <v>106.021</v>
      </c>
      <c r="J438" s="1" t="s">
        <v>72</v>
      </c>
      <c r="K438" s="1" t="s">
        <v>22</v>
      </c>
      <c r="L438" s="1" t="s">
        <v>27</v>
      </c>
      <c r="M438" s="1" t="s">
        <v>28</v>
      </c>
      <c r="N438" s="1" t="s">
        <v>19</v>
      </c>
      <c r="O438" s="1" t="s">
        <v>255</v>
      </c>
      <c r="P438" s="34"/>
      <c r="Q438" s="34"/>
    </row>
    <row r="439" spans="1:17" x14ac:dyDescent="0.3">
      <c r="A439" s="1">
        <v>775</v>
      </c>
      <c r="B439" s="2" t="s">
        <v>42</v>
      </c>
      <c r="C439" s="1" t="s">
        <v>20</v>
      </c>
      <c r="D439" s="1">
        <v>35</v>
      </c>
      <c r="E439" s="1">
        <v>43.57</v>
      </c>
      <c r="F439" s="1" t="s">
        <v>25</v>
      </c>
      <c r="G439" s="1">
        <v>0.7</v>
      </c>
      <c r="H439" s="1">
        <f>(70/100*Canada_data[[#This Row],[Sales]])</f>
        <v>30.498999999999999</v>
      </c>
      <c r="I439" s="1">
        <f>Canada_data[[#This Row],[ Cost Of Goods ]]+Canada_data[[#This Row],[Shipping Cost]]</f>
        <v>31.198999999999998</v>
      </c>
      <c r="J439" s="1" t="s">
        <v>43</v>
      </c>
      <c r="K439" s="1" t="s">
        <v>44</v>
      </c>
      <c r="L439" s="1" t="s">
        <v>27</v>
      </c>
      <c r="M439" s="1" t="s">
        <v>102</v>
      </c>
      <c r="N439" s="1" t="s">
        <v>38</v>
      </c>
      <c r="O439" s="1" t="s">
        <v>55</v>
      </c>
      <c r="P439" s="34"/>
      <c r="Q439" s="34"/>
    </row>
    <row r="440" spans="1:17" x14ac:dyDescent="0.3">
      <c r="A440" s="1">
        <v>48486</v>
      </c>
      <c r="B440" s="2">
        <v>40882</v>
      </c>
      <c r="C440" s="1" t="s">
        <v>35</v>
      </c>
      <c r="D440" s="1">
        <v>42</v>
      </c>
      <c r="E440" s="1">
        <v>271.14</v>
      </c>
      <c r="F440" s="1" t="s">
        <v>25</v>
      </c>
      <c r="G440" s="1">
        <v>7.91</v>
      </c>
      <c r="H440" s="1">
        <f>(70/100*Canada_data[[#This Row],[Sales]])</f>
        <v>189.79799999999997</v>
      </c>
      <c r="I440" s="1">
        <f>Canada_data[[#This Row],[ Cost Of Goods ]]+Canada_data[[#This Row],[Shipping Cost]]</f>
        <v>197.70799999999997</v>
      </c>
      <c r="J440" s="1" t="s">
        <v>59</v>
      </c>
      <c r="K440" s="1" t="s">
        <v>22</v>
      </c>
      <c r="L440" s="1" t="s">
        <v>27</v>
      </c>
      <c r="M440" s="1" t="s">
        <v>28</v>
      </c>
      <c r="N440" s="1" t="s">
        <v>19</v>
      </c>
      <c r="O440" s="1" t="s">
        <v>90</v>
      </c>
      <c r="P440" s="34"/>
      <c r="Q440" s="34"/>
    </row>
    <row r="441" spans="1:17" x14ac:dyDescent="0.3">
      <c r="A441" s="1">
        <v>23169</v>
      </c>
      <c r="B441" s="2" t="s">
        <v>201</v>
      </c>
      <c r="C441" s="1" t="s">
        <v>20</v>
      </c>
      <c r="D441" s="1">
        <v>22</v>
      </c>
      <c r="E441" s="1">
        <v>1683.57</v>
      </c>
      <c r="F441" s="1" t="s">
        <v>25</v>
      </c>
      <c r="G441" s="1">
        <v>7.18</v>
      </c>
      <c r="H441" s="1">
        <f>(70/100*Canada_data[[#This Row],[Sales]])</f>
        <v>1178.4989999999998</v>
      </c>
      <c r="I441" s="1">
        <f>Canada_data[[#This Row],[ Cost Of Goods ]]+Canada_data[[#This Row],[Shipping Cost]]</f>
        <v>1185.6789999999999</v>
      </c>
      <c r="J441" s="1" t="s">
        <v>56</v>
      </c>
      <c r="K441" s="1" t="s">
        <v>29</v>
      </c>
      <c r="L441" s="1" t="s">
        <v>30</v>
      </c>
      <c r="M441" s="1" t="s">
        <v>31</v>
      </c>
      <c r="N441" s="1" t="s">
        <v>19</v>
      </c>
      <c r="O441" s="1" t="s">
        <v>48</v>
      </c>
      <c r="P441" s="34"/>
      <c r="Q441" s="34"/>
    </row>
    <row r="442" spans="1:17" x14ac:dyDescent="0.3">
      <c r="A442" s="1">
        <v>5989</v>
      </c>
      <c r="B442" s="2" t="s">
        <v>202</v>
      </c>
      <c r="C442" s="1" t="s">
        <v>60</v>
      </c>
      <c r="D442" s="1">
        <v>6</v>
      </c>
      <c r="E442" s="1">
        <v>155.47999999999999</v>
      </c>
      <c r="F442" s="1" t="s">
        <v>25</v>
      </c>
      <c r="G442" s="1">
        <v>5.37</v>
      </c>
      <c r="H442" s="1">
        <f>(70/100*Canada_data[[#This Row],[Sales]])</f>
        <v>108.83599999999998</v>
      </c>
      <c r="I442" s="1">
        <f>Canada_data[[#This Row],[ Cost Of Goods ]]+Canada_data[[#This Row],[Shipping Cost]]</f>
        <v>114.20599999999999</v>
      </c>
      <c r="J442" s="1" t="s">
        <v>49</v>
      </c>
      <c r="K442" s="1" t="s">
        <v>22</v>
      </c>
      <c r="L442" s="1" t="s">
        <v>27</v>
      </c>
      <c r="M442" s="1" t="s">
        <v>76</v>
      </c>
      <c r="N442" s="1" t="s">
        <v>47</v>
      </c>
      <c r="O442" s="1" t="s">
        <v>89</v>
      </c>
      <c r="P442" s="34"/>
      <c r="Q442" s="34"/>
    </row>
    <row r="443" spans="1:17" x14ac:dyDescent="0.3">
      <c r="A443" s="1">
        <v>11495</v>
      </c>
      <c r="B443" s="2">
        <v>40640</v>
      </c>
      <c r="C443" s="1" t="s">
        <v>35</v>
      </c>
      <c r="D443" s="1">
        <v>6</v>
      </c>
      <c r="E443" s="1">
        <v>965.69</v>
      </c>
      <c r="F443" s="1" t="s">
        <v>21</v>
      </c>
      <c r="G443" s="1">
        <v>43.75</v>
      </c>
      <c r="H443" s="1">
        <f>(70/100*Canada_data[[#This Row],[Sales]])</f>
        <v>675.98299999999995</v>
      </c>
      <c r="I443" s="1">
        <f>Canada_data[[#This Row],[ Cost Of Goods ]]+Canada_data[[#This Row],[Shipping Cost]]</f>
        <v>719.73299999999995</v>
      </c>
      <c r="J443" s="1" t="s">
        <v>26</v>
      </c>
      <c r="K443" s="1" t="s">
        <v>22</v>
      </c>
      <c r="L443" s="1" t="s">
        <v>17</v>
      </c>
      <c r="M443" s="1" t="s">
        <v>57</v>
      </c>
      <c r="N443" s="1" t="s">
        <v>62</v>
      </c>
      <c r="O443" s="2">
        <v>40670</v>
      </c>
      <c r="P443" s="34"/>
      <c r="Q443" s="34"/>
    </row>
    <row r="444" spans="1:17" x14ac:dyDescent="0.3">
      <c r="A444" s="1">
        <v>4422</v>
      </c>
      <c r="B444" s="2" t="s">
        <v>110</v>
      </c>
      <c r="C444" s="1" t="s">
        <v>60</v>
      </c>
      <c r="D444" s="1">
        <v>17</v>
      </c>
      <c r="E444" s="1">
        <v>390.11</v>
      </c>
      <c r="F444" s="1" t="s">
        <v>25</v>
      </c>
      <c r="G444" s="1">
        <v>8.99</v>
      </c>
      <c r="H444" s="1">
        <f>(70/100*Canada_data[[#This Row],[Sales]])</f>
        <v>273.077</v>
      </c>
      <c r="I444" s="1">
        <f>Canada_data[[#This Row],[ Cost Of Goods ]]+Canada_data[[#This Row],[Shipping Cost]]</f>
        <v>282.06700000000001</v>
      </c>
      <c r="J444" s="1" t="s">
        <v>15</v>
      </c>
      <c r="K444" s="1" t="s">
        <v>16</v>
      </c>
      <c r="L444" s="1" t="s">
        <v>27</v>
      </c>
      <c r="M444" s="1" t="s">
        <v>41</v>
      </c>
      <c r="N444" s="1" t="s">
        <v>32</v>
      </c>
      <c r="O444" s="1" t="s">
        <v>110</v>
      </c>
      <c r="P444" s="34"/>
      <c r="Q444" s="34"/>
    </row>
    <row r="445" spans="1:17" x14ac:dyDescent="0.3">
      <c r="A445" s="1">
        <v>20134</v>
      </c>
      <c r="B445" s="2">
        <v>40880</v>
      </c>
      <c r="C445" s="1" t="s">
        <v>13</v>
      </c>
      <c r="D445" s="1">
        <v>26</v>
      </c>
      <c r="E445" s="1">
        <v>583.55999999999995</v>
      </c>
      <c r="F445" s="1" t="s">
        <v>25</v>
      </c>
      <c r="G445" s="1">
        <v>6.5</v>
      </c>
      <c r="H445" s="1">
        <f>(70/100*Canada_data[[#This Row],[Sales]])</f>
        <v>408.49199999999996</v>
      </c>
      <c r="I445" s="1">
        <f>Canada_data[[#This Row],[ Cost Of Goods ]]+Canada_data[[#This Row],[Shipping Cost]]</f>
        <v>414.99199999999996</v>
      </c>
      <c r="J445" s="1" t="s">
        <v>56</v>
      </c>
      <c r="K445" s="1" t="s">
        <v>22</v>
      </c>
      <c r="L445" s="1" t="s">
        <v>30</v>
      </c>
      <c r="M445" s="1" t="s">
        <v>31</v>
      </c>
      <c r="N445" s="1" t="s">
        <v>19</v>
      </c>
      <c r="O445" s="1" t="s">
        <v>162</v>
      </c>
      <c r="P445" s="34"/>
      <c r="Q445" s="34"/>
    </row>
    <row r="446" spans="1:17" x14ac:dyDescent="0.3">
      <c r="A446" s="1">
        <v>29158</v>
      </c>
      <c r="B446" s="2" t="s">
        <v>61</v>
      </c>
      <c r="C446" s="1" t="s">
        <v>35</v>
      </c>
      <c r="D446" s="1">
        <v>12</v>
      </c>
      <c r="E446" s="1">
        <v>2266.6999999999998</v>
      </c>
      <c r="F446" s="1" t="s">
        <v>21</v>
      </c>
      <c r="G446" s="1">
        <v>23.76</v>
      </c>
      <c r="H446" s="1">
        <f>(70/100*Canada_data[[#This Row],[Sales]])</f>
        <v>1586.6899999999998</v>
      </c>
      <c r="I446" s="1">
        <f>Canada_data[[#This Row],[ Cost Of Goods ]]+Canada_data[[#This Row],[Shipping Cost]]</f>
        <v>1610.4499999999998</v>
      </c>
      <c r="J446" s="1" t="s">
        <v>15</v>
      </c>
      <c r="K446" s="1" t="s">
        <v>29</v>
      </c>
      <c r="L446" s="1" t="s">
        <v>17</v>
      </c>
      <c r="M446" s="1" t="s">
        <v>23</v>
      </c>
      <c r="N446" s="1" t="s">
        <v>24</v>
      </c>
      <c r="O446" s="1" t="s">
        <v>136</v>
      </c>
      <c r="P446" s="34"/>
      <c r="Q446" s="34"/>
    </row>
    <row r="447" spans="1:17" x14ac:dyDescent="0.3">
      <c r="A447" s="1">
        <v>51777</v>
      </c>
      <c r="B447" s="2" t="s">
        <v>242</v>
      </c>
      <c r="C447" s="1" t="s">
        <v>60</v>
      </c>
      <c r="D447" s="1">
        <v>4</v>
      </c>
      <c r="E447" s="1">
        <v>3465.97</v>
      </c>
      <c r="F447" s="1" t="s">
        <v>25</v>
      </c>
      <c r="G447" s="1">
        <v>19.989999999999998</v>
      </c>
      <c r="H447" s="1">
        <f>(70/100*Canada_data[[#This Row],[Sales]])</f>
        <v>2426.1789999999996</v>
      </c>
      <c r="I447" s="1">
        <f>Canada_data[[#This Row],[ Cost Of Goods ]]+Canada_data[[#This Row],[Shipping Cost]]</f>
        <v>2446.1689999999994</v>
      </c>
      <c r="J447" s="1" t="s">
        <v>40</v>
      </c>
      <c r="K447" s="1" t="s">
        <v>44</v>
      </c>
      <c r="L447" s="1" t="s">
        <v>27</v>
      </c>
      <c r="M447" s="1" t="s">
        <v>79</v>
      </c>
      <c r="N447" s="1" t="s">
        <v>19</v>
      </c>
      <c r="O447" s="1" t="s">
        <v>240</v>
      </c>
      <c r="P447" s="34"/>
      <c r="Q447" s="34"/>
    </row>
    <row r="448" spans="1:17" x14ac:dyDescent="0.3">
      <c r="A448" s="1">
        <v>483</v>
      </c>
      <c r="B448" s="2">
        <v>40823</v>
      </c>
      <c r="C448" s="1" t="s">
        <v>35</v>
      </c>
      <c r="D448" s="1">
        <v>30</v>
      </c>
      <c r="E448" s="1">
        <v>4965.7595000000001</v>
      </c>
      <c r="F448" s="1" t="s">
        <v>25</v>
      </c>
      <c r="G448" s="1">
        <v>3.99</v>
      </c>
      <c r="H448" s="1">
        <f>(70/100*Canada_data[[#This Row],[Sales]])</f>
        <v>3476.0316499999999</v>
      </c>
      <c r="I448" s="1">
        <f>Canada_data[[#This Row],[ Cost Of Goods ]]+Canada_data[[#This Row],[Shipping Cost]]</f>
        <v>3480.0216499999997</v>
      </c>
      <c r="J448" s="1" t="s">
        <v>70</v>
      </c>
      <c r="K448" s="1" t="s">
        <v>22</v>
      </c>
      <c r="L448" s="1" t="s">
        <v>30</v>
      </c>
      <c r="M448" s="1" t="s">
        <v>50</v>
      </c>
      <c r="N448" s="1" t="s">
        <v>19</v>
      </c>
      <c r="O448" s="2">
        <v>40884</v>
      </c>
      <c r="P448" s="34"/>
      <c r="Q448" s="34"/>
    </row>
    <row r="449" spans="1:17" x14ac:dyDescent="0.3">
      <c r="A449" s="1">
        <v>48709</v>
      </c>
      <c r="B449" s="2" t="s">
        <v>247</v>
      </c>
      <c r="C449" s="1" t="s">
        <v>35</v>
      </c>
      <c r="D449" s="1">
        <v>17</v>
      </c>
      <c r="E449" s="1">
        <v>47.12</v>
      </c>
      <c r="F449" s="1" t="s">
        <v>25</v>
      </c>
      <c r="G449" s="1">
        <v>4.28</v>
      </c>
      <c r="H449" s="1">
        <f>(70/100*Canada_data[[#This Row],[Sales]])</f>
        <v>32.983999999999995</v>
      </c>
      <c r="I449" s="1">
        <f>Canada_data[[#This Row],[ Cost Of Goods ]]+Canada_data[[#This Row],[Shipping Cost]]</f>
        <v>37.263999999999996</v>
      </c>
      <c r="J449" s="1" t="s">
        <v>15</v>
      </c>
      <c r="K449" s="1" t="s">
        <v>22</v>
      </c>
      <c r="L449" s="1" t="s">
        <v>27</v>
      </c>
      <c r="M449" s="1" t="s">
        <v>41</v>
      </c>
      <c r="N449" s="1" t="s">
        <v>38</v>
      </c>
      <c r="O449" s="1" t="s">
        <v>218</v>
      </c>
      <c r="P449" s="34"/>
      <c r="Q449" s="34"/>
    </row>
    <row r="450" spans="1:17" x14ac:dyDescent="0.3">
      <c r="A450" s="1">
        <v>20384</v>
      </c>
      <c r="B450" s="2" t="s">
        <v>234</v>
      </c>
      <c r="C450" s="1" t="s">
        <v>13</v>
      </c>
      <c r="D450" s="1">
        <v>32</v>
      </c>
      <c r="E450" s="1">
        <v>6902.51</v>
      </c>
      <c r="F450" s="1" t="s">
        <v>21</v>
      </c>
      <c r="G450" s="1">
        <v>110.2</v>
      </c>
      <c r="H450" s="1">
        <f>(70/100*Canada_data[[#This Row],[Sales]])</f>
        <v>4831.7569999999996</v>
      </c>
      <c r="I450" s="1">
        <f>Canada_data[[#This Row],[ Cost Of Goods ]]+Canada_data[[#This Row],[Shipping Cost]]</f>
        <v>4941.9569999999994</v>
      </c>
      <c r="J450" s="1" t="s">
        <v>36</v>
      </c>
      <c r="K450" s="1" t="s">
        <v>22</v>
      </c>
      <c r="L450" s="1" t="s">
        <v>17</v>
      </c>
      <c r="M450" s="1" t="s">
        <v>57</v>
      </c>
      <c r="N450" s="1" t="s">
        <v>62</v>
      </c>
      <c r="O450" s="1" t="s">
        <v>249</v>
      </c>
      <c r="P450" s="34"/>
      <c r="Q450" s="34"/>
    </row>
    <row r="451" spans="1:17" x14ac:dyDescent="0.3">
      <c r="A451" s="1">
        <v>15106</v>
      </c>
      <c r="B451" s="2" t="s">
        <v>220</v>
      </c>
      <c r="C451" s="1" t="s">
        <v>53</v>
      </c>
      <c r="D451" s="1">
        <v>39</v>
      </c>
      <c r="E451" s="1">
        <v>5403.37</v>
      </c>
      <c r="F451" s="1" t="s">
        <v>21</v>
      </c>
      <c r="G451" s="1">
        <v>17.850000000000001</v>
      </c>
      <c r="H451" s="1">
        <f>(70/100*Canada_data[[#This Row],[Sales]])</f>
        <v>3782.3589999999995</v>
      </c>
      <c r="I451" s="1">
        <f>Canada_data[[#This Row],[ Cost Of Goods ]]+Canada_data[[#This Row],[Shipping Cost]]</f>
        <v>3800.2089999999994</v>
      </c>
      <c r="J451" s="1" t="s">
        <v>26</v>
      </c>
      <c r="K451" s="1" t="s">
        <v>29</v>
      </c>
      <c r="L451" s="1" t="s">
        <v>30</v>
      </c>
      <c r="M451" s="1" t="s">
        <v>46</v>
      </c>
      <c r="N451" s="1" t="s">
        <v>24</v>
      </c>
      <c r="O451" s="1" t="s">
        <v>220</v>
      </c>
      <c r="P451" s="34"/>
      <c r="Q451" s="34"/>
    </row>
    <row r="452" spans="1:17" x14ac:dyDescent="0.3">
      <c r="A452" s="1">
        <v>52195</v>
      </c>
      <c r="B452" s="2" t="s">
        <v>195</v>
      </c>
      <c r="C452" s="1" t="s">
        <v>53</v>
      </c>
      <c r="D452" s="1">
        <v>19</v>
      </c>
      <c r="E452" s="1">
        <v>267</v>
      </c>
      <c r="F452" s="1" t="s">
        <v>25</v>
      </c>
      <c r="G452" s="1">
        <v>7.17</v>
      </c>
      <c r="H452" s="1">
        <f>(70/100*Canada_data[[#This Row],[Sales]])</f>
        <v>186.89999999999998</v>
      </c>
      <c r="I452" s="1">
        <f>Canada_data[[#This Row],[ Cost Of Goods ]]+Canada_data[[#This Row],[Shipping Cost]]</f>
        <v>194.06999999999996</v>
      </c>
      <c r="J452" s="1" t="s">
        <v>43</v>
      </c>
      <c r="K452" s="1" t="s">
        <v>44</v>
      </c>
      <c r="L452" s="1" t="s">
        <v>27</v>
      </c>
      <c r="M452" s="1" t="s">
        <v>79</v>
      </c>
      <c r="N452" s="1" t="s">
        <v>19</v>
      </c>
      <c r="O452" s="1" t="s">
        <v>196</v>
      </c>
      <c r="P452" s="34"/>
      <c r="Q452" s="34"/>
    </row>
    <row r="453" spans="1:17" x14ac:dyDescent="0.3">
      <c r="A453" s="1">
        <v>48164</v>
      </c>
      <c r="B453" s="2" t="s">
        <v>249</v>
      </c>
      <c r="C453" s="1" t="s">
        <v>35</v>
      </c>
      <c r="D453" s="1">
        <v>33</v>
      </c>
      <c r="E453" s="1">
        <v>94.39</v>
      </c>
      <c r="F453" s="1" t="s">
        <v>25</v>
      </c>
      <c r="G453" s="1">
        <v>0.7</v>
      </c>
      <c r="H453" s="1">
        <f>(70/100*Canada_data[[#This Row],[Sales]])</f>
        <v>66.072999999999993</v>
      </c>
      <c r="I453" s="1">
        <f>Canada_data[[#This Row],[ Cost Of Goods ]]+Canada_data[[#This Row],[Shipping Cost]]</f>
        <v>66.772999999999996</v>
      </c>
      <c r="J453" s="1" t="s">
        <v>56</v>
      </c>
      <c r="K453" s="1" t="s">
        <v>44</v>
      </c>
      <c r="L453" s="1" t="s">
        <v>27</v>
      </c>
      <c r="M453" s="1" t="s">
        <v>41</v>
      </c>
      <c r="N453" s="1" t="s">
        <v>38</v>
      </c>
      <c r="O453" s="1" t="s">
        <v>192</v>
      </c>
      <c r="P453" s="34"/>
      <c r="Q453" s="34"/>
    </row>
    <row r="454" spans="1:17" x14ac:dyDescent="0.3">
      <c r="A454" s="1">
        <v>46307</v>
      </c>
      <c r="B454" s="2">
        <v>40696</v>
      </c>
      <c r="C454" s="1" t="s">
        <v>60</v>
      </c>
      <c r="D454" s="1">
        <v>27</v>
      </c>
      <c r="E454" s="1">
        <v>1217.77</v>
      </c>
      <c r="F454" s="1" t="s">
        <v>25</v>
      </c>
      <c r="G454" s="1">
        <v>6.22</v>
      </c>
      <c r="H454" s="1">
        <f>(70/100*Canada_data[[#This Row],[Sales]])</f>
        <v>852.43899999999996</v>
      </c>
      <c r="I454" s="1">
        <f>Canada_data[[#This Row],[ Cost Of Goods ]]+Canada_data[[#This Row],[Shipping Cost]]</f>
        <v>858.65899999999999</v>
      </c>
      <c r="J454" s="1" t="s">
        <v>56</v>
      </c>
      <c r="K454" s="1" t="s">
        <v>16</v>
      </c>
      <c r="L454" s="1" t="s">
        <v>27</v>
      </c>
      <c r="M454" s="1" t="s">
        <v>64</v>
      </c>
      <c r="N454" s="1" t="s">
        <v>19</v>
      </c>
      <c r="O454" s="2">
        <v>40788</v>
      </c>
      <c r="P454" s="34"/>
      <c r="Q454" s="34"/>
    </row>
    <row r="455" spans="1:17" x14ac:dyDescent="0.3">
      <c r="A455" s="1">
        <v>50945</v>
      </c>
      <c r="B455" s="2">
        <v>40725</v>
      </c>
      <c r="C455" s="1" t="s">
        <v>20</v>
      </c>
      <c r="D455" s="1">
        <v>27</v>
      </c>
      <c r="E455" s="1">
        <v>834.0625</v>
      </c>
      <c r="F455" s="1" t="s">
        <v>25</v>
      </c>
      <c r="G455" s="1">
        <v>1.25</v>
      </c>
      <c r="H455" s="1">
        <f>(70/100*Canada_data[[#This Row],[Sales]])</f>
        <v>583.84375</v>
      </c>
      <c r="I455" s="1">
        <f>Canada_data[[#This Row],[ Cost Of Goods ]]+Canada_data[[#This Row],[Shipping Cost]]</f>
        <v>585.09375</v>
      </c>
      <c r="J455" s="1" t="s">
        <v>43</v>
      </c>
      <c r="K455" s="1" t="s">
        <v>29</v>
      </c>
      <c r="L455" s="1" t="s">
        <v>30</v>
      </c>
      <c r="M455" s="1" t="s">
        <v>50</v>
      </c>
      <c r="N455" s="1" t="s">
        <v>32</v>
      </c>
      <c r="O455" s="2">
        <v>40787</v>
      </c>
      <c r="P455" s="34"/>
      <c r="Q455" s="34"/>
    </row>
    <row r="456" spans="1:17" x14ac:dyDescent="0.3">
      <c r="A456" s="1">
        <v>995</v>
      </c>
      <c r="B456" s="2" t="s">
        <v>211</v>
      </c>
      <c r="C456" s="1" t="s">
        <v>60</v>
      </c>
      <c r="D456" s="1">
        <v>46</v>
      </c>
      <c r="E456" s="1">
        <v>1815.49</v>
      </c>
      <c r="F456" s="1" t="s">
        <v>25</v>
      </c>
      <c r="G456" s="1">
        <v>3.04</v>
      </c>
      <c r="H456" s="1">
        <f>(70/100*Canada_data[[#This Row],[Sales]])</f>
        <v>1270.8429999999998</v>
      </c>
      <c r="I456" s="1">
        <f>Canada_data[[#This Row],[ Cost Of Goods ]]+Canada_data[[#This Row],[Shipping Cost]]</f>
        <v>1273.8829999999998</v>
      </c>
      <c r="J456" s="1" t="s">
        <v>70</v>
      </c>
      <c r="K456" s="1" t="s">
        <v>29</v>
      </c>
      <c r="L456" s="1" t="s">
        <v>17</v>
      </c>
      <c r="M456" s="1" t="s">
        <v>18</v>
      </c>
      <c r="N456" s="1" t="s">
        <v>38</v>
      </c>
      <c r="O456" s="1" t="s">
        <v>114</v>
      </c>
      <c r="P456" s="34"/>
      <c r="Q456" s="34"/>
    </row>
    <row r="457" spans="1:17" x14ac:dyDescent="0.3">
      <c r="A457" s="1">
        <v>43875</v>
      </c>
      <c r="B457" s="2">
        <v>40736</v>
      </c>
      <c r="C457" s="1" t="s">
        <v>20</v>
      </c>
      <c r="D457" s="1">
        <v>16</v>
      </c>
      <c r="E457" s="1">
        <v>2795.0039999999999</v>
      </c>
      <c r="F457" s="1" t="s">
        <v>25</v>
      </c>
      <c r="G457" s="1">
        <v>8.99</v>
      </c>
      <c r="H457" s="1">
        <f>(70/100*Canada_data[[#This Row],[Sales]])</f>
        <v>1956.5027999999998</v>
      </c>
      <c r="I457" s="1">
        <f>Canada_data[[#This Row],[ Cost Of Goods ]]+Canada_data[[#This Row],[Shipping Cost]]</f>
        <v>1965.4927999999998</v>
      </c>
      <c r="J457" s="1" t="s">
        <v>56</v>
      </c>
      <c r="K457" s="1" t="s">
        <v>22</v>
      </c>
      <c r="L457" s="1" t="s">
        <v>30</v>
      </c>
      <c r="M457" s="1" t="s">
        <v>50</v>
      </c>
      <c r="N457" s="1" t="s">
        <v>19</v>
      </c>
      <c r="O457" s="2">
        <v>40767</v>
      </c>
      <c r="P457" s="34"/>
      <c r="Q457" s="34"/>
    </row>
    <row r="458" spans="1:17" x14ac:dyDescent="0.3">
      <c r="A458" s="1">
        <v>18244</v>
      </c>
      <c r="B458" s="2">
        <v>40849</v>
      </c>
      <c r="C458" s="1" t="s">
        <v>20</v>
      </c>
      <c r="D458" s="1">
        <v>1</v>
      </c>
      <c r="E458" s="1">
        <v>172.34</v>
      </c>
      <c r="F458" s="1" t="s">
        <v>25</v>
      </c>
      <c r="G458" s="1">
        <v>24.49</v>
      </c>
      <c r="H458" s="1">
        <f>(70/100*Canada_data[[#This Row],[Sales]])</f>
        <v>120.63799999999999</v>
      </c>
      <c r="I458" s="1">
        <f>Canada_data[[#This Row],[ Cost Of Goods ]]+Canada_data[[#This Row],[Shipping Cost]]</f>
        <v>145.12799999999999</v>
      </c>
      <c r="J458" s="1" t="s">
        <v>56</v>
      </c>
      <c r="K458" s="1" t="s">
        <v>29</v>
      </c>
      <c r="L458" s="1" t="s">
        <v>17</v>
      </c>
      <c r="M458" s="1" t="s">
        <v>23</v>
      </c>
      <c r="N458" s="1" t="s">
        <v>93</v>
      </c>
      <c r="O458" s="1" t="s">
        <v>181</v>
      </c>
      <c r="P458" s="34"/>
      <c r="Q458" s="34"/>
    </row>
    <row r="459" spans="1:17" x14ac:dyDescent="0.3">
      <c r="A459" s="1">
        <v>31846</v>
      </c>
      <c r="B459" s="2" t="s">
        <v>122</v>
      </c>
      <c r="C459" s="1" t="s">
        <v>20</v>
      </c>
      <c r="D459" s="1">
        <v>7</v>
      </c>
      <c r="E459" s="1">
        <v>261.17</v>
      </c>
      <c r="F459" s="1" t="s">
        <v>21</v>
      </c>
      <c r="G459" s="1">
        <v>19.190000000000001</v>
      </c>
      <c r="H459" s="1">
        <f>(70/100*Canada_data[[#This Row],[Sales]])</f>
        <v>182.81899999999999</v>
      </c>
      <c r="I459" s="1">
        <f>Canada_data[[#This Row],[ Cost Of Goods ]]+Canada_data[[#This Row],[Shipping Cost]]</f>
        <v>202.00899999999999</v>
      </c>
      <c r="J459" s="1" t="s">
        <v>36</v>
      </c>
      <c r="K459" s="1" t="s">
        <v>29</v>
      </c>
      <c r="L459" s="1" t="s">
        <v>17</v>
      </c>
      <c r="M459" s="1" t="s">
        <v>23</v>
      </c>
      <c r="N459" s="1" t="s">
        <v>24</v>
      </c>
      <c r="O459" s="1" t="s">
        <v>256</v>
      </c>
      <c r="P459" s="34"/>
      <c r="Q459" s="34"/>
    </row>
    <row r="460" spans="1:17" x14ac:dyDescent="0.3">
      <c r="A460" s="1">
        <v>23556</v>
      </c>
      <c r="B460" s="2">
        <v>40787</v>
      </c>
      <c r="C460" s="1" t="s">
        <v>60</v>
      </c>
      <c r="D460" s="1">
        <v>34</v>
      </c>
      <c r="E460" s="1">
        <v>11747.97</v>
      </c>
      <c r="F460" s="1" t="s">
        <v>14</v>
      </c>
      <c r="G460" s="1">
        <v>19.989999999999998</v>
      </c>
      <c r="H460" s="1">
        <f>(70/100*Canada_data[[#This Row],[Sales]])</f>
        <v>8223.5789999999997</v>
      </c>
      <c r="I460" s="1">
        <f>Canada_data[[#This Row],[ Cost Of Goods ]]+Canada_data[[#This Row],[Shipping Cost]]</f>
        <v>8243.5689999999995</v>
      </c>
      <c r="J460" s="1" t="s">
        <v>72</v>
      </c>
      <c r="K460" s="1" t="s">
        <v>16</v>
      </c>
      <c r="L460" s="1" t="s">
        <v>27</v>
      </c>
      <c r="M460" s="1" t="s">
        <v>76</v>
      </c>
      <c r="N460" s="1" t="s">
        <v>19</v>
      </c>
      <c r="O460" s="2">
        <v>40817</v>
      </c>
      <c r="P460" s="34"/>
      <c r="Q460" s="34"/>
    </row>
    <row r="461" spans="1:17" x14ac:dyDescent="0.3">
      <c r="A461" s="1">
        <v>30532</v>
      </c>
      <c r="B461" s="2" t="s">
        <v>206</v>
      </c>
      <c r="C461" s="1" t="s">
        <v>35</v>
      </c>
      <c r="D461" s="1">
        <v>23</v>
      </c>
      <c r="E461" s="1">
        <v>262.31</v>
      </c>
      <c r="F461" s="1" t="s">
        <v>14</v>
      </c>
      <c r="G461" s="1">
        <v>5.25</v>
      </c>
      <c r="H461" s="1">
        <f>(70/100*Canada_data[[#This Row],[Sales]])</f>
        <v>183.61699999999999</v>
      </c>
      <c r="I461" s="1">
        <f>Canada_data[[#This Row],[ Cost Of Goods ]]+Canada_data[[#This Row],[Shipping Cost]]</f>
        <v>188.86699999999999</v>
      </c>
      <c r="J461" s="1" t="s">
        <v>56</v>
      </c>
      <c r="K461" s="1" t="s">
        <v>29</v>
      </c>
      <c r="L461" s="1" t="s">
        <v>27</v>
      </c>
      <c r="M461" s="1" t="s">
        <v>168</v>
      </c>
      <c r="N461" s="1" t="s">
        <v>19</v>
      </c>
      <c r="O461" s="1" t="s">
        <v>253</v>
      </c>
      <c r="P461" s="34"/>
      <c r="Q461" s="34"/>
    </row>
    <row r="462" spans="1:17" x14ac:dyDescent="0.3">
      <c r="A462" s="1">
        <v>12481</v>
      </c>
      <c r="B462" s="2">
        <v>40823</v>
      </c>
      <c r="C462" s="1" t="s">
        <v>20</v>
      </c>
      <c r="D462" s="1">
        <v>37</v>
      </c>
      <c r="E462" s="1">
        <v>744</v>
      </c>
      <c r="F462" s="1" t="s">
        <v>25</v>
      </c>
      <c r="G462" s="1">
        <v>1.99</v>
      </c>
      <c r="H462" s="1">
        <f>(70/100*Canada_data[[#This Row],[Sales]])</f>
        <v>520.79999999999995</v>
      </c>
      <c r="I462" s="1">
        <f>Canada_data[[#This Row],[ Cost Of Goods ]]+Canada_data[[#This Row],[Shipping Cost]]</f>
        <v>522.79</v>
      </c>
      <c r="J462" s="1" t="s">
        <v>59</v>
      </c>
      <c r="K462" s="1" t="s">
        <v>22</v>
      </c>
      <c r="L462" s="1" t="s">
        <v>30</v>
      </c>
      <c r="M462" s="1" t="s">
        <v>31</v>
      </c>
      <c r="N462" s="1" t="s">
        <v>32</v>
      </c>
      <c r="O462" s="2">
        <v>40884</v>
      </c>
      <c r="P462" s="34"/>
      <c r="Q462" s="34"/>
    </row>
    <row r="463" spans="1:17" x14ac:dyDescent="0.3">
      <c r="A463" s="1">
        <v>39111</v>
      </c>
      <c r="B463" s="2" t="s">
        <v>140</v>
      </c>
      <c r="C463" s="1" t="s">
        <v>60</v>
      </c>
      <c r="D463" s="1">
        <v>1</v>
      </c>
      <c r="E463" s="1">
        <v>182.4</v>
      </c>
      <c r="F463" s="1" t="s">
        <v>25</v>
      </c>
      <c r="G463" s="1">
        <v>19.989999999999998</v>
      </c>
      <c r="H463" s="1">
        <f>(70/100*Canada_data[[#This Row],[Sales]])</f>
        <v>127.67999999999999</v>
      </c>
      <c r="I463" s="1">
        <f>Canada_data[[#This Row],[ Cost Of Goods ]]+Canada_data[[#This Row],[Shipping Cost]]</f>
        <v>147.66999999999999</v>
      </c>
      <c r="J463" s="1" t="s">
        <v>49</v>
      </c>
      <c r="K463" s="1" t="s">
        <v>22</v>
      </c>
      <c r="L463" s="1" t="s">
        <v>27</v>
      </c>
      <c r="M463" s="1" t="s">
        <v>64</v>
      </c>
      <c r="N463" s="1" t="s">
        <v>19</v>
      </c>
      <c r="O463" s="1" t="s">
        <v>94</v>
      </c>
      <c r="P463" s="34"/>
      <c r="Q463" s="34"/>
    </row>
    <row r="464" spans="1:17" x14ac:dyDescent="0.3">
      <c r="A464" s="1">
        <v>28963</v>
      </c>
      <c r="B464" s="2">
        <v>40645</v>
      </c>
      <c r="C464" s="1" t="s">
        <v>53</v>
      </c>
      <c r="D464" s="1">
        <v>37</v>
      </c>
      <c r="E464" s="1">
        <v>6072.1875</v>
      </c>
      <c r="F464" s="1" t="s">
        <v>25</v>
      </c>
      <c r="G464" s="1">
        <v>2.5</v>
      </c>
      <c r="H464" s="1">
        <f>(70/100*Canada_data[[#This Row],[Sales]])</f>
        <v>4250.53125</v>
      </c>
      <c r="I464" s="1">
        <f>Canada_data[[#This Row],[ Cost Of Goods ]]+Canada_data[[#This Row],[Shipping Cost]]</f>
        <v>4253.03125</v>
      </c>
      <c r="J464" s="1" t="s">
        <v>108</v>
      </c>
      <c r="K464" s="1" t="s">
        <v>29</v>
      </c>
      <c r="L464" s="1" t="s">
        <v>30</v>
      </c>
      <c r="M464" s="1" t="s">
        <v>50</v>
      </c>
      <c r="N464" s="1" t="s">
        <v>19</v>
      </c>
      <c r="O464" s="2">
        <v>40706</v>
      </c>
      <c r="P464" s="34"/>
      <c r="Q464" s="34"/>
    </row>
    <row r="465" spans="1:17" x14ac:dyDescent="0.3">
      <c r="A465" s="1">
        <v>58247</v>
      </c>
      <c r="B465" s="2" t="s">
        <v>208</v>
      </c>
      <c r="C465" s="1" t="s">
        <v>53</v>
      </c>
      <c r="D465" s="1">
        <v>8</v>
      </c>
      <c r="E465" s="1">
        <v>1058.82</v>
      </c>
      <c r="F465" s="1" t="s">
        <v>25</v>
      </c>
      <c r="G465" s="1">
        <v>0.99</v>
      </c>
      <c r="H465" s="1">
        <f>(70/100*Canada_data[[#This Row],[Sales]])</f>
        <v>741.17399999999986</v>
      </c>
      <c r="I465" s="1">
        <f>Canada_data[[#This Row],[ Cost Of Goods ]]+Canada_data[[#This Row],[Shipping Cost]]</f>
        <v>742.16399999999987</v>
      </c>
      <c r="J465" s="1" t="s">
        <v>15</v>
      </c>
      <c r="K465" s="1" t="s">
        <v>29</v>
      </c>
      <c r="L465" s="1" t="s">
        <v>27</v>
      </c>
      <c r="M465" s="1" t="s">
        <v>76</v>
      </c>
      <c r="N465" s="1" t="s">
        <v>19</v>
      </c>
      <c r="O465" s="1" t="s">
        <v>208</v>
      </c>
      <c r="P465" s="34"/>
      <c r="Q465" s="34"/>
    </row>
    <row r="466" spans="1:17" x14ac:dyDescent="0.3">
      <c r="A466" s="1">
        <v>26464</v>
      </c>
      <c r="B466" s="2">
        <v>40859</v>
      </c>
      <c r="C466" s="1" t="s">
        <v>35</v>
      </c>
      <c r="D466" s="1">
        <v>25</v>
      </c>
      <c r="E466" s="1">
        <v>268.58</v>
      </c>
      <c r="F466" s="1" t="s">
        <v>25</v>
      </c>
      <c r="G466" s="1">
        <v>4.5</v>
      </c>
      <c r="H466" s="1">
        <f>(70/100*Canada_data[[#This Row],[Sales]])</f>
        <v>188.00599999999997</v>
      </c>
      <c r="I466" s="1">
        <f>Canada_data[[#This Row],[ Cost Of Goods ]]+Canada_data[[#This Row],[Shipping Cost]]</f>
        <v>192.50599999999997</v>
      </c>
      <c r="J466" s="1" t="s">
        <v>49</v>
      </c>
      <c r="K466" s="1" t="s">
        <v>22</v>
      </c>
      <c r="L466" s="1" t="s">
        <v>27</v>
      </c>
      <c r="M466" s="1" t="s">
        <v>76</v>
      </c>
      <c r="N466" s="1" t="s">
        <v>19</v>
      </c>
      <c r="O466" s="2">
        <v>40859</v>
      </c>
      <c r="P466" s="34"/>
      <c r="Q466" s="34"/>
    </row>
    <row r="467" spans="1:17" x14ac:dyDescent="0.3">
      <c r="A467" s="1">
        <v>47109</v>
      </c>
      <c r="B467" s="2">
        <v>40856</v>
      </c>
      <c r="C467" s="1" t="s">
        <v>35</v>
      </c>
      <c r="D467" s="1">
        <v>47</v>
      </c>
      <c r="E467" s="1">
        <v>6131.54</v>
      </c>
      <c r="F467" s="1" t="s">
        <v>25</v>
      </c>
      <c r="G467" s="1">
        <v>12.65</v>
      </c>
      <c r="H467" s="1">
        <f>(70/100*Canada_data[[#This Row],[Sales]])</f>
        <v>4292.0779999999995</v>
      </c>
      <c r="I467" s="1">
        <f>Canada_data[[#This Row],[ Cost Of Goods ]]+Canada_data[[#This Row],[Shipping Cost]]</f>
        <v>4304.7279999999992</v>
      </c>
      <c r="J467" s="1" t="s">
        <v>36</v>
      </c>
      <c r="K467" s="1" t="s">
        <v>44</v>
      </c>
      <c r="L467" s="1" t="s">
        <v>17</v>
      </c>
      <c r="M467" s="1" t="s">
        <v>23</v>
      </c>
      <c r="N467" s="1" t="s">
        <v>47</v>
      </c>
      <c r="O467" s="1" t="s">
        <v>137</v>
      </c>
      <c r="P467" s="34"/>
      <c r="Q467" s="34"/>
    </row>
    <row r="468" spans="1:17" x14ac:dyDescent="0.3">
      <c r="A468" s="1">
        <v>59108</v>
      </c>
      <c r="B468" s="2">
        <v>40734</v>
      </c>
      <c r="C468" s="1" t="s">
        <v>13</v>
      </c>
      <c r="D468" s="1">
        <v>39</v>
      </c>
      <c r="E468" s="1">
        <v>4215.83</v>
      </c>
      <c r="F468" s="1" t="s">
        <v>25</v>
      </c>
      <c r="G468" s="1">
        <v>8.99</v>
      </c>
      <c r="H468" s="1">
        <f>(70/100*Canada_data[[#This Row],[Sales]])</f>
        <v>2951.0809999999997</v>
      </c>
      <c r="I468" s="1">
        <f>Canada_data[[#This Row],[ Cost Of Goods ]]+Canada_data[[#This Row],[Shipping Cost]]</f>
        <v>2960.0709999999995</v>
      </c>
      <c r="J468" s="1" t="s">
        <v>56</v>
      </c>
      <c r="K468" s="1" t="s">
        <v>22</v>
      </c>
      <c r="L468" s="1" t="s">
        <v>30</v>
      </c>
      <c r="M468" s="1" t="s">
        <v>50</v>
      </c>
      <c r="N468" s="1" t="s">
        <v>19</v>
      </c>
      <c r="O468" s="1" t="s">
        <v>89</v>
      </c>
      <c r="P468" s="34"/>
      <c r="Q468" s="34"/>
    </row>
    <row r="469" spans="1:17" x14ac:dyDescent="0.3">
      <c r="A469" s="1">
        <v>928</v>
      </c>
      <c r="B469" s="2">
        <v>40546</v>
      </c>
      <c r="C469" s="1" t="s">
        <v>13</v>
      </c>
      <c r="D469" s="1">
        <v>21</v>
      </c>
      <c r="E469" s="1">
        <v>1222.68</v>
      </c>
      <c r="F469" s="1" t="s">
        <v>14</v>
      </c>
      <c r="G469" s="1">
        <v>3.99</v>
      </c>
      <c r="H469" s="1">
        <f>(70/100*Canada_data[[#This Row],[Sales]])</f>
        <v>855.87599999999998</v>
      </c>
      <c r="I469" s="1">
        <f>Canada_data[[#This Row],[ Cost Of Goods ]]+Canada_data[[#This Row],[Shipping Cost]]</f>
        <v>859.86599999999999</v>
      </c>
      <c r="J469" s="1" t="s">
        <v>15</v>
      </c>
      <c r="K469" s="1" t="s">
        <v>16</v>
      </c>
      <c r="L469" s="1" t="s">
        <v>27</v>
      </c>
      <c r="M469" s="1" t="s">
        <v>76</v>
      </c>
      <c r="N469" s="1" t="s">
        <v>19</v>
      </c>
      <c r="O469" s="2">
        <v>40697</v>
      </c>
      <c r="P469" s="34"/>
      <c r="Q469" s="34"/>
    </row>
    <row r="470" spans="1:17" x14ac:dyDescent="0.3">
      <c r="A470" s="1">
        <v>54912</v>
      </c>
      <c r="B470" s="2" t="s">
        <v>187</v>
      </c>
      <c r="C470" s="1" t="s">
        <v>13</v>
      </c>
      <c r="D470" s="1">
        <v>17</v>
      </c>
      <c r="E470" s="1">
        <v>117.33</v>
      </c>
      <c r="F470" s="1" t="s">
        <v>25</v>
      </c>
      <c r="G470" s="1">
        <v>3.1</v>
      </c>
      <c r="H470" s="1">
        <f>(70/100*Canada_data[[#This Row],[Sales]])</f>
        <v>82.131</v>
      </c>
      <c r="I470" s="1">
        <f>Canada_data[[#This Row],[ Cost Of Goods ]]+Canada_data[[#This Row],[Shipping Cost]]</f>
        <v>85.230999999999995</v>
      </c>
      <c r="J470" s="1" t="s">
        <v>56</v>
      </c>
      <c r="K470" s="1" t="s">
        <v>44</v>
      </c>
      <c r="L470" s="1" t="s">
        <v>27</v>
      </c>
      <c r="M470" s="1" t="s">
        <v>28</v>
      </c>
      <c r="N470" s="1" t="s">
        <v>38</v>
      </c>
      <c r="O470" s="1" t="s">
        <v>94</v>
      </c>
      <c r="P470" s="34"/>
      <c r="Q470" s="34"/>
    </row>
    <row r="471" spans="1:17" x14ac:dyDescent="0.3">
      <c r="A471" s="1">
        <v>42083</v>
      </c>
      <c r="B471" s="2">
        <v>40859</v>
      </c>
      <c r="C471" s="1" t="s">
        <v>20</v>
      </c>
      <c r="D471" s="1">
        <v>33</v>
      </c>
      <c r="E471" s="1">
        <v>68.42</v>
      </c>
      <c r="F471" s="1" t="s">
        <v>25</v>
      </c>
      <c r="G471" s="1">
        <v>2.56</v>
      </c>
      <c r="H471" s="1">
        <f>(70/100*Canada_data[[#This Row],[Sales]])</f>
        <v>47.893999999999998</v>
      </c>
      <c r="I471" s="1">
        <f>Canada_data[[#This Row],[ Cost Of Goods ]]+Canada_data[[#This Row],[Shipping Cost]]</f>
        <v>50.454000000000001</v>
      </c>
      <c r="J471" s="1" t="s">
        <v>59</v>
      </c>
      <c r="K471" s="1" t="s">
        <v>16</v>
      </c>
      <c r="L471" s="1" t="s">
        <v>27</v>
      </c>
      <c r="M471" s="1" t="s">
        <v>37</v>
      </c>
      <c r="N471" s="1" t="s">
        <v>32</v>
      </c>
      <c r="O471" s="2">
        <v>40859</v>
      </c>
      <c r="P471" s="34"/>
      <c r="Q471" s="34"/>
    </row>
    <row r="472" spans="1:17" x14ac:dyDescent="0.3">
      <c r="A472" s="1">
        <v>22561</v>
      </c>
      <c r="B472" s="2" t="s">
        <v>257</v>
      </c>
      <c r="C472" s="1" t="s">
        <v>20</v>
      </c>
      <c r="D472" s="1">
        <v>7</v>
      </c>
      <c r="E472" s="1">
        <v>128.62</v>
      </c>
      <c r="F472" s="1" t="s">
        <v>25</v>
      </c>
      <c r="G472" s="1">
        <v>8.99</v>
      </c>
      <c r="H472" s="1">
        <f>(70/100*Canada_data[[#This Row],[Sales]])</f>
        <v>90.033999999999992</v>
      </c>
      <c r="I472" s="1">
        <f>Canada_data[[#This Row],[ Cost Of Goods ]]+Canada_data[[#This Row],[Shipping Cost]]</f>
        <v>99.023999999999987</v>
      </c>
      <c r="J472" s="1" t="s">
        <v>43</v>
      </c>
      <c r="K472" s="1" t="s">
        <v>16</v>
      </c>
      <c r="L472" s="1" t="s">
        <v>17</v>
      </c>
      <c r="M472" s="1" t="s">
        <v>18</v>
      </c>
      <c r="N472" s="1" t="s">
        <v>32</v>
      </c>
      <c r="O472" s="1" t="s">
        <v>185</v>
      </c>
      <c r="P472" s="34"/>
      <c r="Q472" s="34"/>
    </row>
    <row r="473" spans="1:17" x14ac:dyDescent="0.3">
      <c r="A473" s="1">
        <v>36608</v>
      </c>
      <c r="B473" s="2" t="s">
        <v>144</v>
      </c>
      <c r="C473" s="1" t="s">
        <v>13</v>
      </c>
      <c r="D473" s="1">
        <v>49</v>
      </c>
      <c r="E473" s="1">
        <v>4273.95</v>
      </c>
      <c r="F473" s="1" t="s">
        <v>25</v>
      </c>
      <c r="G473" s="1">
        <v>19.989999999999998</v>
      </c>
      <c r="H473" s="1">
        <f>(70/100*Canada_data[[#This Row],[Sales]])</f>
        <v>2991.7649999999999</v>
      </c>
      <c r="I473" s="1">
        <f>Canada_data[[#This Row],[ Cost Of Goods ]]+Canada_data[[#This Row],[Shipping Cost]]</f>
        <v>3011.7549999999997</v>
      </c>
      <c r="J473" s="1" t="s">
        <v>59</v>
      </c>
      <c r="K473" s="1" t="s">
        <v>44</v>
      </c>
      <c r="L473" s="1" t="s">
        <v>27</v>
      </c>
      <c r="M473" s="1" t="s">
        <v>168</v>
      </c>
      <c r="N473" s="1" t="s">
        <v>19</v>
      </c>
      <c r="O473" s="2">
        <v>40673</v>
      </c>
      <c r="P473" s="34"/>
      <c r="Q473" s="34"/>
    </row>
    <row r="474" spans="1:17" x14ac:dyDescent="0.3">
      <c r="A474" s="1">
        <v>49189</v>
      </c>
      <c r="B474" s="2" t="s">
        <v>129</v>
      </c>
      <c r="C474" s="1" t="s">
        <v>20</v>
      </c>
      <c r="D474" s="1">
        <v>32</v>
      </c>
      <c r="E474" s="1">
        <v>249.59</v>
      </c>
      <c r="F474" s="1" t="s">
        <v>25</v>
      </c>
      <c r="G474" s="1">
        <v>1.39</v>
      </c>
      <c r="H474" s="1">
        <f>(70/100*Canada_data[[#This Row],[Sales]])</f>
        <v>174.71299999999999</v>
      </c>
      <c r="I474" s="1">
        <f>Canada_data[[#This Row],[ Cost Of Goods ]]+Canada_data[[#This Row],[Shipping Cost]]</f>
        <v>176.10299999999998</v>
      </c>
      <c r="J474" s="1" t="s">
        <v>56</v>
      </c>
      <c r="K474" s="1" t="s">
        <v>29</v>
      </c>
      <c r="L474" s="1" t="s">
        <v>27</v>
      </c>
      <c r="M474" s="1" t="s">
        <v>168</v>
      </c>
      <c r="N474" s="1" t="s">
        <v>19</v>
      </c>
      <c r="O474" s="1" t="s">
        <v>258</v>
      </c>
      <c r="P474" s="34"/>
      <c r="Q474" s="34"/>
    </row>
    <row r="475" spans="1:17" x14ac:dyDescent="0.3">
      <c r="A475" s="1">
        <v>38758</v>
      </c>
      <c r="B475" s="2" t="s">
        <v>143</v>
      </c>
      <c r="C475" s="1" t="s">
        <v>53</v>
      </c>
      <c r="D475" s="1">
        <v>7</v>
      </c>
      <c r="E475" s="1">
        <v>497.2</v>
      </c>
      <c r="F475" s="1" t="s">
        <v>25</v>
      </c>
      <c r="G475" s="1">
        <v>49</v>
      </c>
      <c r="H475" s="1">
        <f>(70/100*Canada_data[[#This Row],[Sales]])</f>
        <v>348.03999999999996</v>
      </c>
      <c r="I475" s="1">
        <f>Canada_data[[#This Row],[ Cost Of Goods ]]+Canada_data[[#This Row],[Shipping Cost]]</f>
        <v>397.03999999999996</v>
      </c>
      <c r="J475" s="1" t="s">
        <v>15</v>
      </c>
      <c r="K475" s="1" t="s">
        <v>16</v>
      </c>
      <c r="L475" s="1" t="s">
        <v>27</v>
      </c>
      <c r="M475" s="1" t="s">
        <v>76</v>
      </c>
      <c r="N475" s="1" t="s">
        <v>93</v>
      </c>
      <c r="O475" s="1" t="s">
        <v>236</v>
      </c>
      <c r="P475" s="34"/>
      <c r="Q475" s="34"/>
    </row>
    <row r="476" spans="1:17" x14ac:dyDescent="0.3">
      <c r="A476" s="1">
        <v>21731</v>
      </c>
      <c r="B476" s="2" t="s">
        <v>206</v>
      </c>
      <c r="C476" s="1" t="s">
        <v>13</v>
      </c>
      <c r="D476" s="1">
        <v>26</v>
      </c>
      <c r="E476" s="1">
        <v>1580.57</v>
      </c>
      <c r="F476" s="1" t="s">
        <v>25</v>
      </c>
      <c r="G476" s="1">
        <v>49</v>
      </c>
      <c r="H476" s="1">
        <f>(70/100*Canada_data[[#This Row],[Sales]])</f>
        <v>1106.3989999999999</v>
      </c>
      <c r="I476" s="1">
        <f>Canada_data[[#This Row],[ Cost Of Goods ]]+Canada_data[[#This Row],[Shipping Cost]]</f>
        <v>1155.3989999999999</v>
      </c>
      <c r="J476" s="1" t="s">
        <v>72</v>
      </c>
      <c r="K476" s="1" t="s">
        <v>22</v>
      </c>
      <c r="L476" s="1" t="s">
        <v>27</v>
      </c>
      <c r="M476" s="1" t="s">
        <v>76</v>
      </c>
      <c r="N476" s="1" t="s">
        <v>93</v>
      </c>
      <c r="O476" s="1" t="s">
        <v>206</v>
      </c>
      <c r="P476" s="34"/>
      <c r="Q476" s="34"/>
    </row>
    <row r="477" spans="1:17" x14ac:dyDescent="0.3">
      <c r="A477" s="1">
        <v>45059</v>
      </c>
      <c r="B477" s="2">
        <v>40604</v>
      </c>
      <c r="C477" s="1" t="s">
        <v>53</v>
      </c>
      <c r="D477" s="1">
        <v>39</v>
      </c>
      <c r="E477" s="1">
        <v>3401.8</v>
      </c>
      <c r="F477" s="1" t="s">
        <v>14</v>
      </c>
      <c r="G477" s="1">
        <v>19.989999999999998</v>
      </c>
      <c r="H477" s="1">
        <f>(70/100*Canada_data[[#This Row],[Sales]])</f>
        <v>2381.2599999999998</v>
      </c>
      <c r="I477" s="1">
        <f>Canada_data[[#This Row],[ Cost Of Goods ]]+Canada_data[[#This Row],[Shipping Cost]]</f>
        <v>2401.2499999999995</v>
      </c>
      <c r="J477" s="1" t="s">
        <v>43</v>
      </c>
      <c r="K477" s="1" t="s">
        <v>16</v>
      </c>
      <c r="L477" s="1" t="s">
        <v>27</v>
      </c>
      <c r="M477" s="1" t="s">
        <v>64</v>
      </c>
      <c r="N477" s="1" t="s">
        <v>19</v>
      </c>
      <c r="O477" s="2">
        <v>40665</v>
      </c>
      <c r="P477" s="34"/>
      <c r="Q477" s="34"/>
    </row>
    <row r="478" spans="1:17" x14ac:dyDescent="0.3">
      <c r="A478" s="1">
        <v>31556</v>
      </c>
      <c r="B478" s="2" t="s">
        <v>147</v>
      </c>
      <c r="C478" s="1" t="s">
        <v>20</v>
      </c>
      <c r="D478" s="1">
        <v>35</v>
      </c>
      <c r="E478" s="1">
        <v>269.35000000000002</v>
      </c>
      <c r="F478" s="1" t="s">
        <v>25</v>
      </c>
      <c r="G478" s="1">
        <v>3.68</v>
      </c>
      <c r="H478" s="1">
        <f>(70/100*Canada_data[[#This Row],[Sales]])</f>
        <v>188.54500000000002</v>
      </c>
      <c r="I478" s="1">
        <f>Canada_data[[#This Row],[ Cost Of Goods ]]+Canada_data[[#This Row],[Shipping Cost]]</f>
        <v>192.22500000000002</v>
      </c>
      <c r="J478" s="1" t="s">
        <v>108</v>
      </c>
      <c r="K478" s="1" t="s">
        <v>16</v>
      </c>
      <c r="L478" s="1" t="s">
        <v>17</v>
      </c>
      <c r="M478" s="1" t="s">
        <v>18</v>
      </c>
      <c r="N478" s="1" t="s">
        <v>38</v>
      </c>
      <c r="O478" s="1" t="s">
        <v>94</v>
      </c>
      <c r="P478" s="34"/>
      <c r="Q478" s="34"/>
    </row>
    <row r="479" spans="1:17" x14ac:dyDescent="0.3">
      <c r="A479" s="1">
        <v>25095</v>
      </c>
      <c r="B479" s="2" t="s">
        <v>156</v>
      </c>
      <c r="C479" s="1" t="s">
        <v>13</v>
      </c>
      <c r="D479" s="1">
        <v>41</v>
      </c>
      <c r="E479" s="1">
        <v>4475.03</v>
      </c>
      <c r="F479" s="1" t="s">
        <v>21</v>
      </c>
      <c r="G479" s="1">
        <v>56.14</v>
      </c>
      <c r="H479" s="1">
        <f>(70/100*Canada_data[[#This Row],[Sales]])</f>
        <v>3132.5209999999997</v>
      </c>
      <c r="I479" s="1">
        <f>Canada_data[[#This Row],[ Cost Of Goods ]]+Canada_data[[#This Row],[Shipping Cost]]</f>
        <v>3188.6609999999996</v>
      </c>
      <c r="J479" s="1" t="s">
        <v>56</v>
      </c>
      <c r="K479" s="1" t="s">
        <v>16</v>
      </c>
      <c r="L479" s="1" t="s">
        <v>30</v>
      </c>
      <c r="M479" s="1" t="s">
        <v>46</v>
      </c>
      <c r="N479" s="1" t="s">
        <v>24</v>
      </c>
      <c r="O479" s="1" t="s">
        <v>156</v>
      </c>
      <c r="P479" s="34"/>
      <c r="Q479" s="34"/>
    </row>
    <row r="480" spans="1:17" x14ac:dyDescent="0.3">
      <c r="A480" s="1">
        <v>38438</v>
      </c>
      <c r="B480" s="2" t="s">
        <v>114</v>
      </c>
      <c r="C480" s="1" t="s">
        <v>20</v>
      </c>
      <c r="D480" s="1">
        <v>17</v>
      </c>
      <c r="E480" s="1">
        <v>121.09</v>
      </c>
      <c r="F480" s="1" t="s">
        <v>25</v>
      </c>
      <c r="G480" s="1">
        <v>5.66</v>
      </c>
      <c r="H480" s="1">
        <f>(70/100*Canada_data[[#This Row],[Sales]])</f>
        <v>84.762999999999991</v>
      </c>
      <c r="I480" s="1">
        <f>Canada_data[[#This Row],[ Cost Of Goods ]]+Canada_data[[#This Row],[Shipping Cost]]</f>
        <v>90.422999999999988</v>
      </c>
      <c r="J480" s="1" t="s">
        <v>59</v>
      </c>
      <c r="K480" s="1" t="s">
        <v>29</v>
      </c>
      <c r="L480" s="1" t="s">
        <v>27</v>
      </c>
      <c r="M480" s="1" t="s">
        <v>28</v>
      </c>
      <c r="N480" s="1" t="s">
        <v>19</v>
      </c>
      <c r="O480" s="2">
        <v>40549</v>
      </c>
      <c r="P480" s="34"/>
      <c r="Q480" s="34"/>
    </row>
    <row r="481" spans="1:17" x14ac:dyDescent="0.3">
      <c r="A481" s="1">
        <v>11968</v>
      </c>
      <c r="B481" s="2" t="s">
        <v>162</v>
      </c>
      <c r="C481" s="1" t="s">
        <v>13</v>
      </c>
      <c r="D481" s="1">
        <v>31</v>
      </c>
      <c r="E481" s="1">
        <v>109.49</v>
      </c>
      <c r="F481" s="1" t="s">
        <v>25</v>
      </c>
      <c r="G481" s="1">
        <v>0.85</v>
      </c>
      <c r="H481" s="1">
        <f>(70/100*Canada_data[[#This Row],[Sales]])</f>
        <v>76.642999999999986</v>
      </c>
      <c r="I481" s="1">
        <f>Canada_data[[#This Row],[ Cost Of Goods ]]+Canada_data[[#This Row],[Shipping Cost]]</f>
        <v>77.492999999999981</v>
      </c>
      <c r="J481" s="1" t="s">
        <v>126</v>
      </c>
      <c r="K481" s="1" t="s">
        <v>22</v>
      </c>
      <c r="L481" s="1" t="s">
        <v>27</v>
      </c>
      <c r="M481" s="1" t="s">
        <v>41</v>
      </c>
      <c r="N481" s="1" t="s">
        <v>38</v>
      </c>
      <c r="O481" s="1" t="s">
        <v>162</v>
      </c>
      <c r="P481" s="34"/>
      <c r="Q481" s="34"/>
    </row>
    <row r="482" spans="1:17" x14ac:dyDescent="0.3">
      <c r="A482" s="1">
        <v>35649</v>
      </c>
      <c r="B482" s="2">
        <v>40796</v>
      </c>
      <c r="C482" s="1" t="s">
        <v>60</v>
      </c>
      <c r="D482" s="1">
        <v>25</v>
      </c>
      <c r="E482" s="1">
        <v>174.03</v>
      </c>
      <c r="F482" s="1" t="s">
        <v>25</v>
      </c>
      <c r="G482" s="1">
        <v>5.74</v>
      </c>
      <c r="H482" s="1">
        <f>(70/100*Canada_data[[#This Row],[Sales]])</f>
        <v>121.821</v>
      </c>
      <c r="I482" s="1">
        <f>Canada_data[[#This Row],[ Cost Of Goods ]]+Canada_data[[#This Row],[Shipping Cost]]</f>
        <v>127.56099999999999</v>
      </c>
      <c r="J482" s="1" t="s">
        <v>15</v>
      </c>
      <c r="K482" s="1" t="s">
        <v>16</v>
      </c>
      <c r="L482" s="1" t="s">
        <v>27</v>
      </c>
      <c r="M482" s="1" t="s">
        <v>28</v>
      </c>
      <c r="N482" s="1" t="s">
        <v>19</v>
      </c>
      <c r="O482" s="2">
        <v>40857</v>
      </c>
      <c r="P482" s="34"/>
      <c r="Q482" s="34"/>
    </row>
    <row r="483" spans="1:17" x14ac:dyDescent="0.3">
      <c r="A483" s="1">
        <v>12262</v>
      </c>
      <c r="B483" s="2">
        <v>40828</v>
      </c>
      <c r="C483" s="1" t="s">
        <v>13</v>
      </c>
      <c r="D483" s="1">
        <v>45</v>
      </c>
      <c r="E483" s="1">
        <v>1212.9280000000001</v>
      </c>
      <c r="F483" s="1" t="s">
        <v>21</v>
      </c>
      <c r="G483" s="1">
        <v>45.51</v>
      </c>
      <c r="H483" s="1">
        <f>(70/100*Canada_data[[#This Row],[Sales]])</f>
        <v>849.04960000000005</v>
      </c>
      <c r="I483" s="1">
        <f>Canada_data[[#This Row],[ Cost Of Goods ]]+Canada_data[[#This Row],[Shipping Cost]]</f>
        <v>894.55960000000005</v>
      </c>
      <c r="J483" s="1" t="s">
        <v>49</v>
      </c>
      <c r="K483" s="1" t="s">
        <v>29</v>
      </c>
      <c r="L483" s="1" t="s">
        <v>17</v>
      </c>
      <c r="M483" s="1" t="s">
        <v>57</v>
      </c>
      <c r="N483" s="1" t="s">
        <v>62</v>
      </c>
      <c r="O483" s="1" t="s">
        <v>219</v>
      </c>
      <c r="P483" s="34"/>
      <c r="Q483" s="34"/>
    </row>
    <row r="484" spans="1:17" x14ac:dyDescent="0.3">
      <c r="A484" s="1">
        <v>52482</v>
      </c>
      <c r="B484" s="2" t="s">
        <v>229</v>
      </c>
      <c r="C484" s="1" t="s">
        <v>20</v>
      </c>
      <c r="D484" s="1">
        <v>21</v>
      </c>
      <c r="E484" s="1">
        <v>848.2</v>
      </c>
      <c r="F484" s="1" t="s">
        <v>14</v>
      </c>
      <c r="G484" s="1">
        <v>5.33</v>
      </c>
      <c r="H484" s="1">
        <f>(70/100*Canada_data[[#This Row],[Sales]])</f>
        <v>593.74</v>
      </c>
      <c r="I484" s="1">
        <f>Canada_data[[#This Row],[ Cost Of Goods ]]+Canada_data[[#This Row],[Shipping Cost]]</f>
        <v>599.07000000000005</v>
      </c>
      <c r="J484" s="1" t="s">
        <v>40</v>
      </c>
      <c r="K484" s="1" t="s">
        <v>22</v>
      </c>
      <c r="L484" s="1" t="s">
        <v>27</v>
      </c>
      <c r="M484" s="1" t="s">
        <v>76</v>
      </c>
      <c r="N484" s="1" t="s">
        <v>19</v>
      </c>
      <c r="O484" s="1" t="s">
        <v>229</v>
      </c>
      <c r="P484" s="34"/>
      <c r="Q484" s="34"/>
    </row>
    <row r="485" spans="1:17" x14ac:dyDescent="0.3">
      <c r="A485" s="1">
        <v>20805</v>
      </c>
      <c r="B485" s="2">
        <v>40817</v>
      </c>
      <c r="C485" s="1" t="s">
        <v>35</v>
      </c>
      <c r="D485" s="1">
        <v>12</v>
      </c>
      <c r="E485" s="1">
        <v>45.61</v>
      </c>
      <c r="F485" s="1" t="s">
        <v>25</v>
      </c>
      <c r="G485" s="1">
        <v>0.7</v>
      </c>
      <c r="H485" s="1">
        <f>(70/100*Canada_data[[#This Row],[Sales]])</f>
        <v>31.926999999999996</v>
      </c>
      <c r="I485" s="1">
        <f>Canada_data[[#This Row],[ Cost Of Goods ]]+Canada_data[[#This Row],[Shipping Cost]]</f>
        <v>32.626999999999995</v>
      </c>
      <c r="J485" s="1" t="s">
        <v>56</v>
      </c>
      <c r="K485" s="1" t="s">
        <v>29</v>
      </c>
      <c r="L485" s="1" t="s">
        <v>27</v>
      </c>
      <c r="M485" s="1" t="s">
        <v>41</v>
      </c>
      <c r="N485" s="1" t="s">
        <v>38</v>
      </c>
      <c r="O485" s="2">
        <v>40848</v>
      </c>
      <c r="P485" s="34"/>
      <c r="Q485" s="34"/>
    </row>
    <row r="486" spans="1:17" x14ac:dyDescent="0.3">
      <c r="A486" s="1">
        <v>27936</v>
      </c>
      <c r="B486" s="2">
        <v>40731</v>
      </c>
      <c r="C486" s="1" t="s">
        <v>35</v>
      </c>
      <c r="D486" s="1">
        <v>3</v>
      </c>
      <c r="E486" s="1">
        <v>9172.32</v>
      </c>
      <c r="F486" s="1" t="s">
        <v>21</v>
      </c>
      <c r="G486" s="1">
        <v>8.73</v>
      </c>
      <c r="H486" s="1">
        <f>(70/100*Canada_data[[#This Row],[Sales]])</f>
        <v>6420.6239999999998</v>
      </c>
      <c r="I486" s="1">
        <f>Canada_data[[#This Row],[ Cost Of Goods ]]+Canada_data[[#This Row],[Shipping Cost]]</f>
        <v>6429.3539999999994</v>
      </c>
      <c r="J486" s="1" t="s">
        <v>49</v>
      </c>
      <c r="K486" s="1" t="s">
        <v>16</v>
      </c>
      <c r="L486" s="1" t="s">
        <v>30</v>
      </c>
      <c r="M486" s="1" t="s">
        <v>46</v>
      </c>
      <c r="N486" s="1" t="s">
        <v>62</v>
      </c>
      <c r="O486" s="2">
        <v>40793</v>
      </c>
      <c r="P486" s="34"/>
      <c r="Q486" s="34"/>
    </row>
    <row r="487" spans="1:17" x14ac:dyDescent="0.3">
      <c r="A487" s="1">
        <v>51494</v>
      </c>
      <c r="B487" s="2">
        <v>40610</v>
      </c>
      <c r="C487" s="1" t="s">
        <v>20</v>
      </c>
      <c r="D487" s="1">
        <v>42</v>
      </c>
      <c r="E487" s="1">
        <v>493.56</v>
      </c>
      <c r="F487" s="1" t="s">
        <v>25</v>
      </c>
      <c r="G487" s="1">
        <v>5.99</v>
      </c>
      <c r="H487" s="1">
        <f>(70/100*Canada_data[[#This Row],[Sales]])</f>
        <v>345.49199999999996</v>
      </c>
      <c r="I487" s="1">
        <f>Canada_data[[#This Row],[ Cost Of Goods ]]+Canada_data[[#This Row],[Shipping Cost]]</f>
        <v>351.48199999999997</v>
      </c>
      <c r="J487" s="1" t="s">
        <v>43</v>
      </c>
      <c r="K487" s="1" t="s">
        <v>16</v>
      </c>
      <c r="L487" s="1" t="s">
        <v>30</v>
      </c>
      <c r="M487" s="1" t="s">
        <v>46</v>
      </c>
      <c r="N487" s="1" t="s">
        <v>47</v>
      </c>
      <c r="O487" s="2">
        <v>40671</v>
      </c>
      <c r="P487" s="34"/>
      <c r="Q487" s="34"/>
    </row>
    <row r="488" spans="1:17" x14ac:dyDescent="0.3">
      <c r="A488" s="1">
        <v>18375</v>
      </c>
      <c r="B488" s="2" t="s">
        <v>184</v>
      </c>
      <c r="C488" s="1" t="s">
        <v>13</v>
      </c>
      <c r="D488" s="1">
        <v>20</v>
      </c>
      <c r="E488" s="1">
        <v>76.89</v>
      </c>
      <c r="F488" s="1" t="s">
        <v>25</v>
      </c>
      <c r="G488" s="1">
        <v>0.5</v>
      </c>
      <c r="H488" s="1">
        <f>(70/100*Canada_data[[#This Row],[Sales]])</f>
        <v>53.823</v>
      </c>
      <c r="I488" s="1">
        <f>Canada_data[[#This Row],[ Cost Of Goods ]]+Canada_data[[#This Row],[Shipping Cost]]</f>
        <v>54.323</v>
      </c>
      <c r="J488" s="1" t="s">
        <v>36</v>
      </c>
      <c r="K488" s="1" t="s">
        <v>44</v>
      </c>
      <c r="L488" s="1" t="s">
        <v>27</v>
      </c>
      <c r="M488" s="1" t="s">
        <v>85</v>
      </c>
      <c r="N488" s="1" t="s">
        <v>19</v>
      </c>
      <c r="O488" s="1" t="s">
        <v>236</v>
      </c>
      <c r="P488" s="34"/>
      <c r="Q488" s="34"/>
    </row>
    <row r="489" spans="1:17" x14ac:dyDescent="0.3">
      <c r="A489" s="1">
        <v>29351</v>
      </c>
      <c r="B489" s="2">
        <v>40612</v>
      </c>
      <c r="C489" s="1" t="s">
        <v>60</v>
      </c>
      <c r="D489" s="1">
        <v>17</v>
      </c>
      <c r="E489" s="1">
        <v>5122.6099999999997</v>
      </c>
      <c r="F489" s="1" t="s">
        <v>25</v>
      </c>
      <c r="G489" s="1">
        <v>19.989999999999998</v>
      </c>
      <c r="H489" s="1">
        <f>(70/100*Canada_data[[#This Row],[Sales]])</f>
        <v>3585.8269999999993</v>
      </c>
      <c r="I489" s="1">
        <f>Canada_data[[#This Row],[ Cost Of Goods ]]+Canada_data[[#This Row],[Shipping Cost]]</f>
        <v>3605.8169999999991</v>
      </c>
      <c r="J489" s="1" t="s">
        <v>36</v>
      </c>
      <c r="K489" s="1" t="s">
        <v>16</v>
      </c>
      <c r="L489" s="1" t="s">
        <v>27</v>
      </c>
      <c r="M489" s="1" t="s">
        <v>79</v>
      </c>
      <c r="N489" s="1" t="s">
        <v>19</v>
      </c>
      <c r="O489" s="2">
        <v>40673</v>
      </c>
      <c r="P489" s="34"/>
      <c r="Q489" s="34"/>
    </row>
    <row r="490" spans="1:17" x14ac:dyDescent="0.3">
      <c r="A490" s="1">
        <v>55744</v>
      </c>
      <c r="B490" s="2" t="s">
        <v>61</v>
      </c>
      <c r="C490" s="1" t="s">
        <v>20</v>
      </c>
      <c r="D490" s="1">
        <v>23</v>
      </c>
      <c r="E490" s="1">
        <v>415.05500000000001</v>
      </c>
      <c r="F490" s="1" t="s">
        <v>25</v>
      </c>
      <c r="G490" s="1">
        <v>0.99</v>
      </c>
      <c r="H490" s="1">
        <f>(70/100*Canada_data[[#This Row],[Sales]])</f>
        <v>290.5385</v>
      </c>
      <c r="I490" s="1">
        <f>Canada_data[[#This Row],[ Cost Of Goods ]]+Canada_data[[#This Row],[Shipping Cost]]</f>
        <v>291.52850000000001</v>
      </c>
      <c r="J490" s="1" t="s">
        <v>36</v>
      </c>
      <c r="K490" s="1" t="s">
        <v>16</v>
      </c>
      <c r="L490" s="1" t="s">
        <v>30</v>
      </c>
      <c r="M490" s="1" t="s">
        <v>50</v>
      </c>
      <c r="N490" s="1" t="s">
        <v>32</v>
      </c>
      <c r="O490" s="1" t="s">
        <v>136</v>
      </c>
      <c r="P490" s="34"/>
      <c r="Q490" s="34"/>
    </row>
    <row r="491" spans="1:17" x14ac:dyDescent="0.3">
      <c r="A491" s="1">
        <v>55715</v>
      </c>
      <c r="B491" s="2">
        <v>40578</v>
      </c>
      <c r="C491" s="1" t="s">
        <v>20</v>
      </c>
      <c r="D491" s="1">
        <v>28</v>
      </c>
      <c r="E491" s="1">
        <v>168.57</v>
      </c>
      <c r="F491" s="1" t="s">
        <v>14</v>
      </c>
      <c r="G491" s="1">
        <v>2.99</v>
      </c>
      <c r="H491" s="1">
        <f>(70/100*Canada_data[[#This Row],[Sales]])</f>
        <v>117.99899999999998</v>
      </c>
      <c r="I491" s="1">
        <f>Canada_data[[#This Row],[ Cost Of Goods ]]+Canada_data[[#This Row],[Shipping Cost]]</f>
        <v>120.98899999999998</v>
      </c>
      <c r="J491" s="1" t="s">
        <v>26</v>
      </c>
      <c r="K491" s="1" t="s">
        <v>22</v>
      </c>
      <c r="L491" s="1" t="s">
        <v>27</v>
      </c>
      <c r="M491" s="1" t="s">
        <v>79</v>
      </c>
      <c r="N491" s="1" t="s">
        <v>19</v>
      </c>
      <c r="O491" s="2">
        <v>40637</v>
      </c>
      <c r="P491" s="34"/>
      <c r="Q491" s="34"/>
    </row>
    <row r="492" spans="1:17" x14ac:dyDescent="0.3">
      <c r="A492" s="1">
        <v>24960</v>
      </c>
      <c r="B492" s="2" t="s">
        <v>220</v>
      </c>
      <c r="C492" s="1" t="s">
        <v>35</v>
      </c>
      <c r="D492" s="1">
        <v>18</v>
      </c>
      <c r="E492" s="1">
        <v>125.8</v>
      </c>
      <c r="F492" s="1" t="s">
        <v>25</v>
      </c>
      <c r="G492" s="1">
        <v>5.87</v>
      </c>
      <c r="H492" s="1">
        <f>(70/100*Canada_data[[#This Row],[Sales]])</f>
        <v>88.059999999999988</v>
      </c>
      <c r="I492" s="1">
        <f>Canada_data[[#This Row],[ Cost Of Goods ]]+Canada_data[[#This Row],[Shipping Cost]]</f>
        <v>93.929999999999993</v>
      </c>
      <c r="J492" s="1" t="s">
        <v>56</v>
      </c>
      <c r="K492" s="1" t="s">
        <v>44</v>
      </c>
      <c r="L492" s="1" t="s">
        <v>27</v>
      </c>
      <c r="M492" s="1" t="s">
        <v>28</v>
      </c>
      <c r="N492" s="1" t="s">
        <v>19</v>
      </c>
      <c r="O492" s="1" t="s">
        <v>221</v>
      </c>
      <c r="P492" s="34"/>
      <c r="Q492" s="34"/>
    </row>
    <row r="493" spans="1:17" x14ac:dyDescent="0.3">
      <c r="A493" s="1">
        <v>24583</v>
      </c>
      <c r="B493" s="2">
        <v>40794</v>
      </c>
      <c r="C493" s="1" t="s">
        <v>20</v>
      </c>
      <c r="D493" s="1">
        <v>17</v>
      </c>
      <c r="E493" s="1">
        <v>42.29</v>
      </c>
      <c r="F493" s="1" t="s">
        <v>25</v>
      </c>
      <c r="G493" s="1">
        <v>6.05</v>
      </c>
      <c r="H493" s="1">
        <f>(70/100*Canada_data[[#This Row],[Sales]])</f>
        <v>29.602999999999998</v>
      </c>
      <c r="I493" s="1">
        <f>Canada_data[[#This Row],[ Cost Of Goods ]]+Canada_data[[#This Row],[Shipping Cost]]</f>
        <v>35.652999999999999</v>
      </c>
      <c r="J493" s="1" t="s">
        <v>59</v>
      </c>
      <c r="K493" s="1" t="s">
        <v>22</v>
      </c>
      <c r="L493" s="1" t="s">
        <v>27</v>
      </c>
      <c r="M493" s="1" t="s">
        <v>79</v>
      </c>
      <c r="N493" s="1" t="s">
        <v>19</v>
      </c>
      <c r="O493" s="2">
        <v>40885</v>
      </c>
      <c r="P493" s="34"/>
      <c r="Q493" s="34"/>
    </row>
    <row r="494" spans="1:17" x14ac:dyDescent="0.3">
      <c r="A494" s="1">
        <v>36933</v>
      </c>
      <c r="B494" s="2">
        <v>40884</v>
      </c>
      <c r="C494" s="1" t="s">
        <v>35</v>
      </c>
      <c r="D494" s="1">
        <v>32</v>
      </c>
      <c r="E494" s="1">
        <v>115.81</v>
      </c>
      <c r="F494" s="1" t="s">
        <v>25</v>
      </c>
      <c r="G494" s="1">
        <v>0.5</v>
      </c>
      <c r="H494" s="1">
        <f>(70/100*Canada_data[[#This Row],[Sales]])</f>
        <v>81.066999999999993</v>
      </c>
      <c r="I494" s="1">
        <f>Canada_data[[#This Row],[ Cost Of Goods ]]+Canada_data[[#This Row],[Shipping Cost]]</f>
        <v>81.566999999999993</v>
      </c>
      <c r="J494" s="1" t="s">
        <v>56</v>
      </c>
      <c r="K494" s="1" t="s">
        <v>44</v>
      </c>
      <c r="L494" s="1" t="s">
        <v>27</v>
      </c>
      <c r="M494" s="1" t="s">
        <v>85</v>
      </c>
      <c r="N494" s="1" t="s">
        <v>19</v>
      </c>
      <c r="O494" s="1" t="s">
        <v>142</v>
      </c>
      <c r="P494" s="34"/>
      <c r="Q494" s="34"/>
    </row>
    <row r="495" spans="1:17" x14ac:dyDescent="0.3">
      <c r="A495" s="1">
        <v>33254</v>
      </c>
      <c r="B495" s="2">
        <v>40613</v>
      </c>
      <c r="C495" s="1" t="s">
        <v>53</v>
      </c>
      <c r="D495" s="1">
        <v>11</v>
      </c>
      <c r="E495" s="1">
        <v>466.35</v>
      </c>
      <c r="F495" s="1" t="s">
        <v>25</v>
      </c>
      <c r="G495" s="1">
        <v>9.1999999999999993</v>
      </c>
      <c r="H495" s="1">
        <f>(70/100*Canada_data[[#This Row],[Sales]])</f>
        <v>326.44499999999999</v>
      </c>
      <c r="I495" s="1">
        <f>Canada_data[[#This Row],[ Cost Of Goods ]]+Canada_data[[#This Row],[Shipping Cost]]</f>
        <v>335.64499999999998</v>
      </c>
      <c r="J495" s="1" t="s">
        <v>40</v>
      </c>
      <c r="K495" s="1" t="s">
        <v>29</v>
      </c>
      <c r="L495" s="1" t="s">
        <v>17</v>
      </c>
      <c r="M495" s="1" t="s">
        <v>18</v>
      </c>
      <c r="N495" s="1" t="s">
        <v>38</v>
      </c>
      <c r="O495" s="2">
        <v>40674</v>
      </c>
      <c r="P495" s="34"/>
      <c r="Q495" s="34"/>
    </row>
    <row r="496" spans="1:17" x14ac:dyDescent="0.3">
      <c r="A496" s="1">
        <v>3525</v>
      </c>
      <c r="B496" s="2" t="s">
        <v>134</v>
      </c>
      <c r="C496" s="1" t="s">
        <v>53</v>
      </c>
      <c r="D496" s="1">
        <v>38</v>
      </c>
      <c r="E496" s="1">
        <v>115.43</v>
      </c>
      <c r="F496" s="1" t="s">
        <v>25</v>
      </c>
      <c r="G496" s="1">
        <v>1.34</v>
      </c>
      <c r="H496" s="1">
        <f>(70/100*Canada_data[[#This Row],[Sales]])</f>
        <v>80.801000000000002</v>
      </c>
      <c r="I496" s="1">
        <f>Canada_data[[#This Row],[ Cost Of Goods ]]+Canada_data[[#This Row],[Shipping Cost]]</f>
        <v>82.141000000000005</v>
      </c>
      <c r="J496" s="1" t="s">
        <v>49</v>
      </c>
      <c r="K496" s="1" t="s">
        <v>29</v>
      </c>
      <c r="L496" s="1" t="s">
        <v>27</v>
      </c>
      <c r="M496" s="1" t="s">
        <v>41</v>
      </c>
      <c r="N496" s="1" t="s">
        <v>38</v>
      </c>
      <c r="O496" s="1" t="s">
        <v>213</v>
      </c>
      <c r="P496" s="34"/>
      <c r="Q496" s="34"/>
    </row>
    <row r="497" spans="1:17" x14ac:dyDescent="0.3">
      <c r="A497" s="1">
        <v>55042</v>
      </c>
      <c r="B497" s="2">
        <v>40767</v>
      </c>
      <c r="C497" s="1" t="s">
        <v>35</v>
      </c>
      <c r="D497" s="1">
        <v>38</v>
      </c>
      <c r="E497" s="1">
        <v>1978.4345000000001</v>
      </c>
      <c r="F497" s="1" t="s">
        <v>25</v>
      </c>
      <c r="G497" s="1">
        <v>2.5</v>
      </c>
      <c r="H497" s="1">
        <f>(70/100*Canada_data[[#This Row],[Sales]])</f>
        <v>1384.9041500000001</v>
      </c>
      <c r="I497" s="1">
        <f>Canada_data[[#This Row],[ Cost Of Goods ]]+Canada_data[[#This Row],[Shipping Cost]]</f>
        <v>1387.4041500000001</v>
      </c>
      <c r="J497" s="1" t="s">
        <v>40</v>
      </c>
      <c r="K497" s="1" t="s">
        <v>29</v>
      </c>
      <c r="L497" s="1" t="s">
        <v>30</v>
      </c>
      <c r="M497" s="1" t="s">
        <v>50</v>
      </c>
      <c r="N497" s="1" t="s">
        <v>19</v>
      </c>
      <c r="O497" s="2">
        <v>40798</v>
      </c>
      <c r="P497" s="34"/>
      <c r="Q497" s="34"/>
    </row>
    <row r="498" spans="1:17" x14ac:dyDescent="0.3">
      <c r="A498" s="1">
        <v>450</v>
      </c>
      <c r="B498" s="2">
        <v>40636</v>
      </c>
      <c r="C498" s="1" t="s">
        <v>53</v>
      </c>
      <c r="D498" s="1">
        <v>35</v>
      </c>
      <c r="E498" s="1">
        <v>543.72</v>
      </c>
      <c r="F498" s="1" t="s">
        <v>25</v>
      </c>
      <c r="G498" s="1">
        <v>11.25</v>
      </c>
      <c r="H498" s="1">
        <f>(70/100*Canada_data[[#This Row],[Sales]])</f>
        <v>380.60399999999998</v>
      </c>
      <c r="I498" s="1">
        <f>Canada_data[[#This Row],[ Cost Of Goods ]]+Canada_data[[#This Row],[Shipping Cost]]</f>
        <v>391.85399999999998</v>
      </c>
      <c r="J498" s="1" t="s">
        <v>15</v>
      </c>
      <c r="K498" s="1" t="s">
        <v>16</v>
      </c>
      <c r="L498" s="1" t="s">
        <v>27</v>
      </c>
      <c r="M498" s="1" t="s">
        <v>64</v>
      </c>
      <c r="N498" s="1" t="s">
        <v>19</v>
      </c>
      <c r="O498" s="2">
        <v>40697</v>
      </c>
      <c r="P498" s="34"/>
      <c r="Q498" s="34"/>
    </row>
    <row r="499" spans="1:17" x14ac:dyDescent="0.3">
      <c r="A499" s="1">
        <v>20482</v>
      </c>
      <c r="B499" s="2" t="s">
        <v>167</v>
      </c>
      <c r="C499" s="1" t="s">
        <v>60</v>
      </c>
      <c r="D499" s="1">
        <v>38</v>
      </c>
      <c r="E499" s="1">
        <v>4650.07</v>
      </c>
      <c r="F499" s="1" t="s">
        <v>21</v>
      </c>
      <c r="G499" s="1">
        <v>60.19</v>
      </c>
      <c r="H499" s="1">
        <f>(70/100*Canada_data[[#This Row],[Sales]])</f>
        <v>3255.0489999999995</v>
      </c>
      <c r="I499" s="1">
        <f>Canada_data[[#This Row],[ Cost Of Goods ]]+Canada_data[[#This Row],[Shipping Cost]]</f>
        <v>3315.2389999999996</v>
      </c>
      <c r="J499" s="1" t="s">
        <v>56</v>
      </c>
      <c r="K499" s="1" t="s">
        <v>44</v>
      </c>
      <c r="L499" s="1" t="s">
        <v>17</v>
      </c>
      <c r="M499" s="1" t="s">
        <v>150</v>
      </c>
      <c r="N499" s="1" t="s">
        <v>62</v>
      </c>
      <c r="O499" s="1" t="s">
        <v>167</v>
      </c>
      <c r="P499" s="34"/>
      <c r="Q499" s="34"/>
    </row>
    <row r="500" spans="1:17" x14ac:dyDescent="0.3">
      <c r="A500" s="1">
        <v>58433</v>
      </c>
      <c r="B500" s="2">
        <v>40550</v>
      </c>
      <c r="C500" s="1" t="s">
        <v>35</v>
      </c>
      <c r="D500" s="1">
        <v>20</v>
      </c>
      <c r="E500" s="1">
        <v>5989.0479999999998</v>
      </c>
      <c r="F500" s="1" t="s">
        <v>21</v>
      </c>
      <c r="G500" s="1">
        <v>42.52</v>
      </c>
      <c r="H500" s="1">
        <f>(70/100*Canada_data[[#This Row],[Sales]])</f>
        <v>4192.3335999999999</v>
      </c>
      <c r="I500" s="1">
        <f>Canada_data[[#This Row],[ Cost Of Goods ]]+Canada_data[[#This Row],[Shipping Cost]]</f>
        <v>4234.8536000000004</v>
      </c>
      <c r="J500" s="1" t="s">
        <v>15</v>
      </c>
      <c r="K500" s="1" t="s">
        <v>29</v>
      </c>
      <c r="L500" s="1" t="s">
        <v>17</v>
      </c>
      <c r="M500" s="1" t="s">
        <v>57</v>
      </c>
      <c r="N500" s="1" t="s">
        <v>62</v>
      </c>
      <c r="O500" s="2">
        <v>40609</v>
      </c>
      <c r="P500" s="34"/>
      <c r="Q500" s="34"/>
    </row>
    <row r="501" spans="1:17" x14ac:dyDescent="0.3">
      <c r="A501" s="1">
        <v>7462</v>
      </c>
      <c r="B501" s="2" t="s">
        <v>240</v>
      </c>
      <c r="C501" s="1" t="s">
        <v>35</v>
      </c>
      <c r="D501" s="1">
        <v>3</v>
      </c>
      <c r="E501" s="1">
        <v>72.63</v>
      </c>
      <c r="F501" s="1" t="s">
        <v>14</v>
      </c>
      <c r="G501" s="1">
        <v>5.53</v>
      </c>
      <c r="H501" s="1">
        <f>(70/100*Canada_data[[#This Row],[Sales]])</f>
        <v>50.840999999999994</v>
      </c>
      <c r="I501" s="1">
        <f>Canada_data[[#This Row],[ Cost Of Goods ]]+Canada_data[[#This Row],[Shipping Cost]]</f>
        <v>56.370999999999995</v>
      </c>
      <c r="J501" s="1" t="s">
        <v>56</v>
      </c>
      <c r="K501" s="1" t="s">
        <v>44</v>
      </c>
      <c r="L501" s="1" t="s">
        <v>27</v>
      </c>
      <c r="M501" s="1" t="s">
        <v>41</v>
      </c>
      <c r="N501" s="1" t="s">
        <v>32</v>
      </c>
      <c r="O501" s="1" t="s">
        <v>241</v>
      </c>
      <c r="P501" s="34"/>
      <c r="Q501" s="34"/>
    </row>
    <row r="502" spans="1:17" x14ac:dyDescent="0.3">
      <c r="A502" s="1">
        <v>40803</v>
      </c>
      <c r="B502" s="2" t="s">
        <v>223</v>
      </c>
      <c r="C502" s="1" t="s">
        <v>13</v>
      </c>
      <c r="D502" s="1">
        <v>22</v>
      </c>
      <c r="E502" s="1">
        <v>83.02</v>
      </c>
      <c r="F502" s="1" t="s">
        <v>25</v>
      </c>
      <c r="G502" s="1">
        <v>1.49</v>
      </c>
      <c r="H502" s="1">
        <f>(70/100*Canada_data[[#This Row],[Sales]])</f>
        <v>58.11399999999999</v>
      </c>
      <c r="I502" s="1">
        <f>Canada_data[[#This Row],[ Cost Of Goods ]]+Canada_data[[#This Row],[Shipping Cost]]</f>
        <v>59.603999999999992</v>
      </c>
      <c r="J502" s="1" t="s">
        <v>15</v>
      </c>
      <c r="K502" s="1" t="s">
        <v>44</v>
      </c>
      <c r="L502" s="1" t="s">
        <v>27</v>
      </c>
      <c r="M502" s="1" t="s">
        <v>79</v>
      </c>
      <c r="N502" s="1" t="s">
        <v>19</v>
      </c>
      <c r="O502" s="1" t="s">
        <v>77</v>
      </c>
      <c r="P502" s="34"/>
      <c r="Q502" s="34"/>
    </row>
    <row r="503" spans="1:17" x14ac:dyDescent="0.3">
      <c r="A503" s="1">
        <v>15300</v>
      </c>
      <c r="B503" s="2">
        <v>40757</v>
      </c>
      <c r="C503" s="1" t="s">
        <v>35</v>
      </c>
      <c r="D503" s="1">
        <v>42</v>
      </c>
      <c r="E503" s="1">
        <v>229.88</v>
      </c>
      <c r="F503" s="1" t="s">
        <v>14</v>
      </c>
      <c r="G503" s="1">
        <v>5.0599999999999996</v>
      </c>
      <c r="H503" s="1">
        <f>(70/100*Canada_data[[#This Row],[Sales]])</f>
        <v>160.916</v>
      </c>
      <c r="I503" s="1">
        <f>Canada_data[[#This Row],[ Cost Of Goods ]]+Canada_data[[#This Row],[Shipping Cost]]</f>
        <v>165.976</v>
      </c>
      <c r="J503" s="1" t="s">
        <v>59</v>
      </c>
      <c r="K503" s="1" t="s">
        <v>29</v>
      </c>
      <c r="L503" s="1" t="s">
        <v>27</v>
      </c>
      <c r="M503" s="1" t="s">
        <v>28</v>
      </c>
      <c r="N503" s="1" t="s">
        <v>19</v>
      </c>
      <c r="O503" s="2">
        <v>40818</v>
      </c>
      <c r="P503" s="34"/>
      <c r="Q503" s="34"/>
    </row>
    <row r="504" spans="1:17" x14ac:dyDescent="0.3">
      <c r="A504" s="1">
        <v>16356</v>
      </c>
      <c r="B504" s="2">
        <v>40582</v>
      </c>
      <c r="C504" s="1" t="s">
        <v>20</v>
      </c>
      <c r="D504" s="1">
        <v>6</v>
      </c>
      <c r="E504" s="1">
        <v>157.94</v>
      </c>
      <c r="F504" s="1" t="s">
        <v>14</v>
      </c>
      <c r="G504" s="1">
        <v>4.5</v>
      </c>
      <c r="H504" s="1">
        <f>(70/100*Canada_data[[#This Row],[Sales]])</f>
        <v>110.55799999999999</v>
      </c>
      <c r="I504" s="1">
        <f>Canada_data[[#This Row],[ Cost Of Goods ]]+Canada_data[[#This Row],[Shipping Cost]]</f>
        <v>115.05799999999999</v>
      </c>
      <c r="J504" s="1" t="s">
        <v>49</v>
      </c>
      <c r="K504" s="1" t="s">
        <v>22</v>
      </c>
      <c r="L504" s="1" t="s">
        <v>27</v>
      </c>
      <c r="M504" s="1" t="s">
        <v>76</v>
      </c>
      <c r="N504" s="1" t="s">
        <v>19</v>
      </c>
      <c r="O504" s="2">
        <v>40610</v>
      </c>
      <c r="P504" s="34"/>
      <c r="Q504" s="34"/>
    </row>
    <row r="505" spans="1:17" x14ac:dyDescent="0.3">
      <c r="A505" s="1">
        <v>59205</v>
      </c>
      <c r="B505" s="2" t="s">
        <v>192</v>
      </c>
      <c r="C505" s="1" t="s">
        <v>20</v>
      </c>
      <c r="D505" s="1">
        <v>35</v>
      </c>
      <c r="E505" s="1">
        <v>597.04</v>
      </c>
      <c r="F505" s="1" t="s">
        <v>25</v>
      </c>
      <c r="G505" s="1">
        <v>7.04</v>
      </c>
      <c r="H505" s="1">
        <f>(70/100*Canada_data[[#This Row],[Sales]])</f>
        <v>417.92799999999994</v>
      </c>
      <c r="I505" s="1">
        <f>Canada_data[[#This Row],[ Cost Of Goods ]]+Canada_data[[#This Row],[Shipping Cost]]</f>
        <v>424.96799999999996</v>
      </c>
      <c r="J505" s="1" t="s">
        <v>108</v>
      </c>
      <c r="K505" s="1" t="s">
        <v>29</v>
      </c>
      <c r="L505" s="1" t="s">
        <v>27</v>
      </c>
      <c r="M505" s="1" t="s">
        <v>64</v>
      </c>
      <c r="N505" s="1" t="s">
        <v>19</v>
      </c>
      <c r="O505" s="2">
        <v>40585</v>
      </c>
      <c r="P505" s="34"/>
      <c r="Q505" s="34"/>
    </row>
    <row r="506" spans="1:17" x14ac:dyDescent="0.3">
      <c r="A506" s="1">
        <v>3588</v>
      </c>
      <c r="B506" s="2" t="s">
        <v>55</v>
      </c>
      <c r="C506" s="1" t="s">
        <v>53</v>
      </c>
      <c r="D506" s="1">
        <v>42</v>
      </c>
      <c r="E506" s="1">
        <v>374.38</v>
      </c>
      <c r="F506" s="1" t="s">
        <v>25</v>
      </c>
      <c r="G506" s="1">
        <v>3.5</v>
      </c>
      <c r="H506" s="1">
        <f>(70/100*Canada_data[[#This Row],[Sales]])</f>
        <v>262.06599999999997</v>
      </c>
      <c r="I506" s="1">
        <f>Canada_data[[#This Row],[ Cost Of Goods ]]+Canada_data[[#This Row],[Shipping Cost]]</f>
        <v>265.56599999999997</v>
      </c>
      <c r="J506" s="1" t="s">
        <v>72</v>
      </c>
      <c r="K506" s="1" t="s">
        <v>29</v>
      </c>
      <c r="L506" s="1" t="s">
        <v>27</v>
      </c>
      <c r="M506" s="1" t="s">
        <v>76</v>
      </c>
      <c r="N506" s="1" t="s">
        <v>19</v>
      </c>
      <c r="O506" s="1" t="s">
        <v>45</v>
      </c>
      <c r="P506" s="34"/>
      <c r="Q506" s="34"/>
    </row>
    <row r="507" spans="1:17" x14ac:dyDescent="0.3">
      <c r="A507" s="1">
        <v>34727</v>
      </c>
      <c r="B507" s="2" t="s">
        <v>169</v>
      </c>
      <c r="C507" s="1" t="s">
        <v>13</v>
      </c>
      <c r="D507" s="1">
        <v>20</v>
      </c>
      <c r="E507" s="1">
        <v>159.71</v>
      </c>
      <c r="F507" s="1" t="s">
        <v>14</v>
      </c>
      <c r="G507" s="1">
        <v>8.94</v>
      </c>
      <c r="H507" s="1">
        <f>(70/100*Canada_data[[#This Row],[Sales]])</f>
        <v>111.797</v>
      </c>
      <c r="I507" s="1">
        <f>Canada_data[[#This Row],[ Cost Of Goods ]]+Canada_data[[#This Row],[Shipping Cost]]</f>
        <v>120.73699999999999</v>
      </c>
      <c r="J507" s="1" t="s">
        <v>36</v>
      </c>
      <c r="K507" s="1" t="s">
        <v>22</v>
      </c>
      <c r="L507" s="1" t="s">
        <v>27</v>
      </c>
      <c r="M507" s="1" t="s">
        <v>79</v>
      </c>
      <c r="N507" s="1" t="s">
        <v>19</v>
      </c>
      <c r="O507" s="1" t="s">
        <v>42</v>
      </c>
      <c r="P507" s="34"/>
      <c r="Q507" s="34"/>
    </row>
    <row r="508" spans="1:17" x14ac:dyDescent="0.3">
      <c r="A508" s="1">
        <v>771</v>
      </c>
      <c r="B508" s="2" t="s">
        <v>152</v>
      </c>
      <c r="C508" s="1" t="s">
        <v>20</v>
      </c>
      <c r="D508" s="1">
        <v>18</v>
      </c>
      <c r="E508" s="1">
        <v>88.84</v>
      </c>
      <c r="F508" s="1" t="s">
        <v>25</v>
      </c>
      <c r="G508" s="1">
        <v>4.72</v>
      </c>
      <c r="H508" s="1">
        <f>(70/100*Canada_data[[#This Row],[Sales]])</f>
        <v>62.187999999999995</v>
      </c>
      <c r="I508" s="1">
        <f>Canada_data[[#This Row],[ Cost Of Goods ]]+Canada_data[[#This Row],[Shipping Cost]]</f>
        <v>66.908000000000001</v>
      </c>
      <c r="J508" s="1" t="s">
        <v>108</v>
      </c>
      <c r="K508" s="1" t="s">
        <v>29</v>
      </c>
      <c r="L508" s="1" t="s">
        <v>27</v>
      </c>
      <c r="M508" s="1" t="s">
        <v>28</v>
      </c>
      <c r="N508" s="1" t="s">
        <v>19</v>
      </c>
      <c r="O508" s="1" t="s">
        <v>153</v>
      </c>
      <c r="P508" s="34"/>
      <c r="Q508" s="34"/>
    </row>
    <row r="509" spans="1:17" x14ac:dyDescent="0.3">
      <c r="A509" s="1">
        <v>2053</v>
      </c>
      <c r="B509" s="2">
        <v>40696</v>
      </c>
      <c r="C509" s="1" t="s">
        <v>20</v>
      </c>
      <c r="D509" s="1">
        <v>39</v>
      </c>
      <c r="E509" s="1">
        <v>19342.84</v>
      </c>
      <c r="F509" s="1" t="s">
        <v>21</v>
      </c>
      <c r="G509" s="1">
        <v>126</v>
      </c>
      <c r="H509" s="1">
        <f>(70/100*Canada_data[[#This Row],[Sales]])</f>
        <v>13539.987999999999</v>
      </c>
      <c r="I509" s="1">
        <f>Canada_data[[#This Row],[ Cost Of Goods ]]+Canada_data[[#This Row],[Shipping Cost]]</f>
        <v>13665.987999999999</v>
      </c>
      <c r="J509" s="1" t="s">
        <v>56</v>
      </c>
      <c r="K509" s="1" t="s">
        <v>16</v>
      </c>
      <c r="L509" s="1" t="s">
        <v>17</v>
      </c>
      <c r="M509" s="1" t="s">
        <v>23</v>
      </c>
      <c r="N509" s="1" t="s">
        <v>24</v>
      </c>
      <c r="O509" s="2">
        <v>40726</v>
      </c>
      <c r="P509" s="34"/>
      <c r="Q509" s="34"/>
    </row>
    <row r="510" spans="1:17" x14ac:dyDescent="0.3">
      <c r="A510" s="1">
        <v>25028</v>
      </c>
      <c r="B510" s="2">
        <v>40664</v>
      </c>
      <c r="C510" s="1" t="s">
        <v>20</v>
      </c>
      <c r="D510" s="1">
        <v>5</v>
      </c>
      <c r="E510" s="1">
        <v>477.39</v>
      </c>
      <c r="F510" s="1" t="s">
        <v>21</v>
      </c>
      <c r="G510" s="1">
        <v>55.81</v>
      </c>
      <c r="H510" s="1">
        <f>(70/100*Canada_data[[#This Row],[Sales]])</f>
        <v>334.17299999999994</v>
      </c>
      <c r="I510" s="1">
        <f>Canada_data[[#This Row],[ Cost Of Goods ]]+Canada_data[[#This Row],[Shipping Cost]]</f>
        <v>389.98299999999995</v>
      </c>
      <c r="J510" s="1" t="s">
        <v>59</v>
      </c>
      <c r="K510" s="1" t="s">
        <v>29</v>
      </c>
      <c r="L510" s="1" t="s">
        <v>17</v>
      </c>
      <c r="M510" s="1" t="s">
        <v>150</v>
      </c>
      <c r="N510" s="1" t="s">
        <v>62</v>
      </c>
      <c r="O510" s="2">
        <v>40695</v>
      </c>
      <c r="P510" s="34"/>
      <c r="Q510" s="34"/>
    </row>
    <row r="511" spans="1:17" x14ac:dyDescent="0.3">
      <c r="A511" s="1">
        <v>18370</v>
      </c>
      <c r="B511" s="2" t="s">
        <v>138</v>
      </c>
      <c r="C511" s="1" t="s">
        <v>13</v>
      </c>
      <c r="D511" s="1">
        <v>41</v>
      </c>
      <c r="E511" s="1">
        <v>1271.0474999999999</v>
      </c>
      <c r="F511" s="1" t="s">
        <v>25</v>
      </c>
      <c r="G511" s="1">
        <v>5</v>
      </c>
      <c r="H511" s="1">
        <f>(70/100*Canada_data[[#This Row],[Sales]])</f>
        <v>889.73324999999988</v>
      </c>
      <c r="I511" s="1">
        <f>Canada_data[[#This Row],[ Cost Of Goods ]]+Canada_data[[#This Row],[Shipping Cost]]</f>
        <v>894.73324999999988</v>
      </c>
      <c r="J511" s="1" t="s">
        <v>108</v>
      </c>
      <c r="K511" s="1" t="s">
        <v>16</v>
      </c>
      <c r="L511" s="1" t="s">
        <v>30</v>
      </c>
      <c r="M511" s="1" t="s">
        <v>50</v>
      </c>
      <c r="N511" s="1" t="s">
        <v>19</v>
      </c>
      <c r="O511" s="1" t="s">
        <v>259</v>
      </c>
      <c r="P511" s="34"/>
      <c r="Q511" s="34"/>
    </row>
    <row r="512" spans="1:17" x14ac:dyDescent="0.3">
      <c r="A512" s="1">
        <v>26531</v>
      </c>
      <c r="B512" s="2" t="s">
        <v>215</v>
      </c>
      <c r="C512" s="1" t="s">
        <v>60</v>
      </c>
      <c r="D512" s="1">
        <v>26</v>
      </c>
      <c r="E512" s="1">
        <v>4688.9485000000004</v>
      </c>
      <c r="F512" s="1" t="s">
        <v>25</v>
      </c>
      <c r="G512" s="1">
        <v>5.26</v>
      </c>
      <c r="H512" s="1">
        <f>(70/100*Canada_data[[#This Row],[Sales]])</f>
        <v>3282.26395</v>
      </c>
      <c r="I512" s="1">
        <f>Canada_data[[#This Row],[ Cost Of Goods ]]+Canada_data[[#This Row],[Shipping Cost]]</f>
        <v>3287.5239500000002</v>
      </c>
      <c r="J512" s="1" t="s">
        <v>26</v>
      </c>
      <c r="K512" s="1" t="s">
        <v>22</v>
      </c>
      <c r="L512" s="1" t="s">
        <v>30</v>
      </c>
      <c r="M512" s="1" t="s">
        <v>50</v>
      </c>
      <c r="N512" s="1" t="s">
        <v>19</v>
      </c>
      <c r="O512" s="1" t="s">
        <v>159</v>
      </c>
      <c r="P512" s="34"/>
      <c r="Q512" s="34"/>
    </row>
    <row r="513" spans="1:17" x14ac:dyDescent="0.3">
      <c r="A513" s="1">
        <v>20805</v>
      </c>
      <c r="B513" s="2">
        <v>40817</v>
      </c>
      <c r="C513" s="1" t="s">
        <v>35</v>
      </c>
      <c r="D513" s="1">
        <v>35</v>
      </c>
      <c r="E513" s="1">
        <v>418.34</v>
      </c>
      <c r="F513" s="1" t="s">
        <v>25</v>
      </c>
      <c r="G513" s="1">
        <v>5.16</v>
      </c>
      <c r="H513" s="1">
        <f>(70/100*Canada_data[[#This Row],[Sales]])</f>
        <v>292.83799999999997</v>
      </c>
      <c r="I513" s="1">
        <f>Canada_data[[#This Row],[ Cost Of Goods ]]+Canada_data[[#This Row],[Shipping Cost]]</f>
        <v>297.99799999999999</v>
      </c>
      <c r="J513" s="1" t="s">
        <v>56</v>
      </c>
      <c r="K513" s="1" t="s">
        <v>29</v>
      </c>
      <c r="L513" s="1" t="s">
        <v>17</v>
      </c>
      <c r="M513" s="1" t="s">
        <v>18</v>
      </c>
      <c r="N513" s="1" t="s">
        <v>19</v>
      </c>
      <c r="O513" s="2">
        <v>40878</v>
      </c>
      <c r="P513" s="34"/>
      <c r="Q513" s="34"/>
    </row>
    <row r="514" spans="1:17" x14ac:dyDescent="0.3">
      <c r="A514" s="1">
        <v>41857</v>
      </c>
      <c r="B514" s="2">
        <v>40699</v>
      </c>
      <c r="C514" s="1" t="s">
        <v>13</v>
      </c>
      <c r="D514" s="1">
        <v>45</v>
      </c>
      <c r="E514" s="1">
        <v>461.05</v>
      </c>
      <c r="F514" s="1" t="s">
        <v>14</v>
      </c>
      <c r="G514" s="1">
        <v>6.22</v>
      </c>
      <c r="H514" s="1">
        <f>(70/100*Canada_data[[#This Row],[Sales]])</f>
        <v>322.73500000000001</v>
      </c>
      <c r="I514" s="1">
        <f>Canada_data[[#This Row],[ Cost Of Goods ]]+Canada_data[[#This Row],[Shipping Cost]]</f>
        <v>328.95500000000004</v>
      </c>
      <c r="J514" s="1" t="s">
        <v>108</v>
      </c>
      <c r="K514" s="1" t="s">
        <v>29</v>
      </c>
      <c r="L514" s="1" t="s">
        <v>17</v>
      </c>
      <c r="M514" s="1" t="s">
        <v>18</v>
      </c>
      <c r="N514" s="1" t="s">
        <v>19</v>
      </c>
      <c r="O514" s="2">
        <v>40852</v>
      </c>
      <c r="P514" s="34"/>
      <c r="Q514" s="34"/>
    </row>
    <row r="515" spans="1:17" x14ac:dyDescent="0.3">
      <c r="A515" s="1">
        <v>12486</v>
      </c>
      <c r="B515" s="2" t="s">
        <v>240</v>
      </c>
      <c r="C515" s="1" t="s">
        <v>35</v>
      </c>
      <c r="D515" s="1">
        <v>42</v>
      </c>
      <c r="E515" s="1">
        <v>1692.56</v>
      </c>
      <c r="F515" s="1" t="s">
        <v>25</v>
      </c>
      <c r="G515" s="1">
        <v>7.2</v>
      </c>
      <c r="H515" s="1">
        <f>(70/100*Canada_data[[#This Row],[Sales]])</f>
        <v>1184.7919999999999</v>
      </c>
      <c r="I515" s="1">
        <f>Canada_data[[#This Row],[ Cost Of Goods ]]+Canada_data[[#This Row],[Shipping Cost]]</f>
        <v>1191.992</v>
      </c>
      <c r="J515" s="1" t="s">
        <v>49</v>
      </c>
      <c r="K515" s="1" t="s">
        <v>22</v>
      </c>
      <c r="L515" s="1" t="s">
        <v>27</v>
      </c>
      <c r="M515" s="1" t="s">
        <v>76</v>
      </c>
      <c r="N515" s="1" t="s">
        <v>19</v>
      </c>
      <c r="O515" s="1" t="s">
        <v>241</v>
      </c>
      <c r="P515" s="34"/>
      <c r="Q515" s="34"/>
    </row>
    <row r="516" spans="1:17" x14ac:dyDescent="0.3">
      <c r="A516" s="1">
        <v>39683</v>
      </c>
      <c r="B516" s="2">
        <v>40824</v>
      </c>
      <c r="C516" s="1" t="s">
        <v>35</v>
      </c>
      <c r="D516" s="1">
        <v>41</v>
      </c>
      <c r="E516" s="1">
        <v>8387.1</v>
      </c>
      <c r="F516" s="1" t="s">
        <v>25</v>
      </c>
      <c r="G516" s="1">
        <v>18.059999999999999</v>
      </c>
      <c r="H516" s="1">
        <f>(70/100*Canada_data[[#This Row],[Sales]])</f>
        <v>5870.97</v>
      </c>
      <c r="I516" s="1">
        <f>Canada_data[[#This Row],[ Cost Of Goods ]]+Canada_data[[#This Row],[Shipping Cost]]</f>
        <v>5889.0300000000007</v>
      </c>
      <c r="J516" s="1" t="s">
        <v>26</v>
      </c>
      <c r="K516" s="1" t="s">
        <v>22</v>
      </c>
      <c r="L516" s="1" t="s">
        <v>17</v>
      </c>
      <c r="M516" s="1" t="s">
        <v>23</v>
      </c>
      <c r="N516" s="1" t="s">
        <v>93</v>
      </c>
      <c r="O516" s="2">
        <v>40855</v>
      </c>
      <c r="P516" s="34"/>
      <c r="Q516" s="34"/>
    </row>
    <row r="517" spans="1:17" x14ac:dyDescent="0.3">
      <c r="A517" s="1">
        <v>12326</v>
      </c>
      <c r="B517" s="2">
        <v>40576</v>
      </c>
      <c r="C517" s="1" t="s">
        <v>20</v>
      </c>
      <c r="D517" s="1">
        <v>4</v>
      </c>
      <c r="E517" s="1">
        <v>123.82</v>
      </c>
      <c r="F517" s="1" t="s">
        <v>25</v>
      </c>
      <c r="G517" s="1">
        <v>57.87</v>
      </c>
      <c r="H517" s="1">
        <f>(70/100*Canada_data[[#This Row],[Sales]])</f>
        <v>86.673999999999992</v>
      </c>
      <c r="I517" s="1">
        <f>Canada_data[[#This Row],[ Cost Of Goods ]]+Canada_data[[#This Row],[Shipping Cost]]</f>
        <v>144.54399999999998</v>
      </c>
      <c r="J517" s="1" t="s">
        <v>56</v>
      </c>
      <c r="K517" s="1" t="s">
        <v>44</v>
      </c>
      <c r="L517" s="1" t="s">
        <v>17</v>
      </c>
      <c r="M517" s="1" t="s">
        <v>18</v>
      </c>
      <c r="N517" s="1" t="s">
        <v>19</v>
      </c>
      <c r="O517" s="2">
        <v>40635</v>
      </c>
      <c r="P517" s="34"/>
      <c r="Q517" s="34"/>
    </row>
    <row r="518" spans="1:17" x14ac:dyDescent="0.3">
      <c r="A518" s="1">
        <v>27106</v>
      </c>
      <c r="B518" s="2">
        <v>40555</v>
      </c>
      <c r="C518" s="1" t="s">
        <v>35</v>
      </c>
      <c r="D518" s="1">
        <v>50</v>
      </c>
      <c r="E518" s="1">
        <v>531.48</v>
      </c>
      <c r="F518" s="1" t="s">
        <v>25</v>
      </c>
      <c r="G518" s="1">
        <v>1.39</v>
      </c>
      <c r="H518" s="1">
        <f>(70/100*Canada_data[[#This Row],[Sales]])</f>
        <v>372.036</v>
      </c>
      <c r="I518" s="1">
        <f>Canada_data[[#This Row],[ Cost Of Goods ]]+Canada_data[[#This Row],[Shipping Cost]]</f>
        <v>373.42599999999999</v>
      </c>
      <c r="J518" s="1" t="s">
        <v>56</v>
      </c>
      <c r="K518" s="1" t="s">
        <v>29</v>
      </c>
      <c r="L518" s="1" t="s">
        <v>27</v>
      </c>
      <c r="M518" s="1" t="s">
        <v>168</v>
      </c>
      <c r="N518" s="1" t="s">
        <v>19</v>
      </c>
      <c r="O518" s="2">
        <v>40555</v>
      </c>
      <c r="P518" s="34"/>
      <c r="Q518" s="34"/>
    </row>
    <row r="519" spans="1:17" x14ac:dyDescent="0.3">
      <c r="A519" s="1">
        <v>4642</v>
      </c>
      <c r="B519" s="2" t="s">
        <v>131</v>
      </c>
      <c r="C519" s="1" t="s">
        <v>20</v>
      </c>
      <c r="D519" s="1">
        <v>21</v>
      </c>
      <c r="E519" s="1">
        <v>309.62</v>
      </c>
      <c r="F519" s="1" t="s">
        <v>14</v>
      </c>
      <c r="G519" s="1">
        <v>9.3699999999999992</v>
      </c>
      <c r="H519" s="1">
        <f>(70/100*Canada_data[[#This Row],[Sales]])</f>
        <v>216.73399999999998</v>
      </c>
      <c r="I519" s="1">
        <f>Canada_data[[#This Row],[ Cost Of Goods ]]+Canada_data[[#This Row],[Shipping Cost]]</f>
        <v>226.10399999999998</v>
      </c>
      <c r="J519" s="1" t="s">
        <v>15</v>
      </c>
      <c r="K519" s="1" t="s">
        <v>22</v>
      </c>
      <c r="L519" s="1" t="s">
        <v>27</v>
      </c>
      <c r="M519" s="1" t="s">
        <v>64</v>
      </c>
      <c r="N519" s="1" t="s">
        <v>19</v>
      </c>
      <c r="O519" s="1" t="s">
        <v>131</v>
      </c>
      <c r="P519" s="34"/>
      <c r="Q519" s="34"/>
    </row>
    <row r="520" spans="1:17" x14ac:dyDescent="0.3">
      <c r="A520" s="1">
        <v>23522</v>
      </c>
      <c r="B520" s="2">
        <v>40851</v>
      </c>
      <c r="C520" s="1" t="s">
        <v>20</v>
      </c>
      <c r="D520" s="1">
        <v>8</v>
      </c>
      <c r="E520" s="1">
        <v>180.43</v>
      </c>
      <c r="F520" s="1" t="s">
        <v>25</v>
      </c>
      <c r="G520" s="1">
        <v>11.17</v>
      </c>
      <c r="H520" s="1">
        <f>(70/100*Canada_data[[#This Row],[Sales]])</f>
        <v>126.301</v>
      </c>
      <c r="I520" s="1">
        <f>Canada_data[[#This Row],[ Cost Of Goods ]]+Canada_data[[#This Row],[Shipping Cost]]</f>
        <v>137.471</v>
      </c>
      <c r="J520" s="1" t="s">
        <v>56</v>
      </c>
      <c r="K520" s="1" t="s">
        <v>44</v>
      </c>
      <c r="L520" s="1" t="s">
        <v>17</v>
      </c>
      <c r="M520" s="1" t="s">
        <v>18</v>
      </c>
      <c r="N520" s="1" t="s">
        <v>93</v>
      </c>
      <c r="O520" s="2">
        <v>40881</v>
      </c>
      <c r="P520" s="34"/>
      <c r="Q520" s="34"/>
    </row>
    <row r="521" spans="1:17" x14ac:dyDescent="0.3">
      <c r="A521" s="1">
        <v>30981</v>
      </c>
      <c r="B521" s="2" t="s">
        <v>164</v>
      </c>
      <c r="C521" s="1" t="s">
        <v>13</v>
      </c>
      <c r="D521" s="1">
        <v>29</v>
      </c>
      <c r="E521" s="1">
        <v>7837.44</v>
      </c>
      <c r="F521" s="1" t="s">
        <v>21</v>
      </c>
      <c r="G521" s="1">
        <v>23.19</v>
      </c>
      <c r="H521" s="1">
        <f>(70/100*Canada_data[[#This Row],[Sales]])</f>
        <v>5486.2079999999996</v>
      </c>
      <c r="I521" s="1">
        <f>Canada_data[[#This Row],[ Cost Of Goods ]]+Canada_data[[#This Row],[Shipping Cost]]</f>
        <v>5509.3979999999992</v>
      </c>
      <c r="J521" s="1" t="s">
        <v>56</v>
      </c>
      <c r="K521" s="1" t="s">
        <v>29</v>
      </c>
      <c r="L521" s="1" t="s">
        <v>27</v>
      </c>
      <c r="M521" s="1" t="s">
        <v>76</v>
      </c>
      <c r="N521" s="1" t="s">
        <v>24</v>
      </c>
      <c r="O521" s="1" t="s">
        <v>242</v>
      </c>
      <c r="P521" s="34"/>
      <c r="Q521" s="34"/>
    </row>
    <row r="522" spans="1:17" x14ac:dyDescent="0.3">
      <c r="A522" s="1">
        <v>5153</v>
      </c>
      <c r="B522" s="2" t="s">
        <v>149</v>
      </c>
      <c r="C522" s="1" t="s">
        <v>20</v>
      </c>
      <c r="D522" s="1">
        <v>37</v>
      </c>
      <c r="E522" s="1">
        <v>4896.93</v>
      </c>
      <c r="F522" s="1" t="s">
        <v>14</v>
      </c>
      <c r="G522" s="1">
        <v>12.65</v>
      </c>
      <c r="H522" s="1">
        <f>(70/100*Canada_data[[#This Row],[Sales]])</f>
        <v>3427.8510000000001</v>
      </c>
      <c r="I522" s="1">
        <f>Canada_data[[#This Row],[ Cost Of Goods ]]+Canada_data[[#This Row],[Shipping Cost]]</f>
        <v>3440.5010000000002</v>
      </c>
      <c r="J522" s="1" t="s">
        <v>126</v>
      </c>
      <c r="K522" s="1" t="s">
        <v>29</v>
      </c>
      <c r="L522" s="1" t="s">
        <v>17</v>
      </c>
      <c r="M522" s="1" t="s">
        <v>23</v>
      </c>
      <c r="N522" s="1" t="s">
        <v>47</v>
      </c>
      <c r="O522" s="1" t="s">
        <v>225</v>
      </c>
      <c r="P522" s="34"/>
      <c r="Q522" s="34"/>
    </row>
    <row r="523" spans="1:17" x14ac:dyDescent="0.3">
      <c r="A523" s="1">
        <v>18688</v>
      </c>
      <c r="B523" s="2">
        <v>40666</v>
      </c>
      <c r="C523" s="1" t="s">
        <v>53</v>
      </c>
      <c r="D523" s="1">
        <v>15</v>
      </c>
      <c r="E523" s="1">
        <v>40.340000000000003</v>
      </c>
      <c r="F523" s="1" t="s">
        <v>25</v>
      </c>
      <c r="G523" s="1">
        <v>0.5</v>
      </c>
      <c r="H523" s="1">
        <f>(70/100*Canada_data[[#This Row],[Sales]])</f>
        <v>28.238</v>
      </c>
      <c r="I523" s="1">
        <f>Canada_data[[#This Row],[ Cost Of Goods ]]+Canada_data[[#This Row],[Shipping Cost]]</f>
        <v>28.738</v>
      </c>
      <c r="J523" s="1" t="s">
        <v>59</v>
      </c>
      <c r="K523" s="1" t="s">
        <v>29</v>
      </c>
      <c r="L523" s="1" t="s">
        <v>27</v>
      </c>
      <c r="M523" s="1" t="s">
        <v>85</v>
      </c>
      <c r="N523" s="1" t="s">
        <v>19</v>
      </c>
      <c r="O523" s="2">
        <v>40727</v>
      </c>
      <c r="P523" s="34"/>
      <c r="Q523" s="34"/>
    </row>
    <row r="524" spans="1:17" x14ac:dyDescent="0.3">
      <c r="A524" s="1">
        <v>40806</v>
      </c>
      <c r="B524" s="2">
        <v>40703</v>
      </c>
      <c r="C524" s="1" t="s">
        <v>20</v>
      </c>
      <c r="D524" s="1">
        <v>8</v>
      </c>
      <c r="E524" s="1">
        <v>53.14</v>
      </c>
      <c r="F524" s="1" t="s">
        <v>25</v>
      </c>
      <c r="G524" s="1">
        <v>7.78</v>
      </c>
      <c r="H524" s="1">
        <f>(70/100*Canada_data[[#This Row],[Sales]])</f>
        <v>37.198</v>
      </c>
      <c r="I524" s="1">
        <f>Canada_data[[#This Row],[ Cost Of Goods ]]+Canada_data[[#This Row],[Shipping Cost]]</f>
        <v>44.978000000000002</v>
      </c>
      <c r="J524" s="1" t="s">
        <v>15</v>
      </c>
      <c r="K524" s="1" t="s">
        <v>44</v>
      </c>
      <c r="L524" s="1" t="s">
        <v>27</v>
      </c>
      <c r="M524" s="1" t="s">
        <v>79</v>
      </c>
      <c r="N524" s="1" t="s">
        <v>19</v>
      </c>
      <c r="O524" s="2">
        <v>40733</v>
      </c>
      <c r="P524" s="34"/>
      <c r="Q524" s="34"/>
    </row>
    <row r="525" spans="1:17" x14ac:dyDescent="0.3">
      <c r="A525" s="1">
        <v>33540</v>
      </c>
      <c r="B525" s="2">
        <v>40700</v>
      </c>
      <c r="C525" s="1" t="s">
        <v>13</v>
      </c>
      <c r="D525" s="1">
        <v>21</v>
      </c>
      <c r="E525" s="1">
        <v>190.99</v>
      </c>
      <c r="F525" s="1" t="s">
        <v>25</v>
      </c>
      <c r="G525" s="1">
        <v>4.82</v>
      </c>
      <c r="H525" s="1">
        <f>(70/100*Canada_data[[#This Row],[Sales]])</f>
        <v>133.69300000000001</v>
      </c>
      <c r="I525" s="1">
        <f>Canada_data[[#This Row],[ Cost Of Goods ]]+Canada_data[[#This Row],[Shipping Cost]]</f>
        <v>138.51300000000001</v>
      </c>
      <c r="J525" s="1" t="s">
        <v>36</v>
      </c>
      <c r="K525" s="1" t="s">
        <v>16</v>
      </c>
      <c r="L525" s="1" t="s">
        <v>27</v>
      </c>
      <c r="M525" s="1" t="s">
        <v>41</v>
      </c>
      <c r="N525" s="1" t="s">
        <v>38</v>
      </c>
      <c r="O525" s="2">
        <v>40822</v>
      </c>
      <c r="P525" s="34"/>
      <c r="Q525" s="34"/>
    </row>
    <row r="526" spans="1:17" x14ac:dyDescent="0.3">
      <c r="A526" s="1">
        <v>4676</v>
      </c>
      <c r="B526" s="2" t="s">
        <v>78</v>
      </c>
      <c r="C526" s="1" t="s">
        <v>35</v>
      </c>
      <c r="D526" s="1">
        <v>3</v>
      </c>
      <c r="E526" s="1">
        <v>49.59</v>
      </c>
      <c r="F526" s="1" t="s">
        <v>14</v>
      </c>
      <c r="G526" s="1">
        <v>6.47</v>
      </c>
      <c r="H526" s="1">
        <f>(70/100*Canada_data[[#This Row],[Sales]])</f>
        <v>34.713000000000001</v>
      </c>
      <c r="I526" s="1">
        <f>Canada_data[[#This Row],[ Cost Of Goods ]]+Canada_data[[#This Row],[Shipping Cost]]</f>
        <v>41.183</v>
      </c>
      <c r="J526" s="1" t="s">
        <v>70</v>
      </c>
      <c r="K526" s="1" t="s">
        <v>29</v>
      </c>
      <c r="L526" s="1" t="s">
        <v>27</v>
      </c>
      <c r="M526" s="1" t="s">
        <v>28</v>
      </c>
      <c r="N526" s="1" t="s">
        <v>19</v>
      </c>
      <c r="O526" s="2">
        <v>40583</v>
      </c>
      <c r="P526" s="34"/>
      <c r="Q526" s="34"/>
    </row>
    <row r="527" spans="1:17" x14ac:dyDescent="0.3">
      <c r="A527" s="1">
        <v>1317</v>
      </c>
      <c r="B527" s="2" t="s">
        <v>260</v>
      </c>
      <c r="C527" s="1" t="s">
        <v>35</v>
      </c>
      <c r="D527" s="1">
        <v>44</v>
      </c>
      <c r="E527" s="1">
        <v>523.41999999999996</v>
      </c>
      <c r="F527" s="1" t="s">
        <v>25</v>
      </c>
      <c r="G527" s="1">
        <v>5.63</v>
      </c>
      <c r="H527" s="1">
        <f>(70/100*Canada_data[[#This Row],[Sales]])</f>
        <v>366.39399999999995</v>
      </c>
      <c r="I527" s="1">
        <f>Canada_data[[#This Row],[ Cost Of Goods ]]+Canada_data[[#This Row],[Shipping Cost]]</f>
        <v>372.02399999999994</v>
      </c>
      <c r="J527" s="1" t="s">
        <v>108</v>
      </c>
      <c r="K527" s="1" t="s">
        <v>16</v>
      </c>
      <c r="L527" s="1" t="s">
        <v>27</v>
      </c>
      <c r="M527" s="1" t="s">
        <v>79</v>
      </c>
      <c r="N527" s="1" t="s">
        <v>19</v>
      </c>
      <c r="O527" s="1" t="s">
        <v>99</v>
      </c>
      <c r="P527" s="34"/>
      <c r="Q527" s="34"/>
    </row>
    <row r="528" spans="1:17" x14ac:dyDescent="0.3">
      <c r="A528" s="1">
        <v>55492</v>
      </c>
      <c r="B528" s="2" t="s">
        <v>154</v>
      </c>
      <c r="C528" s="1" t="s">
        <v>20</v>
      </c>
      <c r="D528" s="1">
        <v>10</v>
      </c>
      <c r="E528" s="1">
        <v>1124.2439999999999</v>
      </c>
      <c r="F528" s="1" t="s">
        <v>14</v>
      </c>
      <c r="G528" s="1">
        <v>7.69</v>
      </c>
      <c r="H528" s="1">
        <f>(70/100*Canada_data[[#This Row],[Sales]])</f>
        <v>786.97079999999994</v>
      </c>
      <c r="I528" s="1">
        <f>Canada_data[[#This Row],[ Cost Of Goods ]]+Canada_data[[#This Row],[Shipping Cost]]</f>
        <v>794.66079999999999</v>
      </c>
      <c r="J528" s="1" t="s">
        <v>36</v>
      </c>
      <c r="K528" s="1" t="s">
        <v>22</v>
      </c>
      <c r="L528" s="1" t="s">
        <v>30</v>
      </c>
      <c r="M528" s="1" t="s">
        <v>50</v>
      </c>
      <c r="N528" s="1" t="s">
        <v>19</v>
      </c>
      <c r="O528" s="1" t="s">
        <v>227</v>
      </c>
      <c r="P528" s="34"/>
      <c r="Q528" s="34"/>
    </row>
    <row r="529" spans="1:17" x14ac:dyDescent="0.3">
      <c r="A529" s="1">
        <v>52900</v>
      </c>
      <c r="B529" s="2" t="s">
        <v>99</v>
      </c>
      <c r="C529" s="1" t="s">
        <v>35</v>
      </c>
      <c r="D529" s="1">
        <v>16</v>
      </c>
      <c r="E529" s="1">
        <v>101.14</v>
      </c>
      <c r="F529" s="1" t="s">
        <v>25</v>
      </c>
      <c r="G529" s="1">
        <v>5.46</v>
      </c>
      <c r="H529" s="1">
        <f>(70/100*Canada_data[[#This Row],[Sales]])</f>
        <v>70.798000000000002</v>
      </c>
      <c r="I529" s="1">
        <f>Canada_data[[#This Row],[ Cost Of Goods ]]+Canada_data[[#This Row],[Shipping Cost]]</f>
        <v>76.257999999999996</v>
      </c>
      <c r="J529" s="1" t="s">
        <v>59</v>
      </c>
      <c r="K529" s="1" t="s">
        <v>29</v>
      </c>
      <c r="L529" s="1" t="s">
        <v>27</v>
      </c>
      <c r="M529" s="1" t="s">
        <v>28</v>
      </c>
      <c r="N529" s="1" t="s">
        <v>19</v>
      </c>
      <c r="O529" s="1" t="s">
        <v>100</v>
      </c>
      <c r="P529" s="34"/>
      <c r="Q529" s="34"/>
    </row>
    <row r="530" spans="1:17" x14ac:dyDescent="0.3">
      <c r="A530" s="1">
        <v>38146</v>
      </c>
      <c r="B530" s="2">
        <v>40736</v>
      </c>
      <c r="C530" s="1" t="s">
        <v>13</v>
      </c>
      <c r="D530" s="1">
        <v>45</v>
      </c>
      <c r="E530" s="1">
        <v>341.39</v>
      </c>
      <c r="F530" s="1" t="s">
        <v>25</v>
      </c>
      <c r="G530" s="1">
        <v>6.16</v>
      </c>
      <c r="H530" s="1">
        <f>(70/100*Canada_data[[#This Row],[Sales]])</f>
        <v>238.97299999999998</v>
      </c>
      <c r="I530" s="1">
        <f>Canada_data[[#This Row],[ Cost Of Goods ]]+Canada_data[[#This Row],[Shipping Cost]]</f>
        <v>245.13299999999998</v>
      </c>
      <c r="J530" s="1" t="s">
        <v>59</v>
      </c>
      <c r="K530" s="1" t="s">
        <v>44</v>
      </c>
      <c r="L530" s="1" t="s">
        <v>27</v>
      </c>
      <c r="M530" s="1" t="s">
        <v>79</v>
      </c>
      <c r="N530" s="1" t="s">
        <v>19</v>
      </c>
      <c r="O530" s="2">
        <v>40859</v>
      </c>
      <c r="P530" s="34"/>
      <c r="Q530" s="34"/>
    </row>
    <row r="531" spans="1:17" x14ac:dyDescent="0.3">
      <c r="A531" s="1">
        <v>225</v>
      </c>
      <c r="B531" s="2" t="s">
        <v>113</v>
      </c>
      <c r="C531" s="1" t="s">
        <v>20</v>
      </c>
      <c r="D531" s="1">
        <v>1</v>
      </c>
      <c r="E531" s="1">
        <v>23.7</v>
      </c>
      <c r="F531" s="1" t="s">
        <v>25</v>
      </c>
      <c r="G531" s="1">
        <v>4.0999999999999996</v>
      </c>
      <c r="H531" s="1">
        <f>(70/100*Canada_data[[#This Row],[Sales]])</f>
        <v>16.59</v>
      </c>
      <c r="I531" s="1">
        <f>Canada_data[[#This Row],[ Cost Of Goods ]]+Canada_data[[#This Row],[Shipping Cost]]</f>
        <v>20.689999999999998</v>
      </c>
      <c r="J531" s="1" t="s">
        <v>36</v>
      </c>
      <c r="K531" s="1" t="s">
        <v>29</v>
      </c>
      <c r="L531" s="1" t="s">
        <v>27</v>
      </c>
      <c r="M531" s="1" t="s">
        <v>41</v>
      </c>
      <c r="N531" s="1" t="s">
        <v>38</v>
      </c>
      <c r="O531" s="1" t="s">
        <v>180</v>
      </c>
      <c r="P531" s="34"/>
      <c r="Q531" s="34"/>
    </row>
    <row r="532" spans="1:17" x14ac:dyDescent="0.3">
      <c r="A532" s="1">
        <v>449</v>
      </c>
      <c r="B532" s="2" t="s">
        <v>210</v>
      </c>
      <c r="C532" s="1" t="s">
        <v>35</v>
      </c>
      <c r="D532" s="1">
        <v>45</v>
      </c>
      <c r="E532" s="1">
        <v>356.7</v>
      </c>
      <c r="F532" s="1" t="s">
        <v>25</v>
      </c>
      <c r="G532" s="1">
        <v>5.21</v>
      </c>
      <c r="H532" s="1">
        <f>(70/100*Canada_data[[#This Row],[Sales]])</f>
        <v>249.68999999999997</v>
      </c>
      <c r="I532" s="1">
        <f>Canada_data[[#This Row],[ Cost Of Goods ]]+Canada_data[[#This Row],[Shipping Cost]]</f>
        <v>254.89999999999998</v>
      </c>
      <c r="J532" s="1" t="s">
        <v>56</v>
      </c>
      <c r="K532" s="1" t="s">
        <v>22</v>
      </c>
      <c r="L532" s="1" t="s">
        <v>17</v>
      </c>
      <c r="M532" s="1" t="s">
        <v>18</v>
      </c>
      <c r="N532" s="1" t="s">
        <v>19</v>
      </c>
      <c r="O532" s="1" t="s">
        <v>187</v>
      </c>
      <c r="P532" s="34"/>
      <c r="Q532" s="34"/>
    </row>
    <row r="533" spans="1:17" x14ac:dyDescent="0.3">
      <c r="A533" s="1">
        <v>49828</v>
      </c>
      <c r="B533" s="2" t="s">
        <v>218</v>
      </c>
      <c r="C533" s="1" t="s">
        <v>60</v>
      </c>
      <c r="D533" s="1">
        <v>39</v>
      </c>
      <c r="E533" s="1">
        <v>272.39</v>
      </c>
      <c r="F533" s="1" t="s">
        <v>14</v>
      </c>
      <c r="G533" s="1">
        <v>6.6</v>
      </c>
      <c r="H533" s="1">
        <f>(70/100*Canada_data[[#This Row],[Sales]])</f>
        <v>190.67299999999997</v>
      </c>
      <c r="I533" s="1">
        <f>Canada_data[[#This Row],[ Cost Of Goods ]]+Canada_data[[#This Row],[Shipping Cost]]</f>
        <v>197.27299999999997</v>
      </c>
      <c r="J533" s="1" t="s">
        <v>40</v>
      </c>
      <c r="K533" s="1" t="s">
        <v>16</v>
      </c>
      <c r="L533" s="1" t="s">
        <v>27</v>
      </c>
      <c r="M533" s="1" t="s">
        <v>28</v>
      </c>
      <c r="N533" s="1" t="s">
        <v>19</v>
      </c>
      <c r="O533" s="1" t="s">
        <v>78</v>
      </c>
      <c r="P533" s="34"/>
      <c r="Q533" s="34"/>
    </row>
    <row r="534" spans="1:17" x14ac:dyDescent="0.3">
      <c r="A534" s="1">
        <v>12199</v>
      </c>
      <c r="B534" s="2" t="s">
        <v>222</v>
      </c>
      <c r="C534" s="1" t="s">
        <v>13</v>
      </c>
      <c r="D534" s="1">
        <v>2</v>
      </c>
      <c r="E534" s="1">
        <v>19</v>
      </c>
      <c r="F534" s="1" t="s">
        <v>25</v>
      </c>
      <c r="G534" s="1">
        <v>5.27</v>
      </c>
      <c r="H534" s="1">
        <f>(70/100*Canada_data[[#This Row],[Sales]])</f>
        <v>13.299999999999999</v>
      </c>
      <c r="I534" s="1">
        <f>Canada_data[[#This Row],[ Cost Of Goods ]]+Canada_data[[#This Row],[Shipping Cost]]</f>
        <v>18.57</v>
      </c>
      <c r="J534" s="1" t="s">
        <v>15</v>
      </c>
      <c r="K534" s="1" t="s">
        <v>22</v>
      </c>
      <c r="L534" s="1" t="s">
        <v>27</v>
      </c>
      <c r="M534" s="1" t="s">
        <v>79</v>
      </c>
      <c r="N534" s="1" t="s">
        <v>19</v>
      </c>
      <c r="O534" s="1" t="s">
        <v>88</v>
      </c>
      <c r="P534" s="34"/>
      <c r="Q534" s="34"/>
    </row>
    <row r="535" spans="1:17" x14ac:dyDescent="0.3">
      <c r="A535" s="1">
        <v>55686</v>
      </c>
      <c r="B535" s="2" t="s">
        <v>68</v>
      </c>
      <c r="C535" s="1" t="s">
        <v>20</v>
      </c>
      <c r="D535" s="1">
        <v>22</v>
      </c>
      <c r="E535" s="1">
        <v>628.39</v>
      </c>
      <c r="F535" s="1" t="s">
        <v>14</v>
      </c>
      <c r="G535" s="1">
        <v>5.09</v>
      </c>
      <c r="H535" s="1">
        <f>(70/100*Canada_data[[#This Row],[Sales]])</f>
        <v>439.87299999999999</v>
      </c>
      <c r="I535" s="1">
        <f>Canada_data[[#This Row],[ Cost Of Goods ]]+Canada_data[[#This Row],[Shipping Cost]]</f>
        <v>444.96299999999997</v>
      </c>
      <c r="J535" s="1" t="s">
        <v>108</v>
      </c>
      <c r="K535" s="1" t="s">
        <v>22</v>
      </c>
      <c r="L535" s="1" t="s">
        <v>27</v>
      </c>
      <c r="M535" s="1" t="s">
        <v>28</v>
      </c>
      <c r="N535" s="1" t="s">
        <v>19</v>
      </c>
      <c r="O535" s="1" t="s">
        <v>216</v>
      </c>
      <c r="P535" s="34"/>
      <c r="Q535" s="34"/>
    </row>
    <row r="536" spans="1:17" x14ac:dyDescent="0.3">
      <c r="A536" s="1">
        <v>57760</v>
      </c>
      <c r="B536" s="2">
        <v>40884</v>
      </c>
      <c r="C536" s="1" t="s">
        <v>53</v>
      </c>
      <c r="D536" s="1">
        <v>34</v>
      </c>
      <c r="E536" s="1">
        <v>102.34</v>
      </c>
      <c r="F536" s="1" t="s">
        <v>25</v>
      </c>
      <c r="G536" s="1">
        <v>2.0299999999999998</v>
      </c>
      <c r="H536" s="1">
        <f>(70/100*Canada_data[[#This Row],[Sales]])</f>
        <v>71.637999999999991</v>
      </c>
      <c r="I536" s="1">
        <f>Canada_data[[#This Row],[ Cost Of Goods ]]+Canada_data[[#This Row],[Shipping Cost]]</f>
        <v>73.667999999999992</v>
      </c>
      <c r="J536" s="1" t="s">
        <v>15</v>
      </c>
      <c r="K536" s="1" t="s">
        <v>22</v>
      </c>
      <c r="L536" s="1" t="s">
        <v>27</v>
      </c>
      <c r="M536" s="1" t="s">
        <v>41</v>
      </c>
      <c r="N536" s="1" t="s">
        <v>38</v>
      </c>
      <c r="O536" s="1" t="s">
        <v>130</v>
      </c>
      <c r="P536" s="34"/>
      <c r="Q536" s="34"/>
    </row>
    <row r="537" spans="1:17" x14ac:dyDescent="0.3">
      <c r="A537" s="1">
        <v>29409</v>
      </c>
      <c r="B537" s="2" t="s">
        <v>138</v>
      </c>
      <c r="C537" s="1" t="s">
        <v>35</v>
      </c>
      <c r="D537" s="1">
        <v>23</v>
      </c>
      <c r="E537" s="1">
        <v>38.99</v>
      </c>
      <c r="F537" s="1" t="s">
        <v>25</v>
      </c>
      <c r="G537" s="1">
        <v>1.99</v>
      </c>
      <c r="H537" s="1">
        <f>(70/100*Canada_data[[#This Row],[Sales]])</f>
        <v>27.292999999999999</v>
      </c>
      <c r="I537" s="1">
        <f>Canada_data[[#This Row],[ Cost Of Goods ]]+Canada_data[[#This Row],[Shipping Cost]]</f>
        <v>29.282999999999998</v>
      </c>
      <c r="J537" s="1" t="s">
        <v>15</v>
      </c>
      <c r="K537" s="1" t="s">
        <v>29</v>
      </c>
      <c r="L537" s="1" t="s">
        <v>30</v>
      </c>
      <c r="M537" s="1" t="s">
        <v>31</v>
      </c>
      <c r="N537" s="1" t="s">
        <v>32</v>
      </c>
      <c r="O537" s="1" t="s">
        <v>129</v>
      </c>
      <c r="P537" s="34"/>
      <c r="Q537" s="34"/>
    </row>
    <row r="538" spans="1:17" x14ac:dyDescent="0.3">
      <c r="A538" s="1">
        <v>11493</v>
      </c>
      <c r="B538" s="2" t="s">
        <v>61</v>
      </c>
      <c r="C538" s="1" t="s">
        <v>20</v>
      </c>
      <c r="D538" s="1">
        <v>16</v>
      </c>
      <c r="E538" s="1">
        <v>111.9</v>
      </c>
      <c r="F538" s="1" t="s">
        <v>25</v>
      </c>
      <c r="G538" s="1">
        <v>1.22</v>
      </c>
      <c r="H538" s="1">
        <f>(70/100*Canada_data[[#This Row],[Sales]])</f>
        <v>78.33</v>
      </c>
      <c r="I538" s="1">
        <f>Canada_data[[#This Row],[ Cost Of Goods ]]+Canada_data[[#This Row],[Shipping Cost]]</f>
        <v>79.55</v>
      </c>
      <c r="J538" s="1" t="s">
        <v>56</v>
      </c>
      <c r="K538" s="1" t="s">
        <v>44</v>
      </c>
      <c r="L538" s="1" t="s">
        <v>27</v>
      </c>
      <c r="M538" s="1" t="s">
        <v>41</v>
      </c>
      <c r="N538" s="1" t="s">
        <v>38</v>
      </c>
      <c r="O538" s="1" t="s">
        <v>115</v>
      </c>
      <c r="P538" s="34"/>
      <c r="Q538" s="34"/>
    </row>
    <row r="539" spans="1:17" x14ac:dyDescent="0.3">
      <c r="A539" s="1">
        <v>8995</v>
      </c>
      <c r="B539" s="2" t="s">
        <v>235</v>
      </c>
      <c r="C539" s="1" t="s">
        <v>35</v>
      </c>
      <c r="D539" s="1">
        <v>41</v>
      </c>
      <c r="E539" s="1">
        <v>270.83999999999997</v>
      </c>
      <c r="F539" s="1" t="s">
        <v>14</v>
      </c>
      <c r="G539" s="1">
        <v>5.86</v>
      </c>
      <c r="H539" s="1">
        <f>(70/100*Canada_data[[#This Row],[Sales]])</f>
        <v>189.58799999999997</v>
      </c>
      <c r="I539" s="1">
        <f>Canada_data[[#This Row],[ Cost Of Goods ]]+Canada_data[[#This Row],[Shipping Cost]]</f>
        <v>195.44799999999998</v>
      </c>
      <c r="J539" s="1" t="s">
        <v>26</v>
      </c>
      <c r="K539" s="1" t="s">
        <v>16</v>
      </c>
      <c r="L539" s="1" t="s">
        <v>27</v>
      </c>
      <c r="M539" s="1" t="s">
        <v>28</v>
      </c>
      <c r="N539" s="1" t="s">
        <v>19</v>
      </c>
      <c r="O539" s="1" t="s">
        <v>260</v>
      </c>
      <c r="P539" s="34"/>
      <c r="Q539" s="34"/>
    </row>
    <row r="540" spans="1:17" x14ac:dyDescent="0.3">
      <c r="A540" s="1">
        <v>14693</v>
      </c>
      <c r="B540" s="2">
        <v>40787</v>
      </c>
      <c r="C540" s="1" t="s">
        <v>20</v>
      </c>
      <c r="D540" s="1">
        <v>39</v>
      </c>
      <c r="E540" s="1">
        <v>268.94</v>
      </c>
      <c r="F540" s="1" t="s">
        <v>25</v>
      </c>
      <c r="G540" s="1">
        <v>6.41</v>
      </c>
      <c r="H540" s="1">
        <f>(70/100*Canada_data[[#This Row],[Sales]])</f>
        <v>188.25799999999998</v>
      </c>
      <c r="I540" s="1">
        <f>Canada_data[[#This Row],[ Cost Of Goods ]]+Canada_data[[#This Row],[Shipping Cost]]</f>
        <v>194.66799999999998</v>
      </c>
      <c r="J540" s="1" t="s">
        <v>56</v>
      </c>
      <c r="K540" s="1" t="s">
        <v>22</v>
      </c>
      <c r="L540" s="1" t="s">
        <v>27</v>
      </c>
      <c r="M540" s="1" t="s">
        <v>28</v>
      </c>
      <c r="N540" s="1" t="s">
        <v>19</v>
      </c>
      <c r="O540" s="2">
        <v>40848</v>
      </c>
      <c r="P540" s="34"/>
      <c r="Q540" s="34"/>
    </row>
    <row r="541" spans="1:17" x14ac:dyDescent="0.3">
      <c r="A541" s="1">
        <v>52642</v>
      </c>
      <c r="B541" s="2" t="s">
        <v>117</v>
      </c>
      <c r="C541" s="1" t="s">
        <v>13</v>
      </c>
      <c r="D541" s="1">
        <v>15</v>
      </c>
      <c r="E541" s="1">
        <v>764.13</v>
      </c>
      <c r="F541" s="1" t="s">
        <v>25</v>
      </c>
      <c r="G541" s="1">
        <v>4.8600000000000003</v>
      </c>
      <c r="H541" s="1">
        <f>(70/100*Canada_data[[#This Row],[Sales]])</f>
        <v>534.89099999999996</v>
      </c>
      <c r="I541" s="1">
        <f>Canada_data[[#This Row],[ Cost Of Goods ]]+Canada_data[[#This Row],[Shipping Cost]]</f>
        <v>539.75099999999998</v>
      </c>
      <c r="J541" s="1" t="s">
        <v>56</v>
      </c>
      <c r="K541" s="1" t="s">
        <v>29</v>
      </c>
      <c r="L541" s="1" t="s">
        <v>27</v>
      </c>
      <c r="M541" s="1" t="s">
        <v>28</v>
      </c>
      <c r="N541" s="1" t="s">
        <v>19</v>
      </c>
      <c r="O541" s="1" t="s">
        <v>261</v>
      </c>
      <c r="P541" s="34"/>
      <c r="Q541" s="34"/>
    </row>
    <row r="542" spans="1:17" x14ac:dyDescent="0.3">
      <c r="A542" s="1">
        <v>41891</v>
      </c>
      <c r="B542" s="2" t="s">
        <v>100</v>
      </c>
      <c r="C542" s="1" t="s">
        <v>35</v>
      </c>
      <c r="D542" s="1">
        <v>22</v>
      </c>
      <c r="E542" s="1">
        <v>846.59</v>
      </c>
      <c r="F542" s="1" t="s">
        <v>25</v>
      </c>
      <c r="G542" s="1">
        <v>18.98</v>
      </c>
      <c r="H542" s="1">
        <f>(70/100*Canada_data[[#This Row],[Sales]])</f>
        <v>592.61299999999994</v>
      </c>
      <c r="I542" s="1">
        <f>Canada_data[[#This Row],[ Cost Of Goods ]]+Canada_data[[#This Row],[Shipping Cost]]</f>
        <v>611.59299999999996</v>
      </c>
      <c r="J542" s="1" t="s">
        <v>56</v>
      </c>
      <c r="K542" s="1" t="s">
        <v>22</v>
      </c>
      <c r="L542" s="1" t="s">
        <v>17</v>
      </c>
      <c r="M542" s="1" t="s">
        <v>18</v>
      </c>
      <c r="N542" s="1" t="s">
        <v>19</v>
      </c>
      <c r="O542" s="1" t="s">
        <v>238</v>
      </c>
      <c r="P542" s="34"/>
      <c r="Q542" s="34"/>
    </row>
    <row r="543" spans="1:17" x14ac:dyDescent="0.3">
      <c r="A543" s="1">
        <v>38304</v>
      </c>
      <c r="B543" s="2" t="s">
        <v>58</v>
      </c>
      <c r="C543" s="1" t="s">
        <v>35</v>
      </c>
      <c r="D543" s="1">
        <v>7</v>
      </c>
      <c r="E543" s="1">
        <v>30.1</v>
      </c>
      <c r="F543" s="1" t="s">
        <v>25</v>
      </c>
      <c r="G543" s="1">
        <v>5.47</v>
      </c>
      <c r="H543" s="1">
        <f>(70/100*Canada_data[[#This Row],[Sales]])</f>
        <v>21.07</v>
      </c>
      <c r="I543" s="1">
        <f>Canada_data[[#This Row],[ Cost Of Goods ]]+Canada_data[[#This Row],[Shipping Cost]]</f>
        <v>26.54</v>
      </c>
      <c r="J543" s="1" t="s">
        <v>108</v>
      </c>
      <c r="K543" s="1" t="s">
        <v>16</v>
      </c>
      <c r="L543" s="1" t="s">
        <v>27</v>
      </c>
      <c r="M543" s="1" t="s">
        <v>79</v>
      </c>
      <c r="N543" s="1" t="s">
        <v>19</v>
      </c>
      <c r="O543" s="1" t="s">
        <v>67</v>
      </c>
      <c r="P543" s="34"/>
      <c r="Q543" s="34"/>
    </row>
    <row r="544" spans="1:17" x14ac:dyDescent="0.3">
      <c r="A544" s="1">
        <v>166</v>
      </c>
      <c r="B544" s="2">
        <v>40856</v>
      </c>
      <c r="C544" s="1" t="s">
        <v>35</v>
      </c>
      <c r="D544" s="1">
        <v>10</v>
      </c>
      <c r="E544" s="1">
        <v>567.93600000000004</v>
      </c>
      <c r="F544" s="1" t="s">
        <v>14</v>
      </c>
      <c r="G544" s="1">
        <v>8.99</v>
      </c>
      <c r="H544" s="1">
        <f>(70/100*Canada_data[[#This Row],[Sales]])</f>
        <v>397.55520000000001</v>
      </c>
      <c r="I544" s="1">
        <f>Canada_data[[#This Row],[ Cost Of Goods ]]+Canada_data[[#This Row],[Shipping Cost]]</f>
        <v>406.54520000000002</v>
      </c>
      <c r="J544" s="1" t="s">
        <v>40</v>
      </c>
      <c r="K544" s="1" t="s">
        <v>16</v>
      </c>
      <c r="L544" s="1" t="s">
        <v>30</v>
      </c>
      <c r="M544" s="1" t="s">
        <v>50</v>
      </c>
      <c r="N544" s="1" t="s">
        <v>19</v>
      </c>
      <c r="O544" s="1" t="s">
        <v>137</v>
      </c>
      <c r="P544" s="34"/>
      <c r="Q544" s="34"/>
    </row>
    <row r="545" spans="1:17" x14ac:dyDescent="0.3">
      <c r="A545" s="1">
        <v>10436</v>
      </c>
      <c r="B545" s="2">
        <v>40575</v>
      </c>
      <c r="C545" s="1" t="s">
        <v>13</v>
      </c>
      <c r="D545" s="1">
        <v>24</v>
      </c>
      <c r="E545" s="1">
        <v>138.75</v>
      </c>
      <c r="F545" s="1" t="s">
        <v>25</v>
      </c>
      <c r="G545" s="1">
        <v>1</v>
      </c>
      <c r="H545" s="1">
        <f>(70/100*Canada_data[[#This Row],[Sales]])</f>
        <v>97.125</v>
      </c>
      <c r="I545" s="1">
        <f>Canada_data[[#This Row],[ Cost Of Goods ]]+Canada_data[[#This Row],[Shipping Cost]]</f>
        <v>98.125</v>
      </c>
      <c r="J545" s="1" t="s">
        <v>36</v>
      </c>
      <c r="K545" s="1" t="s">
        <v>22</v>
      </c>
      <c r="L545" s="1" t="s">
        <v>27</v>
      </c>
      <c r="M545" s="1" t="s">
        <v>41</v>
      </c>
      <c r="N545" s="1" t="s">
        <v>38</v>
      </c>
      <c r="O545" s="2">
        <v>40787</v>
      </c>
      <c r="P545" s="34"/>
      <c r="Q545" s="34"/>
    </row>
    <row r="546" spans="1:17" x14ac:dyDescent="0.3">
      <c r="A546" s="1">
        <v>46372</v>
      </c>
      <c r="B546" s="2" t="s">
        <v>131</v>
      </c>
      <c r="C546" s="1" t="s">
        <v>35</v>
      </c>
      <c r="D546" s="1">
        <v>7</v>
      </c>
      <c r="E546" s="1">
        <v>375.57</v>
      </c>
      <c r="F546" s="1" t="s">
        <v>25</v>
      </c>
      <c r="G546" s="1">
        <v>16.11</v>
      </c>
      <c r="H546" s="1">
        <f>(70/100*Canada_data[[#This Row],[Sales]])</f>
        <v>262.899</v>
      </c>
      <c r="I546" s="1">
        <f>Canada_data[[#This Row],[ Cost Of Goods ]]+Canada_data[[#This Row],[Shipping Cost]]</f>
        <v>279.00900000000001</v>
      </c>
      <c r="J546" s="1" t="s">
        <v>40</v>
      </c>
      <c r="K546" s="1" t="s">
        <v>16</v>
      </c>
      <c r="L546" s="1" t="s">
        <v>27</v>
      </c>
      <c r="M546" s="1" t="s">
        <v>79</v>
      </c>
      <c r="N546" s="1" t="s">
        <v>19</v>
      </c>
      <c r="O546" s="1" t="s">
        <v>131</v>
      </c>
      <c r="P546" s="34"/>
      <c r="Q546" s="34"/>
    </row>
    <row r="547" spans="1:17" x14ac:dyDescent="0.3">
      <c r="A547" s="1">
        <v>41539</v>
      </c>
      <c r="B547" s="2">
        <v>40607</v>
      </c>
      <c r="C547" s="1" t="s">
        <v>35</v>
      </c>
      <c r="D547" s="1">
        <v>41</v>
      </c>
      <c r="E547" s="1">
        <v>2303.7125000000001</v>
      </c>
      <c r="F547" s="1" t="s">
        <v>25</v>
      </c>
      <c r="G547" s="1">
        <v>8.99</v>
      </c>
      <c r="H547" s="1">
        <f>(70/100*Canada_data[[#This Row],[Sales]])</f>
        <v>1612.5987499999999</v>
      </c>
      <c r="I547" s="1">
        <f>Canada_data[[#This Row],[ Cost Of Goods ]]+Canada_data[[#This Row],[Shipping Cost]]</f>
        <v>1621.5887499999999</v>
      </c>
      <c r="J547" s="1" t="s">
        <v>15</v>
      </c>
      <c r="K547" s="1" t="s">
        <v>16</v>
      </c>
      <c r="L547" s="1" t="s">
        <v>30</v>
      </c>
      <c r="M547" s="1" t="s">
        <v>50</v>
      </c>
      <c r="N547" s="1" t="s">
        <v>19</v>
      </c>
      <c r="O547" s="2">
        <v>40638</v>
      </c>
      <c r="P547" s="34"/>
      <c r="Q547" s="34"/>
    </row>
    <row r="548" spans="1:17" x14ac:dyDescent="0.3">
      <c r="A548" s="1">
        <v>3749</v>
      </c>
      <c r="B548" s="2" t="s">
        <v>262</v>
      </c>
      <c r="C548" s="1" t="s">
        <v>60</v>
      </c>
      <c r="D548" s="1">
        <v>27</v>
      </c>
      <c r="E548" s="1">
        <v>353.62</v>
      </c>
      <c r="F548" s="1" t="s">
        <v>25</v>
      </c>
      <c r="G548" s="1">
        <v>1.49</v>
      </c>
      <c r="H548" s="1">
        <f>(70/100*Canada_data[[#This Row],[Sales]])</f>
        <v>247.53399999999999</v>
      </c>
      <c r="I548" s="1">
        <f>Canada_data[[#This Row],[ Cost Of Goods ]]+Canada_data[[#This Row],[Shipping Cost]]</f>
        <v>249.024</v>
      </c>
      <c r="J548" s="1" t="s">
        <v>40</v>
      </c>
      <c r="K548" s="1" t="s">
        <v>16</v>
      </c>
      <c r="L548" s="1" t="s">
        <v>27</v>
      </c>
      <c r="M548" s="1" t="s">
        <v>79</v>
      </c>
      <c r="N548" s="1" t="s">
        <v>19</v>
      </c>
      <c r="O548" s="1" t="s">
        <v>207</v>
      </c>
      <c r="P548" s="34"/>
      <c r="Q548" s="34"/>
    </row>
    <row r="549" spans="1:17" x14ac:dyDescent="0.3">
      <c r="A549" s="1">
        <v>55202</v>
      </c>
      <c r="B549" s="2" t="s">
        <v>263</v>
      </c>
      <c r="C549" s="1" t="s">
        <v>13</v>
      </c>
      <c r="D549" s="1">
        <v>33</v>
      </c>
      <c r="E549" s="1">
        <v>3093.76</v>
      </c>
      <c r="F549" s="1" t="s">
        <v>14</v>
      </c>
      <c r="G549" s="1">
        <v>35</v>
      </c>
      <c r="H549" s="1">
        <f>(70/100*Canada_data[[#This Row],[Sales]])</f>
        <v>2165.6320000000001</v>
      </c>
      <c r="I549" s="1">
        <f>Canada_data[[#This Row],[ Cost Of Goods ]]+Canada_data[[#This Row],[Shipping Cost]]</f>
        <v>2200.6320000000001</v>
      </c>
      <c r="J549" s="1" t="s">
        <v>36</v>
      </c>
      <c r="K549" s="1" t="s">
        <v>44</v>
      </c>
      <c r="L549" s="1" t="s">
        <v>27</v>
      </c>
      <c r="M549" s="1" t="s">
        <v>64</v>
      </c>
      <c r="N549" s="1" t="s">
        <v>93</v>
      </c>
      <c r="O549" s="1" t="s">
        <v>151</v>
      </c>
      <c r="P549" s="34"/>
      <c r="Q549" s="34"/>
    </row>
    <row r="550" spans="1:17" x14ac:dyDescent="0.3">
      <c r="A550" s="1">
        <v>39169</v>
      </c>
      <c r="B550" s="2" t="s">
        <v>151</v>
      </c>
      <c r="C550" s="1" t="s">
        <v>60</v>
      </c>
      <c r="D550" s="1">
        <v>5</v>
      </c>
      <c r="E550" s="1">
        <v>24.91</v>
      </c>
      <c r="F550" s="1" t="s">
        <v>25</v>
      </c>
      <c r="G550" s="1">
        <v>0.71</v>
      </c>
      <c r="H550" s="1">
        <f>(70/100*Canada_data[[#This Row],[Sales]])</f>
        <v>17.436999999999998</v>
      </c>
      <c r="I550" s="1">
        <f>Canada_data[[#This Row],[ Cost Of Goods ]]+Canada_data[[#This Row],[Shipping Cost]]</f>
        <v>18.146999999999998</v>
      </c>
      <c r="J550" s="1" t="s">
        <v>36</v>
      </c>
      <c r="K550" s="1" t="s">
        <v>29</v>
      </c>
      <c r="L550" s="1" t="s">
        <v>27</v>
      </c>
      <c r="M550" s="1" t="s">
        <v>41</v>
      </c>
      <c r="N550" s="1" t="s">
        <v>38</v>
      </c>
      <c r="O550" s="1" t="s">
        <v>225</v>
      </c>
      <c r="P550" s="34"/>
      <c r="Q550" s="34"/>
    </row>
    <row r="551" spans="1:17" x14ac:dyDescent="0.3">
      <c r="A551" s="1">
        <v>45376</v>
      </c>
      <c r="B551" s="2">
        <v>40586</v>
      </c>
      <c r="C551" s="1" t="s">
        <v>20</v>
      </c>
      <c r="D551" s="1">
        <v>19</v>
      </c>
      <c r="E551" s="1">
        <v>6648.58</v>
      </c>
      <c r="F551" s="1" t="s">
        <v>21</v>
      </c>
      <c r="G551" s="1">
        <v>99</v>
      </c>
      <c r="H551" s="1">
        <f>(70/100*Canada_data[[#This Row],[Sales]])</f>
        <v>4654.0059999999994</v>
      </c>
      <c r="I551" s="1">
        <f>Canada_data[[#This Row],[ Cost Of Goods ]]+Canada_data[[#This Row],[Shipping Cost]]</f>
        <v>4753.0059999999994</v>
      </c>
      <c r="J551" s="1" t="s">
        <v>36</v>
      </c>
      <c r="K551" s="1" t="s">
        <v>16</v>
      </c>
      <c r="L551" s="1" t="s">
        <v>27</v>
      </c>
      <c r="M551" s="1" t="s">
        <v>64</v>
      </c>
      <c r="N551" s="1" t="s">
        <v>24</v>
      </c>
      <c r="O551" s="2">
        <v>40614</v>
      </c>
      <c r="P551" s="34"/>
      <c r="Q551" s="34"/>
    </row>
    <row r="552" spans="1:17" x14ac:dyDescent="0.3">
      <c r="A552" s="1">
        <v>38530</v>
      </c>
      <c r="B552" s="2" t="s">
        <v>173</v>
      </c>
      <c r="C552" s="1" t="s">
        <v>20</v>
      </c>
      <c r="D552" s="1">
        <v>13</v>
      </c>
      <c r="E552" s="1">
        <v>642.66</v>
      </c>
      <c r="F552" s="1" t="s">
        <v>25</v>
      </c>
      <c r="G552" s="1">
        <v>19.989999999999998</v>
      </c>
      <c r="H552" s="1">
        <f>(70/100*Canada_data[[#This Row],[Sales]])</f>
        <v>449.86199999999997</v>
      </c>
      <c r="I552" s="1">
        <f>Canada_data[[#This Row],[ Cost Of Goods ]]+Canada_data[[#This Row],[Shipping Cost]]</f>
        <v>469.85199999999998</v>
      </c>
      <c r="J552" s="1" t="s">
        <v>56</v>
      </c>
      <c r="K552" s="1" t="s">
        <v>29</v>
      </c>
      <c r="L552" s="1" t="s">
        <v>27</v>
      </c>
      <c r="M552" s="1" t="s">
        <v>76</v>
      </c>
      <c r="N552" s="1" t="s">
        <v>19</v>
      </c>
      <c r="O552" s="1" t="s">
        <v>173</v>
      </c>
      <c r="P552" s="34"/>
      <c r="Q552" s="34"/>
    </row>
    <row r="553" spans="1:17" x14ac:dyDescent="0.3">
      <c r="A553" s="1">
        <v>41926</v>
      </c>
      <c r="B553" s="2">
        <v>40665</v>
      </c>
      <c r="C553" s="1" t="s">
        <v>35</v>
      </c>
      <c r="D553" s="1">
        <v>17</v>
      </c>
      <c r="E553" s="1">
        <v>112.57</v>
      </c>
      <c r="F553" s="1" t="s">
        <v>25</v>
      </c>
      <c r="G553" s="1">
        <v>5.14</v>
      </c>
      <c r="H553" s="1">
        <f>(70/100*Canada_data[[#This Row],[Sales]])</f>
        <v>78.798999999999992</v>
      </c>
      <c r="I553" s="1">
        <f>Canada_data[[#This Row],[ Cost Of Goods ]]+Canada_data[[#This Row],[Shipping Cost]]</f>
        <v>83.938999999999993</v>
      </c>
      <c r="J553" s="1" t="s">
        <v>56</v>
      </c>
      <c r="K553" s="1" t="s">
        <v>44</v>
      </c>
      <c r="L553" s="1" t="s">
        <v>27</v>
      </c>
      <c r="M553" s="1" t="s">
        <v>28</v>
      </c>
      <c r="N553" s="1" t="s">
        <v>19</v>
      </c>
      <c r="O553" s="2">
        <v>40696</v>
      </c>
      <c r="P553" s="34"/>
      <c r="Q553" s="34"/>
    </row>
    <row r="554" spans="1:17" x14ac:dyDescent="0.3">
      <c r="A554" s="1">
        <v>52833</v>
      </c>
      <c r="B554" s="2" t="s">
        <v>250</v>
      </c>
      <c r="C554" s="1" t="s">
        <v>60</v>
      </c>
      <c r="D554" s="1">
        <v>8</v>
      </c>
      <c r="E554" s="1">
        <v>317.82</v>
      </c>
      <c r="F554" s="1" t="s">
        <v>25</v>
      </c>
      <c r="G554" s="1">
        <v>12.9</v>
      </c>
      <c r="H554" s="1">
        <f>(70/100*Canada_data[[#This Row],[Sales]])</f>
        <v>222.47399999999999</v>
      </c>
      <c r="I554" s="1">
        <f>Canada_data[[#This Row],[ Cost Of Goods ]]+Canada_data[[#This Row],[Shipping Cost]]</f>
        <v>235.374</v>
      </c>
      <c r="J554" s="1" t="s">
        <v>56</v>
      </c>
      <c r="K554" s="1" t="s">
        <v>16</v>
      </c>
      <c r="L554" s="1" t="s">
        <v>27</v>
      </c>
      <c r="M554" s="1" t="s">
        <v>64</v>
      </c>
      <c r="N554" s="1" t="s">
        <v>19</v>
      </c>
      <c r="O554" s="1" t="s">
        <v>104</v>
      </c>
      <c r="P554" s="34"/>
      <c r="Q554" s="34"/>
    </row>
    <row r="555" spans="1:17" x14ac:dyDescent="0.3">
      <c r="A555" s="1">
        <v>46147</v>
      </c>
      <c r="B555" s="2" t="s">
        <v>129</v>
      </c>
      <c r="C555" s="1" t="s">
        <v>20</v>
      </c>
      <c r="D555" s="1">
        <v>12</v>
      </c>
      <c r="E555" s="1">
        <v>6502.46</v>
      </c>
      <c r="F555" s="1" t="s">
        <v>21</v>
      </c>
      <c r="G555" s="1">
        <v>64.59</v>
      </c>
      <c r="H555" s="1">
        <f>(70/100*Canada_data[[#This Row],[Sales]])</f>
        <v>4551.7219999999998</v>
      </c>
      <c r="I555" s="1">
        <f>Canada_data[[#This Row],[ Cost Of Goods ]]+Canada_data[[#This Row],[Shipping Cost]]</f>
        <v>4616.3119999999999</v>
      </c>
      <c r="J555" s="1" t="s">
        <v>40</v>
      </c>
      <c r="K555" s="1" t="s">
        <v>22</v>
      </c>
      <c r="L555" s="1" t="s">
        <v>17</v>
      </c>
      <c r="M555" s="1" t="s">
        <v>57</v>
      </c>
      <c r="N555" s="1" t="s">
        <v>62</v>
      </c>
      <c r="O555" s="1" t="s">
        <v>259</v>
      </c>
      <c r="P555" s="34"/>
      <c r="Q555" s="34"/>
    </row>
    <row r="556" spans="1:17" x14ac:dyDescent="0.3">
      <c r="A556" s="1">
        <v>29506</v>
      </c>
      <c r="B556" s="2" t="s">
        <v>117</v>
      </c>
      <c r="C556" s="1" t="s">
        <v>20</v>
      </c>
      <c r="D556" s="1">
        <v>46</v>
      </c>
      <c r="E556" s="1">
        <v>221.13</v>
      </c>
      <c r="F556" s="1" t="s">
        <v>25</v>
      </c>
      <c r="G556" s="1">
        <v>1.49</v>
      </c>
      <c r="H556" s="1">
        <f>(70/100*Canada_data[[#This Row],[Sales]])</f>
        <v>154.791</v>
      </c>
      <c r="I556" s="1">
        <f>Canada_data[[#This Row],[ Cost Of Goods ]]+Canada_data[[#This Row],[Shipping Cost]]</f>
        <v>156.28100000000001</v>
      </c>
      <c r="J556" s="1" t="s">
        <v>36</v>
      </c>
      <c r="K556" s="1" t="s">
        <v>16</v>
      </c>
      <c r="L556" s="1" t="s">
        <v>27</v>
      </c>
      <c r="M556" s="1" t="s">
        <v>79</v>
      </c>
      <c r="N556" s="1" t="s">
        <v>19</v>
      </c>
      <c r="O556" s="1" t="s">
        <v>152</v>
      </c>
      <c r="P556" s="34"/>
      <c r="Q556" s="34"/>
    </row>
    <row r="557" spans="1:17" x14ac:dyDescent="0.3">
      <c r="A557" s="1">
        <v>29639</v>
      </c>
      <c r="B557" s="2" t="s">
        <v>173</v>
      </c>
      <c r="C557" s="1" t="s">
        <v>20</v>
      </c>
      <c r="D557" s="1">
        <v>8</v>
      </c>
      <c r="E557" s="1">
        <v>22.37</v>
      </c>
      <c r="F557" s="1" t="s">
        <v>25</v>
      </c>
      <c r="G557" s="1">
        <v>2.4</v>
      </c>
      <c r="H557" s="1">
        <f>(70/100*Canada_data[[#This Row],[Sales]])</f>
        <v>15.658999999999999</v>
      </c>
      <c r="I557" s="1">
        <f>Canada_data[[#This Row],[ Cost Of Goods ]]+Canada_data[[#This Row],[Shipping Cost]]</f>
        <v>18.058999999999997</v>
      </c>
      <c r="J557" s="1" t="s">
        <v>108</v>
      </c>
      <c r="K557" s="1" t="s">
        <v>22</v>
      </c>
      <c r="L557" s="1" t="s">
        <v>27</v>
      </c>
      <c r="M557" s="1" t="s">
        <v>41</v>
      </c>
      <c r="N557" s="1" t="s">
        <v>38</v>
      </c>
      <c r="O557" s="1" t="s">
        <v>74</v>
      </c>
      <c r="P557" s="34"/>
      <c r="Q557" s="34"/>
    </row>
    <row r="558" spans="1:17" x14ac:dyDescent="0.3">
      <c r="A558" s="1">
        <v>12355</v>
      </c>
      <c r="B558" s="2" t="s">
        <v>111</v>
      </c>
      <c r="C558" s="1" t="s">
        <v>53</v>
      </c>
      <c r="D558" s="1">
        <v>36</v>
      </c>
      <c r="E558" s="1">
        <v>209.53</v>
      </c>
      <c r="F558" s="1" t="s">
        <v>25</v>
      </c>
      <c r="G558" s="1">
        <v>5.67</v>
      </c>
      <c r="H558" s="1">
        <f>(70/100*Canada_data[[#This Row],[Sales]])</f>
        <v>146.67099999999999</v>
      </c>
      <c r="I558" s="1">
        <f>Canada_data[[#This Row],[ Cost Of Goods ]]+Canada_data[[#This Row],[Shipping Cost]]</f>
        <v>152.34099999999998</v>
      </c>
      <c r="J558" s="1" t="s">
        <v>108</v>
      </c>
      <c r="K558" s="1" t="s">
        <v>22</v>
      </c>
      <c r="L558" s="1" t="s">
        <v>27</v>
      </c>
      <c r="M558" s="1" t="s">
        <v>28</v>
      </c>
      <c r="N558" s="1" t="s">
        <v>19</v>
      </c>
      <c r="O558" s="1" t="s">
        <v>65</v>
      </c>
      <c r="P558" s="34"/>
      <c r="Q558" s="34"/>
    </row>
    <row r="559" spans="1:17" x14ac:dyDescent="0.3">
      <c r="A559" s="1">
        <v>46662</v>
      </c>
      <c r="B559" s="2" t="s">
        <v>81</v>
      </c>
      <c r="C559" s="1" t="s">
        <v>20</v>
      </c>
      <c r="D559" s="1">
        <v>8</v>
      </c>
      <c r="E559" s="1">
        <v>57.22</v>
      </c>
      <c r="F559" s="1" t="s">
        <v>25</v>
      </c>
      <c r="G559" s="1">
        <v>6.6</v>
      </c>
      <c r="H559" s="1">
        <f>(70/100*Canada_data[[#This Row],[Sales]])</f>
        <v>40.053999999999995</v>
      </c>
      <c r="I559" s="1">
        <f>Canada_data[[#This Row],[ Cost Of Goods ]]+Canada_data[[#This Row],[Shipping Cost]]</f>
        <v>46.653999999999996</v>
      </c>
      <c r="J559" s="1" t="s">
        <v>15</v>
      </c>
      <c r="K559" s="1" t="s">
        <v>29</v>
      </c>
      <c r="L559" s="1" t="s">
        <v>27</v>
      </c>
      <c r="M559" s="1" t="s">
        <v>28</v>
      </c>
      <c r="N559" s="1" t="s">
        <v>19</v>
      </c>
      <c r="O559" s="1" t="s">
        <v>69</v>
      </c>
      <c r="P559" s="34"/>
      <c r="Q559" s="34"/>
    </row>
    <row r="560" spans="1:17" x14ac:dyDescent="0.3">
      <c r="A560" s="1">
        <v>49921</v>
      </c>
      <c r="B560" s="2" t="s">
        <v>165</v>
      </c>
      <c r="C560" s="1" t="s">
        <v>13</v>
      </c>
      <c r="D560" s="1">
        <v>5</v>
      </c>
      <c r="E560" s="1">
        <v>756.15</v>
      </c>
      <c r="F560" s="1" t="s">
        <v>21</v>
      </c>
      <c r="G560" s="1">
        <v>17.850000000000001</v>
      </c>
      <c r="H560" s="1">
        <f>(70/100*Canada_data[[#This Row],[Sales]])</f>
        <v>529.30499999999995</v>
      </c>
      <c r="I560" s="1">
        <f>Canada_data[[#This Row],[ Cost Of Goods ]]+Canada_data[[#This Row],[Shipping Cost]]</f>
        <v>547.15499999999997</v>
      </c>
      <c r="J560" s="1" t="s">
        <v>26</v>
      </c>
      <c r="K560" s="1" t="s">
        <v>44</v>
      </c>
      <c r="L560" s="1" t="s">
        <v>30</v>
      </c>
      <c r="M560" s="1" t="s">
        <v>46</v>
      </c>
      <c r="N560" s="1" t="s">
        <v>24</v>
      </c>
      <c r="O560" s="1" t="s">
        <v>241</v>
      </c>
      <c r="P560" s="34"/>
      <c r="Q560" s="34"/>
    </row>
    <row r="561" spans="1:17" x14ac:dyDescent="0.3">
      <c r="A561" s="1">
        <v>30787</v>
      </c>
      <c r="B561" s="2" t="s">
        <v>237</v>
      </c>
      <c r="C561" s="1" t="s">
        <v>35</v>
      </c>
      <c r="D561" s="1">
        <v>43</v>
      </c>
      <c r="E561" s="1">
        <v>6477.4589999999998</v>
      </c>
      <c r="F561" s="1" t="s">
        <v>25</v>
      </c>
      <c r="G561" s="1">
        <v>8.99</v>
      </c>
      <c r="H561" s="1">
        <f>(70/100*Canada_data[[#This Row],[Sales]])</f>
        <v>4534.2212999999992</v>
      </c>
      <c r="I561" s="1">
        <f>Canada_data[[#This Row],[ Cost Of Goods ]]+Canada_data[[#This Row],[Shipping Cost]]</f>
        <v>4543.211299999999</v>
      </c>
      <c r="J561" s="1" t="s">
        <v>56</v>
      </c>
      <c r="K561" s="1" t="s">
        <v>29</v>
      </c>
      <c r="L561" s="1" t="s">
        <v>30</v>
      </c>
      <c r="M561" s="1" t="s">
        <v>50</v>
      </c>
      <c r="N561" s="1" t="s">
        <v>19</v>
      </c>
      <c r="O561" s="1" t="s">
        <v>144</v>
      </c>
      <c r="P561" s="34"/>
      <c r="Q561" s="34"/>
    </row>
    <row r="562" spans="1:17" x14ac:dyDescent="0.3">
      <c r="A562" s="1">
        <v>22210</v>
      </c>
      <c r="B562" s="2" t="s">
        <v>154</v>
      </c>
      <c r="C562" s="1" t="s">
        <v>20</v>
      </c>
      <c r="D562" s="1">
        <v>37</v>
      </c>
      <c r="E562" s="1">
        <v>1033.44</v>
      </c>
      <c r="F562" s="1" t="s">
        <v>25</v>
      </c>
      <c r="G562" s="1">
        <v>4.8600000000000003</v>
      </c>
      <c r="H562" s="1">
        <f>(70/100*Canada_data[[#This Row],[Sales]])</f>
        <v>723.40800000000002</v>
      </c>
      <c r="I562" s="1">
        <f>Canada_data[[#This Row],[ Cost Of Goods ]]+Canada_data[[#This Row],[Shipping Cost]]</f>
        <v>728.26800000000003</v>
      </c>
      <c r="J562" s="1" t="s">
        <v>72</v>
      </c>
      <c r="K562" s="1" t="s">
        <v>22</v>
      </c>
      <c r="L562" s="1" t="s">
        <v>27</v>
      </c>
      <c r="M562" s="1" t="s">
        <v>28</v>
      </c>
      <c r="N562" s="1" t="s">
        <v>38</v>
      </c>
      <c r="O562" s="1" t="s">
        <v>227</v>
      </c>
      <c r="P562" s="34"/>
      <c r="Q562" s="34"/>
    </row>
    <row r="563" spans="1:17" x14ac:dyDescent="0.3">
      <c r="A563" s="1">
        <v>14884</v>
      </c>
      <c r="B563" s="2" t="s">
        <v>237</v>
      </c>
      <c r="C563" s="1" t="s">
        <v>35</v>
      </c>
      <c r="D563" s="1">
        <v>6</v>
      </c>
      <c r="E563" s="1">
        <v>473.9855</v>
      </c>
      <c r="F563" s="1" t="s">
        <v>25</v>
      </c>
      <c r="G563" s="1">
        <v>4.9000000000000004</v>
      </c>
      <c r="H563" s="1">
        <f>(70/100*Canada_data[[#This Row],[Sales]])</f>
        <v>331.78985</v>
      </c>
      <c r="I563" s="1">
        <f>Canada_data[[#This Row],[ Cost Of Goods ]]+Canada_data[[#This Row],[Shipping Cost]]</f>
        <v>336.68984999999998</v>
      </c>
      <c r="J563" s="1" t="s">
        <v>40</v>
      </c>
      <c r="K563" s="1" t="s">
        <v>22</v>
      </c>
      <c r="L563" s="1" t="s">
        <v>30</v>
      </c>
      <c r="M563" s="1" t="s">
        <v>50</v>
      </c>
      <c r="N563" s="1" t="s">
        <v>19</v>
      </c>
      <c r="O563" s="1" t="s">
        <v>264</v>
      </c>
      <c r="P563" s="34"/>
      <c r="Q563" s="34"/>
    </row>
    <row r="564" spans="1:17" x14ac:dyDescent="0.3">
      <c r="A564" s="1">
        <v>26851</v>
      </c>
      <c r="B564" s="2" t="s">
        <v>205</v>
      </c>
      <c r="C564" s="1" t="s">
        <v>35</v>
      </c>
      <c r="D564" s="1">
        <v>44</v>
      </c>
      <c r="E564" s="1">
        <v>73.64</v>
      </c>
      <c r="F564" s="1" t="s">
        <v>25</v>
      </c>
      <c r="G564" s="1">
        <v>1.99</v>
      </c>
      <c r="H564" s="1">
        <f>(70/100*Canada_data[[#This Row],[Sales]])</f>
        <v>51.547999999999995</v>
      </c>
      <c r="I564" s="1">
        <f>Canada_data[[#This Row],[ Cost Of Goods ]]+Canada_data[[#This Row],[Shipping Cost]]</f>
        <v>53.537999999999997</v>
      </c>
      <c r="J564" s="1" t="s">
        <v>15</v>
      </c>
      <c r="K564" s="1" t="s">
        <v>22</v>
      </c>
      <c r="L564" s="1" t="s">
        <v>30</v>
      </c>
      <c r="M564" s="1" t="s">
        <v>31</v>
      </c>
      <c r="N564" s="1" t="s">
        <v>32</v>
      </c>
      <c r="O564" s="1" t="s">
        <v>141</v>
      </c>
      <c r="P564" s="34"/>
      <c r="Q564" s="34"/>
    </row>
    <row r="565" spans="1:17" x14ac:dyDescent="0.3">
      <c r="A565" s="1">
        <v>36196</v>
      </c>
      <c r="B565" s="2">
        <v>40702</v>
      </c>
      <c r="C565" s="1" t="s">
        <v>53</v>
      </c>
      <c r="D565" s="1">
        <v>6</v>
      </c>
      <c r="E565" s="1">
        <v>62.03</v>
      </c>
      <c r="F565" s="1" t="s">
        <v>25</v>
      </c>
      <c r="G565" s="1">
        <v>6.02</v>
      </c>
      <c r="H565" s="1">
        <f>(70/100*Canada_data[[#This Row],[Sales]])</f>
        <v>43.420999999999999</v>
      </c>
      <c r="I565" s="1">
        <f>Canada_data[[#This Row],[ Cost Of Goods ]]+Canada_data[[#This Row],[Shipping Cost]]</f>
        <v>49.441000000000003</v>
      </c>
      <c r="J565" s="1" t="s">
        <v>265</v>
      </c>
      <c r="K565" s="1" t="s">
        <v>16</v>
      </c>
      <c r="L565" s="1" t="s">
        <v>17</v>
      </c>
      <c r="M565" s="1" t="s">
        <v>18</v>
      </c>
      <c r="N565" s="1" t="s">
        <v>47</v>
      </c>
      <c r="O565" s="2">
        <v>40732</v>
      </c>
      <c r="P565" s="34"/>
      <c r="Q565" s="34"/>
    </row>
    <row r="566" spans="1:17" x14ac:dyDescent="0.3">
      <c r="A566" s="1">
        <v>5217</v>
      </c>
      <c r="B566" s="2">
        <v>40887</v>
      </c>
      <c r="C566" s="1" t="s">
        <v>35</v>
      </c>
      <c r="D566" s="1">
        <v>8</v>
      </c>
      <c r="E566" s="1">
        <v>339.35</v>
      </c>
      <c r="F566" s="1" t="s">
        <v>14</v>
      </c>
      <c r="G566" s="1">
        <v>5.33</v>
      </c>
      <c r="H566" s="1">
        <f>(70/100*Canada_data[[#This Row],[Sales]])</f>
        <v>237.54499999999999</v>
      </c>
      <c r="I566" s="1">
        <f>Canada_data[[#This Row],[ Cost Of Goods ]]+Canada_data[[#This Row],[Shipping Cost]]</f>
        <v>242.875</v>
      </c>
      <c r="J566" s="1" t="s">
        <v>108</v>
      </c>
      <c r="K566" s="1" t="s">
        <v>29</v>
      </c>
      <c r="L566" s="1" t="s">
        <v>27</v>
      </c>
      <c r="M566" s="1" t="s">
        <v>76</v>
      </c>
      <c r="N566" s="1" t="s">
        <v>19</v>
      </c>
      <c r="O566" s="2">
        <v>40887</v>
      </c>
      <c r="P566" s="34"/>
      <c r="Q566" s="34"/>
    </row>
    <row r="567" spans="1:17" x14ac:dyDescent="0.3">
      <c r="A567" s="1">
        <v>43302</v>
      </c>
      <c r="B567" s="2" t="s">
        <v>66</v>
      </c>
      <c r="C567" s="1" t="s">
        <v>13</v>
      </c>
      <c r="D567" s="1">
        <v>43</v>
      </c>
      <c r="E567" s="1">
        <v>720.61300000000006</v>
      </c>
      <c r="F567" s="1" t="s">
        <v>25</v>
      </c>
      <c r="G567" s="1">
        <v>0.99</v>
      </c>
      <c r="H567" s="1">
        <f>(70/100*Canada_data[[#This Row],[Sales]])</f>
        <v>504.42910000000001</v>
      </c>
      <c r="I567" s="1">
        <f>Canada_data[[#This Row],[ Cost Of Goods ]]+Canada_data[[#This Row],[Shipping Cost]]</f>
        <v>505.41910000000001</v>
      </c>
      <c r="J567" s="1" t="s">
        <v>43</v>
      </c>
      <c r="K567" s="1" t="s">
        <v>22</v>
      </c>
      <c r="L567" s="1" t="s">
        <v>30</v>
      </c>
      <c r="M567" s="1" t="s">
        <v>50</v>
      </c>
      <c r="N567" s="1" t="s">
        <v>38</v>
      </c>
      <c r="O567" s="2">
        <v>40552</v>
      </c>
      <c r="P567" s="34"/>
      <c r="Q567" s="34"/>
    </row>
    <row r="568" spans="1:17" x14ac:dyDescent="0.3">
      <c r="A568" s="1">
        <v>56743</v>
      </c>
      <c r="B568" s="2" t="s">
        <v>159</v>
      </c>
      <c r="C568" s="1" t="s">
        <v>60</v>
      </c>
      <c r="D568" s="1">
        <v>23</v>
      </c>
      <c r="E568" s="1">
        <v>524.25</v>
      </c>
      <c r="F568" s="1" t="s">
        <v>14</v>
      </c>
      <c r="G568" s="1">
        <v>8.99</v>
      </c>
      <c r="H568" s="1">
        <f>(70/100*Canada_data[[#This Row],[Sales]])</f>
        <v>366.97499999999997</v>
      </c>
      <c r="I568" s="1">
        <f>Canada_data[[#This Row],[ Cost Of Goods ]]+Canada_data[[#This Row],[Shipping Cost]]</f>
        <v>375.96499999999997</v>
      </c>
      <c r="J568" s="1" t="s">
        <v>108</v>
      </c>
      <c r="K568" s="1" t="s">
        <v>22</v>
      </c>
      <c r="L568" s="1" t="s">
        <v>17</v>
      </c>
      <c r="M568" s="1" t="s">
        <v>18</v>
      </c>
      <c r="N568" s="1" t="s">
        <v>32</v>
      </c>
      <c r="O568" s="1" t="s">
        <v>48</v>
      </c>
      <c r="P568" s="34"/>
      <c r="Q568" s="34"/>
    </row>
    <row r="569" spans="1:17" x14ac:dyDescent="0.3">
      <c r="A569" s="1">
        <v>3235</v>
      </c>
      <c r="B569" s="2" t="s">
        <v>33</v>
      </c>
      <c r="C569" s="1" t="s">
        <v>13</v>
      </c>
      <c r="D569" s="1">
        <v>31</v>
      </c>
      <c r="E569" s="1">
        <v>142.97</v>
      </c>
      <c r="F569" s="1" t="s">
        <v>14</v>
      </c>
      <c r="G569" s="1">
        <v>0.7</v>
      </c>
      <c r="H569" s="1">
        <f>(70/100*Canada_data[[#This Row],[Sales]])</f>
        <v>100.07899999999999</v>
      </c>
      <c r="I569" s="1">
        <f>Canada_data[[#This Row],[ Cost Of Goods ]]+Canada_data[[#This Row],[Shipping Cost]]</f>
        <v>100.779</v>
      </c>
      <c r="J569" s="1" t="s">
        <v>56</v>
      </c>
      <c r="K569" s="1" t="s">
        <v>22</v>
      </c>
      <c r="L569" s="1" t="s">
        <v>27</v>
      </c>
      <c r="M569" s="1" t="s">
        <v>102</v>
      </c>
      <c r="N569" s="1" t="s">
        <v>38</v>
      </c>
      <c r="O569" s="1" t="s">
        <v>188</v>
      </c>
      <c r="P569" s="34"/>
      <c r="Q569" s="34"/>
    </row>
    <row r="570" spans="1:17" x14ac:dyDescent="0.3">
      <c r="A570" s="1">
        <v>45861</v>
      </c>
      <c r="B570" s="2" t="s">
        <v>149</v>
      </c>
      <c r="C570" s="1" t="s">
        <v>60</v>
      </c>
      <c r="D570" s="1">
        <v>39</v>
      </c>
      <c r="E570" s="1">
        <v>680.85850000000005</v>
      </c>
      <c r="F570" s="1" t="s">
        <v>25</v>
      </c>
      <c r="G570" s="1">
        <v>0.99</v>
      </c>
      <c r="H570" s="1">
        <f>(70/100*Canada_data[[#This Row],[Sales]])</f>
        <v>476.60095000000001</v>
      </c>
      <c r="I570" s="1">
        <f>Canada_data[[#This Row],[ Cost Of Goods ]]+Canada_data[[#This Row],[Shipping Cost]]</f>
        <v>477.59095000000002</v>
      </c>
      <c r="J570" s="1" t="s">
        <v>26</v>
      </c>
      <c r="K570" s="1" t="s">
        <v>44</v>
      </c>
      <c r="L570" s="1" t="s">
        <v>30</v>
      </c>
      <c r="M570" s="1" t="s">
        <v>50</v>
      </c>
      <c r="N570" s="1" t="s">
        <v>38</v>
      </c>
      <c r="O570" s="1" t="s">
        <v>149</v>
      </c>
      <c r="P570" s="34"/>
      <c r="Q570" s="34"/>
    </row>
    <row r="571" spans="1:17" x14ac:dyDescent="0.3">
      <c r="A571" s="1">
        <v>56420</v>
      </c>
      <c r="B571" s="2" t="s">
        <v>205</v>
      </c>
      <c r="C571" s="1" t="s">
        <v>13</v>
      </c>
      <c r="D571" s="1">
        <v>16</v>
      </c>
      <c r="E571" s="1">
        <v>597.44000000000005</v>
      </c>
      <c r="F571" s="1" t="s">
        <v>25</v>
      </c>
      <c r="G571" s="1">
        <v>4.5</v>
      </c>
      <c r="H571" s="1">
        <f>(70/100*Canada_data[[#This Row],[Sales]])</f>
        <v>418.20800000000003</v>
      </c>
      <c r="I571" s="1">
        <f>Canada_data[[#This Row],[ Cost Of Goods ]]+Canada_data[[#This Row],[Shipping Cost]]</f>
        <v>422.70800000000003</v>
      </c>
      <c r="J571" s="1" t="s">
        <v>59</v>
      </c>
      <c r="K571" s="1" t="s">
        <v>16</v>
      </c>
      <c r="L571" s="1" t="s">
        <v>27</v>
      </c>
      <c r="M571" s="1" t="s">
        <v>76</v>
      </c>
      <c r="N571" s="1" t="s">
        <v>19</v>
      </c>
      <c r="O571" s="1" t="s">
        <v>94</v>
      </c>
      <c r="P571" s="34"/>
      <c r="Q571" s="34"/>
    </row>
    <row r="572" spans="1:17" x14ac:dyDescent="0.3">
      <c r="A572" s="1">
        <v>22211</v>
      </c>
      <c r="B572" s="2">
        <v>40612</v>
      </c>
      <c r="C572" s="1" t="s">
        <v>53</v>
      </c>
      <c r="D572" s="1">
        <v>47</v>
      </c>
      <c r="E572" s="1">
        <v>14493.84</v>
      </c>
      <c r="F572" s="1" t="s">
        <v>21</v>
      </c>
      <c r="G572" s="1">
        <v>85.63</v>
      </c>
      <c r="H572" s="1">
        <f>(70/100*Canada_data[[#This Row],[Sales]])</f>
        <v>10145.688</v>
      </c>
      <c r="I572" s="1">
        <f>Canada_data[[#This Row],[ Cost Of Goods ]]+Canada_data[[#This Row],[Shipping Cost]]</f>
        <v>10231.317999999999</v>
      </c>
      <c r="J572" s="1" t="s">
        <v>108</v>
      </c>
      <c r="K572" s="1" t="s">
        <v>16</v>
      </c>
      <c r="L572" s="1" t="s">
        <v>17</v>
      </c>
      <c r="M572" s="1" t="s">
        <v>57</v>
      </c>
      <c r="N572" s="1" t="s">
        <v>62</v>
      </c>
      <c r="O572" s="2">
        <v>40643</v>
      </c>
      <c r="P572" s="34"/>
      <c r="Q572" s="34"/>
    </row>
    <row r="573" spans="1:17" x14ac:dyDescent="0.3">
      <c r="A573" s="1">
        <v>43875</v>
      </c>
      <c r="B573" s="2">
        <v>40736</v>
      </c>
      <c r="C573" s="1" t="s">
        <v>20</v>
      </c>
      <c r="D573" s="1">
        <v>25</v>
      </c>
      <c r="E573" s="1">
        <v>2564.5774999999999</v>
      </c>
      <c r="F573" s="1" t="s">
        <v>25</v>
      </c>
      <c r="G573" s="1">
        <v>7.69</v>
      </c>
      <c r="H573" s="1">
        <f>(70/100*Canada_data[[#This Row],[Sales]])</f>
        <v>1795.2042499999998</v>
      </c>
      <c r="I573" s="1">
        <f>Canada_data[[#This Row],[ Cost Of Goods ]]+Canada_data[[#This Row],[Shipping Cost]]</f>
        <v>1802.8942499999998</v>
      </c>
      <c r="J573" s="1" t="s">
        <v>56</v>
      </c>
      <c r="K573" s="1" t="s">
        <v>22</v>
      </c>
      <c r="L573" s="1" t="s">
        <v>30</v>
      </c>
      <c r="M573" s="1" t="s">
        <v>50</v>
      </c>
      <c r="N573" s="1" t="s">
        <v>19</v>
      </c>
      <c r="O573" s="2">
        <v>40798</v>
      </c>
      <c r="P573" s="34"/>
      <c r="Q573" s="34"/>
    </row>
    <row r="574" spans="1:17" x14ac:dyDescent="0.3">
      <c r="A574" s="1">
        <v>9824</v>
      </c>
      <c r="B574" s="2" t="s">
        <v>185</v>
      </c>
      <c r="C574" s="1" t="s">
        <v>20</v>
      </c>
      <c r="D574" s="1">
        <v>5</v>
      </c>
      <c r="E574" s="1">
        <v>21.56</v>
      </c>
      <c r="F574" s="1" t="s">
        <v>25</v>
      </c>
      <c r="G574" s="1">
        <v>0.5</v>
      </c>
      <c r="H574" s="1">
        <f>(70/100*Canada_data[[#This Row],[Sales]])</f>
        <v>15.091999999999999</v>
      </c>
      <c r="I574" s="1">
        <f>Canada_data[[#This Row],[ Cost Of Goods ]]+Canada_data[[#This Row],[Shipping Cost]]</f>
        <v>15.591999999999999</v>
      </c>
      <c r="J574" s="1" t="s">
        <v>49</v>
      </c>
      <c r="K574" s="1" t="s">
        <v>16</v>
      </c>
      <c r="L574" s="1" t="s">
        <v>27</v>
      </c>
      <c r="M574" s="1" t="s">
        <v>85</v>
      </c>
      <c r="N574" s="1" t="s">
        <v>19</v>
      </c>
      <c r="O574" s="1" t="s">
        <v>155</v>
      </c>
      <c r="P574" s="34"/>
      <c r="Q574" s="34"/>
    </row>
    <row r="575" spans="1:17" x14ac:dyDescent="0.3">
      <c r="A575" s="1">
        <v>53767</v>
      </c>
      <c r="B575" s="2" t="s">
        <v>151</v>
      </c>
      <c r="C575" s="1" t="s">
        <v>53</v>
      </c>
      <c r="D575" s="1">
        <v>35</v>
      </c>
      <c r="E575" s="1">
        <v>1131.1500000000001</v>
      </c>
      <c r="F575" s="1" t="s">
        <v>25</v>
      </c>
      <c r="G575" s="1">
        <v>5.76</v>
      </c>
      <c r="H575" s="1">
        <f>(70/100*Canada_data[[#This Row],[Sales]])</f>
        <v>791.80500000000006</v>
      </c>
      <c r="I575" s="1">
        <f>Canada_data[[#This Row],[ Cost Of Goods ]]+Canada_data[[#This Row],[Shipping Cost]]</f>
        <v>797.56500000000005</v>
      </c>
      <c r="J575" s="1" t="s">
        <v>59</v>
      </c>
      <c r="K575" s="1" t="s">
        <v>44</v>
      </c>
      <c r="L575" s="1" t="s">
        <v>27</v>
      </c>
      <c r="M575" s="1" t="s">
        <v>28</v>
      </c>
      <c r="N575" s="1" t="s">
        <v>19</v>
      </c>
      <c r="O575" s="1" t="s">
        <v>225</v>
      </c>
      <c r="P575" s="34"/>
      <c r="Q575" s="34"/>
    </row>
    <row r="576" spans="1:17" x14ac:dyDescent="0.3">
      <c r="A576" s="1">
        <v>23557</v>
      </c>
      <c r="B576" s="2" t="s">
        <v>114</v>
      </c>
      <c r="C576" s="1" t="s">
        <v>53</v>
      </c>
      <c r="D576" s="1">
        <v>7</v>
      </c>
      <c r="E576" s="1">
        <v>1011.16</v>
      </c>
      <c r="F576" s="1" t="s">
        <v>25</v>
      </c>
      <c r="G576" s="1">
        <v>24.49</v>
      </c>
      <c r="H576" s="1">
        <f>(70/100*Canada_data[[#This Row],[Sales]])</f>
        <v>707.8119999999999</v>
      </c>
      <c r="I576" s="1">
        <f>Canada_data[[#This Row],[ Cost Of Goods ]]+Canada_data[[#This Row],[Shipping Cost]]</f>
        <v>732.30199999999991</v>
      </c>
      <c r="J576" s="1" t="s">
        <v>40</v>
      </c>
      <c r="K576" s="1" t="s">
        <v>29</v>
      </c>
      <c r="L576" s="1" t="s">
        <v>17</v>
      </c>
      <c r="M576" s="1" t="s">
        <v>18</v>
      </c>
      <c r="N576" s="1" t="s">
        <v>93</v>
      </c>
      <c r="O576" s="2">
        <v>40549</v>
      </c>
      <c r="P576" s="34"/>
      <c r="Q576" s="34"/>
    </row>
    <row r="577" spans="1:17" x14ac:dyDescent="0.3">
      <c r="A577" s="1">
        <v>25248</v>
      </c>
      <c r="B577" s="2">
        <v>40555</v>
      </c>
      <c r="C577" s="1" t="s">
        <v>60</v>
      </c>
      <c r="D577" s="1">
        <v>33</v>
      </c>
      <c r="E577" s="1">
        <v>271.14</v>
      </c>
      <c r="F577" s="1" t="s">
        <v>14</v>
      </c>
      <c r="G577" s="1">
        <v>1.99</v>
      </c>
      <c r="H577" s="1">
        <f>(70/100*Canada_data[[#This Row],[Sales]])</f>
        <v>189.79799999999997</v>
      </c>
      <c r="I577" s="1">
        <f>Canada_data[[#This Row],[ Cost Of Goods ]]+Canada_data[[#This Row],[Shipping Cost]]</f>
        <v>191.78799999999998</v>
      </c>
      <c r="J577" s="1" t="s">
        <v>15</v>
      </c>
      <c r="K577" s="1" t="s">
        <v>44</v>
      </c>
      <c r="L577" s="1" t="s">
        <v>30</v>
      </c>
      <c r="M577" s="1" t="s">
        <v>31</v>
      </c>
      <c r="N577" s="1" t="s">
        <v>32</v>
      </c>
      <c r="O577" s="2">
        <v>40614</v>
      </c>
      <c r="P577" s="34"/>
      <c r="Q577" s="34"/>
    </row>
    <row r="578" spans="1:17" x14ac:dyDescent="0.3">
      <c r="A578" s="1">
        <v>41794</v>
      </c>
      <c r="B578" s="2" t="s">
        <v>63</v>
      </c>
      <c r="C578" s="1" t="s">
        <v>20</v>
      </c>
      <c r="D578" s="1">
        <v>49</v>
      </c>
      <c r="E578" s="1">
        <v>891.60749999999996</v>
      </c>
      <c r="F578" s="1" t="s">
        <v>25</v>
      </c>
      <c r="G578" s="1">
        <v>4.8099999999999996</v>
      </c>
      <c r="H578" s="1">
        <f>(70/100*Canada_data[[#This Row],[Sales]])</f>
        <v>624.12524999999994</v>
      </c>
      <c r="I578" s="1">
        <f>Canada_data[[#This Row],[ Cost Of Goods ]]+Canada_data[[#This Row],[Shipping Cost]]</f>
        <v>628.93524999999988</v>
      </c>
      <c r="J578" s="1" t="s">
        <v>59</v>
      </c>
      <c r="K578" s="1" t="s">
        <v>29</v>
      </c>
      <c r="L578" s="1" t="s">
        <v>30</v>
      </c>
      <c r="M578" s="1" t="s">
        <v>50</v>
      </c>
      <c r="N578" s="1" t="s">
        <v>47</v>
      </c>
      <c r="O578" s="1" t="s">
        <v>65</v>
      </c>
      <c r="P578" s="34"/>
      <c r="Q578" s="34"/>
    </row>
    <row r="579" spans="1:17" x14ac:dyDescent="0.3">
      <c r="A579" s="1">
        <v>49924</v>
      </c>
      <c r="B579" s="2" t="s">
        <v>179</v>
      </c>
      <c r="C579" s="1" t="s">
        <v>20</v>
      </c>
      <c r="D579" s="1">
        <v>48</v>
      </c>
      <c r="E579" s="1">
        <v>204.15</v>
      </c>
      <c r="F579" s="1" t="s">
        <v>25</v>
      </c>
      <c r="G579" s="1">
        <v>5.41</v>
      </c>
      <c r="H579" s="1">
        <f>(70/100*Canada_data[[#This Row],[Sales]])</f>
        <v>142.905</v>
      </c>
      <c r="I579" s="1">
        <f>Canada_data[[#This Row],[ Cost Of Goods ]]+Canada_data[[#This Row],[Shipping Cost]]</f>
        <v>148.315</v>
      </c>
      <c r="J579" s="1" t="s">
        <v>56</v>
      </c>
      <c r="K579" s="1" t="s">
        <v>29</v>
      </c>
      <c r="L579" s="1" t="s">
        <v>27</v>
      </c>
      <c r="M579" s="1" t="s">
        <v>79</v>
      </c>
      <c r="N579" s="1" t="s">
        <v>19</v>
      </c>
      <c r="O579" s="1" t="s">
        <v>63</v>
      </c>
      <c r="P579" s="34"/>
      <c r="Q579" s="34"/>
    </row>
    <row r="580" spans="1:17" x14ac:dyDescent="0.3">
      <c r="A580" s="1">
        <v>56834</v>
      </c>
      <c r="B580" s="2">
        <v>40548</v>
      </c>
      <c r="C580" s="1" t="s">
        <v>35</v>
      </c>
      <c r="D580" s="1">
        <v>22</v>
      </c>
      <c r="E580" s="1">
        <v>1900.47</v>
      </c>
      <c r="F580" s="1" t="s">
        <v>21</v>
      </c>
      <c r="G580" s="1">
        <v>30.06</v>
      </c>
      <c r="H580" s="1">
        <f>(70/100*Canada_data[[#This Row],[Sales]])</f>
        <v>1330.329</v>
      </c>
      <c r="I580" s="1">
        <f>Canada_data[[#This Row],[ Cost Of Goods ]]+Canada_data[[#This Row],[Shipping Cost]]</f>
        <v>1360.3889999999999</v>
      </c>
      <c r="J580" s="1" t="s">
        <v>59</v>
      </c>
      <c r="K580" s="1" t="s">
        <v>22</v>
      </c>
      <c r="L580" s="1" t="s">
        <v>30</v>
      </c>
      <c r="M580" s="1" t="s">
        <v>46</v>
      </c>
      <c r="N580" s="1" t="s">
        <v>62</v>
      </c>
      <c r="O580" s="2">
        <v>40607</v>
      </c>
      <c r="P580" s="34"/>
      <c r="Q580" s="34"/>
    </row>
    <row r="581" spans="1:17" x14ac:dyDescent="0.3">
      <c r="A581" s="1">
        <v>39232</v>
      </c>
      <c r="B581" s="2">
        <v>40884</v>
      </c>
      <c r="C581" s="1" t="s">
        <v>13</v>
      </c>
      <c r="D581" s="1">
        <v>11</v>
      </c>
      <c r="E581" s="1">
        <v>391.9</v>
      </c>
      <c r="F581" s="1" t="s">
        <v>25</v>
      </c>
      <c r="G581" s="1">
        <v>19.989999999999998</v>
      </c>
      <c r="H581" s="1">
        <f>(70/100*Canada_data[[#This Row],[Sales]])</f>
        <v>274.33</v>
      </c>
      <c r="I581" s="1">
        <f>Canada_data[[#This Row],[ Cost Of Goods ]]+Canada_data[[#This Row],[Shipping Cost]]</f>
        <v>294.32</v>
      </c>
      <c r="J581" s="1" t="s">
        <v>15</v>
      </c>
      <c r="K581" s="1" t="s">
        <v>22</v>
      </c>
      <c r="L581" s="1" t="s">
        <v>27</v>
      </c>
      <c r="M581" s="1" t="s">
        <v>28</v>
      </c>
      <c r="N581" s="1" t="s">
        <v>19</v>
      </c>
      <c r="O581" s="1" t="s">
        <v>130</v>
      </c>
      <c r="P581" s="34"/>
      <c r="Q581" s="34"/>
    </row>
    <row r="582" spans="1:17" x14ac:dyDescent="0.3">
      <c r="A582" s="1">
        <v>8995</v>
      </c>
      <c r="B582" s="2" t="s">
        <v>235</v>
      </c>
      <c r="C582" s="1" t="s">
        <v>35</v>
      </c>
      <c r="D582" s="1">
        <v>5</v>
      </c>
      <c r="E582" s="1">
        <v>24.16</v>
      </c>
      <c r="F582" s="1" t="s">
        <v>14</v>
      </c>
      <c r="G582" s="1">
        <v>1.49</v>
      </c>
      <c r="H582" s="1">
        <f>(70/100*Canada_data[[#This Row],[Sales]])</f>
        <v>16.911999999999999</v>
      </c>
      <c r="I582" s="1">
        <f>Canada_data[[#This Row],[ Cost Of Goods ]]+Canada_data[[#This Row],[Shipping Cost]]</f>
        <v>18.401999999999997</v>
      </c>
      <c r="J582" s="1" t="s">
        <v>70</v>
      </c>
      <c r="K582" s="1" t="s">
        <v>16</v>
      </c>
      <c r="L582" s="1" t="s">
        <v>27</v>
      </c>
      <c r="M582" s="1" t="s">
        <v>79</v>
      </c>
      <c r="N582" s="1" t="s">
        <v>19</v>
      </c>
      <c r="O582" s="1" t="s">
        <v>260</v>
      </c>
      <c r="P582" s="34"/>
      <c r="Q582" s="34"/>
    </row>
    <row r="583" spans="1:17" x14ac:dyDescent="0.3">
      <c r="A583" s="1">
        <v>9863</v>
      </c>
      <c r="B583" s="2">
        <v>40642</v>
      </c>
      <c r="C583" s="1" t="s">
        <v>20</v>
      </c>
      <c r="D583" s="1">
        <v>18</v>
      </c>
      <c r="E583" s="1">
        <v>33.96</v>
      </c>
      <c r="F583" s="1" t="s">
        <v>25</v>
      </c>
      <c r="G583" s="1">
        <v>0.7</v>
      </c>
      <c r="H583" s="1">
        <f>(70/100*Canada_data[[#This Row],[Sales]])</f>
        <v>23.771999999999998</v>
      </c>
      <c r="I583" s="1">
        <f>Canada_data[[#This Row],[ Cost Of Goods ]]+Canada_data[[#This Row],[Shipping Cost]]</f>
        <v>24.471999999999998</v>
      </c>
      <c r="J583" s="1" t="s">
        <v>56</v>
      </c>
      <c r="K583" s="1" t="s">
        <v>29</v>
      </c>
      <c r="L583" s="1" t="s">
        <v>27</v>
      </c>
      <c r="M583" s="1" t="s">
        <v>41</v>
      </c>
      <c r="N583" s="1" t="s">
        <v>38</v>
      </c>
      <c r="O583" s="2">
        <v>40703</v>
      </c>
      <c r="P583" s="34"/>
      <c r="Q583" s="34"/>
    </row>
    <row r="584" spans="1:17" x14ac:dyDescent="0.3">
      <c r="A584" s="1">
        <v>4672</v>
      </c>
      <c r="B584" s="2">
        <v>40705</v>
      </c>
      <c r="C584" s="1" t="s">
        <v>20</v>
      </c>
      <c r="D584" s="1">
        <v>20</v>
      </c>
      <c r="E584" s="1">
        <v>152.44</v>
      </c>
      <c r="F584" s="1" t="s">
        <v>25</v>
      </c>
      <c r="G584" s="1">
        <v>3.68</v>
      </c>
      <c r="H584" s="1">
        <f>(70/100*Canada_data[[#This Row],[Sales]])</f>
        <v>106.708</v>
      </c>
      <c r="I584" s="1">
        <f>Canada_data[[#This Row],[ Cost Of Goods ]]+Canada_data[[#This Row],[Shipping Cost]]</f>
        <v>110.38800000000001</v>
      </c>
      <c r="J584" s="1" t="s">
        <v>59</v>
      </c>
      <c r="K584" s="1" t="s">
        <v>22</v>
      </c>
      <c r="L584" s="1" t="s">
        <v>17</v>
      </c>
      <c r="M584" s="1" t="s">
        <v>18</v>
      </c>
      <c r="N584" s="1" t="s">
        <v>38</v>
      </c>
      <c r="O584" s="2">
        <v>40735</v>
      </c>
      <c r="P584" s="34"/>
      <c r="Q584" s="34"/>
    </row>
    <row r="585" spans="1:17" x14ac:dyDescent="0.3">
      <c r="A585" s="1">
        <v>22086</v>
      </c>
      <c r="B585" s="2" t="s">
        <v>219</v>
      </c>
      <c r="C585" s="1" t="s">
        <v>60</v>
      </c>
      <c r="D585" s="1">
        <v>21</v>
      </c>
      <c r="E585" s="1">
        <v>2039.33</v>
      </c>
      <c r="F585" s="1" t="s">
        <v>21</v>
      </c>
      <c r="G585" s="1">
        <v>74.349999999999994</v>
      </c>
      <c r="H585" s="1">
        <f>(70/100*Canada_data[[#This Row],[Sales]])</f>
        <v>1427.5309999999999</v>
      </c>
      <c r="I585" s="1">
        <f>Canada_data[[#This Row],[ Cost Of Goods ]]+Canada_data[[#This Row],[Shipping Cost]]</f>
        <v>1501.8809999999999</v>
      </c>
      <c r="J585" s="1" t="s">
        <v>40</v>
      </c>
      <c r="K585" s="1" t="s">
        <v>44</v>
      </c>
      <c r="L585" s="1" t="s">
        <v>17</v>
      </c>
      <c r="M585" s="1" t="s">
        <v>23</v>
      </c>
      <c r="N585" s="1" t="s">
        <v>24</v>
      </c>
      <c r="O585" s="1" t="s">
        <v>95</v>
      </c>
      <c r="P585" s="34"/>
      <c r="Q585" s="34"/>
    </row>
    <row r="586" spans="1:17" x14ac:dyDescent="0.3">
      <c r="A586" s="1">
        <v>7846</v>
      </c>
      <c r="B586" s="2" t="s">
        <v>48</v>
      </c>
      <c r="C586" s="1" t="s">
        <v>13</v>
      </c>
      <c r="D586" s="1">
        <v>20</v>
      </c>
      <c r="E586" s="1">
        <v>552.87</v>
      </c>
      <c r="F586" s="1" t="s">
        <v>25</v>
      </c>
      <c r="G586" s="1">
        <v>5.89</v>
      </c>
      <c r="H586" s="1">
        <f>(70/100*Canada_data[[#This Row],[Sales]])</f>
        <v>387.00899999999996</v>
      </c>
      <c r="I586" s="1">
        <f>Canada_data[[#This Row],[ Cost Of Goods ]]+Canada_data[[#This Row],[Shipping Cost]]</f>
        <v>392.89899999999994</v>
      </c>
      <c r="J586" s="1" t="s">
        <v>36</v>
      </c>
      <c r="K586" s="1" t="s">
        <v>22</v>
      </c>
      <c r="L586" s="1" t="s">
        <v>30</v>
      </c>
      <c r="M586" s="1" t="s">
        <v>31</v>
      </c>
      <c r="N586" s="1" t="s">
        <v>19</v>
      </c>
      <c r="O586" s="2">
        <v>40581</v>
      </c>
      <c r="P586" s="34"/>
      <c r="Q586" s="34"/>
    </row>
    <row r="587" spans="1:17" x14ac:dyDescent="0.3">
      <c r="A587" s="1">
        <v>56484</v>
      </c>
      <c r="B587" s="2" t="s">
        <v>163</v>
      </c>
      <c r="C587" s="1" t="s">
        <v>53</v>
      </c>
      <c r="D587" s="1">
        <v>15</v>
      </c>
      <c r="E587" s="1">
        <v>1121.8399999999999</v>
      </c>
      <c r="F587" s="1" t="s">
        <v>25</v>
      </c>
      <c r="G587" s="1">
        <v>12.14</v>
      </c>
      <c r="H587" s="1">
        <f>(70/100*Canada_data[[#This Row],[Sales]])</f>
        <v>785.2879999999999</v>
      </c>
      <c r="I587" s="1">
        <f>Canada_data[[#This Row],[ Cost Of Goods ]]+Canada_data[[#This Row],[Shipping Cost]]</f>
        <v>797.42799999999988</v>
      </c>
      <c r="J587" s="1" t="s">
        <v>15</v>
      </c>
      <c r="K587" s="1" t="s">
        <v>44</v>
      </c>
      <c r="L587" s="1" t="s">
        <v>30</v>
      </c>
      <c r="M587" s="1" t="s">
        <v>31</v>
      </c>
      <c r="N587" s="1" t="s">
        <v>19</v>
      </c>
      <c r="O587" s="1" t="s">
        <v>103</v>
      </c>
      <c r="P587" s="34"/>
      <c r="Q587" s="34"/>
    </row>
    <row r="588" spans="1:17" x14ac:dyDescent="0.3">
      <c r="A588" s="1">
        <v>33377</v>
      </c>
      <c r="B588" s="2" t="s">
        <v>101</v>
      </c>
      <c r="C588" s="1" t="s">
        <v>35</v>
      </c>
      <c r="D588" s="1">
        <v>19</v>
      </c>
      <c r="E588" s="1">
        <v>327.14999999999998</v>
      </c>
      <c r="F588" s="1" t="s">
        <v>25</v>
      </c>
      <c r="G588" s="1">
        <v>3.26</v>
      </c>
      <c r="H588" s="1">
        <f>(70/100*Canada_data[[#This Row],[Sales]])</f>
        <v>229.00499999999997</v>
      </c>
      <c r="I588" s="1">
        <f>Canada_data[[#This Row],[ Cost Of Goods ]]+Canada_data[[#This Row],[Shipping Cost]]</f>
        <v>232.26499999999996</v>
      </c>
      <c r="J588" s="1" t="s">
        <v>26</v>
      </c>
      <c r="K588" s="1" t="s">
        <v>22</v>
      </c>
      <c r="L588" s="1" t="s">
        <v>27</v>
      </c>
      <c r="M588" s="1" t="s">
        <v>37</v>
      </c>
      <c r="N588" s="1" t="s">
        <v>32</v>
      </c>
      <c r="O588" s="2">
        <v>40551</v>
      </c>
      <c r="P588" s="34"/>
      <c r="Q588" s="34"/>
    </row>
    <row r="589" spans="1:17" x14ac:dyDescent="0.3">
      <c r="A589" s="1">
        <v>56577</v>
      </c>
      <c r="B589" s="2">
        <v>40585</v>
      </c>
      <c r="C589" s="1" t="s">
        <v>20</v>
      </c>
      <c r="D589" s="1">
        <v>19</v>
      </c>
      <c r="E589" s="1">
        <v>1134.2</v>
      </c>
      <c r="F589" s="1" t="s">
        <v>21</v>
      </c>
      <c r="G589" s="1">
        <v>36.61</v>
      </c>
      <c r="H589" s="1">
        <f>(70/100*Canada_data[[#This Row],[Sales]])</f>
        <v>793.93999999999994</v>
      </c>
      <c r="I589" s="1">
        <f>Canada_data[[#This Row],[ Cost Of Goods ]]+Canada_data[[#This Row],[Shipping Cost]]</f>
        <v>830.55</v>
      </c>
      <c r="J589" s="1" t="s">
        <v>59</v>
      </c>
      <c r="K589" s="1" t="s">
        <v>44</v>
      </c>
      <c r="L589" s="1" t="s">
        <v>17</v>
      </c>
      <c r="M589" s="1" t="s">
        <v>150</v>
      </c>
      <c r="N589" s="1" t="s">
        <v>62</v>
      </c>
      <c r="O589" s="2">
        <v>40644</v>
      </c>
      <c r="P589" s="34"/>
      <c r="Q589" s="34"/>
    </row>
    <row r="590" spans="1:17" x14ac:dyDescent="0.3">
      <c r="A590" s="1">
        <v>20967</v>
      </c>
      <c r="B590" s="2" t="s">
        <v>161</v>
      </c>
      <c r="C590" s="1" t="s">
        <v>35</v>
      </c>
      <c r="D590" s="1">
        <v>50</v>
      </c>
      <c r="E590" s="1">
        <v>28664.52</v>
      </c>
      <c r="F590" s="1" t="s">
        <v>25</v>
      </c>
      <c r="G590" s="1">
        <v>24.49</v>
      </c>
      <c r="H590" s="1">
        <f>(70/100*Canada_data[[#This Row],[Sales]])</f>
        <v>20065.164000000001</v>
      </c>
      <c r="I590" s="1">
        <f>Canada_data[[#This Row],[ Cost Of Goods ]]+Canada_data[[#This Row],[Shipping Cost]]</f>
        <v>20089.654000000002</v>
      </c>
      <c r="J590" s="1" t="s">
        <v>40</v>
      </c>
      <c r="K590" s="1" t="s">
        <v>44</v>
      </c>
      <c r="L590" s="1" t="s">
        <v>30</v>
      </c>
      <c r="M590" s="1" t="s">
        <v>214</v>
      </c>
      <c r="N590" s="1" t="s">
        <v>93</v>
      </c>
      <c r="O590" s="1" t="s">
        <v>161</v>
      </c>
      <c r="P590" s="34"/>
      <c r="Q590" s="34"/>
    </row>
    <row r="591" spans="1:17" x14ac:dyDescent="0.3">
      <c r="A591" s="1">
        <v>46916</v>
      </c>
      <c r="B591" s="2">
        <v>40612</v>
      </c>
      <c r="C591" s="1" t="s">
        <v>35</v>
      </c>
      <c r="D591" s="1">
        <v>40</v>
      </c>
      <c r="E591" s="1">
        <v>115.51</v>
      </c>
      <c r="F591" s="1" t="s">
        <v>25</v>
      </c>
      <c r="G591" s="1">
        <v>0.97</v>
      </c>
      <c r="H591" s="1">
        <f>(70/100*Canada_data[[#This Row],[Sales]])</f>
        <v>80.856999999999999</v>
      </c>
      <c r="I591" s="1">
        <f>Canada_data[[#This Row],[ Cost Of Goods ]]+Canada_data[[#This Row],[Shipping Cost]]</f>
        <v>81.826999999999998</v>
      </c>
      <c r="J591" s="1" t="s">
        <v>36</v>
      </c>
      <c r="K591" s="1" t="s">
        <v>29</v>
      </c>
      <c r="L591" s="1" t="s">
        <v>27</v>
      </c>
      <c r="M591" s="1" t="s">
        <v>41</v>
      </c>
      <c r="N591" s="1" t="s">
        <v>38</v>
      </c>
      <c r="O591" s="2">
        <v>40673</v>
      </c>
      <c r="P591" s="34"/>
      <c r="Q591" s="34"/>
    </row>
    <row r="592" spans="1:17" x14ac:dyDescent="0.3">
      <c r="A592" s="1">
        <v>8195</v>
      </c>
      <c r="B592" s="2">
        <v>40695</v>
      </c>
      <c r="C592" s="1" t="s">
        <v>60</v>
      </c>
      <c r="D592" s="1">
        <v>5</v>
      </c>
      <c r="E592" s="1">
        <v>51.3</v>
      </c>
      <c r="F592" s="1" t="s">
        <v>14</v>
      </c>
      <c r="G592" s="1">
        <v>11.15</v>
      </c>
      <c r="H592" s="1">
        <f>(70/100*Canada_data[[#This Row],[Sales]])</f>
        <v>35.909999999999997</v>
      </c>
      <c r="I592" s="1">
        <f>Canada_data[[#This Row],[ Cost Of Goods ]]+Canada_data[[#This Row],[Shipping Cost]]</f>
        <v>47.059999999999995</v>
      </c>
      <c r="J592" s="1" t="s">
        <v>36</v>
      </c>
      <c r="K592" s="1" t="s">
        <v>16</v>
      </c>
      <c r="L592" s="1" t="s">
        <v>27</v>
      </c>
      <c r="M592" s="1" t="s">
        <v>28</v>
      </c>
      <c r="N592" s="1" t="s">
        <v>19</v>
      </c>
      <c r="O592" s="2">
        <v>40725</v>
      </c>
      <c r="P592" s="34"/>
      <c r="Q592" s="34"/>
    </row>
    <row r="593" spans="1:17" x14ac:dyDescent="0.3">
      <c r="A593" s="1">
        <v>18593</v>
      </c>
      <c r="B593" s="2" t="s">
        <v>184</v>
      </c>
      <c r="C593" s="1" t="s">
        <v>35</v>
      </c>
      <c r="D593" s="1">
        <v>19</v>
      </c>
      <c r="E593" s="1">
        <v>1051.992</v>
      </c>
      <c r="F593" s="1" t="s">
        <v>21</v>
      </c>
      <c r="G593" s="1">
        <v>89.3</v>
      </c>
      <c r="H593" s="1">
        <f>(70/100*Canada_data[[#This Row],[Sales]])</f>
        <v>736.39439999999991</v>
      </c>
      <c r="I593" s="1">
        <f>Canada_data[[#This Row],[ Cost Of Goods ]]+Canada_data[[#This Row],[Shipping Cost]]</f>
        <v>825.69439999999986</v>
      </c>
      <c r="J593" s="1" t="s">
        <v>59</v>
      </c>
      <c r="K593" s="1" t="s">
        <v>22</v>
      </c>
      <c r="L593" s="1" t="s">
        <v>17</v>
      </c>
      <c r="M593" s="1" t="s">
        <v>57</v>
      </c>
      <c r="N593" s="1" t="s">
        <v>62</v>
      </c>
      <c r="O593" s="1" t="s">
        <v>143</v>
      </c>
      <c r="P593" s="34"/>
      <c r="Q593" s="34"/>
    </row>
    <row r="594" spans="1:17" x14ac:dyDescent="0.3">
      <c r="A594" s="1">
        <v>38787</v>
      </c>
      <c r="B594" s="2">
        <v>40671</v>
      </c>
      <c r="C594" s="1" t="s">
        <v>13</v>
      </c>
      <c r="D594" s="1">
        <v>22</v>
      </c>
      <c r="E594" s="1">
        <v>79.040000000000006</v>
      </c>
      <c r="F594" s="1" t="s">
        <v>25</v>
      </c>
      <c r="G594" s="1">
        <v>5</v>
      </c>
      <c r="H594" s="1">
        <f>(70/100*Canada_data[[#This Row],[Sales]])</f>
        <v>55.328000000000003</v>
      </c>
      <c r="I594" s="1">
        <f>Canada_data[[#This Row],[ Cost Of Goods ]]+Canada_data[[#This Row],[Shipping Cost]]</f>
        <v>60.328000000000003</v>
      </c>
      <c r="J594" s="1" t="s">
        <v>59</v>
      </c>
      <c r="K594" s="1" t="s">
        <v>16</v>
      </c>
      <c r="L594" s="1" t="s">
        <v>27</v>
      </c>
      <c r="M594" s="1" t="s">
        <v>41</v>
      </c>
      <c r="N594" s="1" t="s">
        <v>38</v>
      </c>
      <c r="O594" s="2">
        <v>40671</v>
      </c>
      <c r="P594" s="34"/>
      <c r="Q594" s="34"/>
    </row>
    <row r="595" spans="1:17" x14ac:dyDescent="0.3">
      <c r="A595" s="1">
        <v>32647</v>
      </c>
      <c r="B595" s="2" t="s">
        <v>189</v>
      </c>
      <c r="C595" s="1" t="s">
        <v>35</v>
      </c>
      <c r="D595" s="1">
        <v>27</v>
      </c>
      <c r="E595" s="1">
        <v>9541.0400000000009</v>
      </c>
      <c r="F595" s="1" t="s">
        <v>21</v>
      </c>
      <c r="G595" s="1">
        <v>84.84</v>
      </c>
      <c r="H595" s="1">
        <f>(70/100*Canada_data[[#This Row],[Sales]])</f>
        <v>6678.7280000000001</v>
      </c>
      <c r="I595" s="1">
        <f>Canada_data[[#This Row],[ Cost Of Goods ]]+Canada_data[[#This Row],[Shipping Cost]]</f>
        <v>6763.5680000000002</v>
      </c>
      <c r="J595" s="1" t="s">
        <v>40</v>
      </c>
      <c r="K595" s="1" t="s">
        <v>16</v>
      </c>
      <c r="L595" s="1" t="s">
        <v>17</v>
      </c>
      <c r="M595" s="1" t="s">
        <v>57</v>
      </c>
      <c r="N595" s="1" t="s">
        <v>62</v>
      </c>
      <c r="O595" s="1" t="s">
        <v>200</v>
      </c>
      <c r="P595" s="34"/>
      <c r="Q595" s="34"/>
    </row>
    <row r="596" spans="1:17" x14ac:dyDescent="0.3">
      <c r="A596" s="1">
        <v>45671</v>
      </c>
      <c r="B596" s="2">
        <v>40883</v>
      </c>
      <c r="C596" s="1" t="s">
        <v>13</v>
      </c>
      <c r="D596" s="1">
        <v>13</v>
      </c>
      <c r="E596" s="1">
        <v>126.68</v>
      </c>
      <c r="F596" s="1" t="s">
        <v>25</v>
      </c>
      <c r="G596" s="1">
        <v>6.02</v>
      </c>
      <c r="H596" s="1">
        <f>(70/100*Canada_data[[#This Row],[Sales]])</f>
        <v>88.676000000000002</v>
      </c>
      <c r="I596" s="1">
        <f>Canada_data[[#This Row],[ Cost Of Goods ]]+Canada_data[[#This Row],[Shipping Cost]]</f>
        <v>94.695999999999998</v>
      </c>
      <c r="J596" s="1" t="s">
        <v>15</v>
      </c>
      <c r="K596" s="1" t="s">
        <v>16</v>
      </c>
      <c r="L596" s="1" t="s">
        <v>17</v>
      </c>
      <c r="M596" s="1" t="s">
        <v>18</v>
      </c>
      <c r="N596" s="1" t="s">
        <v>47</v>
      </c>
      <c r="O596" s="1" t="s">
        <v>209</v>
      </c>
      <c r="P596" s="34"/>
      <c r="Q596" s="34"/>
    </row>
    <row r="597" spans="1:17" x14ac:dyDescent="0.3">
      <c r="A597" s="1">
        <v>10054</v>
      </c>
      <c r="B597" s="2" t="s">
        <v>128</v>
      </c>
      <c r="C597" s="1" t="s">
        <v>35</v>
      </c>
      <c r="D597" s="1">
        <v>2</v>
      </c>
      <c r="E597" s="1">
        <v>196.85149999999999</v>
      </c>
      <c r="F597" s="1" t="s">
        <v>25</v>
      </c>
      <c r="G597" s="1">
        <v>5.99</v>
      </c>
      <c r="H597" s="1">
        <f>(70/100*Canada_data[[#This Row],[Sales]])</f>
        <v>137.79604999999998</v>
      </c>
      <c r="I597" s="1">
        <f>Canada_data[[#This Row],[ Cost Of Goods ]]+Canada_data[[#This Row],[Shipping Cost]]</f>
        <v>143.78604999999999</v>
      </c>
      <c r="J597" s="1" t="s">
        <v>36</v>
      </c>
      <c r="K597" s="1" t="s">
        <v>29</v>
      </c>
      <c r="L597" s="1" t="s">
        <v>30</v>
      </c>
      <c r="M597" s="1" t="s">
        <v>50</v>
      </c>
      <c r="N597" s="1" t="s">
        <v>19</v>
      </c>
      <c r="O597" s="1" t="s">
        <v>128</v>
      </c>
      <c r="P597" s="34"/>
      <c r="Q597" s="34"/>
    </row>
    <row r="598" spans="1:17" x14ac:dyDescent="0.3">
      <c r="A598" s="1">
        <v>51713</v>
      </c>
      <c r="B598" s="2" t="s">
        <v>45</v>
      </c>
      <c r="C598" s="1" t="s">
        <v>53</v>
      </c>
      <c r="D598" s="1">
        <v>35</v>
      </c>
      <c r="E598" s="1">
        <v>133.07</v>
      </c>
      <c r="F598" s="1" t="s">
        <v>25</v>
      </c>
      <c r="G598" s="1">
        <v>0.94</v>
      </c>
      <c r="H598" s="1">
        <f>(70/100*Canada_data[[#This Row],[Sales]])</f>
        <v>93.148999999999987</v>
      </c>
      <c r="I598" s="1">
        <f>Canada_data[[#This Row],[ Cost Of Goods ]]+Canada_data[[#This Row],[Shipping Cost]]</f>
        <v>94.088999999999984</v>
      </c>
      <c r="J598" s="1" t="s">
        <v>56</v>
      </c>
      <c r="K598" s="1" t="s">
        <v>22</v>
      </c>
      <c r="L598" s="1" t="s">
        <v>27</v>
      </c>
      <c r="M598" s="1" t="s">
        <v>102</v>
      </c>
      <c r="N598" s="1" t="s">
        <v>38</v>
      </c>
      <c r="O598" s="1" t="s">
        <v>251</v>
      </c>
      <c r="P598" s="34"/>
      <c r="Q598" s="34"/>
    </row>
    <row r="599" spans="1:17" x14ac:dyDescent="0.3">
      <c r="A599" s="1">
        <v>9671</v>
      </c>
      <c r="B599" s="2">
        <v>40886</v>
      </c>
      <c r="C599" s="1" t="s">
        <v>35</v>
      </c>
      <c r="D599" s="1">
        <v>6</v>
      </c>
      <c r="E599" s="1">
        <v>12.61</v>
      </c>
      <c r="F599" s="1" t="s">
        <v>25</v>
      </c>
      <c r="G599" s="1">
        <v>1.49</v>
      </c>
      <c r="H599" s="1">
        <f>(70/100*Canada_data[[#This Row],[Sales]])</f>
        <v>8.8269999999999982</v>
      </c>
      <c r="I599" s="1">
        <f>Canada_data[[#This Row],[ Cost Of Goods ]]+Canada_data[[#This Row],[Shipping Cost]]</f>
        <v>10.316999999999998</v>
      </c>
      <c r="J599" s="1" t="s">
        <v>108</v>
      </c>
      <c r="K599" s="1" t="s">
        <v>22</v>
      </c>
      <c r="L599" s="1" t="s">
        <v>27</v>
      </c>
      <c r="M599" s="1" t="s">
        <v>79</v>
      </c>
      <c r="N599" s="1" t="s">
        <v>19</v>
      </c>
      <c r="O599" s="1" t="s">
        <v>52</v>
      </c>
      <c r="P599" s="34"/>
      <c r="Q599" s="34"/>
    </row>
    <row r="600" spans="1:17" x14ac:dyDescent="0.3">
      <c r="A600" s="1">
        <v>37828</v>
      </c>
      <c r="B600" s="2" t="s">
        <v>71</v>
      </c>
      <c r="C600" s="1" t="s">
        <v>13</v>
      </c>
      <c r="D600" s="1">
        <v>23</v>
      </c>
      <c r="E600" s="1">
        <v>490.17</v>
      </c>
      <c r="F600" s="1" t="s">
        <v>25</v>
      </c>
      <c r="G600" s="1">
        <v>4</v>
      </c>
      <c r="H600" s="1">
        <f>(70/100*Canada_data[[#This Row],[Sales]])</f>
        <v>343.11899999999997</v>
      </c>
      <c r="I600" s="1">
        <f>Canada_data[[#This Row],[ Cost Of Goods ]]+Canada_data[[#This Row],[Shipping Cost]]</f>
        <v>347.11899999999997</v>
      </c>
      <c r="J600" s="1" t="s">
        <v>56</v>
      </c>
      <c r="K600" s="1" t="s">
        <v>22</v>
      </c>
      <c r="L600" s="1" t="s">
        <v>30</v>
      </c>
      <c r="M600" s="1" t="s">
        <v>31</v>
      </c>
      <c r="N600" s="1" t="s">
        <v>19</v>
      </c>
      <c r="O600" s="1" t="s">
        <v>123</v>
      </c>
      <c r="P600" s="34"/>
      <c r="Q600" s="34"/>
    </row>
    <row r="601" spans="1:17" x14ac:dyDescent="0.3">
      <c r="A601" s="1">
        <v>38948</v>
      </c>
      <c r="B601" s="2">
        <v>40669</v>
      </c>
      <c r="C601" s="1" t="s">
        <v>53</v>
      </c>
      <c r="D601" s="1">
        <v>9</v>
      </c>
      <c r="E601" s="1">
        <v>1394.28</v>
      </c>
      <c r="F601" s="1" t="s">
        <v>25</v>
      </c>
      <c r="G601" s="1">
        <v>7.07</v>
      </c>
      <c r="H601" s="1">
        <f>(70/100*Canada_data[[#This Row],[Sales]])</f>
        <v>975.99599999999987</v>
      </c>
      <c r="I601" s="1">
        <f>Canada_data[[#This Row],[ Cost Of Goods ]]+Canada_data[[#This Row],[Shipping Cost]]</f>
        <v>983.06599999999992</v>
      </c>
      <c r="J601" s="1" t="s">
        <v>15</v>
      </c>
      <c r="K601" s="1" t="s">
        <v>29</v>
      </c>
      <c r="L601" s="1" t="s">
        <v>27</v>
      </c>
      <c r="M601" s="1" t="s">
        <v>64</v>
      </c>
      <c r="N601" s="1" t="s">
        <v>19</v>
      </c>
      <c r="O601" s="2">
        <v>40700</v>
      </c>
      <c r="P601" s="34"/>
      <c r="Q601" s="34"/>
    </row>
    <row r="602" spans="1:17" x14ac:dyDescent="0.3">
      <c r="A602" s="1">
        <v>37863</v>
      </c>
      <c r="B602" s="2" t="s">
        <v>266</v>
      </c>
      <c r="C602" s="1" t="s">
        <v>35</v>
      </c>
      <c r="D602" s="1">
        <v>27</v>
      </c>
      <c r="E602" s="1">
        <v>305.05</v>
      </c>
      <c r="F602" s="1" t="s">
        <v>25</v>
      </c>
      <c r="G602" s="1">
        <v>3.37</v>
      </c>
      <c r="H602" s="1">
        <f>(70/100*Canada_data[[#This Row],[Sales]])</f>
        <v>213.535</v>
      </c>
      <c r="I602" s="1">
        <f>Canada_data[[#This Row],[ Cost Of Goods ]]+Canada_data[[#This Row],[Shipping Cost]]</f>
        <v>216.905</v>
      </c>
      <c r="J602" s="1" t="s">
        <v>56</v>
      </c>
      <c r="K602" s="1" t="s">
        <v>29</v>
      </c>
      <c r="L602" s="1" t="s">
        <v>27</v>
      </c>
      <c r="M602" s="1" t="s">
        <v>37</v>
      </c>
      <c r="N602" s="1" t="s">
        <v>32</v>
      </c>
      <c r="O602" s="1" t="s">
        <v>131</v>
      </c>
      <c r="P602" s="34"/>
      <c r="Q602" s="34"/>
    </row>
    <row r="603" spans="1:17" x14ac:dyDescent="0.3">
      <c r="A603" s="1">
        <v>36482</v>
      </c>
      <c r="B603" s="2">
        <v>40670</v>
      </c>
      <c r="C603" s="1" t="s">
        <v>60</v>
      </c>
      <c r="D603" s="1">
        <v>47</v>
      </c>
      <c r="E603" s="1">
        <v>14588.28</v>
      </c>
      <c r="F603" s="1" t="s">
        <v>21</v>
      </c>
      <c r="G603" s="1">
        <v>91.05</v>
      </c>
      <c r="H603" s="1">
        <f>(70/100*Canada_data[[#This Row],[Sales]])</f>
        <v>10211.796</v>
      </c>
      <c r="I603" s="1">
        <f>Canada_data[[#This Row],[ Cost Of Goods ]]+Canada_data[[#This Row],[Shipping Cost]]</f>
        <v>10302.846</v>
      </c>
      <c r="J603" s="1" t="s">
        <v>59</v>
      </c>
      <c r="K603" s="1" t="s">
        <v>44</v>
      </c>
      <c r="L603" s="1" t="s">
        <v>27</v>
      </c>
      <c r="M603" s="1" t="s">
        <v>76</v>
      </c>
      <c r="N603" s="1" t="s">
        <v>24</v>
      </c>
      <c r="O603" s="2">
        <v>40701</v>
      </c>
      <c r="P603" s="34"/>
      <c r="Q603" s="34"/>
    </row>
    <row r="604" spans="1:17" x14ac:dyDescent="0.3">
      <c r="A604" s="1">
        <v>11719</v>
      </c>
      <c r="B604" s="2">
        <v>40665</v>
      </c>
      <c r="C604" s="1" t="s">
        <v>53</v>
      </c>
      <c r="D604" s="1">
        <v>17</v>
      </c>
      <c r="E604" s="1">
        <v>438.60849999999999</v>
      </c>
      <c r="F604" s="1" t="s">
        <v>25</v>
      </c>
      <c r="G604" s="1">
        <v>8.59</v>
      </c>
      <c r="H604" s="1">
        <f>(70/100*Canada_data[[#This Row],[Sales]])</f>
        <v>307.02594999999997</v>
      </c>
      <c r="I604" s="1">
        <f>Canada_data[[#This Row],[ Cost Of Goods ]]+Canada_data[[#This Row],[Shipping Cost]]</f>
        <v>315.61594999999994</v>
      </c>
      <c r="J604" s="1" t="s">
        <v>40</v>
      </c>
      <c r="K604" s="1" t="s">
        <v>29</v>
      </c>
      <c r="L604" s="1" t="s">
        <v>30</v>
      </c>
      <c r="M604" s="1" t="s">
        <v>50</v>
      </c>
      <c r="N604" s="1" t="s">
        <v>47</v>
      </c>
      <c r="O604" s="2">
        <v>40665</v>
      </c>
      <c r="P604" s="34"/>
      <c r="Q604" s="34"/>
    </row>
    <row r="605" spans="1:17" x14ac:dyDescent="0.3">
      <c r="A605" s="1">
        <v>26887</v>
      </c>
      <c r="B605" s="2" t="s">
        <v>91</v>
      </c>
      <c r="C605" s="1" t="s">
        <v>20</v>
      </c>
      <c r="D605" s="1">
        <v>38</v>
      </c>
      <c r="E605" s="1">
        <v>1637.78</v>
      </c>
      <c r="F605" s="1" t="s">
        <v>14</v>
      </c>
      <c r="G605" s="1">
        <v>4.62</v>
      </c>
      <c r="H605" s="1">
        <f>(70/100*Canada_data[[#This Row],[Sales]])</f>
        <v>1146.4459999999999</v>
      </c>
      <c r="I605" s="1">
        <f>Canada_data[[#This Row],[ Cost Of Goods ]]+Canada_data[[#This Row],[Shipping Cost]]</f>
        <v>1151.0659999999998</v>
      </c>
      <c r="J605" s="1" t="s">
        <v>59</v>
      </c>
      <c r="K605" s="1" t="s">
        <v>44</v>
      </c>
      <c r="L605" s="1" t="s">
        <v>27</v>
      </c>
      <c r="M605" s="1" t="s">
        <v>76</v>
      </c>
      <c r="N605" s="1" t="s">
        <v>19</v>
      </c>
      <c r="O605" s="1" t="s">
        <v>267</v>
      </c>
      <c r="P605" s="34"/>
      <c r="Q605" s="34"/>
    </row>
    <row r="606" spans="1:17" x14ac:dyDescent="0.3">
      <c r="A606" s="1">
        <v>6374</v>
      </c>
      <c r="B606" s="2">
        <v>40732</v>
      </c>
      <c r="C606" s="1" t="s">
        <v>20</v>
      </c>
      <c r="D606" s="1">
        <v>1</v>
      </c>
      <c r="E606" s="1">
        <v>2.2400000000000002</v>
      </c>
      <c r="F606" s="1" t="s">
        <v>25</v>
      </c>
      <c r="G606" s="1">
        <v>0.7</v>
      </c>
      <c r="H606" s="1">
        <f>(70/100*Canada_data[[#This Row],[Sales]])</f>
        <v>1.5680000000000001</v>
      </c>
      <c r="I606" s="1">
        <f>Canada_data[[#This Row],[ Cost Of Goods ]]+Canada_data[[#This Row],[Shipping Cost]]</f>
        <v>2.2679999999999998</v>
      </c>
      <c r="J606" s="1" t="s">
        <v>15</v>
      </c>
      <c r="K606" s="1" t="s">
        <v>22</v>
      </c>
      <c r="L606" s="1" t="s">
        <v>27</v>
      </c>
      <c r="M606" s="1" t="s">
        <v>102</v>
      </c>
      <c r="N606" s="1" t="s">
        <v>38</v>
      </c>
      <c r="O606" s="2">
        <v>40794</v>
      </c>
      <c r="P606" s="34"/>
      <c r="Q606" s="34"/>
    </row>
    <row r="607" spans="1:17" x14ac:dyDescent="0.3">
      <c r="A607" s="1">
        <v>32546</v>
      </c>
      <c r="B607" s="2" t="s">
        <v>55</v>
      </c>
      <c r="C607" s="1" t="s">
        <v>20</v>
      </c>
      <c r="D607" s="1">
        <v>6</v>
      </c>
      <c r="E607" s="1">
        <v>156.09</v>
      </c>
      <c r="F607" s="1" t="s">
        <v>25</v>
      </c>
      <c r="G607" s="1">
        <v>15.1</v>
      </c>
      <c r="H607" s="1">
        <f>(70/100*Canada_data[[#This Row],[Sales]])</f>
        <v>109.26299999999999</v>
      </c>
      <c r="I607" s="1">
        <f>Canada_data[[#This Row],[ Cost Of Goods ]]+Canada_data[[#This Row],[Shipping Cost]]</f>
        <v>124.36299999999999</v>
      </c>
      <c r="J607" s="1" t="s">
        <v>36</v>
      </c>
      <c r="K607" s="1" t="s">
        <v>29</v>
      </c>
      <c r="L607" s="1" t="s">
        <v>27</v>
      </c>
      <c r="M607" s="1" t="s">
        <v>79</v>
      </c>
      <c r="N607" s="1" t="s">
        <v>19</v>
      </c>
      <c r="O607" s="1" t="s">
        <v>251</v>
      </c>
      <c r="P607" s="34"/>
      <c r="Q607" s="34"/>
    </row>
    <row r="608" spans="1:17" x14ac:dyDescent="0.3">
      <c r="A608" s="1">
        <v>40962</v>
      </c>
      <c r="B608" s="2" t="s">
        <v>240</v>
      </c>
      <c r="C608" s="1" t="s">
        <v>20</v>
      </c>
      <c r="D608" s="1">
        <v>30</v>
      </c>
      <c r="E608" s="1">
        <v>3276.9965000000002</v>
      </c>
      <c r="F608" s="1" t="s">
        <v>25</v>
      </c>
      <c r="G608" s="1">
        <v>8.99</v>
      </c>
      <c r="H608" s="1">
        <f>(70/100*Canada_data[[#This Row],[Sales]])</f>
        <v>2293.8975500000001</v>
      </c>
      <c r="I608" s="1">
        <f>Canada_data[[#This Row],[ Cost Of Goods ]]+Canada_data[[#This Row],[Shipping Cost]]</f>
        <v>2302.8875499999999</v>
      </c>
      <c r="J608" s="1" t="s">
        <v>56</v>
      </c>
      <c r="K608" s="1" t="s">
        <v>22</v>
      </c>
      <c r="L608" s="1" t="s">
        <v>30</v>
      </c>
      <c r="M608" s="1" t="s">
        <v>50</v>
      </c>
      <c r="N608" s="1" t="s">
        <v>19</v>
      </c>
      <c r="O608" s="1" t="s">
        <v>241</v>
      </c>
      <c r="P608" s="34"/>
      <c r="Q608" s="34"/>
    </row>
    <row r="609" spans="1:17" x14ac:dyDescent="0.3">
      <c r="A609" s="1">
        <v>32</v>
      </c>
      <c r="B609" s="2" t="s">
        <v>120</v>
      </c>
      <c r="C609" s="1" t="s">
        <v>35</v>
      </c>
      <c r="D609" s="1">
        <v>24</v>
      </c>
      <c r="E609" s="1">
        <v>1761.4</v>
      </c>
      <c r="F609" s="1" t="s">
        <v>21</v>
      </c>
      <c r="G609" s="1">
        <v>89.3</v>
      </c>
      <c r="H609" s="1">
        <f>(70/100*Canada_data[[#This Row],[Sales]])</f>
        <v>1232.98</v>
      </c>
      <c r="I609" s="1">
        <f>Canada_data[[#This Row],[ Cost Of Goods ]]+Canada_data[[#This Row],[Shipping Cost]]</f>
        <v>1322.28</v>
      </c>
      <c r="J609" s="1" t="s">
        <v>59</v>
      </c>
      <c r="K609" s="1" t="s">
        <v>22</v>
      </c>
      <c r="L609" s="1" t="s">
        <v>17</v>
      </c>
      <c r="M609" s="1" t="s">
        <v>57</v>
      </c>
      <c r="N609" s="1" t="s">
        <v>62</v>
      </c>
      <c r="O609" s="1" t="s">
        <v>121</v>
      </c>
      <c r="P609" s="34"/>
      <c r="Q609" s="34"/>
    </row>
    <row r="610" spans="1:17" x14ac:dyDescent="0.3">
      <c r="A610" s="1">
        <v>58947</v>
      </c>
      <c r="B610" s="2" t="s">
        <v>236</v>
      </c>
      <c r="C610" s="1" t="s">
        <v>53</v>
      </c>
      <c r="D610" s="1">
        <v>48</v>
      </c>
      <c r="E610" s="1">
        <v>410.15</v>
      </c>
      <c r="F610" s="1" t="s">
        <v>25</v>
      </c>
      <c r="G610" s="1">
        <v>2.87</v>
      </c>
      <c r="H610" s="1">
        <f>(70/100*Canada_data[[#This Row],[Sales]])</f>
        <v>287.10499999999996</v>
      </c>
      <c r="I610" s="1">
        <f>Canada_data[[#This Row],[ Cost Of Goods ]]+Canada_data[[#This Row],[Shipping Cost]]</f>
        <v>289.97499999999997</v>
      </c>
      <c r="J610" s="1" t="s">
        <v>40</v>
      </c>
      <c r="K610" s="1" t="s">
        <v>29</v>
      </c>
      <c r="L610" s="1" t="s">
        <v>27</v>
      </c>
      <c r="M610" s="1" t="s">
        <v>28</v>
      </c>
      <c r="N610" s="1" t="s">
        <v>38</v>
      </c>
      <c r="O610" s="1" t="s">
        <v>236</v>
      </c>
      <c r="P610" s="34"/>
      <c r="Q610" s="34"/>
    </row>
    <row r="611" spans="1:17" x14ac:dyDescent="0.3">
      <c r="A611" s="1">
        <v>56929</v>
      </c>
      <c r="B611" s="2" t="s">
        <v>236</v>
      </c>
      <c r="C611" s="1" t="s">
        <v>35</v>
      </c>
      <c r="D611" s="1">
        <v>22</v>
      </c>
      <c r="E611" s="1">
        <v>205.88</v>
      </c>
      <c r="F611" s="1" t="s">
        <v>25</v>
      </c>
      <c r="G611" s="1">
        <v>1.99</v>
      </c>
      <c r="H611" s="1">
        <f>(70/100*Canada_data[[#This Row],[Sales]])</f>
        <v>144.11599999999999</v>
      </c>
      <c r="I611" s="1">
        <f>Canada_data[[#This Row],[ Cost Of Goods ]]+Canada_data[[#This Row],[Shipping Cost]]</f>
        <v>146.10599999999999</v>
      </c>
      <c r="J611" s="1" t="s">
        <v>59</v>
      </c>
      <c r="K611" s="1" t="s">
        <v>29</v>
      </c>
      <c r="L611" s="1" t="s">
        <v>30</v>
      </c>
      <c r="M611" s="1" t="s">
        <v>31</v>
      </c>
      <c r="N611" s="1" t="s">
        <v>32</v>
      </c>
      <c r="O611" s="1" t="s">
        <v>144</v>
      </c>
      <c r="P611" s="34"/>
      <c r="Q611" s="34"/>
    </row>
    <row r="612" spans="1:17" x14ac:dyDescent="0.3">
      <c r="A612" s="1">
        <v>56580</v>
      </c>
      <c r="B612" s="2" t="s">
        <v>190</v>
      </c>
      <c r="C612" s="1" t="s">
        <v>53</v>
      </c>
      <c r="D612" s="1">
        <v>44</v>
      </c>
      <c r="E612" s="1">
        <v>950.3</v>
      </c>
      <c r="F612" s="1" t="s">
        <v>21</v>
      </c>
      <c r="G612" s="1">
        <v>53.03</v>
      </c>
      <c r="H612" s="1">
        <f>(70/100*Canada_data[[#This Row],[Sales]])</f>
        <v>665.20999999999992</v>
      </c>
      <c r="I612" s="1">
        <f>Canada_data[[#This Row],[ Cost Of Goods ]]+Canada_data[[#This Row],[Shipping Cost]]</f>
        <v>718.2399999999999</v>
      </c>
      <c r="J612" s="1" t="s">
        <v>56</v>
      </c>
      <c r="K612" s="1" t="s">
        <v>16</v>
      </c>
      <c r="L612" s="1" t="s">
        <v>27</v>
      </c>
      <c r="M612" s="1" t="s">
        <v>64</v>
      </c>
      <c r="N612" s="1" t="s">
        <v>24</v>
      </c>
      <c r="O612" s="1" t="s">
        <v>193</v>
      </c>
      <c r="P612" s="34"/>
      <c r="Q612" s="34"/>
    </row>
    <row r="613" spans="1:17" x14ac:dyDescent="0.3">
      <c r="A613" s="1">
        <v>59686</v>
      </c>
      <c r="B613" s="2">
        <v>40758</v>
      </c>
      <c r="C613" s="1" t="s">
        <v>13</v>
      </c>
      <c r="D613" s="1">
        <v>41</v>
      </c>
      <c r="E613" s="1">
        <v>243.37</v>
      </c>
      <c r="F613" s="1" t="s">
        <v>25</v>
      </c>
      <c r="G613" s="1">
        <v>5.59</v>
      </c>
      <c r="H613" s="1">
        <f>(70/100*Canada_data[[#This Row],[Sales]])</f>
        <v>170.35899999999998</v>
      </c>
      <c r="I613" s="1">
        <f>Canada_data[[#This Row],[ Cost Of Goods ]]+Canada_data[[#This Row],[Shipping Cost]]</f>
        <v>175.94899999999998</v>
      </c>
      <c r="J613" s="1" t="s">
        <v>59</v>
      </c>
      <c r="K613" s="1" t="s">
        <v>22</v>
      </c>
      <c r="L613" s="1" t="s">
        <v>27</v>
      </c>
      <c r="M613" s="1" t="s">
        <v>79</v>
      </c>
      <c r="N613" s="1" t="s">
        <v>19</v>
      </c>
      <c r="O613" s="1" t="s">
        <v>169</v>
      </c>
      <c r="P613" s="34"/>
      <c r="Q613" s="34"/>
    </row>
    <row r="614" spans="1:17" x14ac:dyDescent="0.3">
      <c r="A614" s="1">
        <v>54150</v>
      </c>
      <c r="B614" s="2" t="s">
        <v>159</v>
      </c>
      <c r="C614" s="1" t="s">
        <v>20</v>
      </c>
      <c r="D614" s="1">
        <v>12</v>
      </c>
      <c r="E614" s="1">
        <v>2011.6355000000001</v>
      </c>
      <c r="F614" s="1" t="s">
        <v>14</v>
      </c>
      <c r="G614" s="1">
        <v>3.99</v>
      </c>
      <c r="H614" s="1">
        <f>(70/100*Canada_data[[#This Row],[Sales]])</f>
        <v>1408.1448499999999</v>
      </c>
      <c r="I614" s="1">
        <f>Canada_data[[#This Row],[ Cost Of Goods ]]+Canada_data[[#This Row],[Shipping Cost]]</f>
        <v>1412.1348499999999</v>
      </c>
      <c r="J614" s="1" t="s">
        <v>40</v>
      </c>
      <c r="K614" s="1" t="s">
        <v>22</v>
      </c>
      <c r="L614" s="1" t="s">
        <v>30</v>
      </c>
      <c r="M614" s="1" t="s">
        <v>50</v>
      </c>
      <c r="N614" s="1" t="s">
        <v>19</v>
      </c>
      <c r="O614" s="1" t="s">
        <v>159</v>
      </c>
      <c r="P614" s="34"/>
      <c r="Q614" s="34"/>
    </row>
    <row r="615" spans="1:17" x14ac:dyDescent="0.3">
      <c r="A615" s="1">
        <v>4769</v>
      </c>
      <c r="B615" s="2" t="s">
        <v>223</v>
      </c>
      <c r="C615" s="1" t="s">
        <v>53</v>
      </c>
      <c r="D615" s="1">
        <v>41</v>
      </c>
      <c r="E615" s="1">
        <v>117.4</v>
      </c>
      <c r="F615" s="1" t="s">
        <v>25</v>
      </c>
      <c r="G615" s="1">
        <v>0.5</v>
      </c>
      <c r="H615" s="1">
        <f>(70/100*Canada_data[[#This Row],[Sales]])</f>
        <v>82.179999999999993</v>
      </c>
      <c r="I615" s="1">
        <f>Canada_data[[#This Row],[ Cost Of Goods ]]+Canada_data[[#This Row],[Shipping Cost]]</f>
        <v>82.679999999999993</v>
      </c>
      <c r="J615" s="1" t="s">
        <v>36</v>
      </c>
      <c r="K615" s="1" t="s">
        <v>29</v>
      </c>
      <c r="L615" s="1" t="s">
        <v>27</v>
      </c>
      <c r="M615" s="1" t="s">
        <v>85</v>
      </c>
      <c r="N615" s="1" t="s">
        <v>19</v>
      </c>
      <c r="O615" s="1" t="s">
        <v>182</v>
      </c>
      <c r="P615" s="34"/>
      <c r="Q615" s="34"/>
    </row>
    <row r="616" spans="1:17" x14ac:dyDescent="0.3">
      <c r="A616" s="1">
        <v>51200</v>
      </c>
      <c r="B616" s="2" t="s">
        <v>189</v>
      </c>
      <c r="C616" s="1" t="s">
        <v>60</v>
      </c>
      <c r="D616" s="1">
        <v>29</v>
      </c>
      <c r="E616" s="1">
        <v>1617.88</v>
      </c>
      <c r="F616" s="1" t="s">
        <v>25</v>
      </c>
      <c r="G616" s="1">
        <v>5.5</v>
      </c>
      <c r="H616" s="1">
        <f>(70/100*Canada_data[[#This Row],[Sales]])</f>
        <v>1132.5160000000001</v>
      </c>
      <c r="I616" s="1">
        <f>Canada_data[[#This Row],[ Cost Of Goods ]]+Canada_data[[#This Row],[Shipping Cost]]</f>
        <v>1138.0160000000001</v>
      </c>
      <c r="J616" s="1" t="s">
        <v>59</v>
      </c>
      <c r="K616" s="1" t="s">
        <v>44</v>
      </c>
      <c r="L616" s="1" t="s">
        <v>30</v>
      </c>
      <c r="M616" s="1" t="s">
        <v>31</v>
      </c>
      <c r="N616" s="1" t="s">
        <v>19</v>
      </c>
      <c r="O616" s="1" t="s">
        <v>163</v>
      </c>
      <c r="P616" s="34"/>
      <c r="Q616" s="34"/>
    </row>
    <row r="617" spans="1:17" x14ac:dyDescent="0.3">
      <c r="A617" s="1">
        <v>23235</v>
      </c>
      <c r="B617" s="2">
        <v>40670</v>
      </c>
      <c r="C617" s="1" t="s">
        <v>35</v>
      </c>
      <c r="D617" s="1">
        <v>6</v>
      </c>
      <c r="E617" s="1">
        <v>17.43</v>
      </c>
      <c r="F617" s="1" t="s">
        <v>25</v>
      </c>
      <c r="G617" s="1">
        <v>0.5</v>
      </c>
      <c r="H617" s="1">
        <f>(70/100*Canada_data[[#This Row],[Sales]])</f>
        <v>12.200999999999999</v>
      </c>
      <c r="I617" s="1">
        <f>Canada_data[[#This Row],[ Cost Of Goods ]]+Canada_data[[#This Row],[Shipping Cost]]</f>
        <v>12.700999999999999</v>
      </c>
      <c r="J617" s="1" t="s">
        <v>49</v>
      </c>
      <c r="K617" s="1" t="s">
        <v>29</v>
      </c>
      <c r="L617" s="1" t="s">
        <v>17</v>
      </c>
      <c r="M617" s="1" t="s">
        <v>57</v>
      </c>
      <c r="N617" s="1" t="s">
        <v>62</v>
      </c>
      <c r="O617" s="2">
        <v>40731</v>
      </c>
      <c r="P617" s="34"/>
      <c r="Q617" s="34"/>
    </row>
    <row r="618" spans="1:17" x14ac:dyDescent="0.3">
      <c r="A618" s="1">
        <v>37893</v>
      </c>
      <c r="B618" s="2" t="s">
        <v>98</v>
      </c>
      <c r="C618" s="1" t="s">
        <v>53</v>
      </c>
      <c r="D618" s="1">
        <v>14</v>
      </c>
      <c r="E618" s="1">
        <v>436.78</v>
      </c>
      <c r="F618" s="1" t="s">
        <v>25</v>
      </c>
      <c r="G618" s="1">
        <v>5.5</v>
      </c>
      <c r="H618" s="1">
        <f>(70/100*Canada_data[[#This Row],[Sales]])</f>
        <v>305.74599999999998</v>
      </c>
      <c r="I618" s="1">
        <f>Canada_data[[#This Row],[ Cost Of Goods ]]+Canada_data[[#This Row],[Shipping Cost]]</f>
        <v>311.24599999999998</v>
      </c>
      <c r="J618" s="1" t="s">
        <v>36</v>
      </c>
      <c r="K618" s="1" t="s">
        <v>22</v>
      </c>
      <c r="L618" s="1" t="s">
        <v>30</v>
      </c>
      <c r="M618" s="1" t="s">
        <v>31</v>
      </c>
      <c r="N618" s="1" t="s">
        <v>19</v>
      </c>
      <c r="O618" s="1" t="s">
        <v>268</v>
      </c>
      <c r="P618" s="34"/>
      <c r="Q618" s="34"/>
    </row>
    <row r="619" spans="1:17" x14ac:dyDescent="0.3">
      <c r="A619" s="1">
        <v>42918</v>
      </c>
      <c r="B619" s="2" t="s">
        <v>100</v>
      </c>
      <c r="C619" s="1" t="s">
        <v>35</v>
      </c>
      <c r="D619" s="1">
        <v>46</v>
      </c>
      <c r="E619" s="1">
        <v>648.26</v>
      </c>
      <c r="F619" s="1" t="s">
        <v>25</v>
      </c>
      <c r="G619" s="1">
        <v>7.27</v>
      </c>
      <c r="H619" s="1">
        <f>(70/100*Canada_data[[#This Row],[Sales]])</f>
        <v>453.78199999999998</v>
      </c>
      <c r="I619" s="1">
        <f>Canada_data[[#This Row],[ Cost Of Goods ]]+Canada_data[[#This Row],[Shipping Cost]]</f>
        <v>461.05199999999996</v>
      </c>
      <c r="J619" s="1" t="s">
        <v>126</v>
      </c>
      <c r="K619" s="1" t="s">
        <v>22</v>
      </c>
      <c r="L619" s="1" t="s">
        <v>27</v>
      </c>
      <c r="M619" s="1" t="s">
        <v>79</v>
      </c>
      <c r="N619" s="1" t="s">
        <v>19</v>
      </c>
      <c r="O619" s="1" t="s">
        <v>113</v>
      </c>
      <c r="P619" s="34"/>
      <c r="Q619" s="34"/>
    </row>
    <row r="620" spans="1:17" x14ac:dyDescent="0.3">
      <c r="A620" s="1">
        <v>39909</v>
      </c>
      <c r="B620" s="2" t="s">
        <v>266</v>
      </c>
      <c r="C620" s="1" t="s">
        <v>13</v>
      </c>
      <c r="D620" s="1">
        <v>50</v>
      </c>
      <c r="E620" s="1">
        <v>7778.7579999999998</v>
      </c>
      <c r="F620" s="1" t="s">
        <v>25</v>
      </c>
      <c r="G620" s="1">
        <v>4.99</v>
      </c>
      <c r="H620" s="1">
        <f>(70/100*Canada_data[[#This Row],[Sales]])</f>
        <v>5445.1305999999995</v>
      </c>
      <c r="I620" s="1">
        <f>Canada_data[[#This Row],[ Cost Of Goods ]]+Canada_data[[#This Row],[Shipping Cost]]</f>
        <v>5450.1205999999993</v>
      </c>
      <c r="J620" s="1" t="s">
        <v>56</v>
      </c>
      <c r="K620" s="1" t="s">
        <v>29</v>
      </c>
      <c r="L620" s="1" t="s">
        <v>30</v>
      </c>
      <c r="M620" s="1" t="s">
        <v>50</v>
      </c>
      <c r="N620" s="1" t="s">
        <v>19</v>
      </c>
      <c r="O620" s="2">
        <v>40636</v>
      </c>
      <c r="P620" s="34"/>
      <c r="Q620" s="34"/>
    </row>
    <row r="621" spans="1:17" x14ac:dyDescent="0.3">
      <c r="A621" s="1">
        <v>38950</v>
      </c>
      <c r="B621" s="2">
        <v>40581</v>
      </c>
      <c r="C621" s="1" t="s">
        <v>53</v>
      </c>
      <c r="D621" s="1">
        <v>30</v>
      </c>
      <c r="E621" s="1">
        <v>288.45</v>
      </c>
      <c r="F621" s="1" t="s">
        <v>25</v>
      </c>
      <c r="G621" s="1">
        <v>3.98</v>
      </c>
      <c r="H621" s="1">
        <f>(70/100*Canada_data[[#This Row],[Sales]])</f>
        <v>201.91499999999999</v>
      </c>
      <c r="I621" s="1">
        <f>Canada_data[[#This Row],[ Cost Of Goods ]]+Canada_data[[#This Row],[Shipping Cost]]</f>
        <v>205.89499999999998</v>
      </c>
      <c r="J621" s="1" t="s">
        <v>72</v>
      </c>
      <c r="K621" s="1" t="s">
        <v>44</v>
      </c>
      <c r="L621" s="1" t="s">
        <v>27</v>
      </c>
      <c r="M621" s="1" t="s">
        <v>37</v>
      </c>
      <c r="N621" s="1" t="s">
        <v>32</v>
      </c>
      <c r="O621" s="2">
        <v>40670</v>
      </c>
      <c r="P621" s="34"/>
      <c r="Q621" s="34"/>
    </row>
    <row r="622" spans="1:17" x14ac:dyDescent="0.3">
      <c r="A622" s="1">
        <v>18085</v>
      </c>
      <c r="B622" s="2" t="s">
        <v>245</v>
      </c>
      <c r="C622" s="1" t="s">
        <v>35</v>
      </c>
      <c r="D622" s="1">
        <v>33</v>
      </c>
      <c r="E622" s="1">
        <v>5352.9345000000003</v>
      </c>
      <c r="F622" s="1" t="s">
        <v>25</v>
      </c>
      <c r="G622" s="1">
        <v>4.2</v>
      </c>
      <c r="H622" s="1">
        <f>(70/100*Canada_data[[#This Row],[Sales]])</f>
        <v>3747.0541499999999</v>
      </c>
      <c r="I622" s="1">
        <f>Canada_data[[#This Row],[ Cost Of Goods ]]+Canada_data[[#This Row],[Shipping Cost]]</f>
        <v>3751.2541499999998</v>
      </c>
      <c r="J622" s="1" t="s">
        <v>56</v>
      </c>
      <c r="K622" s="1" t="s">
        <v>22</v>
      </c>
      <c r="L622" s="1" t="s">
        <v>30</v>
      </c>
      <c r="M622" s="1" t="s">
        <v>50</v>
      </c>
      <c r="N622" s="1" t="s">
        <v>19</v>
      </c>
      <c r="O622" s="1" t="s">
        <v>236</v>
      </c>
      <c r="P622" s="34"/>
      <c r="Q622" s="34"/>
    </row>
    <row r="623" spans="1:17" x14ac:dyDescent="0.3">
      <c r="A623" s="1">
        <v>41026</v>
      </c>
      <c r="B623" s="2" t="s">
        <v>74</v>
      </c>
      <c r="C623" s="1" t="s">
        <v>60</v>
      </c>
      <c r="D623" s="1">
        <v>19</v>
      </c>
      <c r="E623" s="1">
        <v>59.76</v>
      </c>
      <c r="F623" s="1" t="s">
        <v>14</v>
      </c>
      <c r="G623" s="1">
        <v>1.92</v>
      </c>
      <c r="H623" s="1">
        <f>(70/100*Canada_data[[#This Row],[Sales]])</f>
        <v>41.831999999999994</v>
      </c>
      <c r="I623" s="1">
        <f>Canada_data[[#This Row],[ Cost Of Goods ]]+Canada_data[[#This Row],[Shipping Cost]]</f>
        <v>43.751999999999995</v>
      </c>
      <c r="J623" s="1" t="s">
        <v>56</v>
      </c>
      <c r="K623" s="1" t="s">
        <v>29</v>
      </c>
      <c r="L623" s="1" t="s">
        <v>27</v>
      </c>
      <c r="M623" s="1" t="s">
        <v>37</v>
      </c>
      <c r="N623" s="1" t="s">
        <v>38</v>
      </c>
      <c r="O623" s="1" t="s">
        <v>74</v>
      </c>
      <c r="P623" s="34"/>
      <c r="Q623" s="34"/>
    </row>
    <row r="624" spans="1:17" x14ac:dyDescent="0.3">
      <c r="A624" s="1">
        <v>21639</v>
      </c>
      <c r="B624" s="2">
        <v>40576</v>
      </c>
      <c r="C624" s="1" t="s">
        <v>53</v>
      </c>
      <c r="D624" s="1">
        <v>3</v>
      </c>
      <c r="E624" s="1">
        <v>131.5</v>
      </c>
      <c r="F624" s="1" t="s">
        <v>25</v>
      </c>
      <c r="G624" s="1">
        <v>9.1999999999999993</v>
      </c>
      <c r="H624" s="1">
        <f>(70/100*Canada_data[[#This Row],[Sales]])</f>
        <v>92.05</v>
      </c>
      <c r="I624" s="1">
        <f>Canada_data[[#This Row],[ Cost Of Goods ]]+Canada_data[[#This Row],[Shipping Cost]]</f>
        <v>101.25</v>
      </c>
      <c r="J624" s="1" t="s">
        <v>49</v>
      </c>
      <c r="K624" s="1" t="s">
        <v>29</v>
      </c>
      <c r="L624" s="1" t="s">
        <v>17</v>
      </c>
      <c r="M624" s="1" t="s">
        <v>18</v>
      </c>
      <c r="N624" s="1" t="s">
        <v>38</v>
      </c>
      <c r="O624" s="2">
        <v>40604</v>
      </c>
      <c r="P624" s="34"/>
      <c r="Q624" s="34"/>
    </row>
    <row r="625" spans="1:17" x14ac:dyDescent="0.3">
      <c r="A625" s="1">
        <v>9922</v>
      </c>
      <c r="B625" s="2">
        <v>40606</v>
      </c>
      <c r="C625" s="1" t="s">
        <v>53</v>
      </c>
      <c r="D625" s="1">
        <v>26</v>
      </c>
      <c r="E625" s="1">
        <v>1075.9100000000001</v>
      </c>
      <c r="F625" s="1" t="s">
        <v>25</v>
      </c>
      <c r="G625" s="1">
        <v>7.12</v>
      </c>
      <c r="H625" s="1">
        <f>(70/100*Canada_data[[#This Row],[Sales]])</f>
        <v>753.13700000000006</v>
      </c>
      <c r="I625" s="1">
        <f>Canada_data[[#This Row],[ Cost Of Goods ]]+Canada_data[[#This Row],[Shipping Cost]]</f>
        <v>760.25700000000006</v>
      </c>
      <c r="J625" s="1" t="s">
        <v>108</v>
      </c>
      <c r="K625" s="1" t="s">
        <v>16</v>
      </c>
      <c r="L625" s="1" t="s">
        <v>30</v>
      </c>
      <c r="M625" s="1" t="s">
        <v>31</v>
      </c>
      <c r="N625" s="1" t="s">
        <v>19</v>
      </c>
      <c r="O625" s="2">
        <v>40637</v>
      </c>
      <c r="P625" s="34"/>
      <c r="Q625" s="34"/>
    </row>
    <row r="626" spans="1:17" x14ac:dyDescent="0.3">
      <c r="A626" s="1">
        <v>35239</v>
      </c>
      <c r="B626" s="2">
        <v>40888</v>
      </c>
      <c r="C626" s="1" t="s">
        <v>20</v>
      </c>
      <c r="D626" s="1">
        <v>38</v>
      </c>
      <c r="E626" s="1">
        <v>2257.88</v>
      </c>
      <c r="F626" s="1" t="s">
        <v>25</v>
      </c>
      <c r="G626" s="1">
        <v>9.7100000000000009</v>
      </c>
      <c r="H626" s="1">
        <f>(70/100*Canada_data[[#This Row],[Sales]])</f>
        <v>1580.5160000000001</v>
      </c>
      <c r="I626" s="1">
        <f>Canada_data[[#This Row],[ Cost Of Goods ]]+Canada_data[[#This Row],[Shipping Cost]]</f>
        <v>1590.2260000000001</v>
      </c>
      <c r="J626" s="1" t="s">
        <v>15</v>
      </c>
      <c r="K626" s="1" t="s">
        <v>44</v>
      </c>
      <c r="L626" s="1" t="s">
        <v>27</v>
      </c>
      <c r="M626" s="1" t="s">
        <v>64</v>
      </c>
      <c r="N626" s="1" t="s">
        <v>19</v>
      </c>
      <c r="O626" s="1" t="s">
        <v>33</v>
      </c>
      <c r="P626" s="34"/>
      <c r="Q626" s="34"/>
    </row>
    <row r="627" spans="1:17" x14ac:dyDescent="0.3">
      <c r="A627" s="1">
        <v>51462</v>
      </c>
      <c r="B627" s="2" t="s">
        <v>159</v>
      </c>
      <c r="C627" s="1" t="s">
        <v>60</v>
      </c>
      <c r="D627" s="1">
        <v>15</v>
      </c>
      <c r="E627" s="1">
        <v>417.88</v>
      </c>
      <c r="F627" s="1" t="s">
        <v>14</v>
      </c>
      <c r="G627" s="1">
        <v>8.99</v>
      </c>
      <c r="H627" s="1">
        <f>(70/100*Canada_data[[#This Row],[Sales]])</f>
        <v>292.51599999999996</v>
      </c>
      <c r="I627" s="1">
        <f>Canada_data[[#This Row],[ Cost Of Goods ]]+Canada_data[[#This Row],[Shipping Cost]]</f>
        <v>301.50599999999997</v>
      </c>
      <c r="J627" s="1" t="s">
        <v>43</v>
      </c>
      <c r="K627" s="1" t="s">
        <v>44</v>
      </c>
      <c r="L627" s="1" t="s">
        <v>27</v>
      </c>
      <c r="M627" s="1" t="s">
        <v>41</v>
      </c>
      <c r="N627" s="1" t="s">
        <v>32</v>
      </c>
      <c r="O627" s="1" t="s">
        <v>269</v>
      </c>
      <c r="P627" s="34"/>
      <c r="Q627" s="34"/>
    </row>
    <row r="628" spans="1:17" x14ac:dyDescent="0.3">
      <c r="A628" s="1">
        <v>51906</v>
      </c>
      <c r="B628" s="2">
        <v>40552</v>
      </c>
      <c r="C628" s="1" t="s">
        <v>35</v>
      </c>
      <c r="D628" s="1">
        <v>24</v>
      </c>
      <c r="E628" s="1">
        <v>206.34</v>
      </c>
      <c r="F628" s="1" t="s">
        <v>25</v>
      </c>
      <c r="G628" s="1">
        <v>3.62</v>
      </c>
      <c r="H628" s="1">
        <f>(70/100*Canada_data[[#This Row],[Sales]])</f>
        <v>144.43799999999999</v>
      </c>
      <c r="I628" s="1">
        <f>Canada_data[[#This Row],[ Cost Of Goods ]]+Canada_data[[#This Row],[Shipping Cost]]</f>
        <v>148.05799999999999</v>
      </c>
      <c r="J628" s="1" t="s">
        <v>15</v>
      </c>
      <c r="K628" s="1" t="s">
        <v>29</v>
      </c>
      <c r="L628" s="1" t="s">
        <v>30</v>
      </c>
      <c r="M628" s="1" t="s">
        <v>31</v>
      </c>
      <c r="N628" s="1" t="s">
        <v>32</v>
      </c>
      <c r="O628" s="2">
        <v>40583</v>
      </c>
      <c r="P628" s="34"/>
      <c r="Q628" s="34"/>
    </row>
    <row r="629" spans="1:17" x14ac:dyDescent="0.3">
      <c r="A629" s="1">
        <v>8802</v>
      </c>
      <c r="B629" s="2" t="s">
        <v>229</v>
      </c>
      <c r="C629" s="1" t="s">
        <v>60</v>
      </c>
      <c r="D629" s="1">
        <v>15</v>
      </c>
      <c r="E629" s="1">
        <v>1866.12</v>
      </c>
      <c r="F629" s="1" t="s">
        <v>25</v>
      </c>
      <c r="G629" s="1">
        <v>24.49</v>
      </c>
      <c r="H629" s="1">
        <f>(70/100*Canada_data[[#This Row],[Sales]])</f>
        <v>1306.2839999999999</v>
      </c>
      <c r="I629" s="1">
        <f>Canada_data[[#This Row],[ Cost Of Goods ]]+Canada_data[[#This Row],[Shipping Cost]]</f>
        <v>1330.7739999999999</v>
      </c>
      <c r="J629" s="1" t="s">
        <v>108</v>
      </c>
      <c r="K629" s="1" t="s">
        <v>44</v>
      </c>
      <c r="L629" s="1" t="s">
        <v>27</v>
      </c>
      <c r="M629" s="1" t="s">
        <v>76</v>
      </c>
      <c r="N629" s="1" t="s">
        <v>93</v>
      </c>
      <c r="O629" s="2">
        <v>40576</v>
      </c>
      <c r="P629" s="34"/>
      <c r="Q629" s="34"/>
    </row>
    <row r="630" spans="1:17" x14ac:dyDescent="0.3">
      <c r="A630" s="1">
        <v>18340</v>
      </c>
      <c r="B630" s="2" t="s">
        <v>153</v>
      </c>
      <c r="C630" s="1" t="s">
        <v>60</v>
      </c>
      <c r="D630" s="1">
        <v>28</v>
      </c>
      <c r="E630" s="1">
        <v>198.21</v>
      </c>
      <c r="F630" s="1" t="s">
        <v>14</v>
      </c>
      <c r="G630" s="1">
        <v>10.050000000000001</v>
      </c>
      <c r="H630" s="1">
        <f>(70/100*Canada_data[[#This Row],[Sales]])</f>
        <v>138.74699999999999</v>
      </c>
      <c r="I630" s="1">
        <f>Canada_data[[#This Row],[ Cost Of Goods ]]+Canada_data[[#This Row],[Shipping Cost]]</f>
        <v>148.797</v>
      </c>
      <c r="J630" s="1" t="s">
        <v>108</v>
      </c>
      <c r="K630" s="1" t="s">
        <v>16</v>
      </c>
      <c r="L630" s="1" t="s">
        <v>27</v>
      </c>
      <c r="M630" s="1" t="s">
        <v>28</v>
      </c>
      <c r="N630" s="1" t="s">
        <v>19</v>
      </c>
      <c r="O630" s="1" t="s">
        <v>254</v>
      </c>
      <c r="P630" s="34"/>
      <c r="Q630" s="34"/>
    </row>
    <row r="631" spans="1:17" x14ac:dyDescent="0.3">
      <c r="A631" s="1">
        <v>57059</v>
      </c>
      <c r="B631" s="2">
        <v>40549</v>
      </c>
      <c r="C631" s="1" t="s">
        <v>60</v>
      </c>
      <c r="D631" s="1">
        <v>25</v>
      </c>
      <c r="E631" s="1">
        <v>2455.54</v>
      </c>
      <c r="F631" s="1" t="s">
        <v>25</v>
      </c>
      <c r="G631" s="1">
        <v>0.49</v>
      </c>
      <c r="H631" s="1">
        <f>(70/100*Canada_data[[#This Row],[Sales]])</f>
        <v>1718.8779999999999</v>
      </c>
      <c r="I631" s="1">
        <f>Canada_data[[#This Row],[ Cost Of Goods ]]+Canada_data[[#This Row],[Shipping Cost]]</f>
        <v>1719.3679999999999</v>
      </c>
      <c r="J631" s="1" t="s">
        <v>72</v>
      </c>
      <c r="K631" s="1" t="s">
        <v>22</v>
      </c>
      <c r="L631" s="1" t="s">
        <v>27</v>
      </c>
      <c r="M631" s="1" t="s">
        <v>85</v>
      </c>
      <c r="N631" s="1" t="s">
        <v>19</v>
      </c>
      <c r="O631" s="2">
        <v>40608</v>
      </c>
      <c r="P631" s="34"/>
      <c r="Q631" s="34"/>
    </row>
    <row r="632" spans="1:17" x14ac:dyDescent="0.3">
      <c r="A632" s="1">
        <v>54176</v>
      </c>
      <c r="B632" s="2" t="s">
        <v>51</v>
      </c>
      <c r="C632" s="1" t="s">
        <v>53</v>
      </c>
      <c r="D632" s="1">
        <v>33</v>
      </c>
      <c r="E632" s="1">
        <v>2492.9699999999998</v>
      </c>
      <c r="F632" s="1" t="s">
        <v>25</v>
      </c>
      <c r="G632" s="1">
        <v>14.52</v>
      </c>
      <c r="H632" s="1">
        <f>(70/100*Canada_data[[#This Row],[Sales]])</f>
        <v>1745.0789999999997</v>
      </c>
      <c r="I632" s="1">
        <f>Canada_data[[#This Row],[ Cost Of Goods ]]+Canada_data[[#This Row],[Shipping Cost]]</f>
        <v>1759.5989999999997</v>
      </c>
      <c r="J632" s="1" t="s">
        <v>108</v>
      </c>
      <c r="K632" s="1" t="s">
        <v>16</v>
      </c>
      <c r="L632" s="1" t="s">
        <v>30</v>
      </c>
      <c r="M632" s="1" t="s">
        <v>31</v>
      </c>
      <c r="N632" s="1" t="s">
        <v>19</v>
      </c>
      <c r="O632" s="1" t="s">
        <v>243</v>
      </c>
      <c r="P632" s="34"/>
      <c r="Q632" s="34"/>
    </row>
    <row r="633" spans="1:17" x14ac:dyDescent="0.3">
      <c r="A633" s="1">
        <v>13569</v>
      </c>
      <c r="B633" s="2">
        <v>40820</v>
      </c>
      <c r="C633" s="1" t="s">
        <v>20</v>
      </c>
      <c r="D633" s="1">
        <v>13</v>
      </c>
      <c r="E633" s="1">
        <v>563.17999999999995</v>
      </c>
      <c r="F633" s="1" t="s">
        <v>14</v>
      </c>
      <c r="G633" s="1">
        <v>7.2</v>
      </c>
      <c r="H633" s="1">
        <f>(70/100*Canada_data[[#This Row],[Sales]])</f>
        <v>394.22599999999994</v>
      </c>
      <c r="I633" s="1">
        <f>Canada_data[[#This Row],[ Cost Of Goods ]]+Canada_data[[#This Row],[Shipping Cost]]</f>
        <v>401.42599999999993</v>
      </c>
      <c r="J633" s="1" t="s">
        <v>49</v>
      </c>
      <c r="K633" s="1" t="s">
        <v>22</v>
      </c>
      <c r="L633" s="1" t="s">
        <v>27</v>
      </c>
      <c r="M633" s="1" t="s">
        <v>76</v>
      </c>
      <c r="N633" s="1" t="s">
        <v>19</v>
      </c>
      <c r="O633" s="2">
        <v>40881</v>
      </c>
      <c r="P633" s="34"/>
      <c r="Q633" s="34"/>
    </row>
    <row r="634" spans="1:17" x14ac:dyDescent="0.3">
      <c r="A634" s="1">
        <v>14116</v>
      </c>
      <c r="B634" s="2">
        <v>40796</v>
      </c>
      <c r="C634" s="1" t="s">
        <v>35</v>
      </c>
      <c r="D634" s="1">
        <v>1</v>
      </c>
      <c r="E634" s="1">
        <v>40.1</v>
      </c>
      <c r="F634" s="1" t="s">
        <v>25</v>
      </c>
      <c r="G634" s="1">
        <v>11.63</v>
      </c>
      <c r="H634" s="1">
        <f>(70/100*Canada_data[[#This Row],[Sales]])</f>
        <v>28.07</v>
      </c>
      <c r="I634" s="1">
        <f>Canada_data[[#This Row],[ Cost Of Goods ]]+Canada_data[[#This Row],[Shipping Cost]]</f>
        <v>39.700000000000003</v>
      </c>
      <c r="J634" s="1" t="s">
        <v>26</v>
      </c>
      <c r="K634" s="1" t="s">
        <v>44</v>
      </c>
      <c r="L634" s="1" t="s">
        <v>27</v>
      </c>
      <c r="M634" s="1" t="s">
        <v>79</v>
      </c>
      <c r="N634" s="1" t="s">
        <v>19</v>
      </c>
      <c r="O634" s="2">
        <v>40857</v>
      </c>
      <c r="P634" s="34"/>
      <c r="Q634" s="34"/>
    </row>
    <row r="635" spans="1:17" x14ac:dyDescent="0.3">
      <c r="A635" s="1">
        <v>21378</v>
      </c>
      <c r="B635" s="2">
        <v>40732</v>
      </c>
      <c r="C635" s="1" t="s">
        <v>60</v>
      </c>
      <c r="D635" s="1">
        <v>17</v>
      </c>
      <c r="E635" s="1">
        <v>1616.64</v>
      </c>
      <c r="F635" s="1" t="s">
        <v>25</v>
      </c>
      <c r="G635" s="1">
        <v>19.989999999999998</v>
      </c>
      <c r="H635" s="1">
        <f>(70/100*Canada_data[[#This Row],[Sales]])</f>
        <v>1131.6479999999999</v>
      </c>
      <c r="I635" s="1">
        <f>Canada_data[[#This Row],[ Cost Of Goods ]]+Canada_data[[#This Row],[Shipping Cost]]</f>
        <v>1151.6379999999999</v>
      </c>
      <c r="J635" s="1" t="s">
        <v>126</v>
      </c>
      <c r="K635" s="1" t="s">
        <v>22</v>
      </c>
      <c r="L635" s="1" t="s">
        <v>30</v>
      </c>
      <c r="M635" s="1" t="s">
        <v>31</v>
      </c>
      <c r="N635" s="1" t="s">
        <v>19</v>
      </c>
      <c r="O635" s="2">
        <v>40824</v>
      </c>
      <c r="P635" s="34"/>
      <c r="Q635" s="34"/>
    </row>
    <row r="636" spans="1:17" x14ac:dyDescent="0.3">
      <c r="A636" s="1">
        <v>31973</v>
      </c>
      <c r="B636" s="2">
        <v>40882</v>
      </c>
      <c r="C636" s="1" t="s">
        <v>53</v>
      </c>
      <c r="D636" s="1">
        <v>15</v>
      </c>
      <c r="E636" s="1">
        <v>404.54</v>
      </c>
      <c r="F636" s="1" t="s">
        <v>25</v>
      </c>
      <c r="G636" s="1">
        <v>5.3</v>
      </c>
      <c r="H636" s="1">
        <f>(70/100*Canada_data[[#This Row],[Sales]])</f>
        <v>283.178</v>
      </c>
      <c r="I636" s="1">
        <f>Canada_data[[#This Row],[ Cost Of Goods ]]+Canada_data[[#This Row],[Shipping Cost]]</f>
        <v>288.47800000000001</v>
      </c>
      <c r="J636" s="1" t="s">
        <v>72</v>
      </c>
      <c r="K636" s="1" t="s">
        <v>44</v>
      </c>
      <c r="L636" s="1" t="s">
        <v>17</v>
      </c>
      <c r="M636" s="1" t="s">
        <v>23</v>
      </c>
      <c r="N636" s="1" t="s">
        <v>47</v>
      </c>
      <c r="O636" s="1" t="s">
        <v>199</v>
      </c>
      <c r="P636" s="34"/>
      <c r="Q636" s="34"/>
    </row>
    <row r="637" spans="1:17" x14ac:dyDescent="0.3">
      <c r="A637" s="1">
        <v>2658</v>
      </c>
      <c r="B637" s="2" t="s">
        <v>184</v>
      </c>
      <c r="C637" s="1" t="s">
        <v>60</v>
      </c>
      <c r="D637" s="1">
        <v>32</v>
      </c>
      <c r="E637" s="1">
        <v>473</v>
      </c>
      <c r="F637" s="1" t="s">
        <v>14</v>
      </c>
      <c r="G637" s="1">
        <v>10.68</v>
      </c>
      <c r="H637" s="1">
        <f>(70/100*Canada_data[[#This Row],[Sales]])</f>
        <v>331.09999999999997</v>
      </c>
      <c r="I637" s="1">
        <f>Canada_data[[#This Row],[ Cost Of Goods ]]+Canada_data[[#This Row],[Shipping Cost]]</f>
        <v>341.78</v>
      </c>
      <c r="J637" s="1" t="s">
        <v>49</v>
      </c>
      <c r="K637" s="1" t="s">
        <v>44</v>
      </c>
      <c r="L637" s="1" t="s">
        <v>27</v>
      </c>
      <c r="M637" s="1" t="s">
        <v>64</v>
      </c>
      <c r="N637" s="1" t="s">
        <v>19</v>
      </c>
      <c r="O637" s="1" t="s">
        <v>184</v>
      </c>
      <c r="P637" s="34"/>
      <c r="Q637" s="34"/>
    </row>
    <row r="638" spans="1:17" x14ac:dyDescent="0.3">
      <c r="A638" s="1">
        <v>39617</v>
      </c>
      <c r="B638" s="2" t="s">
        <v>96</v>
      </c>
      <c r="C638" s="1" t="s">
        <v>53</v>
      </c>
      <c r="D638" s="1">
        <v>28</v>
      </c>
      <c r="E638" s="1">
        <v>169.46</v>
      </c>
      <c r="F638" s="1" t="s">
        <v>25</v>
      </c>
      <c r="G638" s="1">
        <v>1.2</v>
      </c>
      <c r="H638" s="1">
        <f>(70/100*Canada_data[[#This Row],[Sales]])</f>
        <v>118.622</v>
      </c>
      <c r="I638" s="1">
        <f>Canada_data[[#This Row],[ Cost Of Goods ]]+Canada_data[[#This Row],[Shipping Cost]]</f>
        <v>119.822</v>
      </c>
      <c r="J638" s="1" t="s">
        <v>15</v>
      </c>
      <c r="K638" s="1" t="s">
        <v>44</v>
      </c>
      <c r="L638" s="1" t="s">
        <v>27</v>
      </c>
      <c r="M638" s="1" t="s">
        <v>41</v>
      </c>
      <c r="N638" s="1" t="s">
        <v>38</v>
      </c>
      <c r="O638" s="1" t="s">
        <v>88</v>
      </c>
      <c r="P638" s="34"/>
      <c r="Q638" s="34"/>
    </row>
    <row r="639" spans="1:17" x14ac:dyDescent="0.3">
      <c r="A639" s="1">
        <v>30659</v>
      </c>
      <c r="B639" s="2" t="s">
        <v>137</v>
      </c>
      <c r="C639" s="1" t="s">
        <v>20</v>
      </c>
      <c r="D639" s="1">
        <v>45</v>
      </c>
      <c r="E639" s="1">
        <v>3116.7714999999998</v>
      </c>
      <c r="F639" s="1" t="s">
        <v>25</v>
      </c>
      <c r="G639" s="1">
        <v>0.99</v>
      </c>
      <c r="H639" s="1">
        <f>(70/100*Canada_data[[#This Row],[Sales]])</f>
        <v>2181.7400499999999</v>
      </c>
      <c r="I639" s="1">
        <f>Canada_data[[#This Row],[ Cost Of Goods ]]+Canada_data[[#This Row],[Shipping Cost]]</f>
        <v>2182.7300499999997</v>
      </c>
      <c r="J639" s="1" t="s">
        <v>15</v>
      </c>
      <c r="K639" s="1" t="s">
        <v>22</v>
      </c>
      <c r="L639" s="1" t="s">
        <v>30</v>
      </c>
      <c r="M639" s="1" t="s">
        <v>50</v>
      </c>
      <c r="N639" s="1" t="s">
        <v>38</v>
      </c>
      <c r="O639" s="1" t="s">
        <v>54</v>
      </c>
      <c r="P639" s="34"/>
      <c r="Q639" s="34"/>
    </row>
    <row r="640" spans="1:17" x14ac:dyDescent="0.3">
      <c r="A640" s="1">
        <v>3266</v>
      </c>
      <c r="B640" s="2" t="s">
        <v>162</v>
      </c>
      <c r="C640" s="1" t="s">
        <v>13</v>
      </c>
      <c r="D640" s="1">
        <v>4</v>
      </c>
      <c r="E640" s="1">
        <v>17.12</v>
      </c>
      <c r="F640" s="1" t="s">
        <v>25</v>
      </c>
      <c r="G640" s="1">
        <v>1.49</v>
      </c>
      <c r="H640" s="1">
        <f>(70/100*Canada_data[[#This Row],[Sales]])</f>
        <v>11.984</v>
      </c>
      <c r="I640" s="1">
        <f>Canada_data[[#This Row],[ Cost Of Goods ]]+Canada_data[[#This Row],[Shipping Cost]]</f>
        <v>13.474</v>
      </c>
      <c r="J640" s="1" t="s">
        <v>56</v>
      </c>
      <c r="K640" s="1" t="s">
        <v>22</v>
      </c>
      <c r="L640" s="1" t="s">
        <v>27</v>
      </c>
      <c r="M640" s="1" t="s">
        <v>79</v>
      </c>
      <c r="N640" s="1" t="s">
        <v>19</v>
      </c>
      <c r="O640" s="1" t="s">
        <v>251</v>
      </c>
      <c r="P640" s="34"/>
      <c r="Q640" s="34"/>
    </row>
    <row r="641" spans="1:17" x14ac:dyDescent="0.3">
      <c r="A641" s="1">
        <v>29317</v>
      </c>
      <c r="B641" s="2">
        <v>40584</v>
      </c>
      <c r="C641" s="1" t="s">
        <v>53</v>
      </c>
      <c r="D641" s="1">
        <v>31</v>
      </c>
      <c r="E641" s="1">
        <v>140.69</v>
      </c>
      <c r="F641" s="1" t="s">
        <v>25</v>
      </c>
      <c r="G641" s="1">
        <v>0.7</v>
      </c>
      <c r="H641" s="1">
        <f>(70/100*Canada_data[[#This Row],[Sales]])</f>
        <v>98.48299999999999</v>
      </c>
      <c r="I641" s="1">
        <f>Canada_data[[#This Row],[ Cost Of Goods ]]+Canada_data[[#This Row],[Shipping Cost]]</f>
        <v>99.182999999999993</v>
      </c>
      <c r="J641" s="1" t="s">
        <v>59</v>
      </c>
      <c r="K641" s="1" t="s">
        <v>22</v>
      </c>
      <c r="L641" s="1" t="s">
        <v>27</v>
      </c>
      <c r="M641" s="1" t="s">
        <v>102</v>
      </c>
      <c r="N641" s="1" t="s">
        <v>38</v>
      </c>
      <c r="O641" s="2">
        <v>40584</v>
      </c>
      <c r="P641" s="34"/>
      <c r="Q641" s="34"/>
    </row>
    <row r="642" spans="1:17" x14ac:dyDescent="0.3">
      <c r="A642" s="1">
        <v>57380</v>
      </c>
      <c r="B642" s="2" t="s">
        <v>61</v>
      </c>
      <c r="C642" s="1" t="s">
        <v>13</v>
      </c>
      <c r="D642" s="1">
        <v>3</v>
      </c>
      <c r="E642" s="1">
        <v>545.88</v>
      </c>
      <c r="F642" s="1" t="s">
        <v>21</v>
      </c>
      <c r="G642" s="1">
        <v>52.2</v>
      </c>
      <c r="H642" s="1">
        <f>(70/100*Canada_data[[#This Row],[Sales]])</f>
        <v>382.11599999999999</v>
      </c>
      <c r="I642" s="1">
        <f>Canada_data[[#This Row],[ Cost Of Goods ]]+Canada_data[[#This Row],[Shipping Cost]]</f>
        <v>434.31599999999997</v>
      </c>
      <c r="J642" s="1" t="s">
        <v>59</v>
      </c>
      <c r="K642" s="1" t="s">
        <v>16</v>
      </c>
      <c r="L642" s="1" t="s">
        <v>17</v>
      </c>
      <c r="M642" s="1" t="s">
        <v>57</v>
      </c>
      <c r="N642" s="1" t="s">
        <v>62</v>
      </c>
      <c r="O642" s="1" t="s">
        <v>270</v>
      </c>
      <c r="P642" s="34"/>
      <c r="Q642" s="34"/>
    </row>
    <row r="643" spans="1:17" x14ac:dyDescent="0.3">
      <c r="A643" s="1">
        <v>21414</v>
      </c>
      <c r="B643" s="2">
        <v>40638</v>
      </c>
      <c r="C643" s="1" t="s">
        <v>20</v>
      </c>
      <c r="D643" s="1">
        <v>46</v>
      </c>
      <c r="E643" s="1">
        <v>3644.6</v>
      </c>
      <c r="F643" s="1" t="s">
        <v>25</v>
      </c>
      <c r="G643" s="1">
        <v>35</v>
      </c>
      <c r="H643" s="1">
        <f>(70/100*Canada_data[[#This Row],[Sales]])</f>
        <v>2551.2199999999998</v>
      </c>
      <c r="I643" s="1">
        <f>Canada_data[[#This Row],[ Cost Of Goods ]]+Canada_data[[#This Row],[Shipping Cost]]</f>
        <v>2586.2199999999998</v>
      </c>
      <c r="J643" s="1" t="s">
        <v>56</v>
      </c>
      <c r="K643" s="1" t="s">
        <v>16</v>
      </c>
      <c r="L643" s="1" t="s">
        <v>27</v>
      </c>
      <c r="M643" s="1" t="s">
        <v>64</v>
      </c>
      <c r="N643" s="1" t="s">
        <v>93</v>
      </c>
      <c r="O643" s="2">
        <v>40699</v>
      </c>
      <c r="P643" s="34"/>
      <c r="Q643" s="34"/>
    </row>
    <row r="644" spans="1:17" x14ac:dyDescent="0.3">
      <c r="A644" s="1">
        <v>46336</v>
      </c>
      <c r="B644" s="2" t="s">
        <v>139</v>
      </c>
      <c r="C644" s="1" t="s">
        <v>35</v>
      </c>
      <c r="D644" s="1">
        <v>31</v>
      </c>
      <c r="E644" s="1">
        <v>143.85</v>
      </c>
      <c r="F644" s="1" t="s">
        <v>25</v>
      </c>
      <c r="G644" s="1">
        <v>0.71</v>
      </c>
      <c r="H644" s="1">
        <f>(70/100*Canada_data[[#This Row],[Sales]])</f>
        <v>100.69499999999999</v>
      </c>
      <c r="I644" s="1">
        <f>Canada_data[[#This Row],[ Cost Of Goods ]]+Canada_data[[#This Row],[Shipping Cost]]</f>
        <v>101.40499999999999</v>
      </c>
      <c r="J644" s="1" t="s">
        <v>59</v>
      </c>
      <c r="K644" s="1" t="s">
        <v>16</v>
      </c>
      <c r="L644" s="1" t="s">
        <v>27</v>
      </c>
      <c r="M644" s="1" t="s">
        <v>41</v>
      </c>
      <c r="N644" s="1" t="s">
        <v>38</v>
      </c>
      <c r="O644" s="1" t="s">
        <v>101</v>
      </c>
      <c r="P644" s="34"/>
      <c r="Q644" s="34"/>
    </row>
    <row r="645" spans="1:17" x14ac:dyDescent="0.3">
      <c r="A645" s="1">
        <v>10944</v>
      </c>
      <c r="B645" s="2">
        <v>40888</v>
      </c>
      <c r="C645" s="1" t="s">
        <v>35</v>
      </c>
      <c r="D645" s="1">
        <v>9</v>
      </c>
      <c r="E645" s="1">
        <v>181.66</v>
      </c>
      <c r="F645" s="1" t="s">
        <v>25</v>
      </c>
      <c r="G645" s="1">
        <v>8.51</v>
      </c>
      <c r="H645" s="1">
        <f>(70/100*Canada_data[[#This Row],[Sales]])</f>
        <v>127.16199999999999</v>
      </c>
      <c r="I645" s="1">
        <f>Canada_data[[#This Row],[ Cost Of Goods ]]+Canada_data[[#This Row],[Shipping Cost]]</f>
        <v>135.672</v>
      </c>
      <c r="J645" s="1" t="s">
        <v>15</v>
      </c>
      <c r="K645" s="1" t="s">
        <v>44</v>
      </c>
      <c r="L645" s="1" t="s">
        <v>30</v>
      </c>
      <c r="M645" s="1" t="s">
        <v>46</v>
      </c>
      <c r="N645" s="1" t="s">
        <v>47</v>
      </c>
      <c r="O645" s="1" t="s">
        <v>33</v>
      </c>
      <c r="P645" s="34"/>
      <c r="Q645" s="34"/>
    </row>
    <row r="646" spans="1:17" x14ac:dyDescent="0.3">
      <c r="A646" s="1">
        <v>14242</v>
      </c>
      <c r="B646" s="2">
        <v>40760</v>
      </c>
      <c r="C646" s="1" t="s">
        <v>35</v>
      </c>
      <c r="D646" s="1">
        <v>35</v>
      </c>
      <c r="E646" s="1">
        <v>1078.58</v>
      </c>
      <c r="F646" s="1" t="s">
        <v>25</v>
      </c>
      <c r="G646" s="1">
        <v>4</v>
      </c>
      <c r="H646" s="1">
        <f>(70/100*Canada_data[[#This Row],[Sales]])</f>
        <v>755.00599999999986</v>
      </c>
      <c r="I646" s="1">
        <f>Canada_data[[#This Row],[ Cost Of Goods ]]+Canada_data[[#This Row],[Shipping Cost]]</f>
        <v>759.00599999999986</v>
      </c>
      <c r="J646" s="1" t="s">
        <v>108</v>
      </c>
      <c r="K646" s="1" t="s">
        <v>22</v>
      </c>
      <c r="L646" s="1" t="s">
        <v>30</v>
      </c>
      <c r="M646" s="1" t="s">
        <v>31</v>
      </c>
      <c r="N646" s="1" t="s">
        <v>19</v>
      </c>
      <c r="O646" s="2">
        <v>40821</v>
      </c>
      <c r="P646" s="34"/>
      <c r="Q646" s="34"/>
    </row>
    <row r="647" spans="1:17" x14ac:dyDescent="0.3">
      <c r="A647" s="1">
        <v>49797</v>
      </c>
      <c r="B647" s="2">
        <v>40758</v>
      </c>
      <c r="C647" s="1" t="s">
        <v>53</v>
      </c>
      <c r="D647" s="1">
        <v>26</v>
      </c>
      <c r="E647" s="1">
        <v>171.68</v>
      </c>
      <c r="F647" s="1" t="s">
        <v>14</v>
      </c>
      <c r="G647" s="1">
        <v>8.19</v>
      </c>
      <c r="H647" s="1">
        <f>(70/100*Canada_data[[#This Row],[Sales]])</f>
        <v>120.176</v>
      </c>
      <c r="I647" s="1">
        <f>Canada_data[[#This Row],[ Cost Of Goods ]]+Canada_data[[#This Row],[Shipping Cost]]</f>
        <v>128.36600000000001</v>
      </c>
      <c r="J647" s="1" t="s">
        <v>56</v>
      </c>
      <c r="K647" s="1" t="s">
        <v>44</v>
      </c>
      <c r="L647" s="1" t="s">
        <v>27</v>
      </c>
      <c r="M647" s="1" t="s">
        <v>28</v>
      </c>
      <c r="N647" s="1" t="s">
        <v>19</v>
      </c>
      <c r="O647" s="2">
        <v>40789</v>
      </c>
      <c r="P647" s="34"/>
      <c r="Q647" s="34"/>
    </row>
    <row r="648" spans="1:17" x14ac:dyDescent="0.3">
      <c r="A648" s="1">
        <v>51553</v>
      </c>
      <c r="B648" s="2" t="s">
        <v>253</v>
      </c>
      <c r="C648" s="1" t="s">
        <v>53</v>
      </c>
      <c r="D648" s="1">
        <v>13</v>
      </c>
      <c r="E648" s="1">
        <v>73.97</v>
      </c>
      <c r="F648" s="1" t="s">
        <v>25</v>
      </c>
      <c r="G648" s="1">
        <v>5.67</v>
      </c>
      <c r="H648" s="1">
        <f>(70/100*Canada_data[[#This Row],[Sales]])</f>
        <v>51.778999999999996</v>
      </c>
      <c r="I648" s="1">
        <f>Canada_data[[#This Row],[ Cost Of Goods ]]+Canada_data[[#This Row],[Shipping Cost]]</f>
        <v>57.448999999999998</v>
      </c>
      <c r="J648" s="1" t="s">
        <v>59</v>
      </c>
      <c r="K648" s="1" t="s">
        <v>44</v>
      </c>
      <c r="L648" s="1" t="s">
        <v>27</v>
      </c>
      <c r="M648" s="1" t="s">
        <v>28</v>
      </c>
      <c r="N648" s="1" t="s">
        <v>19</v>
      </c>
      <c r="O648" s="1" t="s">
        <v>252</v>
      </c>
      <c r="P648" s="34"/>
      <c r="Q648" s="34"/>
    </row>
    <row r="649" spans="1:17" x14ac:dyDescent="0.3">
      <c r="A649" s="1">
        <v>28992</v>
      </c>
      <c r="B649" s="2" t="s">
        <v>154</v>
      </c>
      <c r="C649" s="1" t="s">
        <v>20</v>
      </c>
      <c r="D649" s="1">
        <v>41</v>
      </c>
      <c r="E649" s="1">
        <v>6863.95</v>
      </c>
      <c r="F649" s="1" t="s">
        <v>14</v>
      </c>
      <c r="G649" s="1">
        <v>19.989999999999998</v>
      </c>
      <c r="H649" s="1">
        <f>(70/100*Canada_data[[#This Row],[Sales]])</f>
        <v>4804.7649999999994</v>
      </c>
      <c r="I649" s="1">
        <f>Canada_data[[#This Row],[ Cost Of Goods ]]+Canada_data[[#This Row],[Shipping Cost]]</f>
        <v>4824.7549999999992</v>
      </c>
      <c r="J649" s="1" t="s">
        <v>36</v>
      </c>
      <c r="K649" s="1" t="s">
        <v>16</v>
      </c>
      <c r="L649" s="1" t="s">
        <v>27</v>
      </c>
      <c r="M649" s="1" t="s">
        <v>64</v>
      </c>
      <c r="N649" s="1" t="s">
        <v>19</v>
      </c>
      <c r="O649" s="1" t="s">
        <v>271</v>
      </c>
      <c r="P649" s="34"/>
      <c r="Q649" s="34"/>
    </row>
    <row r="650" spans="1:17" x14ac:dyDescent="0.3">
      <c r="A650" s="1">
        <v>23301</v>
      </c>
      <c r="B650" s="2" t="s">
        <v>77</v>
      </c>
      <c r="C650" s="1" t="s">
        <v>35</v>
      </c>
      <c r="D650" s="1">
        <v>3</v>
      </c>
      <c r="E650" s="1">
        <v>23.44</v>
      </c>
      <c r="F650" s="1" t="s">
        <v>25</v>
      </c>
      <c r="G650" s="1">
        <v>5.2</v>
      </c>
      <c r="H650" s="1">
        <f>(70/100*Canada_data[[#This Row],[Sales]])</f>
        <v>16.408000000000001</v>
      </c>
      <c r="I650" s="1">
        <f>Canada_data[[#This Row],[ Cost Of Goods ]]+Canada_data[[#This Row],[Shipping Cost]]</f>
        <v>21.608000000000001</v>
      </c>
      <c r="J650" s="1" t="s">
        <v>49</v>
      </c>
      <c r="K650" s="1" t="s">
        <v>22</v>
      </c>
      <c r="L650" s="1" t="s">
        <v>27</v>
      </c>
      <c r="M650" s="1" t="s">
        <v>28</v>
      </c>
      <c r="N650" s="1" t="s">
        <v>19</v>
      </c>
      <c r="O650" s="1" t="s">
        <v>71</v>
      </c>
      <c r="P650" s="34"/>
      <c r="Q650" s="34"/>
    </row>
    <row r="651" spans="1:17" x14ac:dyDescent="0.3">
      <c r="A651" s="1">
        <v>17253</v>
      </c>
      <c r="B651" s="2" t="s">
        <v>132</v>
      </c>
      <c r="C651" s="1" t="s">
        <v>20</v>
      </c>
      <c r="D651" s="1">
        <v>13</v>
      </c>
      <c r="E651" s="1">
        <v>50.19</v>
      </c>
      <c r="F651" s="1" t="s">
        <v>25</v>
      </c>
      <c r="G651" s="1">
        <v>6.83</v>
      </c>
      <c r="H651" s="1">
        <f>(70/100*Canada_data[[#This Row],[Sales]])</f>
        <v>35.132999999999996</v>
      </c>
      <c r="I651" s="1">
        <f>Canada_data[[#This Row],[ Cost Of Goods ]]+Canada_data[[#This Row],[Shipping Cost]]</f>
        <v>41.962999999999994</v>
      </c>
      <c r="J651" s="1" t="s">
        <v>59</v>
      </c>
      <c r="K651" s="1" t="s">
        <v>22</v>
      </c>
      <c r="L651" s="1" t="s">
        <v>27</v>
      </c>
      <c r="M651" s="1" t="s">
        <v>79</v>
      </c>
      <c r="N651" s="1" t="s">
        <v>19</v>
      </c>
      <c r="O651" s="1" t="s">
        <v>119</v>
      </c>
      <c r="P651" s="34"/>
      <c r="Q651" s="34"/>
    </row>
    <row r="652" spans="1:17" x14ac:dyDescent="0.3">
      <c r="A652" s="1">
        <v>41991</v>
      </c>
      <c r="B652" s="2" t="s">
        <v>87</v>
      </c>
      <c r="C652" s="1" t="s">
        <v>13</v>
      </c>
      <c r="D652" s="1">
        <v>18</v>
      </c>
      <c r="E652" s="1">
        <v>813.9</v>
      </c>
      <c r="F652" s="1" t="s">
        <v>25</v>
      </c>
      <c r="G652" s="1">
        <v>4.8</v>
      </c>
      <c r="H652" s="1">
        <f>(70/100*Canada_data[[#This Row],[Sales]])</f>
        <v>569.7299999999999</v>
      </c>
      <c r="I652" s="1">
        <f>Canada_data[[#This Row],[ Cost Of Goods ]]+Canada_data[[#This Row],[Shipping Cost]]</f>
        <v>574.52999999999986</v>
      </c>
      <c r="J652" s="1" t="s">
        <v>126</v>
      </c>
      <c r="K652" s="1" t="s">
        <v>22</v>
      </c>
      <c r="L652" s="1" t="s">
        <v>17</v>
      </c>
      <c r="M652" s="1" t="s">
        <v>18</v>
      </c>
      <c r="N652" s="1" t="s">
        <v>38</v>
      </c>
      <c r="O652" s="1" t="s">
        <v>148</v>
      </c>
      <c r="P652" s="34"/>
      <c r="Q652" s="34"/>
    </row>
    <row r="653" spans="1:17" x14ac:dyDescent="0.3">
      <c r="A653" s="1">
        <v>5221</v>
      </c>
      <c r="B653" s="2">
        <v>40761</v>
      </c>
      <c r="C653" s="1" t="s">
        <v>53</v>
      </c>
      <c r="D653" s="1">
        <v>48</v>
      </c>
      <c r="E653" s="1">
        <v>1347.63</v>
      </c>
      <c r="F653" s="1" t="s">
        <v>25</v>
      </c>
      <c r="G653" s="1">
        <v>1.99</v>
      </c>
      <c r="H653" s="1">
        <f>(70/100*Canada_data[[#This Row],[Sales]])</f>
        <v>943.34100000000001</v>
      </c>
      <c r="I653" s="1">
        <f>Canada_data[[#This Row],[ Cost Of Goods ]]+Canada_data[[#This Row],[Shipping Cost]]</f>
        <v>945.33100000000002</v>
      </c>
      <c r="J653" s="1" t="s">
        <v>108</v>
      </c>
      <c r="K653" s="1" t="s">
        <v>22</v>
      </c>
      <c r="L653" s="1" t="s">
        <v>30</v>
      </c>
      <c r="M653" s="1" t="s">
        <v>31</v>
      </c>
      <c r="N653" s="1" t="s">
        <v>32</v>
      </c>
      <c r="O653" s="2">
        <v>40822</v>
      </c>
      <c r="P653" s="34"/>
      <c r="Q653" s="34"/>
    </row>
    <row r="654" spans="1:17" x14ac:dyDescent="0.3">
      <c r="A654" s="1">
        <v>40134</v>
      </c>
      <c r="B654" s="2">
        <v>40796</v>
      </c>
      <c r="C654" s="1" t="s">
        <v>13</v>
      </c>
      <c r="D654" s="1">
        <v>1</v>
      </c>
      <c r="E654" s="1">
        <v>9.75</v>
      </c>
      <c r="F654" s="1" t="s">
        <v>25</v>
      </c>
      <c r="G654" s="1">
        <v>4.72</v>
      </c>
      <c r="H654" s="1">
        <f>(70/100*Canada_data[[#This Row],[Sales]])</f>
        <v>6.8249999999999993</v>
      </c>
      <c r="I654" s="1">
        <f>Canada_data[[#This Row],[ Cost Of Goods ]]+Canada_data[[#This Row],[Shipping Cost]]</f>
        <v>11.544999999999998</v>
      </c>
      <c r="J654" s="1" t="s">
        <v>15</v>
      </c>
      <c r="K654" s="1" t="s">
        <v>44</v>
      </c>
      <c r="L654" s="1" t="s">
        <v>27</v>
      </c>
      <c r="M654" s="1" t="s">
        <v>28</v>
      </c>
      <c r="N654" s="1" t="s">
        <v>19</v>
      </c>
      <c r="O654" s="1" t="s">
        <v>202</v>
      </c>
      <c r="P654" s="34"/>
      <c r="Q654" s="34"/>
    </row>
    <row r="655" spans="1:17" x14ac:dyDescent="0.3">
      <c r="A655" s="1">
        <v>24705</v>
      </c>
      <c r="B655" s="2" t="s">
        <v>54</v>
      </c>
      <c r="C655" s="1" t="s">
        <v>20</v>
      </c>
      <c r="D655" s="1">
        <v>15</v>
      </c>
      <c r="E655" s="1">
        <v>466.28</v>
      </c>
      <c r="F655" s="1" t="s">
        <v>25</v>
      </c>
      <c r="G655" s="1">
        <v>1.99</v>
      </c>
      <c r="H655" s="1">
        <f>(70/100*Canada_data[[#This Row],[Sales]])</f>
        <v>326.39599999999996</v>
      </c>
      <c r="I655" s="1">
        <f>Canada_data[[#This Row],[ Cost Of Goods ]]+Canada_data[[#This Row],[Shipping Cost]]</f>
        <v>328.38599999999997</v>
      </c>
      <c r="J655" s="1" t="s">
        <v>59</v>
      </c>
      <c r="K655" s="1" t="s">
        <v>16</v>
      </c>
      <c r="L655" s="1" t="s">
        <v>30</v>
      </c>
      <c r="M655" s="1" t="s">
        <v>31</v>
      </c>
      <c r="N655" s="1" t="s">
        <v>32</v>
      </c>
      <c r="O655" s="1" t="s">
        <v>175</v>
      </c>
      <c r="P655" s="34"/>
      <c r="Q655" s="34"/>
    </row>
    <row r="656" spans="1:17" x14ac:dyDescent="0.3">
      <c r="A656" s="1">
        <v>47714</v>
      </c>
      <c r="B656" s="2">
        <v>40819</v>
      </c>
      <c r="C656" s="1" t="s">
        <v>60</v>
      </c>
      <c r="D656" s="1">
        <v>29</v>
      </c>
      <c r="E656" s="1">
        <v>2946.05</v>
      </c>
      <c r="F656" s="1" t="s">
        <v>21</v>
      </c>
      <c r="G656" s="1">
        <v>41.64</v>
      </c>
      <c r="H656" s="1">
        <f>(70/100*Canada_data[[#This Row],[Sales]])</f>
        <v>2062.2350000000001</v>
      </c>
      <c r="I656" s="1">
        <f>Canada_data[[#This Row],[ Cost Of Goods ]]+Canada_data[[#This Row],[Shipping Cost]]</f>
        <v>2103.875</v>
      </c>
      <c r="J656" s="1" t="s">
        <v>56</v>
      </c>
      <c r="K656" s="1" t="s">
        <v>22</v>
      </c>
      <c r="L656" s="1" t="s">
        <v>17</v>
      </c>
      <c r="M656" s="1" t="s">
        <v>57</v>
      </c>
      <c r="N656" s="1" t="s">
        <v>62</v>
      </c>
      <c r="O656" s="2">
        <v>40850</v>
      </c>
      <c r="P656" s="34"/>
      <c r="Q656" s="34"/>
    </row>
    <row r="657" spans="1:17" x14ac:dyDescent="0.3">
      <c r="A657" s="1">
        <v>26948</v>
      </c>
      <c r="B657" s="2" t="s">
        <v>103</v>
      </c>
      <c r="C657" s="1" t="s">
        <v>35</v>
      </c>
      <c r="D657" s="1">
        <v>38</v>
      </c>
      <c r="E657" s="1">
        <v>273.89</v>
      </c>
      <c r="F657" s="1" t="s">
        <v>25</v>
      </c>
      <c r="G657" s="1">
        <v>7.72</v>
      </c>
      <c r="H657" s="1">
        <f>(70/100*Canada_data[[#This Row],[Sales]])</f>
        <v>191.72299999999998</v>
      </c>
      <c r="I657" s="1">
        <f>Canada_data[[#This Row],[ Cost Of Goods ]]+Canada_data[[#This Row],[Shipping Cost]]</f>
        <v>199.44299999999998</v>
      </c>
      <c r="J657" s="1" t="s">
        <v>108</v>
      </c>
      <c r="K657" s="1" t="s">
        <v>29</v>
      </c>
      <c r="L657" s="1" t="s">
        <v>27</v>
      </c>
      <c r="M657" s="1" t="s">
        <v>79</v>
      </c>
      <c r="N657" s="1" t="s">
        <v>19</v>
      </c>
      <c r="O657" s="1" t="s">
        <v>166</v>
      </c>
      <c r="P657" s="34"/>
      <c r="Q657" s="34"/>
    </row>
    <row r="658" spans="1:17" x14ac:dyDescent="0.3">
      <c r="A658" s="1">
        <v>30981</v>
      </c>
      <c r="B658" s="2" t="s">
        <v>164</v>
      </c>
      <c r="C658" s="1" t="s">
        <v>13</v>
      </c>
      <c r="D658" s="1">
        <v>22</v>
      </c>
      <c r="E658" s="1">
        <v>3653.22</v>
      </c>
      <c r="F658" s="1" t="s">
        <v>21</v>
      </c>
      <c r="G658" s="1">
        <v>30</v>
      </c>
      <c r="H658" s="1">
        <f>(70/100*Canada_data[[#This Row],[Sales]])</f>
        <v>2557.2539999999999</v>
      </c>
      <c r="I658" s="1">
        <f>Canada_data[[#This Row],[ Cost Of Goods ]]+Canada_data[[#This Row],[Shipping Cost]]</f>
        <v>2587.2539999999999</v>
      </c>
      <c r="J658" s="1" t="s">
        <v>56</v>
      </c>
      <c r="K658" s="1" t="s">
        <v>29</v>
      </c>
      <c r="L658" s="1" t="s">
        <v>17</v>
      </c>
      <c r="M658" s="1" t="s">
        <v>23</v>
      </c>
      <c r="N658" s="1" t="s">
        <v>24</v>
      </c>
      <c r="O658" s="1" t="s">
        <v>165</v>
      </c>
      <c r="P658" s="34"/>
      <c r="Q658" s="34"/>
    </row>
    <row r="659" spans="1:17" x14ac:dyDescent="0.3">
      <c r="A659" s="1">
        <v>2532</v>
      </c>
      <c r="B659" s="2">
        <v>40826</v>
      </c>
      <c r="C659" s="1" t="s">
        <v>35</v>
      </c>
      <c r="D659" s="1">
        <v>39</v>
      </c>
      <c r="E659" s="1">
        <v>282.07</v>
      </c>
      <c r="F659" s="1" t="s">
        <v>25</v>
      </c>
      <c r="G659" s="1">
        <v>0.49</v>
      </c>
      <c r="H659" s="1">
        <f>(70/100*Canada_data[[#This Row],[Sales]])</f>
        <v>197.44899999999998</v>
      </c>
      <c r="I659" s="1">
        <f>Canada_data[[#This Row],[ Cost Of Goods ]]+Canada_data[[#This Row],[Shipping Cost]]</f>
        <v>197.93899999999999</v>
      </c>
      <c r="J659" s="1" t="s">
        <v>70</v>
      </c>
      <c r="K659" s="1" t="s">
        <v>22</v>
      </c>
      <c r="L659" s="1" t="s">
        <v>27</v>
      </c>
      <c r="M659" s="1" t="s">
        <v>85</v>
      </c>
      <c r="N659" s="1" t="s">
        <v>19</v>
      </c>
      <c r="O659" s="2">
        <v>40857</v>
      </c>
      <c r="P659" s="34"/>
      <c r="Q659" s="34"/>
    </row>
    <row r="660" spans="1:17" x14ac:dyDescent="0.3">
      <c r="A660" s="1">
        <v>56484</v>
      </c>
      <c r="B660" s="2" t="s">
        <v>163</v>
      </c>
      <c r="C660" s="1" t="s">
        <v>53</v>
      </c>
      <c r="D660" s="1">
        <v>6</v>
      </c>
      <c r="E660" s="1">
        <v>176.58</v>
      </c>
      <c r="F660" s="1" t="s">
        <v>25</v>
      </c>
      <c r="G660" s="1">
        <v>2.99</v>
      </c>
      <c r="H660" s="1">
        <f>(70/100*Canada_data[[#This Row],[Sales]])</f>
        <v>123.60599999999999</v>
      </c>
      <c r="I660" s="1">
        <f>Canada_data[[#This Row],[ Cost Of Goods ]]+Canada_data[[#This Row],[Shipping Cost]]</f>
        <v>126.59599999999999</v>
      </c>
      <c r="J660" s="1" t="s">
        <v>15</v>
      </c>
      <c r="K660" s="1" t="s">
        <v>44</v>
      </c>
      <c r="L660" s="1" t="s">
        <v>27</v>
      </c>
      <c r="M660" s="1" t="s">
        <v>79</v>
      </c>
      <c r="N660" s="1" t="s">
        <v>19</v>
      </c>
      <c r="O660" s="1" t="s">
        <v>103</v>
      </c>
      <c r="P660" s="34"/>
      <c r="Q660" s="34"/>
    </row>
    <row r="661" spans="1:17" x14ac:dyDescent="0.3">
      <c r="A661" s="1">
        <v>52261</v>
      </c>
      <c r="B661" s="2" t="s">
        <v>73</v>
      </c>
      <c r="C661" s="1" t="s">
        <v>53</v>
      </c>
      <c r="D661" s="1">
        <v>49</v>
      </c>
      <c r="E661" s="1">
        <v>10261.25</v>
      </c>
      <c r="F661" s="1" t="s">
        <v>21</v>
      </c>
      <c r="G661" s="1">
        <v>52.2</v>
      </c>
      <c r="H661" s="1">
        <f>(70/100*Canada_data[[#This Row],[Sales]])</f>
        <v>7182.8749999999991</v>
      </c>
      <c r="I661" s="1">
        <f>Canada_data[[#This Row],[ Cost Of Goods ]]+Canada_data[[#This Row],[Shipping Cost]]</f>
        <v>7235.0749999999989</v>
      </c>
      <c r="J661" s="1" t="s">
        <v>49</v>
      </c>
      <c r="K661" s="1" t="s">
        <v>29</v>
      </c>
      <c r="L661" s="1" t="s">
        <v>17</v>
      </c>
      <c r="M661" s="1" t="s">
        <v>57</v>
      </c>
      <c r="N661" s="1" t="s">
        <v>62</v>
      </c>
      <c r="O661" s="1" t="s">
        <v>146</v>
      </c>
      <c r="P661" s="34"/>
      <c r="Q661" s="34"/>
    </row>
    <row r="662" spans="1:17" x14ac:dyDescent="0.3">
      <c r="A662" s="1">
        <v>13795</v>
      </c>
      <c r="B662" s="2">
        <v>40820</v>
      </c>
      <c r="C662" s="1" t="s">
        <v>53</v>
      </c>
      <c r="D662" s="1">
        <v>37</v>
      </c>
      <c r="E662" s="1">
        <v>1302.99</v>
      </c>
      <c r="F662" s="1" t="s">
        <v>25</v>
      </c>
      <c r="G662" s="1">
        <v>5.09</v>
      </c>
      <c r="H662" s="1">
        <f>(70/100*Canada_data[[#This Row],[Sales]])</f>
        <v>912.09299999999996</v>
      </c>
      <c r="I662" s="1">
        <f>Canada_data[[#This Row],[ Cost Of Goods ]]+Canada_data[[#This Row],[Shipping Cost]]</f>
        <v>917.18299999999999</v>
      </c>
      <c r="J662" s="1" t="s">
        <v>26</v>
      </c>
      <c r="K662" s="1" t="s">
        <v>44</v>
      </c>
      <c r="L662" s="1" t="s">
        <v>27</v>
      </c>
      <c r="M662" s="1" t="s">
        <v>28</v>
      </c>
      <c r="N662" s="1" t="s">
        <v>19</v>
      </c>
      <c r="O662" s="2">
        <v>40851</v>
      </c>
      <c r="P662" s="34"/>
      <c r="Q662" s="34"/>
    </row>
    <row r="663" spans="1:17" x14ac:dyDescent="0.3">
      <c r="A663" s="1">
        <v>3750</v>
      </c>
      <c r="B663" s="2" t="s">
        <v>83</v>
      </c>
      <c r="C663" s="1" t="s">
        <v>60</v>
      </c>
      <c r="D663" s="1">
        <v>12</v>
      </c>
      <c r="E663" s="1">
        <v>76.16</v>
      </c>
      <c r="F663" s="1" t="s">
        <v>25</v>
      </c>
      <c r="G663" s="1">
        <v>5.2</v>
      </c>
      <c r="H663" s="1">
        <f>(70/100*Canada_data[[#This Row],[Sales]])</f>
        <v>53.311999999999998</v>
      </c>
      <c r="I663" s="1">
        <f>Canada_data[[#This Row],[ Cost Of Goods ]]+Canada_data[[#This Row],[Shipping Cost]]</f>
        <v>58.512</v>
      </c>
      <c r="J663" s="1" t="s">
        <v>36</v>
      </c>
      <c r="K663" s="1" t="s">
        <v>44</v>
      </c>
      <c r="L663" s="1" t="s">
        <v>27</v>
      </c>
      <c r="M663" s="1" t="s">
        <v>28</v>
      </c>
      <c r="N663" s="1" t="s">
        <v>19</v>
      </c>
      <c r="O663" s="2">
        <v>40548</v>
      </c>
      <c r="P663" s="34"/>
      <c r="Q663" s="34"/>
    </row>
    <row r="664" spans="1:17" x14ac:dyDescent="0.3">
      <c r="A664" s="1">
        <v>41413</v>
      </c>
      <c r="B664" s="2" t="s">
        <v>188</v>
      </c>
      <c r="C664" s="1" t="s">
        <v>13</v>
      </c>
      <c r="D664" s="1">
        <v>17</v>
      </c>
      <c r="E664" s="1">
        <v>10134.549999999999</v>
      </c>
      <c r="F664" s="1" t="s">
        <v>25</v>
      </c>
      <c r="G664" s="1">
        <v>24.49</v>
      </c>
      <c r="H664" s="1">
        <f>(70/100*Canada_data[[#This Row],[Sales]])</f>
        <v>7094.1849999999995</v>
      </c>
      <c r="I664" s="1">
        <f>Canada_data[[#This Row],[ Cost Of Goods ]]+Canada_data[[#This Row],[Shipping Cost]]</f>
        <v>7118.6749999999993</v>
      </c>
      <c r="J664" s="1" t="s">
        <v>15</v>
      </c>
      <c r="K664" s="1" t="s">
        <v>22</v>
      </c>
      <c r="L664" s="1" t="s">
        <v>30</v>
      </c>
      <c r="M664" s="1" t="s">
        <v>214</v>
      </c>
      <c r="N664" s="1" t="s">
        <v>93</v>
      </c>
      <c r="O664" s="1" t="s">
        <v>166</v>
      </c>
      <c r="P664" s="34"/>
      <c r="Q664" s="34"/>
    </row>
    <row r="665" spans="1:17" x14ac:dyDescent="0.3">
      <c r="A665" s="1">
        <v>1575</v>
      </c>
      <c r="B665" s="2">
        <v>40886</v>
      </c>
      <c r="C665" s="1" t="s">
        <v>60</v>
      </c>
      <c r="D665" s="1">
        <v>26</v>
      </c>
      <c r="E665" s="1">
        <v>133.65</v>
      </c>
      <c r="F665" s="1" t="s">
        <v>25</v>
      </c>
      <c r="G665" s="1">
        <v>0.8</v>
      </c>
      <c r="H665" s="1">
        <f>(70/100*Canada_data[[#This Row],[Sales]])</f>
        <v>93.554999999999993</v>
      </c>
      <c r="I665" s="1">
        <f>Canada_data[[#This Row],[ Cost Of Goods ]]+Canada_data[[#This Row],[Shipping Cost]]</f>
        <v>94.35499999999999</v>
      </c>
      <c r="J665" s="1" t="s">
        <v>49</v>
      </c>
      <c r="K665" s="1" t="s">
        <v>44</v>
      </c>
      <c r="L665" s="1" t="s">
        <v>27</v>
      </c>
      <c r="M665" s="1" t="s">
        <v>28</v>
      </c>
      <c r="N665" s="1" t="s">
        <v>38</v>
      </c>
      <c r="O665" s="1" t="s">
        <v>52</v>
      </c>
      <c r="P665" s="34"/>
      <c r="Q665" s="34"/>
    </row>
    <row r="666" spans="1:17" x14ac:dyDescent="0.3">
      <c r="A666" s="1">
        <v>55686</v>
      </c>
      <c r="B666" s="2" t="s">
        <v>68</v>
      </c>
      <c r="C666" s="1" t="s">
        <v>20</v>
      </c>
      <c r="D666" s="1">
        <v>2</v>
      </c>
      <c r="E666" s="1">
        <v>162.49</v>
      </c>
      <c r="F666" s="1" t="s">
        <v>25</v>
      </c>
      <c r="G666" s="1">
        <v>0.99</v>
      </c>
      <c r="H666" s="1">
        <f>(70/100*Canada_data[[#This Row],[Sales]])</f>
        <v>113.74299999999999</v>
      </c>
      <c r="I666" s="1">
        <f>Canada_data[[#This Row],[ Cost Of Goods ]]+Canada_data[[#This Row],[Shipping Cost]]</f>
        <v>114.73299999999999</v>
      </c>
      <c r="J666" s="1" t="s">
        <v>108</v>
      </c>
      <c r="K666" s="1" t="s">
        <v>22</v>
      </c>
      <c r="L666" s="1" t="s">
        <v>27</v>
      </c>
      <c r="M666" s="1" t="s">
        <v>76</v>
      </c>
      <c r="N666" s="1" t="s">
        <v>19</v>
      </c>
      <c r="O666" s="1" t="s">
        <v>183</v>
      </c>
      <c r="P666" s="34"/>
      <c r="Q666" s="34"/>
    </row>
    <row r="667" spans="1:17" x14ac:dyDescent="0.3">
      <c r="A667" s="1">
        <v>48515</v>
      </c>
      <c r="B667" s="2" t="s">
        <v>133</v>
      </c>
      <c r="C667" s="1" t="s">
        <v>20</v>
      </c>
      <c r="D667" s="1">
        <v>47</v>
      </c>
      <c r="E667" s="1">
        <v>725.8</v>
      </c>
      <c r="F667" s="1" t="s">
        <v>14</v>
      </c>
      <c r="G667" s="1">
        <v>1.97</v>
      </c>
      <c r="H667" s="1">
        <f>(70/100*Canada_data[[#This Row],[Sales]])</f>
        <v>508.05999999999995</v>
      </c>
      <c r="I667" s="1">
        <f>Canada_data[[#This Row],[ Cost Of Goods ]]+Canada_data[[#This Row],[Shipping Cost]]</f>
        <v>510.03</v>
      </c>
      <c r="J667" s="1" t="s">
        <v>36</v>
      </c>
      <c r="K667" s="1" t="s">
        <v>16</v>
      </c>
      <c r="L667" s="1" t="s">
        <v>27</v>
      </c>
      <c r="M667" s="1" t="s">
        <v>28</v>
      </c>
      <c r="N667" s="1" t="s">
        <v>38</v>
      </c>
      <c r="O667" s="1" t="s">
        <v>133</v>
      </c>
      <c r="P667" s="34"/>
      <c r="Q667" s="34"/>
    </row>
    <row r="668" spans="1:17" x14ac:dyDescent="0.3">
      <c r="A668" s="1">
        <v>16582</v>
      </c>
      <c r="B668" s="2">
        <v>40553</v>
      </c>
      <c r="C668" s="1" t="s">
        <v>20</v>
      </c>
      <c r="D668" s="1">
        <v>26</v>
      </c>
      <c r="E668" s="1">
        <v>6766.8559999999998</v>
      </c>
      <c r="F668" s="1" t="s">
        <v>21</v>
      </c>
      <c r="G668" s="1">
        <v>43.57</v>
      </c>
      <c r="H668" s="1">
        <f>(70/100*Canada_data[[#This Row],[Sales]])</f>
        <v>4736.7991999999995</v>
      </c>
      <c r="I668" s="1">
        <f>Canada_data[[#This Row],[ Cost Of Goods ]]+Canada_data[[#This Row],[Shipping Cost]]</f>
        <v>4780.3691999999992</v>
      </c>
      <c r="J668" s="1" t="s">
        <v>36</v>
      </c>
      <c r="K668" s="1" t="s">
        <v>29</v>
      </c>
      <c r="L668" s="1" t="s">
        <v>17</v>
      </c>
      <c r="M668" s="1" t="s">
        <v>57</v>
      </c>
      <c r="N668" s="1" t="s">
        <v>62</v>
      </c>
      <c r="O668" s="2">
        <v>40612</v>
      </c>
      <c r="P668" s="34"/>
      <c r="Q668" s="34"/>
    </row>
    <row r="669" spans="1:17" x14ac:dyDescent="0.3">
      <c r="A669" s="1">
        <v>52512</v>
      </c>
      <c r="B669" s="2">
        <v>40731</v>
      </c>
      <c r="C669" s="1" t="s">
        <v>35</v>
      </c>
      <c r="D669" s="1">
        <v>32</v>
      </c>
      <c r="E669" s="1">
        <v>197.49</v>
      </c>
      <c r="F669" s="1" t="s">
        <v>14</v>
      </c>
      <c r="G669" s="1">
        <v>5.01</v>
      </c>
      <c r="H669" s="1">
        <f>(70/100*Canada_data[[#This Row],[Sales]])</f>
        <v>138.24299999999999</v>
      </c>
      <c r="I669" s="1">
        <f>Canada_data[[#This Row],[ Cost Of Goods ]]+Canada_data[[#This Row],[Shipping Cost]]</f>
        <v>143.25299999999999</v>
      </c>
      <c r="J669" s="1" t="s">
        <v>56</v>
      </c>
      <c r="K669" s="1" t="s">
        <v>16</v>
      </c>
      <c r="L669" s="1" t="s">
        <v>27</v>
      </c>
      <c r="M669" s="1" t="s">
        <v>79</v>
      </c>
      <c r="N669" s="1" t="s">
        <v>19</v>
      </c>
      <c r="O669" s="2">
        <v>40793</v>
      </c>
      <c r="P669" s="34"/>
      <c r="Q669" s="34"/>
    </row>
    <row r="670" spans="1:17" x14ac:dyDescent="0.3">
      <c r="A670" s="1">
        <v>16519</v>
      </c>
      <c r="B670" s="2">
        <v>40822</v>
      </c>
      <c r="C670" s="1" t="s">
        <v>60</v>
      </c>
      <c r="D670" s="1">
        <v>39</v>
      </c>
      <c r="E670" s="1">
        <v>158.97</v>
      </c>
      <c r="F670" s="1" t="s">
        <v>25</v>
      </c>
      <c r="G670" s="1">
        <v>2.99</v>
      </c>
      <c r="H670" s="1">
        <f>(70/100*Canada_data[[#This Row],[Sales]])</f>
        <v>111.279</v>
      </c>
      <c r="I670" s="1">
        <f>Canada_data[[#This Row],[ Cost Of Goods ]]+Canada_data[[#This Row],[Shipping Cost]]</f>
        <v>114.26899999999999</v>
      </c>
      <c r="J670" s="1" t="s">
        <v>56</v>
      </c>
      <c r="K670" s="1" t="s">
        <v>44</v>
      </c>
      <c r="L670" s="1" t="s">
        <v>27</v>
      </c>
      <c r="M670" s="1" t="s">
        <v>79</v>
      </c>
      <c r="N670" s="1" t="s">
        <v>19</v>
      </c>
      <c r="O670" s="2">
        <v>40883</v>
      </c>
      <c r="P670" s="34"/>
      <c r="Q670" s="34"/>
    </row>
    <row r="671" spans="1:17" x14ac:dyDescent="0.3">
      <c r="A671" s="1">
        <v>38212</v>
      </c>
      <c r="B671" s="2">
        <v>40637</v>
      </c>
      <c r="C671" s="1" t="s">
        <v>60</v>
      </c>
      <c r="D671" s="1">
        <v>24</v>
      </c>
      <c r="E671" s="1">
        <v>123.75</v>
      </c>
      <c r="F671" s="1" t="s">
        <v>14</v>
      </c>
      <c r="G671" s="1">
        <v>0.49</v>
      </c>
      <c r="H671" s="1">
        <f>(70/100*Canada_data[[#This Row],[Sales]])</f>
        <v>86.625</v>
      </c>
      <c r="I671" s="1">
        <f>Canada_data[[#This Row],[ Cost Of Goods ]]+Canada_data[[#This Row],[Shipping Cost]]</f>
        <v>87.114999999999995</v>
      </c>
      <c r="J671" s="1" t="s">
        <v>15</v>
      </c>
      <c r="K671" s="1" t="s">
        <v>29</v>
      </c>
      <c r="L671" s="1" t="s">
        <v>27</v>
      </c>
      <c r="M671" s="1" t="s">
        <v>85</v>
      </c>
      <c r="N671" s="1" t="s">
        <v>19</v>
      </c>
      <c r="O671" s="2">
        <v>40667</v>
      </c>
      <c r="P671" s="34"/>
      <c r="Q671" s="34"/>
    </row>
    <row r="672" spans="1:17" x14ac:dyDescent="0.3">
      <c r="A672" s="1">
        <v>57572</v>
      </c>
      <c r="B672" s="2">
        <v>40884</v>
      </c>
      <c r="C672" s="1" t="s">
        <v>60</v>
      </c>
      <c r="D672" s="1">
        <v>9</v>
      </c>
      <c r="E672" s="1">
        <v>75.28</v>
      </c>
      <c r="F672" s="1" t="s">
        <v>25</v>
      </c>
      <c r="G672" s="1">
        <v>5.83</v>
      </c>
      <c r="H672" s="1">
        <f>(70/100*Canada_data[[#This Row],[Sales]])</f>
        <v>52.695999999999998</v>
      </c>
      <c r="I672" s="1">
        <f>Canada_data[[#This Row],[ Cost Of Goods ]]+Canada_data[[#This Row],[Shipping Cost]]</f>
        <v>58.525999999999996</v>
      </c>
      <c r="J672" s="1" t="s">
        <v>59</v>
      </c>
      <c r="K672" s="1" t="s">
        <v>29</v>
      </c>
      <c r="L672" s="1" t="s">
        <v>27</v>
      </c>
      <c r="M672" s="1" t="s">
        <v>28</v>
      </c>
      <c r="N672" s="1" t="s">
        <v>38</v>
      </c>
      <c r="O672" s="1" t="s">
        <v>142</v>
      </c>
      <c r="P672" s="34"/>
      <c r="Q672" s="34"/>
    </row>
    <row r="673" spans="1:17" x14ac:dyDescent="0.3">
      <c r="A673" s="1">
        <v>10245</v>
      </c>
      <c r="B673" s="2" t="s">
        <v>181</v>
      </c>
      <c r="C673" s="1" t="s">
        <v>60</v>
      </c>
      <c r="D673" s="1">
        <v>23</v>
      </c>
      <c r="E673" s="1">
        <v>127.17</v>
      </c>
      <c r="F673" s="1" t="s">
        <v>25</v>
      </c>
      <c r="G673" s="1">
        <v>6.98</v>
      </c>
      <c r="H673" s="1">
        <f>(70/100*Canada_data[[#This Row],[Sales]])</f>
        <v>89.018999999999991</v>
      </c>
      <c r="I673" s="1">
        <f>Canada_data[[#This Row],[ Cost Of Goods ]]+Canada_data[[#This Row],[Shipping Cost]]</f>
        <v>95.998999999999995</v>
      </c>
      <c r="J673" s="1" t="s">
        <v>43</v>
      </c>
      <c r="K673" s="1" t="s">
        <v>22</v>
      </c>
      <c r="L673" s="1" t="s">
        <v>27</v>
      </c>
      <c r="M673" s="1" t="s">
        <v>79</v>
      </c>
      <c r="N673" s="1" t="s">
        <v>19</v>
      </c>
      <c r="O673" s="1" t="s">
        <v>164</v>
      </c>
      <c r="P673" s="34"/>
      <c r="Q673" s="34"/>
    </row>
    <row r="674" spans="1:17" x14ac:dyDescent="0.3">
      <c r="A674" s="1">
        <v>52578</v>
      </c>
      <c r="B674" s="2">
        <v>40727</v>
      </c>
      <c r="C674" s="1" t="s">
        <v>20</v>
      </c>
      <c r="D674" s="1">
        <v>8</v>
      </c>
      <c r="E674" s="1">
        <v>1391.816</v>
      </c>
      <c r="F674" s="1" t="s">
        <v>25</v>
      </c>
      <c r="G674" s="1">
        <v>69</v>
      </c>
      <c r="H674" s="1">
        <f>(70/100*Canada_data[[#This Row],[Sales]])</f>
        <v>974.27119999999991</v>
      </c>
      <c r="I674" s="1">
        <f>Canada_data[[#This Row],[ Cost Of Goods ]]+Canada_data[[#This Row],[Shipping Cost]]</f>
        <v>1043.2711999999999</v>
      </c>
      <c r="J674" s="1" t="s">
        <v>59</v>
      </c>
      <c r="K674" s="1" t="s">
        <v>16</v>
      </c>
      <c r="L674" s="1" t="s">
        <v>17</v>
      </c>
      <c r="M674" s="1" t="s">
        <v>57</v>
      </c>
      <c r="N674" s="1" t="s">
        <v>93</v>
      </c>
      <c r="O674" s="2">
        <v>40819</v>
      </c>
      <c r="P674" s="34"/>
      <c r="Q674" s="34"/>
    </row>
    <row r="675" spans="1:17" x14ac:dyDescent="0.3">
      <c r="A675" s="1">
        <v>46147</v>
      </c>
      <c r="B675" s="2" t="s">
        <v>129</v>
      </c>
      <c r="C675" s="1" t="s">
        <v>20</v>
      </c>
      <c r="D675" s="1">
        <v>37</v>
      </c>
      <c r="E675" s="1">
        <v>925.8</v>
      </c>
      <c r="F675" s="1" t="s">
        <v>25</v>
      </c>
      <c r="G675" s="1">
        <v>12.98</v>
      </c>
      <c r="H675" s="1">
        <f>(70/100*Canada_data[[#This Row],[Sales]])</f>
        <v>648.05999999999995</v>
      </c>
      <c r="I675" s="1">
        <f>Canada_data[[#This Row],[ Cost Of Goods ]]+Canada_data[[#This Row],[Shipping Cost]]</f>
        <v>661.04</v>
      </c>
      <c r="J675" s="1" t="s">
        <v>40</v>
      </c>
      <c r="K675" s="1" t="s">
        <v>22</v>
      </c>
      <c r="L675" s="1" t="s">
        <v>27</v>
      </c>
      <c r="M675" s="1" t="s">
        <v>79</v>
      </c>
      <c r="N675" s="1" t="s">
        <v>19</v>
      </c>
      <c r="O675" s="1" t="s">
        <v>259</v>
      </c>
      <c r="P675" s="34"/>
      <c r="Q675" s="34"/>
    </row>
    <row r="676" spans="1:17" x14ac:dyDescent="0.3">
      <c r="A676" s="1">
        <v>9221</v>
      </c>
      <c r="B676" s="2">
        <v>40603</v>
      </c>
      <c r="C676" s="1" t="s">
        <v>13</v>
      </c>
      <c r="D676" s="1">
        <v>9</v>
      </c>
      <c r="E676" s="1">
        <v>79.64</v>
      </c>
      <c r="F676" s="1" t="s">
        <v>25</v>
      </c>
      <c r="G676" s="1">
        <v>49</v>
      </c>
      <c r="H676" s="1">
        <f>(70/100*Canada_data[[#This Row],[Sales]])</f>
        <v>55.747999999999998</v>
      </c>
      <c r="I676" s="1">
        <f>Canada_data[[#This Row],[ Cost Of Goods ]]+Canada_data[[#This Row],[Shipping Cost]]</f>
        <v>104.74799999999999</v>
      </c>
      <c r="J676" s="1" t="s">
        <v>59</v>
      </c>
      <c r="K676" s="1" t="s">
        <v>16</v>
      </c>
      <c r="L676" s="1" t="s">
        <v>27</v>
      </c>
      <c r="M676" s="1" t="s">
        <v>76</v>
      </c>
      <c r="N676" s="1" t="s">
        <v>93</v>
      </c>
      <c r="O676" s="2">
        <v>40725</v>
      </c>
      <c r="P676" s="34"/>
      <c r="Q676" s="34"/>
    </row>
    <row r="677" spans="1:17" x14ac:dyDescent="0.3">
      <c r="A677" s="1">
        <v>36196</v>
      </c>
      <c r="B677" s="2">
        <v>40702</v>
      </c>
      <c r="C677" s="1" t="s">
        <v>53</v>
      </c>
      <c r="D677" s="1">
        <v>7</v>
      </c>
      <c r="E677" s="1">
        <v>39.01</v>
      </c>
      <c r="F677" s="1" t="s">
        <v>25</v>
      </c>
      <c r="G677" s="1">
        <v>4.32</v>
      </c>
      <c r="H677" s="1">
        <f>(70/100*Canada_data[[#This Row],[Sales]])</f>
        <v>27.306999999999999</v>
      </c>
      <c r="I677" s="1">
        <f>Canada_data[[#This Row],[ Cost Of Goods ]]+Canada_data[[#This Row],[Shipping Cost]]</f>
        <v>31.626999999999999</v>
      </c>
      <c r="J677" s="1" t="s">
        <v>15</v>
      </c>
      <c r="K677" s="1" t="s">
        <v>16</v>
      </c>
      <c r="L677" s="1" t="s">
        <v>30</v>
      </c>
      <c r="M677" s="1" t="s">
        <v>31</v>
      </c>
      <c r="N677" s="1" t="s">
        <v>32</v>
      </c>
      <c r="O677" s="2">
        <v>40763</v>
      </c>
      <c r="P677" s="34"/>
      <c r="Q677" s="34"/>
    </row>
    <row r="678" spans="1:17" x14ac:dyDescent="0.3">
      <c r="A678" s="1">
        <v>32</v>
      </c>
      <c r="B678" s="2" t="s">
        <v>120</v>
      </c>
      <c r="C678" s="1" t="s">
        <v>35</v>
      </c>
      <c r="D678" s="1">
        <v>26</v>
      </c>
      <c r="E678" s="1">
        <v>2808.08</v>
      </c>
      <c r="F678" s="1" t="s">
        <v>25</v>
      </c>
      <c r="G678" s="1">
        <v>5.81</v>
      </c>
      <c r="H678" s="1">
        <f>(70/100*Canada_data[[#This Row],[Sales]])</f>
        <v>1965.6559999999997</v>
      </c>
      <c r="I678" s="1">
        <f>Canada_data[[#This Row],[ Cost Of Goods ]]+Canada_data[[#This Row],[Shipping Cost]]</f>
        <v>1971.4659999999997</v>
      </c>
      <c r="J678" s="1" t="s">
        <v>59</v>
      </c>
      <c r="K678" s="1" t="s">
        <v>22</v>
      </c>
      <c r="L678" s="1" t="s">
        <v>17</v>
      </c>
      <c r="M678" s="1" t="s">
        <v>18</v>
      </c>
      <c r="N678" s="1" t="s">
        <v>47</v>
      </c>
      <c r="O678" s="1" t="s">
        <v>125</v>
      </c>
      <c r="P678" s="34"/>
      <c r="Q678" s="34"/>
    </row>
    <row r="679" spans="1:17" x14ac:dyDescent="0.3">
      <c r="A679" s="1">
        <v>5092</v>
      </c>
      <c r="B679" s="2" t="s">
        <v>249</v>
      </c>
      <c r="C679" s="1" t="s">
        <v>13</v>
      </c>
      <c r="D679" s="1">
        <v>25</v>
      </c>
      <c r="E679" s="1">
        <v>978.77</v>
      </c>
      <c r="F679" s="1" t="s">
        <v>25</v>
      </c>
      <c r="G679" s="1">
        <v>13.26</v>
      </c>
      <c r="H679" s="1">
        <f>(70/100*Canada_data[[#This Row],[Sales]])</f>
        <v>685.1389999999999</v>
      </c>
      <c r="I679" s="1">
        <f>Canada_data[[#This Row],[ Cost Of Goods ]]+Canada_data[[#This Row],[Shipping Cost]]</f>
        <v>698.39899999999989</v>
      </c>
      <c r="J679" s="1" t="s">
        <v>43</v>
      </c>
      <c r="K679" s="1" t="s">
        <v>16</v>
      </c>
      <c r="L679" s="1" t="s">
        <v>27</v>
      </c>
      <c r="M679" s="1" t="s">
        <v>28</v>
      </c>
      <c r="N679" s="1" t="s">
        <v>19</v>
      </c>
      <c r="O679" s="2">
        <v>40613</v>
      </c>
      <c r="P679" s="34"/>
      <c r="Q679" s="34"/>
    </row>
    <row r="680" spans="1:17" x14ac:dyDescent="0.3">
      <c r="A680" s="1">
        <v>46980</v>
      </c>
      <c r="B680" s="2" t="s">
        <v>259</v>
      </c>
      <c r="C680" s="1" t="s">
        <v>20</v>
      </c>
      <c r="D680" s="1">
        <v>34</v>
      </c>
      <c r="E680" s="1">
        <v>216.3</v>
      </c>
      <c r="F680" s="1" t="s">
        <v>25</v>
      </c>
      <c r="G680" s="1">
        <v>0.5</v>
      </c>
      <c r="H680" s="1">
        <f>(70/100*Canada_data[[#This Row],[Sales]])</f>
        <v>151.41</v>
      </c>
      <c r="I680" s="1">
        <f>Canada_data[[#This Row],[ Cost Of Goods ]]+Canada_data[[#This Row],[Shipping Cost]]</f>
        <v>151.91</v>
      </c>
      <c r="J680" s="1" t="s">
        <v>26</v>
      </c>
      <c r="K680" s="1" t="s">
        <v>22</v>
      </c>
      <c r="L680" s="1" t="s">
        <v>27</v>
      </c>
      <c r="M680" s="1" t="s">
        <v>85</v>
      </c>
      <c r="N680" s="1" t="s">
        <v>19</v>
      </c>
      <c r="O680" s="1" t="s">
        <v>259</v>
      </c>
      <c r="P680" s="34"/>
      <c r="Q680" s="34"/>
    </row>
    <row r="681" spans="1:17" x14ac:dyDescent="0.3">
      <c r="A681" s="1">
        <v>29795</v>
      </c>
      <c r="B681" s="2" t="s">
        <v>268</v>
      </c>
      <c r="C681" s="1" t="s">
        <v>35</v>
      </c>
      <c r="D681" s="1">
        <v>48</v>
      </c>
      <c r="E681" s="1">
        <v>8380.2199999999993</v>
      </c>
      <c r="F681" s="1" t="s">
        <v>21</v>
      </c>
      <c r="G681" s="1">
        <v>35.020000000000003</v>
      </c>
      <c r="H681" s="1">
        <f>(70/100*Canada_data[[#This Row],[Sales]])</f>
        <v>5866.1539999999995</v>
      </c>
      <c r="I681" s="1">
        <f>Canada_data[[#This Row],[ Cost Of Goods ]]+Canada_data[[#This Row],[Shipping Cost]]</f>
        <v>5901.174</v>
      </c>
      <c r="J681" s="1" t="s">
        <v>26</v>
      </c>
      <c r="K681" s="1" t="s">
        <v>44</v>
      </c>
      <c r="L681" s="1" t="s">
        <v>17</v>
      </c>
      <c r="M681" s="1" t="s">
        <v>150</v>
      </c>
      <c r="N681" s="1" t="s">
        <v>62</v>
      </c>
      <c r="O681" s="1" t="s">
        <v>206</v>
      </c>
      <c r="P681" s="34"/>
      <c r="Q681" s="34"/>
    </row>
    <row r="682" spans="1:17" x14ac:dyDescent="0.3">
      <c r="A682" s="1">
        <v>30593</v>
      </c>
      <c r="B682" s="2" t="s">
        <v>140</v>
      </c>
      <c r="C682" s="1" t="s">
        <v>20</v>
      </c>
      <c r="D682" s="1">
        <v>41</v>
      </c>
      <c r="E682" s="1">
        <v>1408.34</v>
      </c>
      <c r="F682" s="1" t="s">
        <v>25</v>
      </c>
      <c r="G682" s="1">
        <v>8.99</v>
      </c>
      <c r="H682" s="1">
        <f>(70/100*Canada_data[[#This Row],[Sales]])</f>
        <v>985.83799999999985</v>
      </c>
      <c r="I682" s="1">
        <f>Canada_data[[#This Row],[ Cost Of Goods ]]+Canada_data[[#This Row],[Shipping Cost]]</f>
        <v>994.82799999999986</v>
      </c>
      <c r="J682" s="1" t="s">
        <v>56</v>
      </c>
      <c r="K682" s="1" t="s">
        <v>44</v>
      </c>
      <c r="L682" s="1" t="s">
        <v>27</v>
      </c>
      <c r="M682" s="1" t="s">
        <v>41</v>
      </c>
      <c r="N682" s="1" t="s">
        <v>32</v>
      </c>
      <c r="O682" s="1" t="s">
        <v>94</v>
      </c>
      <c r="P682" s="34"/>
      <c r="Q682" s="34"/>
    </row>
    <row r="683" spans="1:17" x14ac:dyDescent="0.3">
      <c r="A683" s="1">
        <v>6912</v>
      </c>
      <c r="B683" s="2">
        <v>40828</v>
      </c>
      <c r="C683" s="1" t="s">
        <v>53</v>
      </c>
      <c r="D683" s="1">
        <v>14</v>
      </c>
      <c r="E683" s="1">
        <v>294.52</v>
      </c>
      <c r="F683" s="1" t="s">
        <v>25</v>
      </c>
      <c r="G683" s="1">
        <v>5.94</v>
      </c>
      <c r="H683" s="1">
        <f>(70/100*Canada_data[[#This Row],[Sales]])</f>
        <v>206.16399999999999</v>
      </c>
      <c r="I683" s="1">
        <f>Canada_data[[#This Row],[ Cost Of Goods ]]+Canada_data[[#This Row],[Shipping Cost]]</f>
        <v>212.10399999999998</v>
      </c>
      <c r="J683" s="1" t="s">
        <v>36</v>
      </c>
      <c r="K683" s="1" t="s">
        <v>44</v>
      </c>
      <c r="L683" s="1" t="s">
        <v>27</v>
      </c>
      <c r="M683" s="1" t="s">
        <v>76</v>
      </c>
      <c r="N683" s="1" t="s">
        <v>47</v>
      </c>
      <c r="O683" s="2">
        <v>40889</v>
      </c>
      <c r="P683" s="34"/>
      <c r="Q683" s="34"/>
    </row>
    <row r="684" spans="1:17" x14ac:dyDescent="0.3">
      <c r="A684" s="1">
        <v>28641</v>
      </c>
      <c r="B684" s="2">
        <v>40887</v>
      </c>
      <c r="C684" s="1" t="s">
        <v>53</v>
      </c>
      <c r="D684" s="1">
        <v>33</v>
      </c>
      <c r="E684" s="1">
        <v>278.64999999999998</v>
      </c>
      <c r="F684" s="1" t="s">
        <v>14</v>
      </c>
      <c r="G684" s="1">
        <v>2.38</v>
      </c>
      <c r="H684" s="1">
        <f>(70/100*Canada_data[[#This Row],[Sales]])</f>
        <v>195.05499999999998</v>
      </c>
      <c r="I684" s="1">
        <f>Canada_data[[#This Row],[ Cost Of Goods ]]+Canada_data[[#This Row],[Shipping Cost]]</f>
        <v>197.43499999999997</v>
      </c>
      <c r="J684" s="1" t="s">
        <v>108</v>
      </c>
      <c r="K684" s="1" t="s">
        <v>29</v>
      </c>
      <c r="L684" s="1" t="s">
        <v>30</v>
      </c>
      <c r="M684" s="1" t="s">
        <v>31</v>
      </c>
      <c r="N684" s="1" t="s">
        <v>32</v>
      </c>
      <c r="O684" s="1" t="s">
        <v>226</v>
      </c>
      <c r="P684" s="34"/>
      <c r="Q684" s="34"/>
    </row>
    <row r="685" spans="1:17" x14ac:dyDescent="0.3">
      <c r="A685" s="1">
        <v>8323</v>
      </c>
      <c r="B685" s="2">
        <v>40703</v>
      </c>
      <c r="C685" s="1" t="s">
        <v>35</v>
      </c>
      <c r="D685" s="1">
        <v>45</v>
      </c>
      <c r="E685" s="1">
        <v>766.96349999999995</v>
      </c>
      <c r="F685" s="1" t="s">
        <v>14</v>
      </c>
      <c r="G685" s="1">
        <v>2.5</v>
      </c>
      <c r="H685" s="1">
        <f>(70/100*Canada_data[[#This Row],[Sales]])</f>
        <v>536.87444999999991</v>
      </c>
      <c r="I685" s="1">
        <f>Canada_data[[#This Row],[ Cost Of Goods ]]+Canada_data[[#This Row],[Shipping Cost]]</f>
        <v>539.37444999999991</v>
      </c>
      <c r="J685" s="1" t="s">
        <v>56</v>
      </c>
      <c r="K685" s="1" t="s">
        <v>29</v>
      </c>
      <c r="L685" s="1" t="s">
        <v>30</v>
      </c>
      <c r="M685" s="1" t="s">
        <v>50</v>
      </c>
      <c r="N685" s="1" t="s">
        <v>38</v>
      </c>
      <c r="O685" s="2">
        <v>40733</v>
      </c>
      <c r="P685" s="34"/>
      <c r="Q685" s="34"/>
    </row>
    <row r="686" spans="1:17" x14ac:dyDescent="0.3">
      <c r="A686" s="1">
        <v>27264</v>
      </c>
      <c r="B686" s="2">
        <v>40639</v>
      </c>
      <c r="C686" s="1" t="s">
        <v>13</v>
      </c>
      <c r="D686" s="1">
        <v>3</v>
      </c>
      <c r="E686" s="1">
        <v>74.05</v>
      </c>
      <c r="F686" s="1" t="s">
        <v>25</v>
      </c>
      <c r="G686" s="1">
        <v>11.17</v>
      </c>
      <c r="H686" s="1">
        <f>(70/100*Canada_data[[#This Row],[Sales]])</f>
        <v>51.834999999999994</v>
      </c>
      <c r="I686" s="1">
        <f>Canada_data[[#This Row],[ Cost Of Goods ]]+Canada_data[[#This Row],[Shipping Cost]]</f>
        <v>63.004999999999995</v>
      </c>
      <c r="J686" s="1" t="s">
        <v>26</v>
      </c>
      <c r="K686" s="1" t="s">
        <v>44</v>
      </c>
      <c r="L686" s="1" t="s">
        <v>17</v>
      </c>
      <c r="M686" s="1" t="s">
        <v>18</v>
      </c>
      <c r="N686" s="1" t="s">
        <v>93</v>
      </c>
      <c r="O686" s="2">
        <v>40700</v>
      </c>
      <c r="P686" s="34"/>
      <c r="Q686" s="34"/>
    </row>
    <row r="687" spans="1:17" x14ac:dyDescent="0.3">
      <c r="A687" s="1">
        <v>34082</v>
      </c>
      <c r="B687" s="2" t="s">
        <v>171</v>
      </c>
      <c r="C687" s="1" t="s">
        <v>53</v>
      </c>
      <c r="D687" s="1">
        <v>19</v>
      </c>
      <c r="E687" s="1">
        <v>2536.1799999999998</v>
      </c>
      <c r="F687" s="1" t="s">
        <v>25</v>
      </c>
      <c r="G687" s="1">
        <v>19.989999999999998</v>
      </c>
      <c r="H687" s="1">
        <f>(70/100*Canada_data[[#This Row],[Sales]])</f>
        <v>1775.3259999999998</v>
      </c>
      <c r="I687" s="1">
        <f>Canada_data[[#This Row],[ Cost Of Goods ]]+Canada_data[[#This Row],[Shipping Cost]]</f>
        <v>1795.3159999999998</v>
      </c>
      <c r="J687" s="1" t="s">
        <v>56</v>
      </c>
      <c r="K687" s="1" t="s">
        <v>22</v>
      </c>
      <c r="L687" s="1" t="s">
        <v>27</v>
      </c>
      <c r="M687" s="1" t="s">
        <v>64</v>
      </c>
      <c r="N687" s="1" t="s">
        <v>19</v>
      </c>
      <c r="O687" s="1" t="s">
        <v>249</v>
      </c>
      <c r="P687" s="34"/>
      <c r="Q687" s="34"/>
    </row>
    <row r="688" spans="1:17" x14ac:dyDescent="0.3">
      <c r="A688" s="1">
        <v>2947</v>
      </c>
      <c r="B688" s="2" t="s">
        <v>123</v>
      </c>
      <c r="C688" s="1" t="s">
        <v>20</v>
      </c>
      <c r="D688" s="1">
        <v>8</v>
      </c>
      <c r="E688" s="1">
        <v>57.04</v>
      </c>
      <c r="F688" s="1" t="s">
        <v>25</v>
      </c>
      <c r="G688" s="1">
        <v>6.81</v>
      </c>
      <c r="H688" s="1">
        <f>(70/100*Canada_data[[#This Row],[Sales]])</f>
        <v>39.927999999999997</v>
      </c>
      <c r="I688" s="1">
        <f>Canada_data[[#This Row],[ Cost Of Goods ]]+Canada_data[[#This Row],[Shipping Cost]]</f>
        <v>46.738</v>
      </c>
      <c r="J688" s="1" t="s">
        <v>56</v>
      </c>
      <c r="K688" s="1" t="s">
        <v>16</v>
      </c>
      <c r="L688" s="1" t="s">
        <v>27</v>
      </c>
      <c r="M688" s="1" t="s">
        <v>28</v>
      </c>
      <c r="N688" s="1" t="s">
        <v>19</v>
      </c>
      <c r="O688" s="1" t="s">
        <v>255</v>
      </c>
      <c r="P688" s="34"/>
      <c r="Q688" s="34"/>
    </row>
    <row r="689" spans="1:17" x14ac:dyDescent="0.3">
      <c r="A689" s="1">
        <v>21414</v>
      </c>
      <c r="B689" s="2">
        <v>40638</v>
      </c>
      <c r="C689" s="1" t="s">
        <v>20</v>
      </c>
      <c r="D689" s="1">
        <v>34</v>
      </c>
      <c r="E689" s="1">
        <v>117.91</v>
      </c>
      <c r="F689" s="1" t="s">
        <v>25</v>
      </c>
      <c r="G689" s="1">
        <v>1.0900000000000001</v>
      </c>
      <c r="H689" s="1">
        <f>(70/100*Canada_data[[#This Row],[Sales]])</f>
        <v>82.536999999999992</v>
      </c>
      <c r="I689" s="1">
        <f>Canada_data[[#This Row],[ Cost Of Goods ]]+Canada_data[[#This Row],[Shipping Cost]]</f>
        <v>83.626999999999995</v>
      </c>
      <c r="J689" s="1" t="s">
        <v>56</v>
      </c>
      <c r="K689" s="1" t="s">
        <v>16</v>
      </c>
      <c r="L689" s="1" t="s">
        <v>27</v>
      </c>
      <c r="M689" s="1" t="s">
        <v>28</v>
      </c>
      <c r="N689" s="1" t="s">
        <v>38</v>
      </c>
      <c r="O689" s="2">
        <v>40699</v>
      </c>
      <c r="P689" s="34"/>
      <c r="Q689" s="34"/>
    </row>
    <row r="690" spans="1:17" x14ac:dyDescent="0.3">
      <c r="A690" s="1">
        <v>6564</v>
      </c>
      <c r="B690" s="2" t="s">
        <v>272</v>
      </c>
      <c r="C690" s="1" t="s">
        <v>13</v>
      </c>
      <c r="D690" s="1">
        <v>26</v>
      </c>
      <c r="E690" s="1">
        <v>448.23</v>
      </c>
      <c r="F690" s="1" t="s">
        <v>25</v>
      </c>
      <c r="G690" s="1">
        <v>4</v>
      </c>
      <c r="H690" s="1">
        <f>(70/100*Canada_data[[#This Row],[Sales]])</f>
        <v>313.76099999999997</v>
      </c>
      <c r="I690" s="1">
        <f>Canada_data[[#This Row],[ Cost Of Goods ]]+Canada_data[[#This Row],[Shipping Cost]]</f>
        <v>317.76099999999997</v>
      </c>
      <c r="J690" s="1" t="s">
        <v>49</v>
      </c>
      <c r="K690" s="1" t="s">
        <v>16</v>
      </c>
      <c r="L690" s="1" t="s">
        <v>30</v>
      </c>
      <c r="M690" s="1" t="s">
        <v>31</v>
      </c>
      <c r="N690" s="1" t="s">
        <v>19</v>
      </c>
      <c r="O690" s="1" t="s">
        <v>272</v>
      </c>
      <c r="P690" s="34"/>
      <c r="Q690" s="34"/>
    </row>
    <row r="691" spans="1:17" x14ac:dyDescent="0.3">
      <c r="A691" s="1">
        <v>10338</v>
      </c>
      <c r="B691" s="2" t="s">
        <v>130</v>
      </c>
      <c r="C691" s="1" t="s">
        <v>53</v>
      </c>
      <c r="D691" s="1">
        <v>9</v>
      </c>
      <c r="E691" s="1">
        <v>799.98</v>
      </c>
      <c r="F691" s="1" t="s">
        <v>21</v>
      </c>
      <c r="G691" s="1">
        <v>14</v>
      </c>
      <c r="H691" s="1">
        <f>(70/100*Canada_data[[#This Row],[Sales]])</f>
        <v>559.98599999999999</v>
      </c>
      <c r="I691" s="1">
        <f>Canada_data[[#This Row],[ Cost Of Goods ]]+Canada_data[[#This Row],[Shipping Cost]]</f>
        <v>573.98599999999999</v>
      </c>
      <c r="J691" s="1" t="s">
        <v>265</v>
      </c>
      <c r="K691" s="1" t="s">
        <v>22</v>
      </c>
      <c r="L691" s="1" t="s">
        <v>30</v>
      </c>
      <c r="M691" s="1" t="s">
        <v>46</v>
      </c>
      <c r="N691" s="1" t="s">
        <v>24</v>
      </c>
      <c r="O691" s="1" t="s">
        <v>121</v>
      </c>
      <c r="P691" s="34"/>
      <c r="Q691" s="34"/>
    </row>
    <row r="692" spans="1:17" x14ac:dyDescent="0.3">
      <c r="A692" s="1">
        <v>35782</v>
      </c>
      <c r="B692" s="2">
        <v>40671</v>
      </c>
      <c r="C692" s="1" t="s">
        <v>13</v>
      </c>
      <c r="D692" s="1">
        <v>42</v>
      </c>
      <c r="E692" s="1">
        <v>6427.18</v>
      </c>
      <c r="F692" s="1" t="s">
        <v>25</v>
      </c>
      <c r="G692" s="1">
        <v>19.989999999999998</v>
      </c>
      <c r="H692" s="1">
        <f>(70/100*Canada_data[[#This Row],[Sales]])</f>
        <v>4499.0259999999998</v>
      </c>
      <c r="I692" s="1">
        <f>Canada_data[[#This Row],[ Cost Of Goods ]]+Canada_data[[#This Row],[Shipping Cost]]</f>
        <v>4519.0159999999996</v>
      </c>
      <c r="J692" s="1" t="s">
        <v>40</v>
      </c>
      <c r="K692" s="1" t="s">
        <v>22</v>
      </c>
      <c r="L692" s="1" t="s">
        <v>27</v>
      </c>
      <c r="M692" s="1" t="s">
        <v>79</v>
      </c>
      <c r="N692" s="1" t="s">
        <v>19</v>
      </c>
      <c r="O692" s="2">
        <v>40885</v>
      </c>
      <c r="P692" s="34"/>
      <c r="Q692" s="34"/>
    </row>
    <row r="693" spans="1:17" x14ac:dyDescent="0.3">
      <c r="A693" s="1">
        <v>20453</v>
      </c>
      <c r="B693" s="2">
        <v>40819</v>
      </c>
      <c r="C693" s="1" t="s">
        <v>60</v>
      </c>
      <c r="D693" s="1">
        <v>23</v>
      </c>
      <c r="E693" s="1">
        <v>450.39</v>
      </c>
      <c r="F693" s="1" t="s">
        <v>25</v>
      </c>
      <c r="G693" s="1">
        <v>6.15</v>
      </c>
      <c r="H693" s="1">
        <f>(70/100*Canada_data[[#This Row],[Sales]])</f>
        <v>315.27299999999997</v>
      </c>
      <c r="I693" s="1">
        <f>Canada_data[[#This Row],[ Cost Of Goods ]]+Canada_data[[#This Row],[Shipping Cost]]</f>
        <v>321.42299999999994</v>
      </c>
      <c r="J693" s="1" t="s">
        <v>56</v>
      </c>
      <c r="K693" s="1" t="s">
        <v>29</v>
      </c>
      <c r="L693" s="1" t="s">
        <v>17</v>
      </c>
      <c r="M693" s="1" t="s">
        <v>18</v>
      </c>
      <c r="N693" s="1" t="s">
        <v>32</v>
      </c>
      <c r="O693" s="2">
        <v>40880</v>
      </c>
      <c r="P693" s="34"/>
      <c r="Q693" s="34"/>
    </row>
    <row r="694" spans="1:17" x14ac:dyDescent="0.3">
      <c r="A694" s="1">
        <v>42657</v>
      </c>
      <c r="B694" s="2">
        <v>40612</v>
      </c>
      <c r="C694" s="1" t="s">
        <v>13</v>
      </c>
      <c r="D694" s="1">
        <v>48</v>
      </c>
      <c r="E694" s="1">
        <v>945.54</v>
      </c>
      <c r="F694" s="1" t="s">
        <v>25</v>
      </c>
      <c r="G694" s="1">
        <v>5.97</v>
      </c>
      <c r="H694" s="1">
        <f>(70/100*Canada_data[[#This Row],[Sales]])</f>
        <v>661.87799999999993</v>
      </c>
      <c r="I694" s="1">
        <f>Canada_data[[#This Row],[ Cost Of Goods ]]+Canada_data[[#This Row],[Shipping Cost]]</f>
        <v>667.84799999999996</v>
      </c>
      <c r="J694" s="1" t="s">
        <v>56</v>
      </c>
      <c r="K694" s="1" t="s">
        <v>16</v>
      </c>
      <c r="L694" s="1" t="s">
        <v>27</v>
      </c>
      <c r="M694" s="1" t="s">
        <v>28</v>
      </c>
      <c r="N694" s="1" t="s">
        <v>19</v>
      </c>
      <c r="O694" s="2">
        <v>40673</v>
      </c>
      <c r="P694" s="34"/>
      <c r="Q694" s="34"/>
    </row>
    <row r="695" spans="1:17" x14ac:dyDescent="0.3">
      <c r="A695" s="1">
        <v>52160</v>
      </c>
      <c r="B695" s="2">
        <v>40609</v>
      </c>
      <c r="C695" s="1" t="s">
        <v>20</v>
      </c>
      <c r="D695" s="1">
        <v>6</v>
      </c>
      <c r="E695" s="1">
        <v>631.49900000000002</v>
      </c>
      <c r="F695" s="1" t="s">
        <v>25</v>
      </c>
      <c r="G695" s="1">
        <v>8.08</v>
      </c>
      <c r="H695" s="1">
        <f>(70/100*Canada_data[[#This Row],[Sales]])</f>
        <v>442.04930000000002</v>
      </c>
      <c r="I695" s="1">
        <f>Canada_data[[#This Row],[ Cost Of Goods ]]+Canada_data[[#This Row],[Shipping Cost]]</f>
        <v>450.1293</v>
      </c>
      <c r="J695" s="1" t="s">
        <v>40</v>
      </c>
      <c r="K695" s="1" t="s">
        <v>22</v>
      </c>
      <c r="L695" s="1" t="s">
        <v>30</v>
      </c>
      <c r="M695" s="1" t="s">
        <v>50</v>
      </c>
      <c r="N695" s="1" t="s">
        <v>19</v>
      </c>
      <c r="O695" s="2">
        <v>40670</v>
      </c>
      <c r="P695" s="34"/>
      <c r="Q695" s="34"/>
    </row>
    <row r="696" spans="1:17" x14ac:dyDescent="0.3">
      <c r="A696" s="1">
        <v>49987</v>
      </c>
      <c r="B696" s="2" t="s">
        <v>224</v>
      </c>
      <c r="C696" s="1" t="s">
        <v>35</v>
      </c>
      <c r="D696" s="1">
        <v>14</v>
      </c>
      <c r="E696" s="1">
        <v>242.28399999999999</v>
      </c>
      <c r="F696" s="1" t="s">
        <v>25</v>
      </c>
      <c r="G696" s="1">
        <v>0.99</v>
      </c>
      <c r="H696" s="1">
        <f>(70/100*Canada_data[[#This Row],[Sales]])</f>
        <v>169.59879999999998</v>
      </c>
      <c r="I696" s="1">
        <f>Canada_data[[#This Row],[ Cost Of Goods ]]+Canada_data[[#This Row],[Shipping Cost]]</f>
        <v>170.58879999999999</v>
      </c>
      <c r="J696" s="1" t="s">
        <v>40</v>
      </c>
      <c r="K696" s="1" t="s">
        <v>16</v>
      </c>
      <c r="L696" s="1" t="s">
        <v>30</v>
      </c>
      <c r="M696" s="1" t="s">
        <v>50</v>
      </c>
      <c r="N696" s="1" t="s">
        <v>38</v>
      </c>
      <c r="O696" s="1" t="s">
        <v>272</v>
      </c>
      <c r="P696" s="34"/>
      <c r="Q696" s="34"/>
    </row>
    <row r="697" spans="1:17" x14ac:dyDescent="0.3">
      <c r="A697" s="1">
        <v>42918</v>
      </c>
      <c r="B697" s="2" t="s">
        <v>100</v>
      </c>
      <c r="C697" s="1" t="s">
        <v>35</v>
      </c>
      <c r="D697" s="1">
        <v>38</v>
      </c>
      <c r="E697" s="1">
        <v>468.95</v>
      </c>
      <c r="F697" s="1" t="s">
        <v>14</v>
      </c>
      <c r="G697" s="1">
        <v>7.19</v>
      </c>
      <c r="H697" s="1">
        <f>(70/100*Canada_data[[#This Row],[Sales]])</f>
        <v>328.26499999999999</v>
      </c>
      <c r="I697" s="1">
        <f>Canada_data[[#This Row],[ Cost Of Goods ]]+Canada_data[[#This Row],[Shipping Cost]]</f>
        <v>335.45499999999998</v>
      </c>
      <c r="J697" s="1" t="s">
        <v>36</v>
      </c>
      <c r="K697" s="1" t="s">
        <v>22</v>
      </c>
      <c r="L697" s="1" t="s">
        <v>27</v>
      </c>
      <c r="M697" s="1" t="s">
        <v>79</v>
      </c>
      <c r="N697" s="1" t="s">
        <v>19</v>
      </c>
      <c r="O697" s="1" t="s">
        <v>113</v>
      </c>
      <c r="P697" s="34"/>
      <c r="Q697" s="34"/>
    </row>
    <row r="698" spans="1:17" x14ac:dyDescent="0.3">
      <c r="A698" s="1">
        <v>9124</v>
      </c>
      <c r="B698" s="2" t="s">
        <v>89</v>
      </c>
      <c r="C698" s="1" t="s">
        <v>13</v>
      </c>
      <c r="D698" s="1">
        <v>29</v>
      </c>
      <c r="E698" s="1">
        <v>157.4</v>
      </c>
      <c r="F698" s="1" t="s">
        <v>25</v>
      </c>
      <c r="G698" s="1">
        <v>7.28</v>
      </c>
      <c r="H698" s="1">
        <f>(70/100*Canada_data[[#This Row],[Sales]])</f>
        <v>110.17999999999999</v>
      </c>
      <c r="I698" s="1">
        <f>Canada_data[[#This Row],[ Cost Of Goods ]]+Canada_data[[#This Row],[Shipping Cost]]</f>
        <v>117.46</v>
      </c>
      <c r="J698" s="1" t="s">
        <v>40</v>
      </c>
      <c r="K698" s="1" t="s">
        <v>44</v>
      </c>
      <c r="L698" s="1" t="s">
        <v>27</v>
      </c>
      <c r="M698" s="1" t="s">
        <v>28</v>
      </c>
      <c r="N698" s="1" t="s">
        <v>19</v>
      </c>
      <c r="O698" s="1" t="s">
        <v>136</v>
      </c>
      <c r="P698" s="34"/>
      <c r="Q698" s="34"/>
    </row>
    <row r="699" spans="1:17" x14ac:dyDescent="0.3">
      <c r="A699" s="1">
        <v>57700</v>
      </c>
      <c r="B699" s="2">
        <v>40888</v>
      </c>
      <c r="C699" s="1" t="s">
        <v>60</v>
      </c>
      <c r="D699" s="1">
        <v>38</v>
      </c>
      <c r="E699" s="1">
        <v>1806.43</v>
      </c>
      <c r="F699" s="1" t="s">
        <v>25</v>
      </c>
      <c r="G699" s="1">
        <v>3.61</v>
      </c>
      <c r="H699" s="1">
        <f>(70/100*Canada_data[[#This Row],[Sales]])</f>
        <v>1264.501</v>
      </c>
      <c r="I699" s="1">
        <f>Canada_data[[#This Row],[ Cost Of Goods ]]+Canada_data[[#This Row],[Shipping Cost]]</f>
        <v>1268.1109999999999</v>
      </c>
      <c r="J699" s="1" t="s">
        <v>43</v>
      </c>
      <c r="K699" s="1" t="s">
        <v>22</v>
      </c>
      <c r="L699" s="1" t="s">
        <v>30</v>
      </c>
      <c r="M699" s="1" t="s">
        <v>31</v>
      </c>
      <c r="N699" s="1" t="s">
        <v>32</v>
      </c>
      <c r="O699" s="2">
        <v>40888</v>
      </c>
      <c r="P699" s="34"/>
      <c r="Q699" s="34"/>
    </row>
    <row r="700" spans="1:17" x14ac:dyDescent="0.3">
      <c r="A700" s="1">
        <v>37891</v>
      </c>
      <c r="B700" s="2" t="s">
        <v>61</v>
      </c>
      <c r="C700" s="1" t="s">
        <v>35</v>
      </c>
      <c r="D700" s="1">
        <v>21</v>
      </c>
      <c r="E700" s="1">
        <v>44.08</v>
      </c>
      <c r="F700" s="1" t="s">
        <v>14</v>
      </c>
      <c r="G700" s="1">
        <v>0.7</v>
      </c>
      <c r="H700" s="1">
        <f>(70/100*Canada_data[[#This Row],[Sales]])</f>
        <v>30.855999999999998</v>
      </c>
      <c r="I700" s="1">
        <f>Canada_data[[#This Row],[ Cost Of Goods ]]+Canada_data[[#This Row],[Shipping Cost]]</f>
        <v>31.555999999999997</v>
      </c>
      <c r="J700" s="1" t="s">
        <v>56</v>
      </c>
      <c r="K700" s="1" t="s">
        <v>44</v>
      </c>
      <c r="L700" s="1" t="s">
        <v>27</v>
      </c>
      <c r="M700" s="1" t="s">
        <v>102</v>
      </c>
      <c r="N700" s="1" t="s">
        <v>38</v>
      </c>
      <c r="O700" s="1" t="s">
        <v>115</v>
      </c>
      <c r="P700" s="34"/>
      <c r="Q700" s="34"/>
    </row>
    <row r="701" spans="1:17" x14ac:dyDescent="0.3">
      <c r="A701" s="1">
        <v>18688</v>
      </c>
      <c r="B701" s="2">
        <v>40666</v>
      </c>
      <c r="C701" s="1" t="s">
        <v>53</v>
      </c>
      <c r="D701" s="1">
        <v>41</v>
      </c>
      <c r="E701" s="1">
        <v>3951.6754999999998</v>
      </c>
      <c r="F701" s="1" t="s">
        <v>25</v>
      </c>
      <c r="G701" s="1">
        <v>4.2</v>
      </c>
      <c r="H701" s="1">
        <f>(70/100*Canada_data[[#This Row],[Sales]])</f>
        <v>2766.1728499999999</v>
      </c>
      <c r="I701" s="1">
        <f>Canada_data[[#This Row],[ Cost Of Goods ]]+Canada_data[[#This Row],[Shipping Cost]]</f>
        <v>2770.3728499999997</v>
      </c>
      <c r="J701" s="1" t="s">
        <v>59</v>
      </c>
      <c r="K701" s="1" t="s">
        <v>29</v>
      </c>
      <c r="L701" s="1" t="s">
        <v>30</v>
      </c>
      <c r="M701" s="1" t="s">
        <v>50</v>
      </c>
      <c r="N701" s="1" t="s">
        <v>19</v>
      </c>
      <c r="O701" s="2">
        <v>40697</v>
      </c>
      <c r="P701" s="34"/>
      <c r="Q701" s="34"/>
    </row>
    <row r="702" spans="1:17" x14ac:dyDescent="0.3">
      <c r="A702" s="1">
        <v>49824</v>
      </c>
      <c r="B702" s="2" t="s">
        <v>58</v>
      </c>
      <c r="C702" s="1" t="s">
        <v>35</v>
      </c>
      <c r="D702" s="1">
        <v>33</v>
      </c>
      <c r="E702" s="1">
        <v>1900.2260000000001</v>
      </c>
      <c r="F702" s="1" t="s">
        <v>14</v>
      </c>
      <c r="G702" s="1">
        <v>5.31</v>
      </c>
      <c r="H702" s="1">
        <f>(70/100*Canada_data[[#This Row],[Sales]])</f>
        <v>1330.1582000000001</v>
      </c>
      <c r="I702" s="1">
        <f>Canada_data[[#This Row],[ Cost Of Goods ]]+Canada_data[[#This Row],[Shipping Cost]]</f>
        <v>1335.4682</v>
      </c>
      <c r="J702" s="1" t="s">
        <v>36</v>
      </c>
      <c r="K702" s="1" t="s">
        <v>44</v>
      </c>
      <c r="L702" s="1" t="s">
        <v>30</v>
      </c>
      <c r="M702" s="1" t="s">
        <v>50</v>
      </c>
      <c r="N702" s="1" t="s">
        <v>19</v>
      </c>
      <c r="O702" s="1" t="s">
        <v>191</v>
      </c>
      <c r="P702" s="34"/>
      <c r="Q702" s="34"/>
    </row>
    <row r="703" spans="1:17" x14ac:dyDescent="0.3">
      <c r="A703" s="1">
        <v>57029</v>
      </c>
      <c r="B703" s="2">
        <v>40758</v>
      </c>
      <c r="C703" s="1" t="s">
        <v>20</v>
      </c>
      <c r="D703" s="1">
        <v>17</v>
      </c>
      <c r="E703" s="1">
        <v>74.25</v>
      </c>
      <c r="F703" s="1" t="s">
        <v>25</v>
      </c>
      <c r="G703" s="1">
        <v>5.26</v>
      </c>
      <c r="H703" s="1">
        <f>(70/100*Canada_data[[#This Row],[Sales]])</f>
        <v>51.974999999999994</v>
      </c>
      <c r="I703" s="1">
        <f>Canada_data[[#This Row],[ Cost Of Goods ]]+Canada_data[[#This Row],[Shipping Cost]]</f>
        <v>57.234999999999992</v>
      </c>
      <c r="J703" s="1" t="s">
        <v>36</v>
      </c>
      <c r="K703" s="1" t="s">
        <v>16</v>
      </c>
      <c r="L703" s="1" t="s">
        <v>27</v>
      </c>
      <c r="M703" s="1" t="s">
        <v>79</v>
      </c>
      <c r="N703" s="1" t="s">
        <v>19</v>
      </c>
      <c r="O703" s="2">
        <v>40789</v>
      </c>
      <c r="P703" s="34"/>
      <c r="Q703" s="34"/>
    </row>
    <row r="704" spans="1:17" x14ac:dyDescent="0.3">
      <c r="A704" s="1">
        <v>56515</v>
      </c>
      <c r="B704" s="2" t="s">
        <v>63</v>
      </c>
      <c r="C704" s="1" t="s">
        <v>60</v>
      </c>
      <c r="D704" s="1">
        <v>18</v>
      </c>
      <c r="E704" s="1">
        <v>126.62</v>
      </c>
      <c r="F704" s="1" t="s">
        <v>14</v>
      </c>
      <c r="G704" s="1">
        <v>0.5</v>
      </c>
      <c r="H704" s="1">
        <f>(70/100*Canada_data[[#This Row],[Sales]])</f>
        <v>88.634</v>
      </c>
      <c r="I704" s="1">
        <f>Canada_data[[#This Row],[ Cost Of Goods ]]+Canada_data[[#This Row],[Shipping Cost]]</f>
        <v>89.134</v>
      </c>
      <c r="J704" s="1" t="s">
        <v>43</v>
      </c>
      <c r="K704" s="1" t="s">
        <v>44</v>
      </c>
      <c r="L704" s="1" t="s">
        <v>27</v>
      </c>
      <c r="M704" s="1" t="s">
        <v>85</v>
      </c>
      <c r="N704" s="1" t="s">
        <v>19</v>
      </c>
      <c r="O704" s="1" t="s">
        <v>111</v>
      </c>
      <c r="P704" s="34"/>
      <c r="Q704" s="34"/>
    </row>
    <row r="705" spans="1:17" x14ac:dyDescent="0.3">
      <c r="A705" s="1">
        <v>41413</v>
      </c>
      <c r="B705" s="2" t="s">
        <v>188</v>
      </c>
      <c r="C705" s="1" t="s">
        <v>13</v>
      </c>
      <c r="D705" s="1">
        <v>46</v>
      </c>
      <c r="E705" s="1">
        <v>1765.64</v>
      </c>
      <c r="F705" s="1" t="s">
        <v>25</v>
      </c>
      <c r="G705" s="1">
        <v>14.45</v>
      </c>
      <c r="H705" s="1">
        <f>(70/100*Canada_data[[#This Row],[Sales]])</f>
        <v>1235.9480000000001</v>
      </c>
      <c r="I705" s="1">
        <f>Canada_data[[#This Row],[ Cost Of Goods ]]+Canada_data[[#This Row],[Shipping Cost]]</f>
        <v>1250.3980000000001</v>
      </c>
      <c r="J705" s="1" t="s">
        <v>15</v>
      </c>
      <c r="K705" s="1" t="s">
        <v>22</v>
      </c>
      <c r="L705" s="1" t="s">
        <v>17</v>
      </c>
      <c r="M705" s="1" t="s">
        <v>18</v>
      </c>
      <c r="N705" s="1" t="s">
        <v>93</v>
      </c>
      <c r="O705" s="1" t="s">
        <v>189</v>
      </c>
      <c r="P705" s="34"/>
      <c r="Q705" s="34"/>
    </row>
    <row r="706" spans="1:17" x14ac:dyDescent="0.3">
      <c r="A706" s="1">
        <v>58496</v>
      </c>
      <c r="B706" s="2">
        <v>40853</v>
      </c>
      <c r="C706" s="1" t="s">
        <v>53</v>
      </c>
      <c r="D706" s="1">
        <v>20</v>
      </c>
      <c r="E706" s="1">
        <v>137.97</v>
      </c>
      <c r="F706" s="1" t="s">
        <v>25</v>
      </c>
      <c r="G706" s="1">
        <v>10.050000000000001</v>
      </c>
      <c r="H706" s="1">
        <f>(70/100*Canada_data[[#This Row],[Sales]])</f>
        <v>96.578999999999994</v>
      </c>
      <c r="I706" s="1">
        <f>Canada_data[[#This Row],[ Cost Of Goods ]]+Canada_data[[#This Row],[Shipping Cost]]</f>
        <v>106.62899999999999</v>
      </c>
      <c r="J706" s="1" t="s">
        <v>36</v>
      </c>
      <c r="K706" s="1" t="s">
        <v>44</v>
      </c>
      <c r="L706" s="1" t="s">
        <v>27</v>
      </c>
      <c r="M706" s="1" t="s">
        <v>28</v>
      </c>
      <c r="N706" s="1" t="s">
        <v>19</v>
      </c>
      <c r="O706" s="1" t="s">
        <v>273</v>
      </c>
      <c r="P706" s="34"/>
      <c r="Q706" s="34"/>
    </row>
    <row r="707" spans="1:17" x14ac:dyDescent="0.3">
      <c r="A707" s="1">
        <v>16481</v>
      </c>
      <c r="B707" s="2" t="s">
        <v>274</v>
      </c>
      <c r="C707" s="1" t="s">
        <v>13</v>
      </c>
      <c r="D707" s="1">
        <v>47</v>
      </c>
      <c r="E707" s="1">
        <v>20265.22</v>
      </c>
      <c r="F707" s="1" t="s">
        <v>21</v>
      </c>
      <c r="G707" s="1">
        <v>14.7</v>
      </c>
      <c r="H707" s="1">
        <f>(70/100*Canada_data[[#This Row],[Sales]])</f>
        <v>14185.654</v>
      </c>
      <c r="I707" s="1">
        <f>Canada_data[[#This Row],[ Cost Of Goods ]]+Canada_data[[#This Row],[Shipping Cost]]</f>
        <v>14200.354000000001</v>
      </c>
      <c r="J707" s="1" t="s">
        <v>49</v>
      </c>
      <c r="K707" s="1" t="s">
        <v>22</v>
      </c>
      <c r="L707" s="1" t="s">
        <v>30</v>
      </c>
      <c r="M707" s="1" t="s">
        <v>46</v>
      </c>
      <c r="N707" s="1" t="s">
        <v>24</v>
      </c>
      <c r="O707" s="1" t="s">
        <v>262</v>
      </c>
      <c r="P707" s="34"/>
      <c r="Q707" s="34"/>
    </row>
    <row r="708" spans="1:17" x14ac:dyDescent="0.3">
      <c r="A708" s="1">
        <v>12641</v>
      </c>
      <c r="B708" s="2" t="s">
        <v>231</v>
      </c>
      <c r="C708" s="1" t="s">
        <v>13</v>
      </c>
      <c r="D708" s="1">
        <v>25</v>
      </c>
      <c r="E708" s="1">
        <v>676.24</v>
      </c>
      <c r="F708" s="1" t="s">
        <v>25</v>
      </c>
      <c r="G708" s="1">
        <v>5.86</v>
      </c>
      <c r="H708" s="1">
        <f>(70/100*Canada_data[[#This Row],[Sales]])</f>
        <v>473.36799999999999</v>
      </c>
      <c r="I708" s="1">
        <f>Canada_data[[#This Row],[ Cost Of Goods ]]+Canada_data[[#This Row],[Shipping Cost]]</f>
        <v>479.22800000000001</v>
      </c>
      <c r="J708" s="1" t="s">
        <v>59</v>
      </c>
      <c r="K708" s="1" t="s">
        <v>29</v>
      </c>
      <c r="L708" s="1" t="s">
        <v>27</v>
      </c>
      <c r="M708" s="1" t="s">
        <v>28</v>
      </c>
      <c r="N708" s="1" t="s">
        <v>19</v>
      </c>
      <c r="O708" s="1" t="s">
        <v>131</v>
      </c>
      <c r="P708" s="34"/>
      <c r="Q708" s="34"/>
    </row>
    <row r="709" spans="1:17" x14ac:dyDescent="0.3">
      <c r="A709" s="1">
        <v>9537</v>
      </c>
      <c r="B709" s="2" t="s">
        <v>181</v>
      </c>
      <c r="C709" s="1" t="s">
        <v>53</v>
      </c>
      <c r="D709" s="1">
        <v>6</v>
      </c>
      <c r="E709" s="1">
        <v>906.02</v>
      </c>
      <c r="F709" s="1" t="s">
        <v>21</v>
      </c>
      <c r="G709" s="1">
        <v>66.27</v>
      </c>
      <c r="H709" s="1">
        <f>(70/100*Canada_data[[#This Row],[Sales]])</f>
        <v>634.21399999999994</v>
      </c>
      <c r="I709" s="1">
        <f>Canada_data[[#This Row],[ Cost Of Goods ]]+Canada_data[[#This Row],[Shipping Cost]]</f>
        <v>700.48399999999992</v>
      </c>
      <c r="J709" s="1" t="s">
        <v>126</v>
      </c>
      <c r="K709" s="1" t="s">
        <v>44</v>
      </c>
      <c r="L709" s="1" t="s">
        <v>17</v>
      </c>
      <c r="M709" s="1" t="s">
        <v>150</v>
      </c>
      <c r="N709" s="1" t="s">
        <v>62</v>
      </c>
      <c r="O709" s="1" t="s">
        <v>164</v>
      </c>
      <c r="P709" s="34"/>
      <c r="Q709" s="34"/>
    </row>
    <row r="710" spans="1:17" x14ac:dyDescent="0.3">
      <c r="A710" s="1">
        <v>36640</v>
      </c>
      <c r="B710" s="2" t="s">
        <v>189</v>
      </c>
      <c r="C710" s="1" t="s">
        <v>53</v>
      </c>
      <c r="D710" s="1">
        <v>18</v>
      </c>
      <c r="E710" s="1">
        <v>416.39</v>
      </c>
      <c r="F710" s="1" t="s">
        <v>14</v>
      </c>
      <c r="G710" s="1">
        <v>1.99</v>
      </c>
      <c r="H710" s="1">
        <f>(70/100*Canada_data[[#This Row],[Sales]])</f>
        <v>291.47299999999996</v>
      </c>
      <c r="I710" s="1">
        <f>Canada_data[[#This Row],[ Cost Of Goods ]]+Canada_data[[#This Row],[Shipping Cost]]</f>
        <v>293.46299999999997</v>
      </c>
      <c r="J710" s="1" t="s">
        <v>49</v>
      </c>
      <c r="K710" s="1" t="s">
        <v>22</v>
      </c>
      <c r="L710" s="1" t="s">
        <v>30</v>
      </c>
      <c r="M710" s="1" t="s">
        <v>31</v>
      </c>
      <c r="N710" s="1" t="s">
        <v>32</v>
      </c>
      <c r="O710" s="1" t="s">
        <v>200</v>
      </c>
      <c r="P710" s="34"/>
      <c r="Q710" s="34"/>
    </row>
    <row r="711" spans="1:17" x14ac:dyDescent="0.3">
      <c r="A711" s="1">
        <v>30048</v>
      </c>
      <c r="B711" s="2" t="s">
        <v>273</v>
      </c>
      <c r="C711" s="1" t="s">
        <v>60</v>
      </c>
      <c r="D711" s="1">
        <v>44</v>
      </c>
      <c r="E711" s="1">
        <v>7765.13</v>
      </c>
      <c r="F711" s="1" t="s">
        <v>21</v>
      </c>
      <c r="G711" s="1">
        <v>55.24</v>
      </c>
      <c r="H711" s="1">
        <f>(70/100*Canada_data[[#This Row],[Sales]])</f>
        <v>5435.5909999999994</v>
      </c>
      <c r="I711" s="1">
        <f>Canada_data[[#This Row],[ Cost Of Goods ]]+Canada_data[[#This Row],[Shipping Cost]]</f>
        <v>5490.8309999999992</v>
      </c>
      <c r="J711" s="1" t="s">
        <v>126</v>
      </c>
      <c r="K711" s="1" t="s">
        <v>29</v>
      </c>
      <c r="L711" s="1" t="s">
        <v>27</v>
      </c>
      <c r="M711" s="1" t="s">
        <v>76</v>
      </c>
      <c r="N711" s="1" t="s">
        <v>24</v>
      </c>
      <c r="O711" s="1" t="s">
        <v>244</v>
      </c>
      <c r="P711" s="34"/>
      <c r="Q711" s="34"/>
    </row>
    <row r="712" spans="1:17" x14ac:dyDescent="0.3">
      <c r="A712" s="1">
        <v>9472</v>
      </c>
      <c r="B712" s="2" t="s">
        <v>152</v>
      </c>
      <c r="C712" s="1" t="s">
        <v>20</v>
      </c>
      <c r="D712" s="1">
        <v>17</v>
      </c>
      <c r="E712" s="1">
        <v>53.91</v>
      </c>
      <c r="F712" s="1" t="s">
        <v>25</v>
      </c>
      <c r="G712" s="1">
        <v>0.49</v>
      </c>
      <c r="H712" s="1">
        <f>(70/100*Canada_data[[#This Row],[Sales]])</f>
        <v>37.736999999999995</v>
      </c>
      <c r="I712" s="1">
        <f>Canada_data[[#This Row],[ Cost Of Goods ]]+Canada_data[[#This Row],[Shipping Cost]]</f>
        <v>38.226999999999997</v>
      </c>
      <c r="J712" s="1" t="s">
        <v>36</v>
      </c>
      <c r="K712" s="1" t="s">
        <v>29</v>
      </c>
      <c r="L712" s="1" t="s">
        <v>27</v>
      </c>
      <c r="M712" s="1" t="s">
        <v>85</v>
      </c>
      <c r="N712" s="1" t="s">
        <v>19</v>
      </c>
      <c r="O712" s="1" t="s">
        <v>209</v>
      </c>
      <c r="P712" s="34"/>
      <c r="Q712" s="34"/>
    </row>
    <row r="713" spans="1:17" x14ac:dyDescent="0.3">
      <c r="A713" s="1">
        <v>52929</v>
      </c>
      <c r="B713" s="2">
        <v>40759</v>
      </c>
      <c r="C713" s="1" t="s">
        <v>35</v>
      </c>
      <c r="D713" s="1">
        <v>20</v>
      </c>
      <c r="E713" s="1">
        <v>77.989999999999995</v>
      </c>
      <c r="F713" s="1" t="s">
        <v>25</v>
      </c>
      <c r="G713" s="1">
        <v>0.99</v>
      </c>
      <c r="H713" s="1">
        <f>(70/100*Canada_data[[#This Row],[Sales]])</f>
        <v>54.592999999999996</v>
      </c>
      <c r="I713" s="1">
        <f>Canada_data[[#This Row],[ Cost Of Goods ]]+Canada_data[[#This Row],[Shipping Cost]]</f>
        <v>55.582999999999998</v>
      </c>
      <c r="J713" s="1" t="s">
        <v>26</v>
      </c>
      <c r="K713" s="1" t="s">
        <v>44</v>
      </c>
      <c r="L713" s="1" t="s">
        <v>27</v>
      </c>
      <c r="M713" s="1" t="s">
        <v>102</v>
      </c>
      <c r="N713" s="1" t="s">
        <v>38</v>
      </c>
      <c r="O713" s="2">
        <v>40790</v>
      </c>
      <c r="P713" s="34"/>
      <c r="Q713" s="34"/>
    </row>
    <row r="714" spans="1:17" x14ac:dyDescent="0.3">
      <c r="A714" s="1">
        <v>12579</v>
      </c>
      <c r="B714" s="2" t="s">
        <v>152</v>
      </c>
      <c r="C714" s="1" t="s">
        <v>53</v>
      </c>
      <c r="D714" s="1">
        <v>5</v>
      </c>
      <c r="E714" s="1">
        <v>70.33</v>
      </c>
      <c r="F714" s="1" t="s">
        <v>25</v>
      </c>
      <c r="G714" s="1">
        <v>1.97</v>
      </c>
      <c r="H714" s="1">
        <f>(70/100*Canada_data[[#This Row],[Sales]])</f>
        <v>49.230999999999995</v>
      </c>
      <c r="I714" s="1">
        <f>Canada_data[[#This Row],[ Cost Of Goods ]]+Canada_data[[#This Row],[Shipping Cost]]</f>
        <v>51.200999999999993</v>
      </c>
      <c r="J714" s="1" t="s">
        <v>15</v>
      </c>
      <c r="K714" s="1" t="s">
        <v>29</v>
      </c>
      <c r="L714" s="1" t="s">
        <v>27</v>
      </c>
      <c r="M714" s="1" t="s">
        <v>28</v>
      </c>
      <c r="N714" s="1" t="s">
        <v>38</v>
      </c>
      <c r="O714" s="1" t="s">
        <v>152</v>
      </c>
      <c r="P714" s="34"/>
      <c r="Q714" s="34"/>
    </row>
    <row r="715" spans="1:17" x14ac:dyDescent="0.3">
      <c r="A715" s="1">
        <v>2883</v>
      </c>
      <c r="B715" s="2" t="s">
        <v>185</v>
      </c>
      <c r="C715" s="1" t="s">
        <v>13</v>
      </c>
      <c r="D715" s="1">
        <v>34</v>
      </c>
      <c r="E715" s="1">
        <v>2154.34</v>
      </c>
      <c r="F715" s="1" t="s">
        <v>25</v>
      </c>
      <c r="G715" s="1">
        <v>6.88</v>
      </c>
      <c r="H715" s="1">
        <f>(70/100*Canada_data[[#This Row],[Sales]])</f>
        <v>1508.038</v>
      </c>
      <c r="I715" s="1">
        <f>Canada_data[[#This Row],[ Cost Of Goods ]]+Canada_data[[#This Row],[Shipping Cost]]</f>
        <v>1514.9180000000001</v>
      </c>
      <c r="J715" s="1" t="s">
        <v>15</v>
      </c>
      <c r="K715" s="1" t="s">
        <v>16</v>
      </c>
      <c r="L715" s="1" t="s">
        <v>27</v>
      </c>
      <c r="M715" s="1" t="s">
        <v>64</v>
      </c>
      <c r="N715" s="1" t="s">
        <v>19</v>
      </c>
      <c r="O715" s="1" t="s">
        <v>155</v>
      </c>
      <c r="P715" s="34"/>
      <c r="Q715" s="34"/>
    </row>
    <row r="716" spans="1:17" x14ac:dyDescent="0.3">
      <c r="A716" s="1">
        <v>21890</v>
      </c>
      <c r="B716" s="2" t="s">
        <v>155</v>
      </c>
      <c r="C716" s="1" t="s">
        <v>53</v>
      </c>
      <c r="D716" s="1">
        <v>27</v>
      </c>
      <c r="E716" s="1">
        <v>81.900000000000006</v>
      </c>
      <c r="F716" s="1" t="s">
        <v>25</v>
      </c>
      <c r="G716" s="1">
        <v>0.96</v>
      </c>
      <c r="H716" s="1">
        <f>(70/100*Canada_data[[#This Row],[Sales]])</f>
        <v>57.33</v>
      </c>
      <c r="I716" s="1">
        <f>Canada_data[[#This Row],[ Cost Of Goods ]]+Canada_data[[#This Row],[Shipping Cost]]</f>
        <v>58.29</v>
      </c>
      <c r="J716" s="1" t="s">
        <v>265</v>
      </c>
      <c r="K716" s="1" t="s">
        <v>44</v>
      </c>
      <c r="L716" s="1" t="s">
        <v>27</v>
      </c>
      <c r="M716" s="1" t="s">
        <v>41</v>
      </c>
      <c r="N716" s="1" t="s">
        <v>38</v>
      </c>
      <c r="O716" s="1" t="s">
        <v>246</v>
      </c>
      <c r="P716" s="34"/>
      <c r="Q716" s="34"/>
    </row>
    <row r="717" spans="1:17" x14ac:dyDescent="0.3">
      <c r="A717" s="1">
        <v>28550</v>
      </c>
      <c r="B717" s="2" t="s">
        <v>251</v>
      </c>
      <c r="C717" s="1" t="s">
        <v>53</v>
      </c>
      <c r="D717" s="1">
        <v>44</v>
      </c>
      <c r="E717" s="1">
        <v>21532.26</v>
      </c>
      <c r="F717" s="1" t="s">
        <v>21</v>
      </c>
      <c r="G717" s="1">
        <v>69.3</v>
      </c>
      <c r="H717" s="1">
        <f>(70/100*Canada_data[[#This Row],[Sales]])</f>
        <v>15072.581999999999</v>
      </c>
      <c r="I717" s="1">
        <f>Canada_data[[#This Row],[ Cost Of Goods ]]+Canada_data[[#This Row],[Shipping Cost]]</f>
        <v>15141.881999999998</v>
      </c>
      <c r="J717" s="1" t="s">
        <v>108</v>
      </c>
      <c r="K717" s="1" t="s">
        <v>22</v>
      </c>
      <c r="L717" s="1" t="s">
        <v>30</v>
      </c>
      <c r="M717" s="1" t="s">
        <v>46</v>
      </c>
      <c r="N717" s="1" t="s">
        <v>24</v>
      </c>
      <c r="O717" s="1" t="s">
        <v>191</v>
      </c>
      <c r="P717" s="34"/>
      <c r="Q717" s="34"/>
    </row>
    <row r="718" spans="1:17" x14ac:dyDescent="0.3">
      <c r="A718" s="1">
        <v>46503</v>
      </c>
      <c r="B718" s="2">
        <v>40705</v>
      </c>
      <c r="C718" s="1" t="s">
        <v>53</v>
      </c>
      <c r="D718" s="1">
        <v>26</v>
      </c>
      <c r="E718" s="1">
        <v>1196.7915</v>
      </c>
      <c r="F718" s="1" t="s">
        <v>25</v>
      </c>
      <c r="G718" s="1">
        <v>1.25</v>
      </c>
      <c r="H718" s="1">
        <f>(70/100*Canada_data[[#This Row],[Sales]])</f>
        <v>837.75405000000001</v>
      </c>
      <c r="I718" s="1">
        <f>Canada_data[[#This Row],[ Cost Of Goods ]]+Canada_data[[#This Row],[Shipping Cost]]</f>
        <v>839.00405000000001</v>
      </c>
      <c r="J718" s="1" t="s">
        <v>56</v>
      </c>
      <c r="K718" s="1" t="s">
        <v>44</v>
      </c>
      <c r="L718" s="1" t="s">
        <v>30</v>
      </c>
      <c r="M718" s="1" t="s">
        <v>50</v>
      </c>
      <c r="N718" s="1" t="s">
        <v>32</v>
      </c>
      <c r="O718" s="2">
        <v>40797</v>
      </c>
      <c r="P718" s="34"/>
      <c r="Q718" s="34"/>
    </row>
    <row r="719" spans="1:17" x14ac:dyDescent="0.3">
      <c r="A719" s="1">
        <v>56640</v>
      </c>
      <c r="B719" s="2" t="s">
        <v>149</v>
      </c>
      <c r="C719" s="1" t="s">
        <v>35</v>
      </c>
      <c r="D719" s="1">
        <v>2</v>
      </c>
      <c r="E719" s="1">
        <v>29.31</v>
      </c>
      <c r="F719" s="1" t="s">
        <v>25</v>
      </c>
      <c r="G719" s="1">
        <v>5.43</v>
      </c>
      <c r="H719" s="1">
        <f>(70/100*Canada_data[[#This Row],[Sales]])</f>
        <v>20.516999999999999</v>
      </c>
      <c r="I719" s="1">
        <f>Canada_data[[#This Row],[ Cost Of Goods ]]+Canada_data[[#This Row],[Shipping Cost]]</f>
        <v>25.946999999999999</v>
      </c>
      <c r="J719" s="1" t="s">
        <v>15</v>
      </c>
      <c r="K719" s="1" t="s">
        <v>22</v>
      </c>
      <c r="L719" s="1" t="s">
        <v>27</v>
      </c>
      <c r="M719" s="1" t="s">
        <v>28</v>
      </c>
      <c r="N719" s="1" t="s">
        <v>19</v>
      </c>
      <c r="O719" s="1" t="s">
        <v>151</v>
      </c>
      <c r="P719" s="34"/>
      <c r="Q719" s="34"/>
    </row>
    <row r="720" spans="1:17" x14ac:dyDescent="0.3">
      <c r="A720" s="1">
        <v>21477</v>
      </c>
      <c r="B720" s="2" t="s">
        <v>110</v>
      </c>
      <c r="C720" s="1" t="s">
        <v>13</v>
      </c>
      <c r="D720" s="1">
        <v>40</v>
      </c>
      <c r="E720" s="1">
        <v>278.8</v>
      </c>
      <c r="F720" s="1" t="s">
        <v>25</v>
      </c>
      <c r="G720" s="1">
        <v>2</v>
      </c>
      <c r="H720" s="1">
        <f>(70/100*Canada_data[[#This Row],[Sales]])</f>
        <v>195.16</v>
      </c>
      <c r="I720" s="1">
        <f>Canada_data[[#This Row],[ Cost Of Goods ]]+Canada_data[[#This Row],[Shipping Cost]]</f>
        <v>197.16</v>
      </c>
      <c r="J720" s="1" t="s">
        <v>108</v>
      </c>
      <c r="K720" s="1" t="s">
        <v>29</v>
      </c>
      <c r="L720" s="1" t="s">
        <v>27</v>
      </c>
      <c r="M720" s="1" t="s">
        <v>28</v>
      </c>
      <c r="N720" s="1" t="s">
        <v>38</v>
      </c>
      <c r="O720" s="1" t="s">
        <v>238</v>
      </c>
      <c r="P720" s="34"/>
      <c r="Q720" s="34"/>
    </row>
    <row r="721" spans="1:17" x14ac:dyDescent="0.3">
      <c r="A721" s="1">
        <v>10752</v>
      </c>
      <c r="B721" s="2">
        <v>40825</v>
      </c>
      <c r="C721" s="1" t="s">
        <v>20</v>
      </c>
      <c r="D721" s="1">
        <v>5</v>
      </c>
      <c r="E721" s="1">
        <v>95.38</v>
      </c>
      <c r="F721" s="1" t="s">
        <v>25</v>
      </c>
      <c r="G721" s="1">
        <v>13.18</v>
      </c>
      <c r="H721" s="1">
        <f>(70/100*Canada_data[[#This Row],[Sales]])</f>
        <v>66.765999999999991</v>
      </c>
      <c r="I721" s="1">
        <f>Canada_data[[#This Row],[ Cost Of Goods ]]+Canada_data[[#This Row],[Shipping Cost]]</f>
        <v>79.945999999999998</v>
      </c>
      <c r="J721" s="1" t="s">
        <v>36</v>
      </c>
      <c r="K721" s="1" t="s">
        <v>44</v>
      </c>
      <c r="L721" s="1" t="s">
        <v>27</v>
      </c>
      <c r="M721" s="1" t="s">
        <v>79</v>
      </c>
      <c r="N721" s="1" t="s">
        <v>19</v>
      </c>
      <c r="O721" s="2">
        <v>40856</v>
      </c>
      <c r="P721" s="34"/>
      <c r="Q721" s="34"/>
    </row>
    <row r="722" spans="1:17" x14ac:dyDescent="0.3">
      <c r="A722" s="1">
        <v>7812</v>
      </c>
      <c r="B722" s="2" t="s">
        <v>71</v>
      </c>
      <c r="C722" s="1" t="s">
        <v>13</v>
      </c>
      <c r="D722" s="1">
        <v>17</v>
      </c>
      <c r="E722" s="1">
        <v>475.9</v>
      </c>
      <c r="F722" s="1" t="s">
        <v>25</v>
      </c>
      <c r="G722" s="1">
        <v>19.46</v>
      </c>
      <c r="H722" s="1">
        <f>(70/100*Canada_data[[#This Row],[Sales]])</f>
        <v>333.12999999999994</v>
      </c>
      <c r="I722" s="1">
        <f>Canada_data[[#This Row],[ Cost Of Goods ]]+Canada_data[[#This Row],[Shipping Cost]]</f>
        <v>352.58999999999992</v>
      </c>
      <c r="J722" s="1" t="s">
        <v>49</v>
      </c>
      <c r="K722" s="1" t="s">
        <v>22</v>
      </c>
      <c r="L722" s="1" t="s">
        <v>17</v>
      </c>
      <c r="M722" s="1" t="s">
        <v>18</v>
      </c>
      <c r="N722" s="1" t="s">
        <v>19</v>
      </c>
      <c r="O722" s="1" t="s">
        <v>255</v>
      </c>
      <c r="P722" s="34"/>
      <c r="Q722" s="34"/>
    </row>
    <row r="723" spans="1:17" x14ac:dyDescent="0.3">
      <c r="A723" s="1">
        <v>18023</v>
      </c>
      <c r="B723" s="2" t="s">
        <v>266</v>
      </c>
      <c r="C723" s="1" t="s">
        <v>60</v>
      </c>
      <c r="D723" s="1">
        <v>38</v>
      </c>
      <c r="E723" s="1">
        <v>4502.26</v>
      </c>
      <c r="F723" s="1" t="s">
        <v>21</v>
      </c>
      <c r="G723" s="1">
        <v>26.3</v>
      </c>
      <c r="H723" s="1">
        <f>(70/100*Canada_data[[#This Row],[Sales]])</f>
        <v>3151.5819999999999</v>
      </c>
      <c r="I723" s="1">
        <f>Canada_data[[#This Row],[ Cost Of Goods ]]+Canada_data[[#This Row],[Shipping Cost]]</f>
        <v>3177.8820000000001</v>
      </c>
      <c r="J723" s="1" t="s">
        <v>36</v>
      </c>
      <c r="K723" s="1" t="s">
        <v>29</v>
      </c>
      <c r="L723" s="1" t="s">
        <v>30</v>
      </c>
      <c r="M723" s="1" t="s">
        <v>46</v>
      </c>
      <c r="N723" s="1" t="s">
        <v>24</v>
      </c>
      <c r="O723" s="1" t="s">
        <v>207</v>
      </c>
      <c r="P723" s="34"/>
      <c r="Q723" s="34"/>
    </row>
    <row r="724" spans="1:17" x14ac:dyDescent="0.3">
      <c r="A724" s="1">
        <v>39878</v>
      </c>
      <c r="B724" s="2">
        <v>40666</v>
      </c>
      <c r="C724" s="1" t="s">
        <v>53</v>
      </c>
      <c r="D724" s="1">
        <v>50</v>
      </c>
      <c r="E724" s="1">
        <v>7663.74</v>
      </c>
      <c r="F724" s="1" t="s">
        <v>21</v>
      </c>
      <c r="G724" s="1">
        <v>39.25</v>
      </c>
      <c r="H724" s="1">
        <f>(70/100*Canada_data[[#This Row],[Sales]])</f>
        <v>5364.6179999999995</v>
      </c>
      <c r="I724" s="1">
        <f>Canada_data[[#This Row],[ Cost Of Goods ]]+Canada_data[[#This Row],[Shipping Cost]]</f>
        <v>5403.8679999999995</v>
      </c>
      <c r="J724" s="1" t="s">
        <v>36</v>
      </c>
      <c r="K724" s="1" t="s">
        <v>22</v>
      </c>
      <c r="L724" s="1" t="s">
        <v>17</v>
      </c>
      <c r="M724" s="1" t="s">
        <v>57</v>
      </c>
      <c r="N724" s="1" t="s">
        <v>62</v>
      </c>
      <c r="O724" s="2">
        <v>40727</v>
      </c>
      <c r="P724" s="34"/>
      <c r="Q724" s="34"/>
    </row>
    <row r="725" spans="1:17" x14ac:dyDescent="0.3">
      <c r="A725" s="1">
        <v>25318</v>
      </c>
      <c r="B725" s="2" t="s">
        <v>97</v>
      </c>
      <c r="C725" s="1" t="s">
        <v>20</v>
      </c>
      <c r="D725" s="1">
        <v>22</v>
      </c>
      <c r="E725" s="1">
        <v>440.92</v>
      </c>
      <c r="F725" s="1" t="s">
        <v>14</v>
      </c>
      <c r="G725" s="1">
        <v>10.49</v>
      </c>
      <c r="H725" s="1">
        <f>(70/100*Canada_data[[#This Row],[Sales]])</f>
        <v>308.64400000000001</v>
      </c>
      <c r="I725" s="1">
        <f>Canada_data[[#This Row],[ Cost Of Goods ]]+Canada_data[[#This Row],[Shipping Cost]]</f>
        <v>319.13400000000001</v>
      </c>
      <c r="J725" s="1" t="s">
        <v>26</v>
      </c>
      <c r="K725" s="1" t="s">
        <v>44</v>
      </c>
      <c r="L725" s="1" t="s">
        <v>17</v>
      </c>
      <c r="M725" s="1" t="s">
        <v>18</v>
      </c>
      <c r="N725" s="1" t="s">
        <v>19</v>
      </c>
      <c r="O725" s="1" t="s">
        <v>163</v>
      </c>
      <c r="P725" s="34"/>
      <c r="Q725" s="34"/>
    </row>
    <row r="726" spans="1:17" x14ac:dyDescent="0.3">
      <c r="A726" s="1">
        <v>35110</v>
      </c>
      <c r="B726" s="2" t="s">
        <v>160</v>
      </c>
      <c r="C726" s="1" t="s">
        <v>35</v>
      </c>
      <c r="D726" s="1">
        <v>49</v>
      </c>
      <c r="E726" s="1">
        <v>1435.32</v>
      </c>
      <c r="F726" s="1" t="s">
        <v>25</v>
      </c>
      <c r="G726" s="1">
        <v>1.99</v>
      </c>
      <c r="H726" s="1">
        <f>(70/100*Canada_data[[#This Row],[Sales]])</f>
        <v>1004.7239999999999</v>
      </c>
      <c r="I726" s="1">
        <f>Canada_data[[#This Row],[ Cost Of Goods ]]+Canada_data[[#This Row],[Shipping Cost]]</f>
        <v>1006.7139999999999</v>
      </c>
      <c r="J726" s="1" t="s">
        <v>56</v>
      </c>
      <c r="K726" s="1" t="s">
        <v>22</v>
      </c>
      <c r="L726" s="1" t="s">
        <v>30</v>
      </c>
      <c r="M726" s="1" t="s">
        <v>31</v>
      </c>
      <c r="N726" s="1" t="s">
        <v>32</v>
      </c>
      <c r="O726" s="1" t="s">
        <v>61</v>
      </c>
      <c r="P726" s="34"/>
      <c r="Q726" s="34"/>
    </row>
    <row r="727" spans="1:17" x14ac:dyDescent="0.3">
      <c r="A727" s="1">
        <v>30853</v>
      </c>
      <c r="B727" s="2" t="s">
        <v>147</v>
      </c>
      <c r="C727" s="1" t="s">
        <v>60</v>
      </c>
      <c r="D727" s="1">
        <v>40</v>
      </c>
      <c r="E727" s="1">
        <v>254.02</v>
      </c>
      <c r="F727" s="1" t="s">
        <v>25</v>
      </c>
      <c r="G727" s="1">
        <v>0.5</v>
      </c>
      <c r="H727" s="1">
        <f>(70/100*Canada_data[[#This Row],[Sales]])</f>
        <v>177.81399999999999</v>
      </c>
      <c r="I727" s="1">
        <f>Canada_data[[#This Row],[ Cost Of Goods ]]+Canada_data[[#This Row],[Shipping Cost]]</f>
        <v>178.31399999999999</v>
      </c>
      <c r="J727" s="1" t="s">
        <v>108</v>
      </c>
      <c r="K727" s="1" t="s">
        <v>44</v>
      </c>
      <c r="L727" s="1" t="s">
        <v>27</v>
      </c>
      <c r="M727" s="1" t="s">
        <v>85</v>
      </c>
      <c r="N727" s="1" t="s">
        <v>19</v>
      </c>
      <c r="O727" s="1" t="s">
        <v>275</v>
      </c>
      <c r="P727" s="34"/>
      <c r="Q727" s="34"/>
    </row>
    <row r="728" spans="1:17" x14ac:dyDescent="0.3">
      <c r="A728" s="1">
        <v>10243</v>
      </c>
      <c r="B728" s="2" t="s">
        <v>250</v>
      </c>
      <c r="C728" s="1" t="s">
        <v>35</v>
      </c>
      <c r="D728" s="1">
        <v>12</v>
      </c>
      <c r="E728" s="1">
        <v>28.41</v>
      </c>
      <c r="F728" s="1" t="s">
        <v>25</v>
      </c>
      <c r="G728" s="1">
        <v>4.7699999999999996</v>
      </c>
      <c r="H728" s="1">
        <f>(70/100*Canada_data[[#This Row],[Sales]])</f>
        <v>19.887</v>
      </c>
      <c r="I728" s="1">
        <f>Canada_data[[#This Row],[ Cost Of Goods ]]+Canada_data[[#This Row],[Shipping Cost]]</f>
        <v>24.657</v>
      </c>
      <c r="J728" s="1" t="s">
        <v>72</v>
      </c>
      <c r="K728" s="1" t="s">
        <v>16</v>
      </c>
      <c r="L728" s="1" t="s">
        <v>27</v>
      </c>
      <c r="M728" s="1" t="s">
        <v>79</v>
      </c>
      <c r="N728" s="1" t="s">
        <v>19</v>
      </c>
      <c r="O728" s="1" t="s">
        <v>104</v>
      </c>
      <c r="P728" s="34"/>
      <c r="Q728" s="34"/>
    </row>
    <row r="729" spans="1:17" x14ac:dyDescent="0.3">
      <c r="A729" s="1">
        <v>46117</v>
      </c>
      <c r="B729" s="2" t="s">
        <v>100</v>
      </c>
      <c r="C729" s="1" t="s">
        <v>13</v>
      </c>
      <c r="D729" s="1">
        <v>22</v>
      </c>
      <c r="E729" s="1">
        <v>1168.28</v>
      </c>
      <c r="F729" s="1" t="s">
        <v>21</v>
      </c>
      <c r="G729" s="1">
        <v>14.19</v>
      </c>
      <c r="H729" s="1">
        <f>(70/100*Canada_data[[#This Row],[Sales]])</f>
        <v>817.79599999999994</v>
      </c>
      <c r="I729" s="1">
        <f>Canada_data[[#This Row],[ Cost Of Goods ]]+Canada_data[[#This Row],[Shipping Cost]]</f>
        <v>831.98599999999999</v>
      </c>
      <c r="J729" s="1" t="s">
        <v>56</v>
      </c>
      <c r="K729" s="1" t="s">
        <v>29</v>
      </c>
      <c r="L729" s="1" t="s">
        <v>17</v>
      </c>
      <c r="M729" s="1" t="s">
        <v>23</v>
      </c>
      <c r="N729" s="1" t="s">
        <v>24</v>
      </c>
      <c r="O729" s="1" t="s">
        <v>180</v>
      </c>
      <c r="P729" s="34"/>
      <c r="Q729" s="34"/>
    </row>
    <row r="730" spans="1:17" x14ac:dyDescent="0.3">
      <c r="A730" s="1">
        <v>12323</v>
      </c>
      <c r="B730" s="2">
        <v>40578</v>
      </c>
      <c r="C730" s="1" t="s">
        <v>53</v>
      </c>
      <c r="D730" s="1">
        <v>4</v>
      </c>
      <c r="E730" s="1">
        <v>36.799999999999997</v>
      </c>
      <c r="F730" s="1" t="s">
        <v>25</v>
      </c>
      <c r="G730" s="1">
        <v>5.21</v>
      </c>
      <c r="H730" s="1">
        <f>(70/100*Canada_data[[#This Row],[Sales]])</f>
        <v>25.759999999999998</v>
      </c>
      <c r="I730" s="1">
        <f>Canada_data[[#This Row],[ Cost Of Goods ]]+Canada_data[[#This Row],[Shipping Cost]]</f>
        <v>30.97</v>
      </c>
      <c r="J730" s="1" t="s">
        <v>56</v>
      </c>
      <c r="K730" s="1" t="s">
        <v>22</v>
      </c>
      <c r="L730" s="1" t="s">
        <v>17</v>
      </c>
      <c r="M730" s="1" t="s">
        <v>18</v>
      </c>
      <c r="N730" s="1" t="s">
        <v>19</v>
      </c>
      <c r="O730" s="2">
        <v>40637</v>
      </c>
      <c r="P730" s="34"/>
      <c r="Q730" s="34"/>
    </row>
    <row r="731" spans="1:17" x14ac:dyDescent="0.3">
      <c r="A731" s="1">
        <v>54528</v>
      </c>
      <c r="B731" s="2">
        <v>40634</v>
      </c>
      <c r="C731" s="1" t="s">
        <v>60</v>
      </c>
      <c r="D731" s="1">
        <v>15</v>
      </c>
      <c r="E731" s="1">
        <v>92.03</v>
      </c>
      <c r="F731" s="1" t="s">
        <v>25</v>
      </c>
      <c r="G731" s="1">
        <v>0.91</v>
      </c>
      <c r="H731" s="1">
        <f>(70/100*Canada_data[[#This Row],[Sales]])</f>
        <v>64.420999999999992</v>
      </c>
      <c r="I731" s="1">
        <f>Canada_data[[#This Row],[ Cost Of Goods ]]+Canada_data[[#This Row],[Shipping Cost]]</f>
        <v>65.330999999999989</v>
      </c>
      <c r="J731" s="1" t="s">
        <v>36</v>
      </c>
      <c r="K731" s="1" t="s">
        <v>16</v>
      </c>
      <c r="L731" s="1" t="s">
        <v>27</v>
      </c>
      <c r="M731" s="1" t="s">
        <v>41</v>
      </c>
      <c r="N731" s="1" t="s">
        <v>38</v>
      </c>
      <c r="O731" s="2">
        <v>40664</v>
      </c>
      <c r="P731" s="34"/>
      <c r="Q731" s="34"/>
    </row>
    <row r="732" spans="1:17" x14ac:dyDescent="0.3">
      <c r="A732" s="1">
        <v>59047</v>
      </c>
      <c r="B732" s="2" t="s">
        <v>233</v>
      </c>
      <c r="C732" s="1" t="s">
        <v>53</v>
      </c>
      <c r="D732" s="1">
        <v>26</v>
      </c>
      <c r="E732" s="1">
        <v>113.85</v>
      </c>
      <c r="F732" s="1" t="s">
        <v>25</v>
      </c>
      <c r="G732" s="1">
        <v>6.6</v>
      </c>
      <c r="H732" s="1">
        <f>(70/100*Canada_data[[#This Row],[Sales]])</f>
        <v>79.694999999999993</v>
      </c>
      <c r="I732" s="1">
        <f>Canada_data[[#This Row],[ Cost Of Goods ]]+Canada_data[[#This Row],[Shipping Cost]]</f>
        <v>86.294999999999987</v>
      </c>
      <c r="J732" s="1" t="s">
        <v>126</v>
      </c>
      <c r="K732" s="1" t="s">
        <v>22</v>
      </c>
      <c r="L732" s="1" t="s">
        <v>17</v>
      </c>
      <c r="M732" s="1" t="s">
        <v>18</v>
      </c>
      <c r="N732" s="1" t="s">
        <v>19</v>
      </c>
      <c r="O732" s="1" t="s">
        <v>276</v>
      </c>
      <c r="P732" s="34"/>
      <c r="Q732" s="34"/>
    </row>
    <row r="733" spans="1:17" x14ac:dyDescent="0.3">
      <c r="A733" s="1">
        <v>34660</v>
      </c>
      <c r="B733" s="2">
        <v>40611</v>
      </c>
      <c r="C733" s="1" t="s">
        <v>53</v>
      </c>
      <c r="D733" s="1">
        <v>4</v>
      </c>
      <c r="E733" s="1">
        <v>24.77</v>
      </c>
      <c r="F733" s="1" t="s">
        <v>25</v>
      </c>
      <c r="G733" s="1">
        <v>5.68</v>
      </c>
      <c r="H733" s="1">
        <f>(70/100*Canada_data[[#This Row],[Sales]])</f>
        <v>17.338999999999999</v>
      </c>
      <c r="I733" s="1">
        <f>Canada_data[[#This Row],[ Cost Of Goods ]]+Canada_data[[#This Row],[Shipping Cost]]</f>
        <v>23.018999999999998</v>
      </c>
      <c r="J733" s="1" t="s">
        <v>108</v>
      </c>
      <c r="K733" s="1" t="s">
        <v>29</v>
      </c>
      <c r="L733" s="1" t="s">
        <v>27</v>
      </c>
      <c r="M733" s="1" t="s">
        <v>79</v>
      </c>
      <c r="N733" s="1" t="s">
        <v>19</v>
      </c>
      <c r="O733" s="2">
        <v>40642</v>
      </c>
      <c r="P733" s="34"/>
      <c r="Q733" s="34"/>
    </row>
    <row r="734" spans="1:17" x14ac:dyDescent="0.3">
      <c r="A734" s="1">
        <v>34660</v>
      </c>
      <c r="B734" s="2">
        <v>40611</v>
      </c>
      <c r="C734" s="1" t="s">
        <v>53</v>
      </c>
      <c r="D734" s="1">
        <v>36</v>
      </c>
      <c r="E734" s="1">
        <v>3832.37</v>
      </c>
      <c r="F734" s="1" t="s">
        <v>25</v>
      </c>
      <c r="G734" s="1">
        <v>5.81</v>
      </c>
      <c r="H734" s="1">
        <f>(70/100*Canada_data[[#This Row],[Sales]])</f>
        <v>2682.6589999999997</v>
      </c>
      <c r="I734" s="1">
        <f>Canada_data[[#This Row],[ Cost Of Goods ]]+Canada_data[[#This Row],[Shipping Cost]]</f>
        <v>2688.4689999999996</v>
      </c>
      <c r="J734" s="1" t="s">
        <v>108</v>
      </c>
      <c r="K734" s="1" t="s">
        <v>29</v>
      </c>
      <c r="L734" s="1" t="s">
        <v>17</v>
      </c>
      <c r="M734" s="1" t="s">
        <v>18</v>
      </c>
      <c r="N734" s="1" t="s">
        <v>47</v>
      </c>
      <c r="O734" s="2">
        <v>40672</v>
      </c>
      <c r="P734" s="34"/>
      <c r="Q734" s="34"/>
    </row>
    <row r="735" spans="1:17" x14ac:dyDescent="0.3">
      <c r="A735" s="1">
        <v>58626</v>
      </c>
      <c r="B735" s="2" t="s">
        <v>82</v>
      </c>
      <c r="C735" s="1" t="s">
        <v>35</v>
      </c>
      <c r="D735" s="1">
        <v>18</v>
      </c>
      <c r="E735" s="1">
        <v>835.55</v>
      </c>
      <c r="F735" s="1" t="s">
        <v>25</v>
      </c>
      <c r="G735" s="1">
        <v>1.99</v>
      </c>
      <c r="H735" s="1">
        <f>(70/100*Canada_data[[#This Row],[Sales]])</f>
        <v>584.88499999999988</v>
      </c>
      <c r="I735" s="1">
        <f>Canada_data[[#This Row],[ Cost Of Goods ]]+Canada_data[[#This Row],[Shipping Cost]]</f>
        <v>586.87499999999989</v>
      </c>
      <c r="J735" s="1" t="s">
        <v>126</v>
      </c>
      <c r="K735" s="1" t="s">
        <v>44</v>
      </c>
      <c r="L735" s="1" t="s">
        <v>30</v>
      </c>
      <c r="M735" s="1" t="s">
        <v>31</v>
      </c>
      <c r="N735" s="1" t="s">
        <v>32</v>
      </c>
      <c r="O735" s="1" t="s">
        <v>69</v>
      </c>
      <c r="P735" s="34"/>
      <c r="Q735" s="34"/>
    </row>
    <row r="736" spans="1:17" x14ac:dyDescent="0.3">
      <c r="A736" s="1">
        <v>56804</v>
      </c>
      <c r="B736" s="2" t="s">
        <v>216</v>
      </c>
      <c r="C736" s="1" t="s">
        <v>20</v>
      </c>
      <c r="D736" s="1">
        <v>41</v>
      </c>
      <c r="E736" s="1">
        <v>136.44999999999999</v>
      </c>
      <c r="F736" s="1" t="s">
        <v>25</v>
      </c>
      <c r="G736" s="1">
        <v>6.27</v>
      </c>
      <c r="H736" s="1">
        <f>(70/100*Canada_data[[#This Row],[Sales]])</f>
        <v>95.514999999999986</v>
      </c>
      <c r="I736" s="1">
        <f>Canada_data[[#This Row],[ Cost Of Goods ]]+Canada_data[[#This Row],[Shipping Cost]]</f>
        <v>101.78499999999998</v>
      </c>
      <c r="J736" s="1" t="s">
        <v>108</v>
      </c>
      <c r="K736" s="1" t="s">
        <v>29</v>
      </c>
      <c r="L736" s="1" t="s">
        <v>27</v>
      </c>
      <c r="M736" s="1" t="s">
        <v>79</v>
      </c>
      <c r="N736" s="1" t="s">
        <v>19</v>
      </c>
      <c r="O736" s="1" t="s">
        <v>239</v>
      </c>
      <c r="P736" s="34"/>
      <c r="Q736" s="34"/>
    </row>
    <row r="737" spans="1:17" x14ac:dyDescent="0.3">
      <c r="A737" s="1">
        <v>48261</v>
      </c>
      <c r="B737" s="2" t="s">
        <v>55</v>
      </c>
      <c r="C737" s="1" t="s">
        <v>60</v>
      </c>
      <c r="D737" s="1">
        <v>15</v>
      </c>
      <c r="E737" s="1">
        <v>2130.66</v>
      </c>
      <c r="F737" s="1" t="s">
        <v>21</v>
      </c>
      <c r="G737" s="1">
        <v>30</v>
      </c>
      <c r="H737" s="1">
        <f>(70/100*Canada_data[[#This Row],[Sales]])</f>
        <v>1491.4619999999998</v>
      </c>
      <c r="I737" s="1">
        <f>Canada_data[[#This Row],[ Cost Of Goods ]]+Canada_data[[#This Row],[Shipping Cost]]</f>
        <v>1521.4619999999998</v>
      </c>
      <c r="J737" s="1" t="s">
        <v>56</v>
      </c>
      <c r="K737" s="1" t="s">
        <v>29</v>
      </c>
      <c r="L737" s="1" t="s">
        <v>17</v>
      </c>
      <c r="M737" s="1" t="s">
        <v>23</v>
      </c>
      <c r="N737" s="1" t="s">
        <v>24</v>
      </c>
      <c r="O737" s="1" t="s">
        <v>45</v>
      </c>
      <c r="P737" s="34"/>
      <c r="Q737" s="34"/>
    </row>
    <row r="738" spans="1:17" x14ac:dyDescent="0.3">
      <c r="A738" s="1">
        <v>1127</v>
      </c>
      <c r="B738" s="2" t="s">
        <v>277</v>
      </c>
      <c r="C738" s="1" t="s">
        <v>53</v>
      </c>
      <c r="D738" s="1">
        <v>48</v>
      </c>
      <c r="E738" s="1">
        <v>5340.5</v>
      </c>
      <c r="F738" s="1" t="s">
        <v>25</v>
      </c>
      <c r="G738" s="1">
        <v>13.99</v>
      </c>
      <c r="H738" s="1">
        <f>(70/100*Canada_data[[#This Row],[Sales]])</f>
        <v>3738.35</v>
      </c>
      <c r="I738" s="1">
        <f>Canada_data[[#This Row],[ Cost Of Goods ]]+Canada_data[[#This Row],[Shipping Cost]]</f>
        <v>3752.3399999999997</v>
      </c>
      <c r="J738" s="1" t="s">
        <v>56</v>
      </c>
      <c r="K738" s="1" t="s">
        <v>16</v>
      </c>
      <c r="L738" s="1" t="s">
        <v>17</v>
      </c>
      <c r="M738" s="1" t="s">
        <v>18</v>
      </c>
      <c r="N738" s="1" t="s">
        <v>47</v>
      </c>
      <c r="O738" s="1" t="s">
        <v>154</v>
      </c>
      <c r="P738" s="34"/>
      <c r="Q738" s="34"/>
    </row>
    <row r="739" spans="1:17" x14ac:dyDescent="0.3">
      <c r="A739" s="1">
        <v>8995</v>
      </c>
      <c r="B739" s="2" t="s">
        <v>235</v>
      </c>
      <c r="C739" s="1" t="s">
        <v>35</v>
      </c>
      <c r="D739" s="1">
        <v>42</v>
      </c>
      <c r="E739" s="1">
        <v>266.36</v>
      </c>
      <c r="F739" s="1" t="s">
        <v>25</v>
      </c>
      <c r="G739" s="1">
        <v>8.19</v>
      </c>
      <c r="H739" s="1">
        <f>(70/100*Canada_data[[#This Row],[Sales]])</f>
        <v>186.452</v>
      </c>
      <c r="I739" s="1">
        <f>Canada_data[[#This Row],[ Cost Of Goods ]]+Canada_data[[#This Row],[Shipping Cost]]</f>
        <v>194.642</v>
      </c>
      <c r="J739" s="1" t="s">
        <v>26</v>
      </c>
      <c r="K739" s="1" t="s">
        <v>16</v>
      </c>
      <c r="L739" s="1" t="s">
        <v>27</v>
      </c>
      <c r="M739" s="1" t="s">
        <v>28</v>
      </c>
      <c r="N739" s="1" t="s">
        <v>19</v>
      </c>
      <c r="O739" s="1" t="s">
        <v>260</v>
      </c>
      <c r="P739" s="34"/>
      <c r="Q739" s="34"/>
    </row>
    <row r="740" spans="1:17" x14ac:dyDescent="0.3">
      <c r="A740" s="1">
        <v>8704</v>
      </c>
      <c r="B740" s="2" t="s">
        <v>228</v>
      </c>
      <c r="C740" s="1" t="s">
        <v>60</v>
      </c>
      <c r="D740" s="1">
        <v>38</v>
      </c>
      <c r="E740" s="1">
        <v>79.81</v>
      </c>
      <c r="F740" s="1" t="s">
        <v>25</v>
      </c>
      <c r="G740" s="1">
        <v>1</v>
      </c>
      <c r="H740" s="1">
        <f>(70/100*Canada_data[[#This Row],[Sales]])</f>
        <v>55.866999999999997</v>
      </c>
      <c r="I740" s="1">
        <f>Canada_data[[#This Row],[ Cost Of Goods ]]+Canada_data[[#This Row],[Shipping Cost]]</f>
        <v>56.866999999999997</v>
      </c>
      <c r="J740" s="1" t="s">
        <v>72</v>
      </c>
      <c r="K740" s="1" t="s">
        <v>29</v>
      </c>
      <c r="L740" s="1" t="s">
        <v>27</v>
      </c>
      <c r="M740" s="1" t="s">
        <v>41</v>
      </c>
      <c r="N740" s="1" t="s">
        <v>38</v>
      </c>
      <c r="O740" s="2">
        <v>40550</v>
      </c>
      <c r="P740" s="34"/>
      <c r="Q740" s="34"/>
    </row>
    <row r="741" spans="1:17" x14ac:dyDescent="0.3">
      <c r="A741" s="1">
        <v>13156</v>
      </c>
      <c r="B741" s="2">
        <v>40673</v>
      </c>
      <c r="C741" s="1" t="s">
        <v>13</v>
      </c>
      <c r="D741" s="1">
        <v>12</v>
      </c>
      <c r="E741" s="1">
        <v>502.01</v>
      </c>
      <c r="F741" s="1" t="s">
        <v>25</v>
      </c>
      <c r="G741" s="1">
        <v>9.1999999999999993</v>
      </c>
      <c r="H741" s="1">
        <f>(70/100*Canada_data[[#This Row],[Sales]])</f>
        <v>351.40699999999998</v>
      </c>
      <c r="I741" s="1">
        <f>Canada_data[[#This Row],[ Cost Of Goods ]]+Canada_data[[#This Row],[Shipping Cost]]</f>
        <v>360.60699999999997</v>
      </c>
      <c r="J741" s="1" t="s">
        <v>36</v>
      </c>
      <c r="K741" s="1" t="s">
        <v>22</v>
      </c>
      <c r="L741" s="1" t="s">
        <v>17</v>
      </c>
      <c r="M741" s="1" t="s">
        <v>18</v>
      </c>
      <c r="N741" s="1" t="s">
        <v>38</v>
      </c>
      <c r="O741" s="2">
        <v>40826</v>
      </c>
      <c r="P741" s="34"/>
      <c r="Q741" s="34"/>
    </row>
    <row r="742" spans="1:17" x14ac:dyDescent="0.3">
      <c r="A742" s="1">
        <v>22950</v>
      </c>
      <c r="B742" s="2" t="s">
        <v>134</v>
      </c>
      <c r="C742" s="1" t="s">
        <v>13</v>
      </c>
      <c r="D742" s="1">
        <v>29</v>
      </c>
      <c r="E742" s="1">
        <v>1756.11</v>
      </c>
      <c r="F742" s="1" t="s">
        <v>25</v>
      </c>
      <c r="G742" s="1">
        <v>35</v>
      </c>
      <c r="H742" s="1">
        <f>(70/100*Canada_data[[#This Row],[Sales]])</f>
        <v>1229.2769999999998</v>
      </c>
      <c r="I742" s="1">
        <f>Canada_data[[#This Row],[ Cost Of Goods ]]+Canada_data[[#This Row],[Shipping Cost]]</f>
        <v>1264.2769999999998</v>
      </c>
      <c r="J742" s="1" t="s">
        <v>56</v>
      </c>
      <c r="K742" s="1" t="s">
        <v>22</v>
      </c>
      <c r="L742" s="1" t="s">
        <v>27</v>
      </c>
      <c r="M742" s="1" t="s">
        <v>64</v>
      </c>
      <c r="N742" s="1" t="s">
        <v>93</v>
      </c>
      <c r="O742" s="1" t="s">
        <v>278</v>
      </c>
      <c r="P742" s="34"/>
      <c r="Q742" s="34"/>
    </row>
    <row r="743" spans="1:17" x14ac:dyDescent="0.3">
      <c r="A743" s="1">
        <v>18340</v>
      </c>
      <c r="B743" s="2" t="s">
        <v>153</v>
      </c>
      <c r="C743" s="1" t="s">
        <v>60</v>
      </c>
      <c r="D743" s="1">
        <v>20</v>
      </c>
      <c r="E743" s="1">
        <v>148.65</v>
      </c>
      <c r="F743" s="1" t="s">
        <v>14</v>
      </c>
      <c r="G743" s="1">
        <v>11.15</v>
      </c>
      <c r="H743" s="1">
        <f>(70/100*Canada_data[[#This Row],[Sales]])</f>
        <v>104.05499999999999</v>
      </c>
      <c r="I743" s="1">
        <f>Canada_data[[#This Row],[ Cost Of Goods ]]+Canada_data[[#This Row],[Shipping Cost]]</f>
        <v>115.205</v>
      </c>
      <c r="J743" s="1" t="s">
        <v>108</v>
      </c>
      <c r="K743" s="1" t="s">
        <v>16</v>
      </c>
      <c r="L743" s="1" t="s">
        <v>27</v>
      </c>
      <c r="M743" s="1" t="s">
        <v>28</v>
      </c>
      <c r="N743" s="1" t="s">
        <v>19</v>
      </c>
      <c r="O743" s="1" t="s">
        <v>254</v>
      </c>
      <c r="P743" s="34"/>
      <c r="Q743" s="34"/>
    </row>
    <row r="744" spans="1:17" x14ac:dyDescent="0.3">
      <c r="A744" s="1">
        <v>29095</v>
      </c>
      <c r="B744" s="2">
        <v>40758</v>
      </c>
      <c r="C744" s="1" t="s">
        <v>53</v>
      </c>
      <c r="D744" s="1">
        <v>40</v>
      </c>
      <c r="E744" s="1">
        <v>291.67</v>
      </c>
      <c r="F744" s="1" t="s">
        <v>25</v>
      </c>
      <c r="G744" s="1">
        <v>2.99</v>
      </c>
      <c r="H744" s="1">
        <f>(70/100*Canada_data[[#This Row],[Sales]])</f>
        <v>204.16900000000001</v>
      </c>
      <c r="I744" s="1">
        <f>Canada_data[[#This Row],[ Cost Of Goods ]]+Canada_data[[#This Row],[Shipping Cost]]</f>
        <v>207.15900000000002</v>
      </c>
      <c r="J744" s="1" t="s">
        <v>26</v>
      </c>
      <c r="K744" s="1" t="s">
        <v>44</v>
      </c>
      <c r="L744" s="1" t="s">
        <v>27</v>
      </c>
      <c r="M744" s="1" t="s">
        <v>79</v>
      </c>
      <c r="N744" s="1" t="s">
        <v>19</v>
      </c>
      <c r="O744" s="2">
        <v>40789</v>
      </c>
      <c r="P744" s="34"/>
      <c r="Q744" s="34"/>
    </row>
    <row r="745" spans="1:17" x14ac:dyDescent="0.3">
      <c r="A745" s="1">
        <v>32007</v>
      </c>
      <c r="B745" s="2">
        <v>40665</v>
      </c>
      <c r="C745" s="1" t="s">
        <v>13</v>
      </c>
      <c r="D745" s="1">
        <v>41</v>
      </c>
      <c r="E745" s="1">
        <v>17448.75</v>
      </c>
      <c r="F745" s="1" t="s">
        <v>21</v>
      </c>
      <c r="G745" s="1">
        <v>75.23</v>
      </c>
      <c r="H745" s="1">
        <f>(70/100*Canada_data[[#This Row],[Sales]])</f>
        <v>12214.125</v>
      </c>
      <c r="I745" s="1">
        <f>Canada_data[[#This Row],[ Cost Of Goods ]]+Canada_data[[#This Row],[Shipping Cost]]</f>
        <v>12289.355</v>
      </c>
      <c r="J745" s="1" t="s">
        <v>59</v>
      </c>
      <c r="K745" s="1" t="s">
        <v>16</v>
      </c>
      <c r="L745" s="1" t="s">
        <v>17</v>
      </c>
      <c r="M745" s="1" t="s">
        <v>57</v>
      </c>
      <c r="N745" s="1" t="s">
        <v>62</v>
      </c>
      <c r="O745" s="2">
        <v>40788</v>
      </c>
      <c r="P745" s="34"/>
      <c r="Q745" s="34"/>
    </row>
    <row r="746" spans="1:17" x14ac:dyDescent="0.3">
      <c r="A746" s="1">
        <v>29862</v>
      </c>
      <c r="B746" s="2" t="s">
        <v>209</v>
      </c>
      <c r="C746" s="1" t="s">
        <v>60</v>
      </c>
      <c r="D746" s="1">
        <v>34</v>
      </c>
      <c r="E746" s="1">
        <v>214.64</v>
      </c>
      <c r="F746" s="1" t="s">
        <v>25</v>
      </c>
      <c r="G746" s="1">
        <v>5.86</v>
      </c>
      <c r="H746" s="1">
        <f>(70/100*Canada_data[[#This Row],[Sales]])</f>
        <v>150.24799999999999</v>
      </c>
      <c r="I746" s="1">
        <f>Canada_data[[#This Row],[ Cost Of Goods ]]+Canada_data[[#This Row],[Shipping Cost]]</f>
        <v>156.108</v>
      </c>
      <c r="J746" s="1" t="s">
        <v>56</v>
      </c>
      <c r="K746" s="1" t="s">
        <v>22</v>
      </c>
      <c r="L746" s="1" t="s">
        <v>27</v>
      </c>
      <c r="M746" s="1" t="s">
        <v>28</v>
      </c>
      <c r="N746" s="1" t="s">
        <v>19</v>
      </c>
      <c r="O746" s="1" t="s">
        <v>261</v>
      </c>
      <c r="P746" s="34"/>
      <c r="Q746" s="34"/>
    </row>
    <row r="747" spans="1:17" x14ac:dyDescent="0.3">
      <c r="A747" s="1">
        <v>45958</v>
      </c>
      <c r="B747" s="2" t="s">
        <v>179</v>
      </c>
      <c r="C747" s="1" t="s">
        <v>60</v>
      </c>
      <c r="D747" s="1">
        <v>28</v>
      </c>
      <c r="E747" s="1">
        <v>17599.39</v>
      </c>
      <c r="F747" s="1" t="s">
        <v>25</v>
      </c>
      <c r="G747" s="1">
        <v>24.49</v>
      </c>
      <c r="H747" s="1">
        <f>(70/100*Canada_data[[#This Row],[Sales]])</f>
        <v>12319.572999999999</v>
      </c>
      <c r="I747" s="1">
        <f>Canada_data[[#This Row],[ Cost Of Goods ]]+Canada_data[[#This Row],[Shipping Cost]]</f>
        <v>12344.062999999998</v>
      </c>
      <c r="J747" s="1" t="s">
        <v>49</v>
      </c>
      <c r="K747" s="1" t="s">
        <v>44</v>
      </c>
      <c r="L747" s="1" t="s">
        <v>30</v>
      </c>
      <c r="M747" s="1" t="s">
        <v>214</v>
      </c>
      <c r="N747" s="1" t="s">
        <v>93</v>
      </c>
      <c r="O747" s="1" t="s">
        <v>180</v>
      </c>
      <c r="P747" s="34"/>
      <c r="Q747" s="34"/>
    </row>
    <row r="748" spans="1:17" x14ac:dyDescent="0.3">
      <c r="A748" s="1">
        <v>44452</v>
      </c>
      <c r="B748" s="2">
        <v>40798</v>
      </c>
      <c r="C748" s="1" t="s">
        <v>53</v>
      </c>
      <c r="D748" s="1">
        <v>50</v>
      </c>
      <c r="E748" s="1">
        <v>330.27</v>
      </c>
      <c r="F748" s="1" t="s">
        <v>25</v>
      </c>
      <c r="G748" s="1">
        <v>7.86</v>
      </c>
      <c r="H748" s="1">
        <f>(70/100*Canada_data[[#This Row],[Sales]])</f>
        <v>231.18899999999996</v>
      </c>
      <c r="I748" s="1">
        <f>Canada_data[[#This Row],[ Cost Of Goods ]]+Canada_data[[#This Row],[Shipping Cost]]</f>
        <v>239.04899999999998</v>
      </c>
      <c r="J748" s="1" t="s">
        <v>108</v>
      </c>
      <c r="K748" s="1" t="s">
        <v>29</v>
      </c>
      <c r="L748" s="1" t="s">
        <v>27</v>
      </c>
      <c r="M748" s="1" t="s">
        <v>28</v>
      </c>
      <c r="N748" s="1" t="s">
        <v>19</v>
      </c>
      <c r="O748" s="2">
        <v>40859</v>
      </c>
      <c r="P748" s="34"/>
      <c r="Q748" s="34"/>
    </row>
    <row r="749" spans="1:17" x14ac:dyDescent="0.3">
      <c r="A749" s="1">
        <v>33253</v>
      </c>
      <c r="B749" s="2" t="s">
        <v>252</v>
      </c>
      <c r="C749" s="1" t="s">
        <v>53</v>
      </c>
      <c r="D749" s="1">
        <v>17</v>
      </c>
      <c r="E749" s="1">
        <v>524.21199999999999</v>
      </c>
      <c r="F749" s="1" t="s">
        <v>25</v>
      </c>
      <c r="G749" s="1">
        <v>3.3</v>
      </c>
      <c r="H749" s="1">
        <f>(70/100*Canada_data[[#This Row],[Sales]])</f>
        <v>366.94839999999999</v>
      </c>
      <c r="I749" s="1">
        <f>Canada_data[[#This Row],[ Cost Of Goods ]]+Canada_data[[#This Row],[Shipping Cost]]</f>
        <v>370.2484</v>
      </c>
      <c r="J749" s="1" t="s">
        <v>43</v>
      </c>
      <c r="K749" s="1" t="s">
        <v>29</v>
      </c>
      <c r="L749" s="1" t="s">
        <v>30</v>
      </c>
      <c r="M749" s="1" t="s">
        <v>50</v>
      </c>
      <c r="N749" s="1" t="s">
        <v>32</v>
      </c>
      <c r="O749" s="2">
        <v>40586</v>
      </c>
      <c r="P749" s="34"/>
      <c r="Q749" s="34"/>
    </row>
    <row r="750" spans="1:17" x14ac:dyDescent="0.3">
      <c r="A750" s="1">
        <v>39079</v>
      </c>
      <c r="B750" s="2">
        <v>40733</v>
      </c>
      <c r="C750" s="1" t="s">
        <v>35</v>
      </c>
      <c r="D750" s="1">
        <v>46</v>
      </c>
      <c r="E750" s="1">
        <v>75.599999999999994</v>
      </c>
      <c r="F750" s="1" t="s">
        <v>25</v>
      </c>
      <c r="G750" s="1">
        <v>5.28</v>
      </c>
      <c r="H750" s="1">
        <f>(70/100*Canada_data[[#This Row],[Sales]])</f>
        <v>52.919999999999995</v>
      </c>
      <c r="I750" s="1">
        <f>Canada_data[[#This Row],[ Cost Of Goods ]]+Canada_data[[#This Row],[Shipping Cost]]</f>
        <v>58.199999999999996</v>
      </c>
      <c r="J750" s="1" t="s">
        <v>36</v>
      </c>
      <c r="K750" s="1" t="s">
        <v>44</v>
      </c>
      <c r="L750" s="1" t="s">
        <v>27</v>
      </c>
      <c r="M750" s="1" t="s">
        <v>79</v>
      </c>
      <c r="N750" s="1" t="s">
        <v>19</v>
      </c>
      <c r="O750" s="2">
        <v>40733</v>
      </c>
      <c r="P750" s="34"/>
      <c r="Q750" s="34"/>
    </row>
    <row r="751" spans="1:17" x14ac:dyDescent="0.3">
      <c r="A751" s="1">
        <v>50533</v>
      </c>
      <c r="B751" s="2" t="s">
        <v>114</v>
      </c>
      <c r="C751" s="1" t="s">
        <v>53</v>
      </c>
      <c r="D751" s="1">
        <v>32</v>
      </c>
      <c r="E751" s="1">
        <v>1974.66</v>
      </c>
      <c r="F751" s="1" t="s">
        <v>14</v>
      </c>
      <c r="G751" s="1">
        <v>35</v>
      </c>
      <c r="H751" s="1">
        <f>(70/100*Canada_data[[#This Row],[Sales]])</f>
        <v>1382.2619999999999</v>
      </c>
      <c r="I751" s="1">
        <f>Canada_data[[#This Row],[ Cost Of Goods ]]+Canada_data[[#This Row],[Shipping Cost]]</f>
        <v>1417.2619999999999</v>
      </c>
      <c r="J751" s="1" t="s">
        <v>56</v>
      </c>
      <c r="K751" s="1" t="s">
        <v>44</v>
      </c>
      <c r="L751" s="1" t="s">
        <v>27</v>
      </c>
      <c r="M751" s="1" t="s">
        <v>64</v>
      </c>
      <c r="N751" s="1" t="s">
        <v>93</v>
      </c>
      <c r="O751" s="2">
        <v>40580</v>
      </c>
      <c r="P751" s="34"/>
      <c r="Q751" s="34"/>
    </row>
    <row r="752" spans="1:17" x14ac:dyDescent="0.3">
      <c r="A752" s="1">
        <v>5217</v>
      </c>
      <c r="B752" s="2">
        <v>40887</v>
      </c>
      <c r="C752" s="1" t="s">
        <v>35</v>
      </c>
      <c r="D752" s="1">
        <v>11</v>
      </c>
      <c r="E752" s="1">
        <v>33.67</v>
      </c>
      <c r="F752" s="1" t="s">
        <v>25</v>
      </c>
      <c r="G752" s="1">
        <v>0.99</v>
      </c>
      <c r="H752" s="1">
        <f>(70/100*Canada_data[[#This Row],[Sales]])</f>
        <v>23.568999999999999</v>
      </c>
      <c r="I752" s="1">
        <f>Canada_data[[#This Row],[ Cost Of Goods ]]+Canada_data[[#This Row],[Shipping Cost]]</f>
        <v>24.558999999999997</v>
      </c>
      <c r="J752" s="1" t="s">
        <v>108</v>
      </c>
      <c r="K752" s="1" t="s">
        <v>29</v>
      </c>
      <c r="L752" s="1" t="s">
        <v>27</v>
      </c>
      <c r="M752" s="1" t="s">
        <v>85</v>
      </c>
      <c r="N752" s="1" t="s">
        <v>19</v>
      </c>
      <c r="O752" s="1" t="s">
        <v>202</v>
      </c>
      <c r="P752" s="34"/>
      <c r="Q752" s="34"/>
    </row>
    <row r="753" spans="1:17" x14ac:dyDescent="0.3">
      <c r="A753" s="1">
        <v>2882</v>
      </c>
      <c r="B753" s="2" t="s">
        <v>112</v>
      </c>
      <c r="C753" s="1" t="s">
        <v>35</v>
      </c>
      <c r="D753" s="1">
        <v>9</v>
      </c>
      <c r="E753" s="1">
        <v>356.72</v>
      </c>
      <c r="F753" s="1" t="s">
        <v>25</v>
      </c>
      <c r="G753" s="1">
        <v>1.99</v>
      </c>
      <c r="H753" s="1">
        <f>(70/100*Canada_data[[#This Row],[Sales]])</f>
        <v>249.70400000000001</v>
      </c>
      <c r="I753" s="1">
        <f>Canada_data[[#This Row],[ Cost Of Goods ]]+Canada_data[[#This Row],[Shipping Cost]]</f>
        <v>251.69400000000002</v>
      </c>
      <c r="J753" s="1" t="s">
        <v>59</v>
      </c>
      <c r="K753" s="1" t="s">
        <v>16</v>
      </c>
      <c r="L753" s="1" t="s">
        <v>30</v>
      </c>
      <c r="M753" s="1" t="s">
        <v>31</v>
      </c>
      <c r="N753" s="1" t="s">
        <v>32</v>
      </c>
      <c r="O753" s="1" t="s">
        <v>39</v>
      </c>
      <c r="P753" s="34"/>
      <c r="Q753" s="34"/>
    </row>
    <row r="754" spans="1:17" x14ac:dyDescent="0.3">
      <c r="A754" s="1">
        <v>835</v>
      </c>
      <c r="B754" s="2">
        <v>40734</v>
      </c>
      <c r="C754" s="1" t="s">
        <v>53</v>
      </c>
      <c r="D754" s="1">
        <v>18</v>
      </c>
      <c r="E754" s="1">
        <v>125.16</v>
      </c>
      <c r="F754" s="1" t="s">
        <v>25</v>
      </c>
      <c r="G754" s="1">
        <v>5.14</v>
      </c>
      <c r="H754" s="1">
        <f>(70/100*Canada_data[[#This Row],[Sales]])</f>
        <v>87.611999999999995</v>
      </c>
      <c r="I754" s="1">
        <f>Canada_data[[#This Row],[ Cost Of Goods ]]+Canada_data[[#This Row],[Shipping Cost]]</f>
        <v>92.751999999999995</v>
      </c>
      <c r="J754" s="1" t="s">
        <v>56</v>
      </c>
      <c r="K754" s="1" t="s">
        <v>44</v>
      </c>
      <c r="L754" s="1" t="s">
        <v>27</v>
      </c>
      <c r="M754" s="1" t="s">
        <v>28</v>
      </c>
      <c r="N754" s="1" t="s">
        <v>19</v>
      </c>
      <c r="O754" s="2">
        <v>40765</v>
      </c>
      <c r="P754" s="34"/>
      <c r="Q754" s="34"/>
    </row>
    <row r="755" spans="1:17" x14ac:dyDescent="0.3">
      <c r="A755" s="1">
        <v>58470</v>
      </c>
      <c r="B755" s="2">
        <v>40761</v>
      </c>
      <c r="C755" s="1" t="s">
        <v>35</v>
      </c>
      <c r="D755" s="1">
        <v>45</v>
      </c>
      <c r="E755" s="1">
        <v>854.14</v>
      </c>
      <c r="F755" s="1" t="s">
        <v>25</v>
      </c>
      <c r="G755" s="1">
        <v>9.0299999999999994</v>
      </c>
      <c r="H755" s="1">
        <f>(70/100*Canada_data[[#This Row],[Sales]])</f>
        <v>597.89799999999991</v>
      </c>
      <c r="I755" s="1">
        <f>Canada_data[[#This Row],[ Cost Of Goods ]]+Canada_data[[#This Row],[Shipping Cost]]</f>
        <v>606.92799999999988</v>
      </c>
      <c r="J755" s="1" t="s">
        <v>15</v>
      </c>
      <c r="K755" s="1" t="s">
        <v>44</v>
      </c>
      <c r="L755" s="1" t="s">
        <v>27</v>
      </c>
      <c r="M755" s="1" t="s">
        <v>28</v>
      </c>
      <c r="N755" s="1" t="s">
        <v>19</v>
      </c>
      <c r="O755" s="2">
        <v>40822</v>
      </c>
      <c r="P755" s="34"/>
      <c r="Q755" s="34"/>
    </row>
    <row r="756" spans="1:17" x14ac:dyDescent="0.3">
      <c r="A756" s="1">
        <v>8133</v>
      </c>
      <c r="B756" s="2" t="s">
        <v>131</v>
      </c>
      <c r="C756" s="1" t="s">
        <v>60</v>
      </c>
      <c r="D756" s="1">
        <v>11</v>
      </c>
      <c r="E756" s="1">
        <v>405.53</v>
      </c>
      <c r="F756" s="1" t="s">
        <v>25</v>
      </c>
      <c r="G756" s="1">
        <v>5.09</v>
      </c>
      <c r="H756" s="1">
        <f>(70/100*Canada_data[[#This Row],[Sales]])</f>
        <v>283.87099999999998</v>
      </c>
      <c r="I756" s="1">
        <f>Canada_data[[#This Row],[ Cost Of Goods ]]+Canada_data[[#This Row],[Shipping Cost]]</f>
        <v>288.96099999999996</v>
      </c>
      <c r="J756" s="1" t="s">
        <v>108</v>
      </c>
      <c r="K756" s="1" t="s">
        <v>22</v>
      </c>
      <c r="L756" s="1" t="s">
        <v>27</v>
      </c>
      <c r="M756" s="1" t="s">
        <v>28</v>
      </c>
      <c r="N756" s="1" t="s">
        <v>19</v>
      </c>
      <c r="O756" s="1" t="s">
        <v>212</v>
      </c>
      <c r="P756" s="34"/>
      <c r="Q756" s="34"/>
    </row>
    <row r="757" spans="1:17" x14ac:dyDescent="0.3">
      <c r="A757" s="1">
        <v>22849</v>
      </c>
      <c r="B757" s="2" t="s">
        <v>176</v>
      </c>
      <c r="C757" s="1" t="s">
        <v>53</v>
      </c>
      <c r="D757" s="1">
        <v>27</v>
      </c>
      <c r="E757" s="1">
        <v>304.98</v>
      </c>
      <c r="F757" s="1" t="s">
        <v>25</v>
      </c>
      <c r="G757" s="1">
        <v>5.63</v>
      </c>
      <c r="H757" s="1">
        <f>(70/100*Canada_data[[#This Row],[Sales]])</f>
        <v>213.48599999999999</v>
      </c>
      <c r="I757" s="1">
        <f>Canada_data[[#This Row],[ Cost Of Goods ]]+Canada_data[[#This Row],[Shipping Cost]]</f>
        <v>219.11599999999999</v>
      </c>
      <c r="J757" s="1" t="s">
        <v>56</v>
      </c>
      <c r="K757" s="1" t="s">
        <v>22</v>
      </c>
      <c r="L757" s="1" t="s">
        <v>27</v>
      </c>
      <c r="M757" s="1" t="s">
        <v>79</v>
      </c>
      <c r="N757" s="1" t="s">
        <v>19</v>
      </c>
      <c r="O757" s="1" t="s">
        <v>164</v>
      </c>
      <c r="P757" s="34"/>
      <c r="Q757" s="34"/>
    </row>
    <row r="758" spans="1:17" x14ac:dyDescent="0.3">
      <c r="A758" s="1">
        <v>54051</v>
      </c>
      <c r="B758" s="2">
        <v>40855</v>
      </c>
      <c r="C758" s="1" t="s">
        <v>60</v>
      </c>
      <c r="D758" s="1">
        <v>23</v>
      </c>
      <c r="E758" s="1">
        <v>3301.33</v>
      </c>
      <c r="F758" s="1" t="s">
        <v>21</v>
      </c>
      <c r="G758" s="1">
        <v>36.090000000000003</v>
      </c>
      <c r="H758" s="1">
        <f>(70/100*Canada_data[[#This Row],[Sales]])</f>
        <v>2310.9309999999996</v>
      </c>
      <c r="I758" s="1">
        <f>Canada_data[[#This Row],[ Cost Of Goods ]]+Canada_data[[#This Row],[Shipping Cost]]</f>
        <v>2347.0209999999997</v>
      </c>
      <c r="J758" s="1" t="s">
        <v>59</v>
      </c>
      <c r="K758" s="1" t="s">
        <v>22</v>
      </c>
      <c r="L758" s="1" t="s">
        <v>17</v>
      </c>
      <c r="M758" s="1" t="s">
        <v>150</v>
      </c>
      <c r="N758" s="1" t="s">
        <v>62</v>
      </c>
      <c r="O758" s="1" t="s">
        <v>122</v>
      </c>
      <c r="P758" s="34"/>
      <c r="Q758" s="34"/>
    </row>
    <row r="759" spans="1:17" x14ac:dyDescent="0.3">
      <c r="A759" s="1">
        <v>26439</v>
      </c>
      <c r="B759" s="2" t="s">
        <v>54</v>
      </c>
      <c r="C759" s="1" t="s">
        <v>60</v>
      </c>
      <c r="D759" s="1">
        <v>38</v>
      </c>
      <c r="E759" s="1">
        <v>1230.83</v>
      </c>
      <c r="F759" s="1" t="s">
        <v>25</v>
      </c>
      <c r="G759" s="1">
        <v>6.5</v>
      </c>
      <c r="H759" s="1">
        <f>(70/100*Canada_data[[#This Row],[Sales]])</f>
        <v>861.5809999999999</v>
      </c>
      <c r="I759" s="1">
        <f>Canada_data[[#This Row],[ Cost Of Goods ]]+Canada_data[[#This Row],[Shipping Cost]]</f>
        <v>868.0809999999999</v>
      </c>
      <c r="J759" s="1" t="s">
        <v>108</v>
      </c>
      <c r="K759" s="1" t="s">
        <v>22</v>
      </c>
      <c r="L759" s="1" t="s">
        <v>30</v>
      </c>
      <c r="M759" s="1" t="s">
        <v>31</v>
      </c>
      <c r="N759" s="1" t="s">
        <v>19</v>
      </c>
      <c r="O759" s="1" t="s">
        <v>194</v>
      </c>
      <c r="P759" s="34"/>
      <c r="Q759" s="34"/>
    </row>
    <row r="760" spans="1:17" x14ac:dyDescent="0.3">
      <c r="A760" s="1">
        <v>5347</v>
      </c>
      <c r="B760" s="2" t="s">
        <v>241</v>
      </c>
      <c r="C760" s="1" t="s">
        <v>60</v>
      </c>
      <c r="D760" s="1">
        <v>7</v>
      </c>
      <c r="E760" s="1">
        <v>525.55499999999995</v>
      </c>
      <c r="F760" s="1" t="s">
        <v>25</v>
      </c>
      <c r="G760" s="1">
        <v>1.25</v>
      </c>
      <c r="H760" s="1">
        <f>(70/100*Canada_data[[#This Row],[Sales]])</f>
        <v>367.88849999999996</v>
      </c>
      <c r="I760" s="1">
        <f>Canada_data[[#This Row],[ Cost Of Goods ]]+Canada_data[[#This Row],[Shipping Cost]]</f>
        <v>369.13849999999996</v>
      </c>
      <c r="J760" s="1" t="s">
        <v>59</v>
      </c>
      <c r="K760" s="1" t="s">
        <v>22</v>
      </c>
      <c r="L760" s="1" t="s">
        <v>30</v>
      </c>
      <c r="M760" s="1" t="s">
        <v>50</v>
      </c>
      <c r="N760" s="1" t="s">
        <v>32</v>
      </c>
      <c r="O760" s="1" t="s">
        <v>262</v>
      </c>
      <c r="P760" s="34"/>
      <c r="Q760" s="34"/>
    </row>
    <row r="761" spans="1:17" x14ac:dyDescent="0.3">
      <c r="A761" s="1">
        <v>2309</v>
      </c>
      <c r="B761" s="2">
        <v>40611</v>
      </c>
      <c r="C761" s="1" t="s">
        <v>13</v>
      </c>
      <c r="D761" s="1">
        <v>7</v>
      </c>
      <c r="E761" s="1">
        <v>27.01</v>
      </c>
      <c r="F761" s="1" t="s">
        <v>25</v>
      </c>
      <c r="G761" s="1">
        <v>1.49</v>
      </c>
      <c r="H761" s="1">
        <f>(70/100*Canada_data[[#This Row],[Sales]])</f>
        <v>18.907</v>
      </c>
      <c r="I761" s="1">
        <f>Canada_data[[#This Row],[ Cost Of Goods ]]+Canada_data[[#This Row],[Shipping Cost]]</f>
        <v>20.396999999999998</v>
      </c>
      <c r="J761" s="1" t="s">
        <v>49</v>
      </c>
      <c r="K761" s="1" t="s">
        <v>16</v>
      </c>
      <c r="L761" s="1" t="s">
        <v>27</v>
      </c>
      <c r="M761" s="1" t="s">
        <v>79</v>
      </c>
      <c r="N761" s="1" t="s">
        <v>19</v>
      </c>
      <c r="O761" s="2">
        <v>40672</v>
      </c>
      <c r="P761" s="34"/>
      <c r="Q761" s="34"/>
    </row>
    <row r="762" spans="1:17" x14ac:dyDescent="0.3">
      <c r="A762" s="1">
        <v>21927</v>
      </c>
      <c r="B762" s="2">
        <v>40828</v>
      </c>
      <c r="C762" s="1" t="s">
        <v>35</v>
      </c>
      <c r="D762" s="1">
        <v>23</v>
      </c>
      <c r="E762" s="1">
        <v>8225.24</v>
      </c>
      <c r="F762" s="1" t="s">
        <v>21</v>
      </c>
      <c r="G762" s="1">
        <v>30</v>
      </c>
      <c r="H762" s="1">
        <f>(70/100*Canada_data[[#This Row],[Sales]])</f>
        <v>5757.6679999999997</v>
      </c>
      <c r="I762" s="1">
        <f>Canada_data[[#This Row],[ Cost Of Goods ]]+Canada_data[[#This Row],[Shipping Cost]]</f>
        <v>5787.6679999999997</v>
      </c>
      <c r="J762" s="1" t="s">
        <v>49</v>
      </c>
      <c r="K762" s="1" t="s">
        <v>29</v>
      </c>
      <c r="L762" s="1" t="s">
        <v>17</v>
      </c>
      <c r="M762" s="1" t="s">
        <v>23</v>
      </c>
      <c r="N762" s="1" t="s">
        <v>24</v>
      </c>
      <c r="O762" s="2">
        <v>40859</v>
      </c>
      <c r="P762" s="34"/>
      <c r="Q762" s="34"/>
    </row>
    <row r="763" spans="1:17" x14ac:dyDescent="0.3">
      <c r="A763" s="1">
        <v>53283</v>
      </c>
      <c r="B763" s="2" t="s">
        <v>171</v>
      </c>
      <c r="C763" s="1" t="s">
        <v>35</v>
      </c>
      <c r="D763" s="1">
        <v>2</v>
      </c>
      <c r="E763" s="1">
        <v>25.07</v>
      </c>
      <c r="F763" s="1" t="s">
        <v>25</v>
      </c>
      <c r="G763" s="1">
        <v>5.76</v>
      </c>
      <c r="H763" s="1">
        <f>(70/100*Canada_data[[#This Row],[Sales]])</f>
        <v>17.548999999999999</v>
      </c>
      <c r="I763" s="1">
        <f>Canada_data[[#This Row],[ Cost Of Goods ]]+Canada_data[[#This Row],[Shipping Cost]]</f>
        <v>23.308999999999997</v>
      </c>
      <c r="J763" s="1" t="s">
        <v>15</v>
      </c>
      <c r="K763" s="1" t="s">
        <v>29</v>
      </c>
      <c r="L763" s="1" t="s">
        <v>30</v>
      </c>
      <c r="M763" s="1" t="s">
        <v>46</v>
      </c>
      <c r="N763" s="1" t="s">
        <v>47</v>
      </c>
      <c r="O763" s="1" t="s">
        <v>249</v>
      </c>
      <c r="P763" s="34"/>
      <c r="Q763" s="34"/>
    </row>
    <row r="764" spans="1:17" x14ac:dyDescent="0.3">
      <c r="A764" s="1">
        <v>18593</v>
      </c>
      <c r="B764" s="2" t="s">
        <v>184</v>
      </c>
      <c r="C764" s="1" t="s">
        <v>35</v>
      </c>
      <c r="D764" s="1">
        <v>23</v>
      </c>
      <c r="E764" s="1">
        <v>6572.04</v>
      </c>
      <c r="F764" s="1" t="s">
        <v>25</v>
      </c>
      <c r="G764" s="1">
        <v>7.18</v>
      </c>
      <c r="H764" s="1">
        <f>(70/100*Canada_data[[#This Row],[Sales]])</f>
        <v>4600.4279999999999</v>
      </c>
      <c r="I764" s="1">
        <f>Canada_data[[#This Row],[ Cost Of Goods ]]+Canada_data[[#This Row],[Shipping Cost]]</f>
        <v>4607.6080000000002</v>
      </c>
      <c r="J764" s="1" t="s">
        <v>59</v>
      </c>
      <c r="K764" s="1" t="s">
        <v>22</v>
      </c>
      <c r="L764" s="1" t="s">
        <v>30</v>
      </c>
      <c r="M764" s="1" t="s">
        <v>31</v>
      </c>
      <c r="N764" s="1" t="s">
        <v>19</v>
      </c>
      <c r="O764" s="1" t="s">
        <v>208</v>
      </c>
      <c r="P764" s="34"/>
      <c r="Q764" s="34"/>
    </row>
    <row r="765" spans="1:17" x14ac:dyDescent="0.3">
      <c r="A765" s="1">
        <v>36708</v>
      </c>
      <c r="B765" s="2" t="s">
        <v>154</v>
      </c>
      <c r="C765" s="1" t="s">
        <v>53</v>
      </c>
      <c r="D765" s="1">
        <v>25</v>
      </c>
      <c r="E765" s="1">
        <v>2614.3705</v>
      </c>
      <c r="F765" s="1" t="s">
        <v>25</v>
      </c>
      <c r="G765" s="1">
        <v>7.69</v>
      </c>
      <c r="H765" s="1">
        <f>(70/100*Canada_data[[#This Row],[Sales]])</f>
        <v>1830.0593499999998</v>
      </c>
      <c r="I765" s="1">
        <f>Canada_data[[#This Row],[ Cost Of Goods ]]+Canada_data[[#This Row],[Shipping Cost]]</f>
        <v>1837.7493499999998</v>
      </c>
      <c r="J765" s="1" t="s">
        <v>108</v>
      </c>
      <c r="K765" s="1" t="s">
        <v>22</v>
      </c>
      <c r="L765" s="1" t="s">
        <v>30</v>
      </c>
      <c r="M765" s="1" t="s">
        <v>50</v>
      </c>
      <c r="N765" s="1" t="s">
        <v>19</v>
      </c>
      <c r="O765" s="1" t="s">
        <v>227</v>
      </c>
      <c r="P765" s="34"/>
      <c r="Q765" s="34"/>
    </row>
    <row r="766" spans="1:17" x14ac:dyDescent="0.3">
      <c r="A766" s="1">
        <v>10535</v>
      </c>
      <c r="B766" s="2" t="s">
        <v>63</v>
      </c>
      <c r="C766" s="1" t="s">
        <v>13</v>
      </c>
      <c r="D766" s="1">
        <v>25</v>
      </c>
      <c r="E766" s="1">
        <v>854.88</v>
      </c>
      <c r="F766" s="1" t="s">
        <v>25</v>
      </c>
      <c r="G766" s="1">
        <v>19.989999999999998</v>
      </c>
      <c r="H766" s="1">
        <f>(70/100*Canada_data[[#This Row],[Sales]])</f>
        <v>598.41599999999994</v>
      </c>
      <c r="I766" s="1">
        <f>Canada_data[[#This Row],[ Cost Of Goods ]]+Canada_data[[#This Row],[Shipping Cost]]</f>
        <v>618.40599999999995</v>
      </c>
      <c r="J766" s="1" t="s">
        <v>26</v>
      </c>
      <c r="K766" s="1" t="s">
        <v>22</v>
      </c>
      <c r="L766" s="1" t="s">
        <v>17</v>
      </c>
      <c r="M766" s="1" t="s">
        <v>18</v>
      </c>
      <c r="N766" s="1" t="s">
        <v>19</v>
      </c>
      <c r="O766" s="1" t="s">
        <v>65</v>
      </c>
      <c r="P766" s="34"/>
      <c r="Q766" s="34"/>
    </row>
    <row r="767" spans="1:17" x14ac:dyDescent="0.3">
      <c r="A767" s="1">
        <v>26145</v>
      </c>
      <c r="B767" s="2">
        <v>40640</v>
      </c>
      <c r="C767" s="1" t="s">
        <v>13</v>
      </c>
      <c r="D767" s="1">
        <v>27</v>
      </c>
      <c r="E767" s="1">
        <v>735.09</v>
      </c>
      <c r="F767" s="1" t="s">
        <v>25</v>
      </c>
      <c r="G767" s="1">
        <v>7.87</v>
      </c>
      <c r="H767" s="1">
        <f>(70/100*Canada_data[[#This Row],[Sales]])</f>
        <v>514.56299999999999</v>
      </c>
      <c r="I767" s="1">
        <f>Canada_data[[#This Row],[ Cost Of Goods ]]+Canada_data[[#This Row],[Shipping Cost]]</f>
        <v>522.43299999999999</v>
      </c>
      <c r="J767" s="1" t="s">
        <v>56</v>
      </c>
      <c r="K767" s="1" t="s">
        <v>22</v>
      </c>
      <c r="L767" s="1" t="s">
        <v>17</v>
      </c>
      <c r="M767" s="1" t="s">
        <v>18</v>
      </c>
      <c r="N767" s="1" t="s">
        <v>19</v>
      </c>
      <c r="O767" s="2">
        <v>40701</v>
      </c>
      <c r="P767" s="34"/>
      <c r="Q767" s="34"/>
    </row>
    <row r="768" spans="1:17" x14ac:dyDescent="0.3">
      <c r="A768" s="1">
        <v>43013</v>
      </c>
      <c r="B768" s="2" t="s">
        <v>146</v>
      </c>
      <c r="C768" s="1" t="s">
        <v>13</v>
      </c>
      <c r="D768" s="1">
        <v>43</v>
      </c>
      <c r="E768" s="1">
        <v>1438.33</v>
      </c>
      <c r="F768" s="1" t="s">
        <v>25</v>
      </c>
      <c r="G768" s="1">
        <v>8.2200000000000006</v>
      </c>
      <c r="H768" s="1">
        <f>(70/100*Canada_data[[#This Row],[Sales]])</f>
        <v>1006.8309999999999</v>
      </c>
      <c r="I768" s="1">
        <f>Canada_data[[#This Row],[ Cost Of Goods ]]+Canada_data[[#This Row],[Shipping Cost]]</f>
        <v>1015.0509999999999</v>
      </c>
      <c r="J768" s="1" t="s">
        <v>15</v>
      </c>
      <c r="K768" s="1" t="s">
        <v>29</v>
      </c>
      <c r="L768" s="1" t="s">
        <v>27</v>
      </c>
      <c r="M768" s="1" t="s">
        <v>64</v>
      </c>
      <c r="N768" s="1" t="s">
        <v>19</v>
      </c>
      <c r="O768" s="1" t="s">
        <v>255</v>
      </c>
      <c r="P768" s="34"/>
      <c r="Q768" s="34"/>
    </row>
    <row r="769" spans="1:17" x14ac:dyDescent="0.3">
      <c r="A769" s="1">
        <v>56900</v>
      </c>
      <c r="B769" s="2" t="s">
        <v>206</v>
      </c>
      <c r="C769" s="1" t="s">
        <v>53</v>
      </c>
      <c r="D769" s="1">
        <v>16</v>
      </c>
      <c r="E769" s="1">
        <v>54.32</v>
      </c>
      <c r="F769" s="1" t="s">
        <v>25</v>
      </c>
      <c r="G769" s="1">
        <v>0.7</v>
      </c>
      <c r="H769" s="1">
        <f>(70/100*Canada_data[[#This Row],[Sales]])</f>
        <v>38.024000000000001</v>
      </c>
      <c r="I769" s="1">
        <f>Canada_data[[#This Row],[ Cost Of Goods ]]+Canada_data[[#This Row],[Shipping Cost]]</f>
        <v>38.724000000000004</v>
      </c>
      <c r="J769" s="1" t="s">
        <v>43</v>
      </c>
      <c r="K769" s="1" t="s">
        <v>44</v>
      </c>
      <c r="L769" s="1" t="s">
        <v>27</v>
      </c>
      <c r="M769" s="1" t="s">
        <v>102</v>
      </c>
      <c r="N769" s="1" t="s">
        <v>38</v>
      </c>
      <c r="O769" s="1" t="s">
        <v>217</v>
      </c>
      <c r="P769" s="34"/>
      <c r="Q769" s="34"/>
    </row>
    <row r="770" spans="1:17" x14ac:dyDescent="0.3">
      <c r="A770" s="1">
        <v>58884</v>
      </c>
      <c r="B770" s="2" t="s">
        <v>106</v>
      </c>
      <c r="C770" s="1" t="s">
        <v>13</v>
      </c>
      <c r="D770" s="1">
        <v>29</v>
      </c>
      <c r="E770" s="1">
        <v>87.68</v>
      </c>
      <c r="F770" s="1" t="s">
        <v>25</v>
      </c>
      <c r="G770" s="1">
        <v>0.99</v>
      </c>
      <c r="H770" s="1">
        <f>(70/100*Canada_data[[#This Row],[Sales]])</f>
        <v>61.375999999999998</v>
      </c>
      <c r="I770" s="1">
        <f>Canada_data[[#This Row],[ Cost Of Goods ]]+Canada_data[[#This Row],[Shipping Cost]]</f>
        <v>62.366</v>
      </c>
      <c r="J770" s="1" t="s">
        <v>43</v>
      </c>
      <c r="K770" s="1" t="s">
        <v>22</v>
      </c>
      <c r="L770" s="1" t="s">
        <v>27</v>
      </c>
      <c r="M770" s="1" t="s">
        <v>85</v>
      </c>
      <c r="N770" s="1" t="s">
        <v>19</v>
      </c>
      <c r="O770" s="1" t="s">
        <v>107</v>
      </c>
      <c r="P770" s="34"/>
      <c r="Q770" s="34"/>
    </row>
    <row r="771" spans="1:17" x14ac:dyDescent="0.3">
      <c r="A771" s="1">
        <v>32129</v>
      </c>
      <c r="B771" s="2">
        <v>40581</v>
      </c>
      <c r="C771" s="1" t="s">
        <v>20</v>
      </c>
      <c r="D771" s="1">
        <v>4</v>
      </c>
      <c r="E771" s="1">
        <v>8467.68</v>
      </c>
      <c r="F771" s="1" t="s">
        <v>21</v>
      </c>
      <c r="G771" s="1">
        <v>14.7</v>
      </c>
      <c r="H771" s="1">
        <f>(70/100*Canada_data[[#This Row],[Sales]])</f>
        <v>5927.3760000000002</v>
      </c>
      <c r="I771" s="1">
        <f>Canada_data[[#This Row],[ Cost Of Goods ]]+Canada_data[[#This Row],[Shipping Cost]]</f>
        <v>5942.076</v>
      </c>
      <c r="J771" s="1" t="s">
        <v>15</v>
      </c>
      <c r="K771" s="1" t="s">
        <v>16</v>
      </c>
      <c r="L771" s="1" t="s">
        <v>30</v>
      </c>
      <c r="M771" s="1" t="s">
        <v>46</v>
      </c>
      <c r="N771" s="1" t="s">
        <v>24</v>
      </c>
      <c r="O771" s="2">
        <v>40640</v>
      </c>
      <c r="P771" s="34"/>
      <c r="Q771" s="34"/>
    </row>
    <row r="772" spans="1:17" x14ac:dyDescent="0.3">
      <c r="A772" s="1">
        <v>16320</v>
      </c>
      <c r="B772" s="2" t="s">
        <v>61</v>
      </c>
      <c r="C772" s="1" t="s">
        <v>53</v>
      </c>
      <c r="D772" s="1">
        <v>17</v>
      </c>
      <c r="E772" s="1">
        <v>1856.9694999999999</v>
      </c>
      <c r="F772" s="1" t="s">
        <v>25</v>
      </c>
      <c r="G772" s="1">
        <v>8.08</v>
      </c>
      <c r="H772" s="1">
        <f>(70/100*Canada_data[[#This Row],[Sales]])</f>
        <v>1299.8786499999999</v>
      </c>
      <c r="I772" s="1">
        <f>Canada_data[[#This Row],[ Cost Of Goods ]]+Canada_data[[#This Row],[Shipping Cost]]</f>
        <v>1307.9586499999998</v>
      </c>
      <c r="J772" s="1" t="s">
        <v>126</v>
      </c>
      <c r="K772" s="1" t="s">
        <v>44</v>
      </c>
      <c r="L772" s="1" t="s">
        <v>30</v>
      </c>
      <c r="M772" s="1" t="s">
        <v>50</v>
      </c>
      <c r="N772" s="1" t="s">
        <v>19</v>
      </c>
      <c r="O772" s="1" t="s">
        <v>115</v>
      </c>
      <c r="P772" s="34"/>
      <c r="Q772" s="34"/>
    </row>
    <row r="773" spans="1:17" x14ac:dyDescent="0.3">
      <c r="A773" s="1">
        <v>33764</v>
      </c>
      <c r="B773" s="2">
        <v>40818</v>
      </c>
      <c r="C773" s="1" t="s">
        <v>20</v>
      </c>
      <c r="D773" s="1">
        <v>31</v>
      </c>
      <c r="E773" s="1">
        <v>226.15</v>
      </c>
      <c r="F773" s="1" t="s">
        <v>25</v>
      </c>
      <c r="G773" s="1">
        <v>2.35</v>
      </c>
      <c r="H773" s="1">
        <f>(70/100*Canada_data[[#This Row],[Sales]])</f>
        <v>158.30500000000001</v>
      </c>
      <c r="I773" s="1">
        <f>Canada_data[[#This Row],[ Cost Of Goods ]]+Canada_data[[#This Row],[Shipping Cost]]</f>
        <v>160.655</v>
      </c>
      <c r="J773" s="1" t="s">
        <v>36</v>
      </c>
      <c r="K773" s="1" t="s">
        <v>44</v>
      </c>
      <c r="L773" s="1" t="s">
        <v>27</v>
      </c>
      <c r="M773" s="1" t="s">
        <v>41</v>
      </c>
      <c r="N773" s="1" t="s">
        <v>38</v>
      </c>
      <c r="O773" s="2">
        <v>40849</v>
      </c>
      <c r="P773" s="34"/>
      <c r="Q773" s="34"/>
    </row>
    <row r="774" spans="1:17" x14ac:dyDescent="0.3">
      <c r="A774" s="1">
        <v>2181</v>
      </c>
      <c r="B774" s="2">
        <v>40886</v>
      </c>
      <c r="C774" s="1" t="s">
        <v>60</v>
      </c>
      <c r="D774" s="1">
        <v>40</v>
      </c>
      <c r="E774" s="1">
        <v>102.56</v>
      </c>
      <c r="F774" s="1" t="s">
        <v>25</v>
      </c>
      <c r="G774" s="1">
        <v>0.5</v>
      </c>
      <c r="H774" s="1">
        <f>(70/100*Canada_data[[#This Row],[Sales]])</f>
        <v>71.792000000000002</v>
      </c>
      <c r="I774" s="1">
        <f>Canada_data[[#This Row],[ Cost Of Goods ]]+Canada_data[[#This Row],[Shipping Cost]]</f>
        <v>72.292000000000002</v>
      </c>
      <c r="J774" s="1" t="s">
        <v>56</v>
      </c>
      <c r="K774" s="1" t="s">
        <v>29</v>
      </c>
      <c r="L774" s="1" t="s">
        <v>27</v>
      </c>
      <c r="M774" s="1" t="s">
        <v>85</v>
      </c>
      <c r="N774" s="1" t="s">
        <v>19</v>
      </c>
      <c r="O774" s="2">
        <v>40886</v>
      </c>
      <c r="P774" s="34"/>
      <c r="Q774" s="34"/>
    </row>
    <row r="775" spans="1:17" x14ac:dyDescent="0.3">
      <c r="A775" s="1">
        <v>53411</v>
      </c>
      <c r="B775" s="2" t="s">
        <v>279</v>
      </c>
      <c r="C775" s="1" t="s">
        <v>20</v>
      </c>
      <c r="D775" s="1">
        <v>25</v>
      </c>
      <c r="E775" s="1">
        <v>667.64</v>
      </c>
      <c r="F775" s="1" t="s">
        <v>25</v>
      </c>
      <c r="G775" s="1">
        <v>4</v>
      </c>
      <c r="H775" s="1">
        <f>(70/100*Canada_data[[#This Row],[Sales]])</f>
        <v>467.34799999999996</v>
      </c>
      <c r="I775" s="1">
        <f>Canada_data[[#This Row],[ Cost Of Goods ]]+Canada_data[[#This Row],[Shipping Cost]]</f>
        <v>471.34799999999996</v>
      </c>
      <c r="J775" s="1" t="s">
        <v>36</v>
      </c>
      <c r="K775" s="1" t="s">
        <v>44</v>
      </c>
      <c r="L775" s="1" t="s">
        <v>30</v>
      </c>
      <c r="M775" s="1" t="s">
        <v>31</v>
      </c>
      <c r="N775" s="1" t="s">
        <v>19</v>
      </c>
      <c r="O775" s="1" t="s">
        <v>252</v>
      </c>
      <c r="P775" s="34"/>
      <c r="Q775" s="34"/>
    </row>
    <row r="776" spans="1:17" x14ac:dyDescent="0.3">
      <c r="A776" s="1">
        <v>17539</v>
      </c>
      <c r="B776" s="2" t="s">
        <v>54</v>
      </c>
      <c r="C776" s="1" t="s">
        <v>53</v>
      </c>
      <c r="D776" s="1">
        <v>10</v>
      </c>
      <c r="E776" s="1">
        <v>1529.3115</v>
      </c>
      <c r="F776" s="1" t="s">
        <v>25</v>
      </c>
      <c r="G776" s="1">
        <v>8.99</v>
      </c>
      <c r="H776" s="1">
        <f>(70/100*Canada_data[[#This Row],[Sales]])</f>
        <v>1070.5180499999999</v>
      </c>
      <c r="I776" s="1">
        <f>Canada_data[[#This Row],[ Cost Of Goods ]]+Canada_data[[#This Row],[Shipping Cost]]</f>
        <v>1079.5080499999999</v>
      </c>
      <c r="J776" s="1" t="s">
        <v>59</v>
      </c>
      <c r="K776" s="1" t="s">
        <v>16</v>
      </c>
      <c r="L776" s="1" t="s">
        <v>30</v>
      </c>
      <c r="M776" s="1" t="s">
        <v>50</v>
      </c>
      <c r="N776" s="1" t="s">
        <v>19</v>
      </c>
      <c r="O776" s="1" t="s">
        <v>194</v>
      </c>
      <c r="P776" s="34"/>
      <c r="Q776" s="34"/>
    </row>
    <row r="777" spans="1:17" x14ac:dyDescent="0.3">
      <c r="A777" s="1">
        <v>8195</v>
      </c>
      <c r="B777" s="2">
        <v>40695</v>
      </c>
      <c r="C777" s="1" t="s">
        <v>60</v>
      </c>
      <c r="D777" s="1">
        <v>26</v>
      </c>
      <c r="E777" s="1">
        <v>87.52</v>
      </c>
      <c r="F777" s="1" t="s">
        <v>25</v>
      </c>
      <c r="G777" s="1">
        <v>3.97</v>
      </c>
      <c r="H777" s="1">
        <f>(70/100*Canada_data[[#This Row],[Sales]])</f>
        <v>61.263999999999996</v>
      </c>
      <c r="I777" s="1">
        <f>Canada_data[[#This Row],[ Cost Of Goods ]]+Canada_data[[#This Row],[Shipping Cost]]</f>
        <v>65.233999999999995</v>
      </c>
      <c r="J777" s="1" t="s">
        <v>36</v>
      </c>
      <c r="K777" s="1" t="s">
        <v>16</v>
      </c>
      <c r="L777" s="1" t="s">
        <v>27</v>
      </c>
      <c r="M777" s="1" t="s">
        <v>41</v>
      </c>
      <c r="N777" s="1" t="s">
        <v>38</v>
      </c>
      <c r="O777" s="2">
        <v>40725</v>
      </c>
      <c r="P777" s="34"/>
      <c r="Q777" s="34"/>
    </row>
    <row r="778" spans="1:17" x14ac:dyDescent="0.3">
      <c r="A778" s="1">
        <v>30658</v>
      </c>
      <c r="B778" s="2" t="s">
        <v>107</v>
      </c>
      <c r="C778" s="1" t="s">
        <v>60</v>
      </c>
      <c r="D778" s="1">
        <v>35</v>
      </c>
      <c r="E778" s="1">
        <v>17387.650000000001</v>
      </c>
      <c r="F778" s="1" t="s">
        <v>25</v>
      </c>
      <c r="G778" s="1">
        <v>24.49</v>
      </c>
      <c r="H778" s="1">
        <f>(70/100*Canada_data[[#This Row],[Sales]])</f>
        <v>12171.355</v>
      </c>
      <c r="I778" s="1">
        <f>Canada_data[[#This Row],[ Cost Of Goods ]]+Canada_data[[#This Row],[Shipping Cost]]</f>
        <v>12195.844999999999</v>
      </c>
      <c r="J778" s="1" t="s">
        <v>26</v>
      </c>
      <c r="K778" s="1" t="s">
        <v>22</v>
      </c>
      <c r="L778" s="1" t="s">
        <v>30</v>
      </c>
      <c r="M778" s="1" t="s">
        <v>214</v>
      </c>
      <c r="N778" s="1" t="s">
        <v>93</v>
      </c>
      <c r="O778" s="1" t="s">
        <v>216</v>
      </c>
      <c r="P778" s="34"/>
      <c r="Q778" s="34"/>
    </row>
    <row r="779" spans="1:17" x14ac:dyDescent="0.3">
      <c r="A779" s="1">
        <v>45025</v>
      </c>
      <c r="B779" s="2">
        <v>40851</v>
      </c>
      <c r="C779" s="1" t="s">
        <v>35</v>
      </c>
      <c r="D779" s="1">
        <v>26</v>
      </c>
      <c r="E779" s="1">
        <v>73.819999999999993</v>
      </c>
      <c r="F779" s="1" t="s">
        <v>25</v>
      </c>
      <c r="G779" s="1">
        <v>1.49</v>
      </c>
      <c r="H779" s="1">
        <f>(70/100*Canada_data[[#This Row],[Sales]])</f>
        <v>51.673999999999992</v>
      </c>
      <c r="I779" s="1">
        <f>Canada_data[[#This Row],[ Cost Of Goods ]]+Canada_data[[#This Row],[Shipping Cost]]</f>
        <v>53.163999999999994</v>
      </c>
      <c r="J779" s="1" t="s">
        <v>40</v>
      </c>
      <c r="K779" s="1" t="s">
        <v>22</v>
      </c>
      <c r="L779" s="1" t="s">
        <v>27</v>
      </c>
      <c r="M779" s="1" t="s">
        <v>79</v>
      </c>
      <c r="N779" s="1" t="s">
        <v>19</v>
      </c>
      <c r="O779" s="1" t="s">
        <v>182</v>
      </c>
      <c r="P779" s="34"/>
      <c r="Q779" s="34"/>
    </row>
    <row r="780" spans="1:17" x14ac:dyDescent="0.3">
      <c r="A780" s="1">
        <v>36676</v>
      </c>
      <c r="B780" s="2" t="s">
        <v>149</v>
      </c>
      <c r="C780" s="1" t="s">
        <v>53</v>
      </c>
      <c r="D780" s="1">
        <v>32</v>
      </c>
      <c r="E780" s="1">
        <v>3046.01</v>
      </c>
      <c r="F780" s="1" t="s">
        <v>21</v>
      </c>
      <c r="G780" s="1">
        <v>14</v>
      </c>
      <c r="H780" s="1">
        <f>(70/100*Canada_data[[#This Row],[Sales]])</f>
        <v>2132.2069999999999</v>
      </c>
      <c r="I780" s="1">
        <f>Canada_data[[#This Row],[ Cost Of Goods ]]+Canada_data[[#This Row],[Shipping Cost]]</f>
        <v>2146.2069999999999</v>
      </c>
      <c r="J780" s="1" t="s">
        <v>108</v>
      </c>
      <c r="K780" s="1" t="s">
        <v>22</v>
      </c>
      <c r="L780" s="1" t="s">
        <v>30</v>
      </c>
      <c r="M780" s="1" t="s">
        <v>46</v>
      </c>
      <c r="N780" s="1" t="s">
        <v>24</v>
      </c>
      <c r="O780" s="1" t="s">
        <v>225</v>
      </c>
      <c r="P780" s="34"/>
      <c r="Q780" s="34"/>
    </row>
    <row r="781" spans="1:17" x14ac:dyDescent="0.3">
      <c r="A781" s="1">
        <v>3526</v>
      </c>
      <c r="B781" s="2" t="s">
        <v>161</v>
      </c>
      <c r="C781" s="1" t="s">
        <v>13</v>
      </c>
      <c r="D781" s="1">
        <v>20</v>
      </c>
      <c r="E781" s="1">
        <v>246.06</v>
      </c>
      <c r="F781" s="1" t="s">
        <v>25</v>
      </c>
      <c r="G781" s="1">
        <v>6.2</v>
      </c>
      <c r="H781" s="1">
        <f>(70/100*Canada_data[[#This Row],[Sales]])</f>
        <v>172.24199999999999</v>
      </c>
      <c r="I781" s="1">
        <f>Canada_data[[#This Row],[ Cost Of Goods ]]+Canada_data[[#This Row],[Shipping Cost]]</f>
        <v>178.44199999999998</v>
      </c>
      <c r="J781" s="1" t="s">
        <v>49</v>
      </c>
      <c r="K781" s="1" t="s">
        <v>44</v>
      </c>
      <c r="L781" s="1" t="s">
        <v>17</v>
      </c>
      <c r="M781" s="1" t="s">
        <v>18</v>
      </c>
      <c r="N781" s="1" t="s">
        <v>38</v>
      </c>
      <c r="O781" s="1" t="s">
        <v>42</v>
      </c>
      <c r="P781" s="34"/>
      <c r="Q781" s="34"/>
    </row>
    <row r="782" spans="1:17" x14ac:dyDescent="0.3">
      <c r="A782" s="1">
        <v>29249</v>
      </c>
      <c r="B782" s="2" t="s">
        <v>273</v>
      </c>
      <c r="C782" s="1" t="s">
        <v>13</v>
      </c>
      <c r="D782" s="1">
        <v>12</v>
      </c>
      <c r="E782" s="1">
        <v>3156.6</v>
      </c>
      <c r="F782" s="1" t="s">
        <v>25</v>
      </c>
      <c r="G782" s="1">
        <v>24.49</v>
      </c>
      <c r="H782" s="1">
        <f>(70/100*Canada_data[[#This Row],[Sales]])</f>
        <v>2209.62</v>
      </c>
      <c r="I782" s="1">
        <f>Canada_data[[#This Row],[ Cost Of Goods ]]+Canada_data[[#This Row],[Shipping Cost]]</f>
        <v>2234.1099999999997</v>
      </c>
      <c r="J782" s="1" t="s">
        <v>40</v>
      </c>
      <c r="K782" s="1" t="s">
        <v>22</v>
      </c>
      <c r="L782" s="1" t="s">
        <v>17</v>
      </c>
      <c r="M782" s="1" t="s">
        <v>23</v>
      </c>
      <c r="N782" s="1" t="s">
        <v>93</v>
      </c>
      <c r="O782" s="1" t="s">
        <v>153</v>
      </c>
      <c r="P782" s="34"/>
      <c r="Q782" s="34"/>
    </row>
    <row r="783" spans="1:17" x14ac:dyDescent="0.3">
      <c r="A783" s="1">
        <v>46662</v>
      </c>
      <c r="B783" s="2" t="s">
        <v>81</v>
      </c>
      <c r="C783" s="1" t="s">
        <v>20</v>
      </c>
      <c r="D783" s="1">
        <v>48</v>
      </c>
      <c r="E783" s="1">
        <v>3410.1574999999998</v>
      </c>
      <c r="F783" s="1" t="s">
        <v>25</v>
      </c>
      <c r="G783" s="1">
        <v>0.99</v>
      </c>
      <c r="H783" s="1">
        <f>(70/100*Canada_data[[#This Row],[Sales]])</f>
        <v>2387.1102499999997</v>
      </c>
      <c r="I783" s="1">
        <f>Canada_data[[#This Row],[ Cost Of Goods ]]+Canada_data[[#This Row],[Shipping Cost]]</f>
        <v>2388.1002499999995</v>
      </c>
      <c r="J783" s="1" t="s">
        <v>15</v>
      </c>
      <c r="K783" s="1" t="s">
        <v>29</v>
      </c>
      <c r="L783" s="1" t="s">
        <v>30</v>
      </c>
      <c r="M783" s="1" t="s">
        <v>50</v>
      </c>
      <c r="N783" s="1" t="s">
        <v>38</v>
      </c>
      <c r="O783" s="1" t="s">
        <v>69</v>
      </c>
      <c r="P783" s="34"/>
      <c r="Q783" s="34"/>
    </row>
    <row r="784" spans="1:17" x14ac:dyDescent="0.3">
      <c r="A784" s="1">
        <v>24387</v>
      </c>
      <c r="B784" s="2">
        <v>40824</v>
      </c>
      <c r="C784" s="1" t="s">
        <v>20</v>
      </c>
      <c r="D784" s="1">
        <v>17</v>
      </c>
      <c r="E784" s="1">
        <v>6048.18</v>
      </c>
      <c r="F784" s="1" t="s">
        <v>21</v>
      </c>
      <c r="G784" s="1">
        <v>60</v>
      </c>
      <c r="H784" s="1">
        <f>(70/100*Canada_data[[#This Row],[Sales]])</f>
        <v>4233.7259999999997</v>
      </c>
      <c r="I784" s="1">
        <f>Canada_data[[#This Row],[ Cost Of Goods ]]+Canada_data[[#This Row],[Shipping Cost]]</f>
        <v>4293.7259999999997</v>
      </c>
      <c r="J784" s="1" t="s">
        <v>26</v>
      </c>
      <c r="K784" s="1" t="s">
        <v>44</v>
      </c>
      <c r="L784" s="1" t="s">
        <v>17</v>
      </c>
      <c r="M784" s="1" t="s">
        <v>57</v>
      </c>
      <c r="N784" s="1" t="s">
        <v>24</v>
      </c>
      <c r="O784" s="2">
        <v>40824</v>
      </c>
      <c r="P784" s="34"/>
      <c r="Q784" s="34"/>
    </row>
    <row r="785" spans="1:17" x14ac:dyDescent="0.3">
      <c r="A785" s="1">
        <v>1317</v>
      </c>
      <c r="B785" s="2" t="s">
        <v>260</v>
      </c>
      <c r="C785" s="1" t="s">
        <v>35</v>
      </c>
      <c r="D785" s="1">
        <v>40</v>
      </c>
      <c r="E785" s="1">
        <v>192.54</v>
      </c>
      <c r="F785" s="1" t="s">
        <v>25</v>
      </c>
      <c r="G785" s="1">
        <v>7.44</v>
      </c>
      <c r="H785" s="1">
        <f>(70/100*Canada_data[[#This Row],[Sales]])</f>
        <v>134.77799999999999</v>
      </c>
      <c r="I785" s="1">
        <f>Canada_data[[#This Row],[ Cost Of Goods ]]+Canada_data[[#This Row],[Shipping Cost]]</f>
        <v>142.21799999999999</v>
      </c>
      <c r="J785" s="1" t="s">
        <v>108</v>
      </c>
      <c r="K785" s="1" t="s">
        <v>16</v>
      </c>
      <c r="L785" s="1" t="s">
        <v>27</v>
      </c>
      <c r="M785" s="1" t="s">
        <v>28</v>
      </c>
      <c r="N785" s="1" t="s">
        <v>19</v>
      </c>
      <c r="O785" s="1" t="s">
        <v>109</v>
      </c>
      <c r="P785" s="34"/>
      <c r="Q785" s="34"/>
    </row>
    <row r="786" spans="1:17" x14ac:dyDescent="0.3">
      <c r="A786" s="1">
        <v>5696</v>
      </c>
      <c r="B786" s="2">
        <v>40607</v>
      </c>
      <c r="C786" s="1" t="s">
        <v>20</v>
      </c>
      <c r="D786" s="1">
        <v>31</v>
      </c>
      <c r="E786" s="1">
        <v>175.92</v>
      </c>
      <c r="F786" s="1" t="s">
        <v>25</v>
      </c>
      <c r="G786" s="1">
        <v>3.85</v>
      </c>
      <c r="H786" s="1">
        <f>(70/100*Canada_data[[#This Row],[Sales]])</f>
        <v>123.14399999999998</v>
      </c>
      <c r="I786" s="1">
        <f>Canada_data[[#This Row],[ Cost Of Goods ]]+Canada_data[[#This Row],[Shipping Cost]]</f>
        <v>126.99399999999997</v>
      </c>
      <c r="J786" s="1" t="s">
        <v>40</v>
      </c>
      <c r="K786" s="1" t="s">
        <v>16</v>
      </c>
      <c r="L786" s="1" t="s">
        <v>30</v>
      </c>
      <c r="M786" s="1" t="s">
        <v>31</v>
      </c>
      <c r="N786" s="1" t="s">
        <v>32</v>
      </c>
      <c r="O786" s="2">
        <v>40668</v>
      </c>
      <c r="P786" s="34"/>
      <c r="Q786" s="34"/>
    </row>
    <row r="787" spans="1:17" x14ac:dyDescent="0.3">
      <c r="A787" s="1">
        <v>12293</v>
      </c>
      <c r="B787" s="2" t="s">
        <v>254</v>
      </c>
      <c r="C787" s="1" t="s">
        <v>35</v>
      </c>
      <c r="D787" s="1">
        <v>31</v>
      </c>
      <c r="E787" s="1">
        <v>283.17</v>
      </c>
      <c r="F787" s="1" t="s">
        <v>25</v>
      </c>
      <c r="G787" s="1">
        <v>1.39</v>
      </c>
      <c r="H787" s="1">
        <f>(70/100*Canada_data[[#This Row],[Sales]])</f>
        <v>198.21899999999999</v>
      </c>
      <c r="I787" s="1">
        <f>Canada_data[[#This Row],[ Cost Of Goods ]]+Canada_data[[#This Row],[Shipping Cost]]</f>
        <v>199.60899999999998</v>
      </c>
      <c r="J787" s="1" t="s">
        <v>126</v>
      </c>
      <c r="K787" s="1" t="s">
        <v>29</v>
      </c>
      <c r="L787" s="1" t="s">
        <v>27</v>
      </c>
      <c r="M787" s="1" t="s">
        <v>168</v>
      </c>
      <c r="N787" s="1" t="s">
        <v>19</v>
      </c>
      <c r="O787" s="1" t="s">
        <v>209</v>
      </c>
      <c r="P787" s="34"/>
      <c r="Q787" s="34"/>
    </row>
    <row r="788" spans="1:17" x14ac:dyDescent="0.3">
      <c r="A788" s="1">
        <v>19040</v>
      </c>
      <c r="B788" s="2" t="s">
        <v>88</v>
      </c>
      <c r="C788" s="1" t="s">
        <v>35</v>
      </c>
      <c r="D788" s="1">
        <v>10</v>
      </c>
      <c r="E788" s="1">
        <v>211.97</v>
      </c>
      <c r="F788" s="1" t="s">
        <v>25</v>
      </c>
      <c r="G788" s="1">
        <v>8.99</v>
      </c>
      <c r="H788" s="1">
        <f>(70/100*Canada_data[[#This Row],[Sales]])</f>
        <v>148.37899999999999</v>
      </c>
      <c r="I788" s="1">
        <f>Canada_data[[#This Row],[ Cost Of Goods ]]+Canada_data[[#This Row],[Shipping Cost]]</f>
        <v>157.369</v>
      </c>
      <c r="J788" s="1" t="s">
        <v>49</v>
      </c>
      <c r="K788" s="1" t="s">
        <v>22</v>
      </c>
      <c r="L788" s="1" t="s">
        <v>27</v>
      </c>
      <c r="M788" s="1" t="s">
        <v>41</v>
      </c>
      <c r="N788" s="1" t="s">
        <v>32</v>
      </c>
      <c r="O788" s="1" t="s">
        <v>133</v>
      </c>
      <c r="P788" s="34"/>
      <c r="Q788" s="34"/>
    </row>
    <row r="789" spans="1:17" x14ac:dyDescent="0.3">
      <c r="A789" s="1">
        <v>20967</v>
      </c>
      <c r="B789" s="2" t="s">
        <v>161</v>
      </c>
      <c r="C789" s="1" t="s">
        <v>35</v>
      </c>
      <c r="D789" s="1">
        <v>6</v>
      </c>
      <c r="E789" s="1">
        <v>635.7405</v>
      </c>
      <c r="F789" s="1" t="s">
        <v>25</v>
      </c>
      <c r="G789" s="1">
        <v>8.08</v>
      </c>
      <c r="H789" s="1">
        <f>(70/100*Canada_data[[#This Row],[Sales]])</f>
        <v>445.01835</v>
      </c>
      <c r="I789" s="1">
        <f>Canada_data[[#This Row],[ Cost Of Goods ]]+Canada_data[[#This Row],[Shipping Cost]]</f>
        <v>453.09834999999998</v>
      </c>
      <c r="J789" s="1" t="s">
        <v>40</v>
      </c>
      <c r="K789" s="1" t="s">
        <v>44</v>
      </c>
      <c r="L789" s="1" t="s">
        <v>30</v>
      </c>
      <c r="M789" s="1" t="s">
        <v>50</v>
      </c>
      <c r="N789" s="1" t="s">
        <v>19</v>
      </c>
      <c r="O789" s="1" t="s">
        <v>162</v>
      </c>
      <c r="P789" s="34"/>
      <c r="Q789" s="34"/>
    </row>
    <row r="790" spans="1:17" x14ac:dyDescent="0.3">
      <c r="A790" s="1">
        <v>43875</v>
      </c>
      <c r="B790" s="2">
        <v>40736</v>
      </c>
      <c r="C790" s="1" t="s">
        <v>20</v>
      </c>
      <c r="D790" s="1">
        <v>24</v>
      </c>
      <c r="E790" s="1">
        <v>382.19</v>
      </c>
      <c r="F790" s="1" t="s">
        <v>14</v>
      </c>
      <c r="G790" s="1">
        <v>6.75</v>
      </c>
      <c r="H790" s="1">
        <f>(70/100*Canada_data[[#This Row],[Sales]])</f>
        <v>267.53299999999996</v>
      </c>
      <c r="I790" s="1">
        <f>Canada_data[[#This Row],[ Cost Of Goods ]]+Canada_data[[#This Row],[Shipping Cost]]</f>
        <v>274.28299999999996</v>
      </c>
      <c r="J790" s="1" t="s">
        <v>56</v>
      </c>
      <c r="K790" s="1" t="s">
        <v>22</v>
      </c>
      <c r="L790" s="1" t="s">
        <v>27</v>
      </c>
      <c r="M790" s="1" t="s">
        <v>76</v>
      </c>
      <c r="N790" s="1" t="s">
        <v>47</v>
      </c>
      <c r="O790" s="2">
        <v>40828</v>
      </c>
      <c r="P790" s="34"/>
      <c r="Q790" s="34"/>
    </row>
    <row r="791" spans="1:17" x14ac:dyDescent="0.3">
      <c r="A791" s="1">
        <v>59047</v>
      </c>
      <c r="B791" s="2" t="s">
        <v>233</v>
      </c>
      <c r="C791" s="1" t="s">
        <v>53</v>
      </c>
      <c r="D791" s="1">
        <v>10</v>
      </c>
      <c r="E791" s="1">
        <v>266.94</v>
      </c>
      <c r="F791" s="1" t="s">
        <v>25</v>
      </c>
      <c r="G791" s="1">
        <v>1.99</v>
      </c>
      <c r="H791" s="1">
        <f>(70/100*Canada_data[[#This Row],[Sales]])</f>
        <v>186.85799999999998</v>
      </c>
      <c r="I791" s="1">
        <f>Canada_data[[#This Row],[ Cost Of Goods ]]+Canada_data[[#This Row],[Shipping Cost]]</f>
        <v>188.84799999999998</v>
      </c>
      <c r="J791" s="1" t="s">
        <v>126</v>
      </c>
      <c r="K791" s="1" t="s">
        <v>22</v>
      </c>
      <c r="L791" s="1" t="s">
        <v>30</v>
      </c>
      <c r="M791" s="1" t="s">
        <v>31</v>
      </c>
      <c r="N791" s="1" t="s">
        <v>32</v>
      </c>
      <c r="O791" s="1" t="s">
        <v>233</v>
      </c>
      <c r="P791" s="34"/>
      <c r="Q791" s="34"/>
    </row>
    <row r="792" spans="1:17" x14ac:dyDescent="0.3">
      <c r="A792" s="1">
        <v>46885</v>
      </c>
      <c r="B792" s="2">
        <v>40730</v>
      </c>
      <c r="C792" s="1" t="s">
        <v>13</v>
      </c>
      <c r="D792" s="1">
        <v>48</v>
      </c>
      <c r="E792" s="1">
        <v>90.96</v>
      </c>
      <c r="F792" s="1" t="s">
        <v>25</v>
      </c>
      <c r="G792" s="1">
        <v>1.56</v>
      </c>
      <c r="H792" s="1">
        <f>(70/100*Canada_data[[#This Row],[Sales]])</f>
        <v>63.67199999999999</v>
      </c>
      <c r="I792" s="1">
        <f>Canada_data[[#This Row],[ Cost Of Goods ]]+Canada_data[[#This Row],[Shipping Cost]]</f>
        <v>65.231999999999985</v>
      </c>
      <c r="J792" s="1" t="s">
        <v>40</v>
      </c>
      <c r="K792" s="1" t="s">
        <v>22</v>
      </c>
      <c r="L792" s="1" t="s">
        <v>27</v>
      </c>
      <c r="M792" s="1" t="s">
        <v>102</v>
      </c>
      <c r="N792" s="1" t="s">
        <v>38</v>
      </c>
      <c r="O792" s="2">
        <v>40853</v>
      </c>
      <c r="P792" s="34"/>
      <c r="Q792" s="34"/>
    </row>
    <row r="793" spans="1:17" x14ac:dyDescent="0.3">
      <c r="A793" s="1">
        <v>14368</v>
      </c>
      <c r="B793" s="2">
        <v>40825</v>
      </c>
      <c r="C793" s="1" t="s">
        <v>35</v>
      </c>
      <c r="D793" s="1">
        <v>37</v>
      </c>
      <c r="E793" s="1">
        <v>1218.08</v>
      </c>
      <c r="F793" s="1" t="s">
        <v>25</v>
      </c>
      <c r="G793" s="1">
        <v>8.99</v>
      </c>
      <c r="H793" s="1">
        <f>(70/100*Canada_data[[#This Row],[Sales]])</f>
        <v>852.65599999999995</v>
      </c>
      <c r="I793" s="1">
        <f>Canada_data[[#This Row],[ Cost Of Goods ]]+Canada_data[[#This Row],[Shipping Cost]]</f>
        <v>861.64599999999996</v>
      </c>
      <c r="J793" s="1" t="s">
        <v>56</v>
      </c>
      <c r="K793" s="1" t="s">
        <v>16</v>
      </c>
      <c r="L793" s="1" t="s">
        <v>27</v>
      </c>
      <c r="M793" s="1" t="s">
        <v>41</v>
      </c>
      <c r="N793" s="1" t="s">
        <v>32</v>
      </c>
      <c r="O793" s="2">
        <v>40886</v>
      </c>
      <c r="P793" s="34"/>
      <c r="Q793" s="34"/>
    </row>
    <row r="794" spans="1:17" x14ac:dyDescent="0.3">
      <c r="A794" s="1">
        <v>56420</v>
      </c>
      <c r="B794" s="2" t="s">
        <v>205</v>
      </c>
      <c r="C794" s="1" t="s">
        <v>13</v>
      </c>
      <c r="D794" s="1">
        <v>48</v>
      </c>
      <c r="E794" s="1">
        <v>5138.335</v>
      </c>
      <c r="F794" s="1" t="s">
        <v>25</v>
      </c>
      <c r="G794" s="1">
        <v>8.08</v>
      </c>
      <c r="H794" s="1">
        <f>(70/100*Canada_data[[#This Row],[Sales]])</f>
        <v>3596.8344999999999</v>
      </c>
      <c r="I794" s="1">
        <f>Canada_data[[#This Row],[ Cost Of Goods ]]+Canada_data[[#This Row],[Shipping Cost]]</f>
        <v>3604.9144999999999</v>
      </c>
      <c r="J794" s="1" t="s">
        <v>59</v>
      </c>
      <c r="K794" s="1" t="s">
        <v>16</v>
      </c>
      <c r="L794" s="1" t="s">
        <v>30</v>
      </c>
      <c r="M794" s="1" t="s">
        <v>50</v>
      </c>
      <c r="N794" s="1" t="s">
        <v>19</v>
      </c>
      <c r="O794" s="1" t="s">
        <v>141</v>
      </c>
      <c r="P794" s="34"/>
      <c r="Q794" s="34"/>
    </row>
    <row r="795" spans="1:17" x14ac:dyDescent="0.3">
      <c r="A795" s="1">
        <v>32806</v>
      </c>
      <c r="B795" s="2" t="s">
        <v>261</v>
      </c>
      <c r="C795" s="1" t="s">
        <v>35</v>
      </c>
      <c r="D795" s="1">
        <v>48</v>
      </c>
      <c r="E795" s="1">
        <v>175.99</v>
      </c>
      <c r="F795" s="1" t="s">
        <v>14</v>
      </c>
      <c r="G795" s="1">
        <v>0.5</v>
      </c>
      <c r="H795" s="1">
        <f>(70/100*Canada_data[[#This Row],[Sales]])</f>
        <v>123.193</v>
      </c>
      <c r="I795" s="1">
        <f>Canada_data[[#This Row],[ Cost Of Goods ]]+Canada_data[[#This Row],[Shipping Cost]]</f>
        <v>123.693</v>
      </c>
      <c r="J795" s="1" t="s">
        <v>108</v>
      </c>
      <c r="K795" s="1" t="s">
        <v>29</v>
      </c>
      <c r="L795" s="1" t="s">
        <v>27</v>
      </c>
      <c r="M795" s="1" t="s">
        <v>85</v>
      </c>
      <c r="N795" s="1" t="s">
        <v>19</v>
      </c>
      <c r="O795" s="1" t="s">
        <v>159</v>
      </c>
      <c r="P795" s="34"/>
      <c r="Q795" s="34"/>
    </row>
    <row r="796" spans="1:17" x14ac:dyDescent="0.3">
      <c r="A796" s="1">
        <v>25536</v>
      </c>
      <c r="B796" s="2" t="s">
        <v>86</v>
      </c>
      <c r="C796" s="1" t="s">
        <v>13</v>
      </c>
      <c r="D796" s="1">
        <v>19</v>
      </c>
      <c r="E796" s="1">
        <v>193.25</v>
      </c>
      <c r="F796" s="1" t="s">
        <v>25</v>
      </c>
      <c r="G796" s="1">
        <v>1.0900000000000001</v>
      </c>
      <c r="H796" s="1">
        <f>(70/100*Canada_data[[#This Row],[Sales]])</f>
        <v>135.27499999999998</v>
      </c>
      <c r="I796" s="1">
        <f>Canada_data[[#This Row],[ Cost Of Goods ]]+Canada_data[[#This Row],[Shipping Cost]]</f>
        <v>136.36499999999998</v>
      </c>
      <c r="J796" s="1" t="s">
        <v>56</v>
      </c>
      <c r="K796" s="1" t="s">
        <v>44</v>
      </c>
      <c r="L796" s="1" t="s">
        <v>27</v>
      </c>
      <c r="M796" s="1" t="s">
        <v>41</v>
      </c>
      <c r="N796" s="1" t="s">
        <v>38</v>
      </c>
      <c r="O796" s="1" t="s">
        <v>86</v>
      </c>
      <c r="P796" s="34"/>
      <c r="Q796" s="34"/>
    </row>
    <row r="797" spans="1:17" x14ac:dyDescent="0.3">
      <c r="A797" s="1">
        <v>52930</v>
      </c>
      <c r="B797" s="2">
        <v>40766</v>
      </c>
      <c r="C797" s="1" t="s">
        <v>13</v>
      </c>
      <c r="D797" s="1">
        <v>39</v>
      </c>
      <c r="E797" s="1">
        <v>225.17</v>
      </c>
      <c r="F797" s="1" t="s">
        <v>25</v>
      </c>
      <c r="G797" s="1">
        <v>8.09</v>
      </c>
      <c r="H797" s="1">
        <f>(70/100*Canada_data[[#This Row],[Sales]])</f>
        <v>157.61899999999997</v>
      </c>
      <c r="I797" s="1">
        <f>Canada_data[[#This Row],[ Cost Of Goods ]]+Canada_data[[#This Row],[Shipping Cost]]</f>
        <v>165.70899999999997</v>
      </c>
      <c r="J797" s="1" t="s">
        <v>56</v>
      </c>
      <c r="K797" s="1" t="s">
        <v>22</v>
      </c>
      <c r="L797" s="1" t="s">
        <v>27</v>
      </c>
      <c r="M797" s="1" t="s">
        <v>28</v>
      </c>
      <c r="N797" s="1" t="s">
        <v>19</v>
      </c>
      <c r="O797" s="1" t="s">
        <v>80</v>
      </c>
      <c r="P797" s="34"/>
      <c r="Q797" s="34"/>
    </row>
    <row r="798" spans="1:17" x14ac:dyDescent="0.3">
      <c r="A798" s="1">
        <v>20482</v>
      </c>
      <c r="B798" s="2" t="s">
        <v>167</v>
      </c>
      <c r="C798" s="1" t="s">
        <v>60</v>
      </c>
      <c r="D798" s="1">
        <v>39</v>
      </c>
      <c r="E798" s="1">
        <v>497.52</v>
      </c>
      <c r="F798" s="1" t="s">
        <v>25</v>
      </c>
      <c r="G798" s="1">
        <v>5.09</v>
      </c>
      <c r="H798" s="1">
        <f>(70/100*Canada_data[[#This Row],[Sales]])</f>
        <v>348.26399999999995</v>
      </c>
      <c r="I798" s="1">
        <f>Canada_data[[#This Row],[ Cost Of Goods ]]+Canada_data[[#This Row],[Shipping Cost]]</f>
        <v>353.35399999999993</v>
      </c>
      <c r="J798" s="1" t="s">
        <v>56</v>
      </c>
      <c r="K798" s="1" t="s">
        <v>44</v>
      </c>
      <c r="L798" s="1" t="s">
        <v>27</v>
      </c>
      <c r="M798" s="1" t="s">
        <v>28</v>
      </c>
      <c r="N798" s="1" t="s">
        <v>19</v>
      </c>
      <c r="O798" s="1" t="s">
        <v>84</v>
      </c>
      <c r="P798" s="34"/>
      <c r="Q798" s="34"/>
    </row>
    <row r="799" spans="1:17" x14ac:dyDescent="0.3">
      <c r="A799" s="1">
        <v>6337</v>
      </c>
      <c r="B799" s="2" t="s">
        <v>78</v>
      </c>
      <c r="C799" s="1" t="s">
        <v>53</v>
      </c>
      <c r="D799" s="1">
        <v>48</v>
      </c>
      <c r="E799" s="1">
        <v>3397.72</v>
      </c>
      <c r="F799" s="1" t="s">
        <v>25</v>
      </c>
      <c r="G799" s="1">
        <v>37.58</v>
      </c>
      <c r="H799" s="1">
        <f>(70/100*Canada_data[[#This Row],[Sales]])</f>
        <v>2378.4039999999995</v>
      </c>
      <c r="I799" s="1">
        <f>Canada_data[[#This Row],[ Cost Of Goods ]]+Canada_data[[#This Row],[Shipping Cost]]</f>
        <v>2415.9839999999995</v>
      </c>
      <c r="J799" s="1" t="s">
        <v>15</v>
      </c>
      <c r="K799" s="1" t="s">
        <v>22</v>
      </c>
      <c r="L799" s="1" t="s">
        <v>17</v>
      </c>
      <c r="M799" s="1" t="s">
        <v>18</v>
      </c>
      <c r="N799" s="1" t="s">
        <v>38</v>
      </c>
      <c r="O799" s="2">
        <v>40583</v>
      </c>
      <c r="P799" s="34"/>
      <c r="Q799" s="34"/>
    </row>
    <row r="800" spans="1:17" x14ac:dyDescent="0.3">
      <c r="A800" s="1">
        <v>43814</v>
      </c>
      <c r="B800" s="2">
        <v>40787</v>
      </c>
      <c r="C800" s="1" t="s">
        <v>60</v>
      </c>
      <c r="D800" s="1">
        <v>40</v>
      </c>
      <c r="E800" s="1">
        <v>197.1</v>
      </c>
      <c r="F800" s="1" t="s">
        <v>25</v>
      </c>
      <c r="G800" s="1">
        <v>2.99</v>
      </c>
      <c r="H800" s="1">
        <f>(70/100*Canada_data[[#This Row],[Sales]])</f>
        <v>137.97</v>
      </c>
      <c r="I800" s="1">
        <f>Canada_data[[#This Row],[ Cost Of Goods ]]+Canada_data[[#This Row],[Shipping Cost]]</f>
        <v>140.96</v>
      </c>
      <c r="J800" s="1" t="s">
        <v>15</v>
      </c>
      <c r="K800" s="1" t="s">
        <v>22</v>
      </c>
      <c r="L800" s="1" t="s">
        <v>27</v>
      </c>
      <c r="M800" s="1" t="s">
        <v>79</v>
      </c>
      <c r="N800" s="1" t="s">
        <v>19</v>
      </c>
      <c r="O800" s="2">
        <v>40817</v>
      </c>
      <c r="P800" s="34"/>
      <c r="Q800" s="34"/>
    </row>
    <row r="801" spans="1:17" x14ac:dyDescent="0.3">
      <c r="A801" s="1">
        <v>26439</v>
      </c>
      <c r="B801" s="2" t="s">
        <v>54</v>
      </c>
      <c r="C801" s="1" t="s">
        <v>60</v>
      </c>
      <c r="D801" s="1">
        <v>37</v>
      </c>
      <c r="E801" s="1">
        <v>169.93</v>
      </c>
      <c r="F801" s="1" t="s">
        <v>25</v>
      </c>
      <c r="G801" s="1">
        <v>5.74</v>
      </c>
      <c r="H801" s="1">
        <f>(70/100*Canada_data[[#This Row],[Sales]])</f>
        <v>118.95099999999999</v>
      </c>
      <c r="I801" s="1">
        <f>Canada_data[[#This Row],[ Cost Of Goods ]]+Canada_data[[#This Row],[Shipping Cost]]</f>
        <v>124.69099999999999</v>
      </c>
      <c r="J801" s="1" t="s">
        <v>108</v>
      </c>
      <c r="K801" s="1" t="s">
        <v>22</v>
      </c>
      <c r="L801" s="1" t="s">
        <v>27</v>
      </c>
      <c r="M801" s="1" t="s">
        <v>28</v>
      </c>
      <c r="N801" s="1" t="s">
        <v>19</v>
      </c>
      <c r="O801" s="1" t="s">
        <v>54</v>
      </c>
      <c r="P801" s="34"/>
      <c r="Q801" s="34"/>
    </row>
    <row r="802" spans="1:17" x14ac:dyDescent="0.3">
      <c r="A802" s="1">
        <v>12641</v>
      </c>
      <c r="B802" s="2" t="s">
        <v>231</v>
      </c>
      <c r="C802" s="1" t="s">
        <v>13</v>
      </c>
      <c r="D802" s="1">
        <v>24</v>
      </c>
      <c r="E802" s="1">
        <v>3668.6</v>
      </c>
      <c r="F802" s="1" t="s">
        <v>25</v>
      </c>
      <c r="G802" s="1">
        <v>7.07</v>
      </c>
      <c r="H802" s="1">
        <f>(70/100*Canada_data[[#This Row],[Sales]])</f>
        <v>2568.02</v>
      </c>
      <c r="I802" s="1">
        <f>Canada_data[[#This Row],[ Cost Of Goods ]]+Canada_data[[#This Row],[Shipping Cost]]</f>
        <v>2575.09</v>
      </c>
      <c r="J802" s="1" t="s">
        <v>59</v>
      </c>
      <c r="K802" s="1" t="s">
        <v>29</v>
      </c>
      <c r="L802" s="1" t="s">
        <v>27</v>
      </c>
      <c r="M802" s="1" t="s">
        <v>64</v>
      </c>
      <c r="N802" s="1" t="s">
        <v>19</v>
      </c>
      <c r="O802" s="1" t="s">
        <v>131</v>
      </c>
      <c r="P802" s="34"/>
      <c r="Q802" s="34"/>
    </row>
    <row r="803" spans="1:17" x14ac:dyDescent="0.3">
      <c r="A803" s="1">
        <v>36135</v>
      </c>
      <c r="B803" s="2" t="s">
        <v>211</v>
      </c>
      <c r="C803" s="1" t="s">
        <v>53</v>
      </c>
      <c r="D803" s="1">
        <v>33</v>
      </c>
      <c r="E803" s="1">
        <v>999.226</v>
      </c>
      <c r="F803" s="1" t="s">
        <v>25</v>
      </c>
      <c r="G803" s="1">
        <v>3.3</v>
      </c>
      <c r="H803" s="1">
        <f>(70/100*Canada_data[[#This Row],[Sales]])</f>
        <v>699.45819999999992</v>
      </c>
      <c r="I803" s="1">
        <f>Canada_data[[#This Row],[ Cost Of Goods ]]+Canada_data[[#This Row],[Shipping Cost]]</f>
        <v>702.75819999999987</v>
      </c>
      <c r="J803" s="1" t="s">
        <v>26</v>
      </c>
      <c r="K803" s="1" t="s">
        <v>16</v>
      </c>
      <c r="L803" s="1" t="s">
        <v>30</v>
      </c>
      <c r="M803" s="1" t="s">
        <v>50</v>
      </c>
      <c r="N803" s="1" t="s">
        <v>32</v>
      </c>
      <c r="O803" s="1" t="s">
        <v>114</v>
      </c>
      <c r="P803" s="34"/>
      <c r="Q803" s="34"/>
    </row>
    <row r="804" spans="1:17" x14ac:dyDescent="0.3">
      <c r="A804" s="1">
        <v>6304</v>
      </c>
      <c r="B804" s="2">
        <v>40855</v>
      </c>
      <c r="C804" s="1" t="s">
        <v>35</v>
      </c>
      <c r="D804" s="1">
        <v>30</v>
      </c>
      <c r="E804" s="1">
        <v>199.11</v>
      </c>
      <c r="F804" s="1" t="s">
        <v>25</v>
      </c>
      <c r="G804" s="1">
        <v>6.65</v>
      </c>
      <c r="H804" s="1">
        <f>(70/100*Canada_data[[#This Row],[Sales]])</f>
        <v>139.37700000000001</v>
      </c>
      <c r="I804" s="1">
        <f>Canada_data[[#This Row],[ Cost Of Goods ]]+Canada_data[[#This Row],[Shipping Cost]]</f>
        <v>146.02700000000002</v>
      </c>
      <c r="J804" s="1" t="s">
        <v>59</v>
      </c>
      <c r="K804" s="1" t="s">
        <v>22</v>
      </c>
      <c r="L804" s="1" t="s">
        <v>27</v>
      </c>
      <c r="M804" s="1" t="s">
        <v>28</v>
      </c>
      <c r="N804" s="1" t="s">
        <v>19</v>
      </c>
      <c r="O804" s="1" t="s">
        <v>122</v>
      </c>
      <c r="P804" s="34"/>
      <c r="Q804" s="34"/>
    </row>
    <row r="805" spans="1:17" x14ac:dyDescent="0.3">
      <c r="A805" s="1">
        <v>38274</v>
      </c>
      <c r="B805" s="2">
        <v>40822</v>
      </c>
      <c r="C805" s="1" t="s">
        <v>35</v>
      </c>
      <c r="D805" s="1">
        <v>10</v>
      </c>
      <c r="E805" s="1">
        <v>484.21949999999998</v>
      </c>
      <c r="F805" s="1" t="s">
        <v>14</v>
      </c>
      <c r="G805" s="1">
        <v>1.25</v>
      </c>
      <c r="H805" s="1">
        <f>(70/100*Canada_data[[#This Row],[Sales]])</f>
        <v>338.95364999999998</v>
      </c>
      <c r="I805" s="1">
        <f>Canada_data[[#This Row],[ Cost Of Goods ]]+Canada_data[[#This Row],[Shipping Cost]]</f>
        <v>340.20364999999998</v>
      </c>
      <c r="J805" s="1" t="s">
        <v>56</v>
      </c>
      <c r="K805" s="1" t="s">
        <v>16</v>
      </c>
      <c r="L805" s="1" t="s">
        <v>30</v>
      </c>
      <c r="M805" s="1" t="s">
        <v>50</v>
      </c>
      <c r="N805" s="1" t="s">
        <v>32</v>
      </c>
      <c r="O805" s="2">
        <v>40853</v>
      </c>
      <c r="P805" s="34"/>
      <c r="Q805" s="34"/>
    </row>
    <row r="806" spans="1:17" x14ac:dyDescent="0.3">
      <c r="A806" s="1">
        <v>48837</v>
      </c>
      <c r="B806" s="2" t="s">
        <v>167</v>
      </c>
      <c r="C806" s="1" t="s">
        <v>53</v>
      </c>
      <c r="D806" s="1">
        <v>39</v>
      </c>
      <c r="E806" s="1">
        <v>4799.7884999999997</v>
      </c>
      <c r="F806" s="1" t="s">
        <v>25</v>
      </c>
      <c r="G806" s="1">
        <v>3.9</v>
      </c>
      <c r="H806" s="1">
        <f>(70/100*Canada_data[[#This Row],[Sales]])</f>
        <v>3359.8519499999998</v>
      </c>
      <c r="I806" s="1">
        <f>Canada_data[[#This Row],[ Cost Of Goods ]]+Canada_data[[#This Row],[Shipping Cost]]</f>
        <v>3363.7519499999999</v>
      </c>
      <c r="J806" s="1" t="s">
        <v>40</v>
      </c>
      <c r="K806" s="1" t="s">
        <v>22</v>
      </c>
      <c r="L806" s="1" t="s">
        <v>30</v>
      </c>
      <c r="M806" s="1" t="s">
        <v>50</v>
      </c>
      <c r="N806" s="1" t="s">
        <v>19</v>
      </c>
      <c r="O806" s="1" t="s">
        <v>84</v>
      </c>
      <c r="P806" s="34"/>
      <c r="Q806" s="34"/>
    </row>
    <row r="807" spans="1:17" x14ac:dyDescent="0.3">
      <c r="A807" s="1">
        <v>49223</v>
      </c>
      <c r="B807" s="2">
        <v>40584</v>
      </c>
      <c r="C807" s="1" t="s">
        <v>60</v>
      </c>
      <c r="D807" s="1">
        <v>24</v>
      </c>
      <c r="E807" s="1">
        <v>238.25</v>
      </c>
      <c r="F807" s="1" t="s">
        <v>25</v>
      </c>
      <c r="G807" s="1">
        <v>7.28</v>
      </c>
      <c r="H807" s="1">
        <f>(70/100*Canada_data[[#This Row],[Sales]])</f>
        <v>166.77499999999998</v>
      </c>
      <c r="I807" s="1">
        <f>Canada_data[[#This Row],[ Cost Of Goods ]]+Canada_data[[#This Row],[Shipping Cost]]</f>
        <v>174.05499999999998</v>
      </c>
      <c r="J807" s="1" t="s">
        <v>43</v>
      </c>
      <c r="K807" s="1" t="s">
        <v>22</v>
      </c>
      <c r="L807" s="1" t="s">
        <v>27</v>
      </c>
      <c r="M807" s="1" t="s">
        <v>64</v>
      </c>
      <c r="N807" s="1" t="s">
        <v>19</v>
      </c>
      <c r="O807" s="2">
        <v>40584</v>
      </c>
      <c r="P807" s="34"/>
      <c r="Q807" s="34"/>
    </row>
    <row r="808" spans="1:17" x14ac:dyDescent="0.3">
      <c r="A808" s="1">
        <v>16674</v>
      </c>
      <c r="B808" s="2" t="s">
        <v>83</v>
      </c>
      <c r="C808" s="1" t="s">
        <v>13</v>
      </c>
      <c r="D808" s="1">
        <v>39</v>
      </c>
      <c r="E808" s="1">
        <v>14072.64</v>
      </c>
      <c r="F808" s="1" t="s">
        <v>21</v>
      </c>
      <c r="G808" s="1">
        <v>58.92</v>
      </c>
      <c r="H808" s="1">
        <f>(70/100*Canada_data[[#This Row],[Sales]])</f>
        <v>9850.8479999999981</v>
      </c>
      <c r="I808" s="1">
        <f>Canada_data[[#This Row],[ Cost Of Goods ]]+Canada_data[[#This Row],[Shipping Cost]]</f>
        <v>9909.7679999999982</v>
      </c>
      <c r="J808" s="1" t="s">
        <v>43</v>
      </c>
      <c r="K808" s="1" t="s">
        <v>44</v>
      </c>
      <c r="L808" s="1" t="s">
        <v>17</v>
      </c>
      <c r="M808" s="1" t="s">
        <v>23</v>
      </c>
      <c r="N808" s="1" t="s">
        <v>24</v>
      </c>
      <c r="O808" s="2">
        <v>40760</v>
      </c>
      <c r="P808" s="34"/>
      <c r="Q808" s="34"/>
    </row>
    <row r="809" spans="1:17" x14ac:dyDescent="0.3">
      <c r="A809" s="1">
        <v>14693</v>
      </c>
      <c r="B809" s="2">
        <v>40787</v>
      </c>
      <c r="C809" s="1" t="s">
        <v>20</v>
      </c>
      <c r="D809" s="1">
        <v>38</v>
      </c>
      <c r="E809" s="1">
        <v>847.82</v>
      </c>
      <c r="F809" s="1" t="s">
        <v>21</v>
      </c>
      <c r="G809" s="1">
        <v>45</v>
      </c>
      <c r="H809" s="1">
        <f>(70/100*Canada_data[[#This Row],[Sales]])</f>
        <v>593.47400000000005</v>
      </c>
      <c r="I809" s="1">
        <f>Canada_data[[#This Row],[ Cost Of Goods ]]+Canada_data[[#This Row],[Shipping Cost]]</f>
        <v>638.47400000000005</v>
      </c>
      <c r="J809" s="1" t="s">
        <v>56</v>
      </c>
      <c r="K809" s="1" t="s">
        <v>22</v>
      </c>
      <c r="L809" s="1" t="s">
        <v>27</v>
      </c>
      <c r="M809" s="1" t="s">
        <v>64</v>
      </c>
      <c r="N809" s="1" t="s">
        <v>24</v>
      </c>
      <c r="O809" s="2">
        <v>40848</v>
      </c>
      <c r="P809" s="34"/>
      <c r="Q809" s="34"/>
    </row>
    <row r="810" spans="1:17" x14ac:dyDescent="0.3">
      <c r="A810" s="1">
        <v>23968</v>
      </c>
      <c r="B810" s="2">
        <v>40636</v>
      </c>
      <c r="C810" s="1" t="s">
        <v>20</v>
      </c>
      <c r="D810" s="1">
        <v>19</v>
      </c>
      <c r="E810" s="1">
        <v>127.48</v>
      </c>
      <c r="F810" s="1" t="s">
        <v>25</v>
      </c>
      <c r="G810" s="1">
        <v>5.84</v>
      </c>
      <c r="H810" s="1">
        <f>(70/100*Canada_data[[#This Row],[Sales]])</f>
        <v>89.236000000000004</v>
      </c>
      <c r="I810" s="1">
        <f>Canada_data[[#This Row],[ Cost Of Goods ]]+Canada_data[[#This Row],[Shipping Cost]]</f>
        <v>95.076000000000008</v>
      </c>
      <c r="J810" s="1" t="s">
        <v>36</v>
      </c>
      <c r="K810" s="1" t="s">
        <v>22</v>
      </c>
      <c r="L810" s="1" t="s">
        <v>27</v>
      </c>
      <c r="M810" s="1" t="s">
        <v>28</v>
      </c>
      <c r="N810" s="1" t="s">
        <v>19</v>
      </c>
      <c r="O810" s="2">
        <v>40727</v>
      </c>
      <c r="P810" s="34"/>
      <c r="Q810" s="34"/>
    </row>
    <row r="811" spans="1:17" x14ac:dyDescent="0.3">
      <c r="A811" s="1">
        <v>18688</v>
      </c>
      <c r="B811" s="2">
        <v>40666</v>
      </c>
      <c r="C811" s="1" t="s">
        <v>53</v>
      </c>
      <c r="D811" s="1">
        <v>49</v>
      </c>
      <c r="E811" s="1">
        <v>14346.73</v>
      </c>
      <c r="F811" s="1" t="s">
        <v>25</v>
      </c>
      <c r="G811" s="1">
        <v>19.989999999999998</v>
      </c>
      <c r="H811" s="1">
        <f>(70/100*Canada_data[[#This Row],[Sales]])</f>
        <v>10042.710999999999</v>
      </c>
      <c r="I811" s="1">
        <f>Canada_data[[#This Row],[ Cost Of Goods ]]+Canada_data[[#This Row],[Shipping Cost]]</f>
        <v>10062.700999999999</v>
      </c>
      <c r="J811" s="1" t="s">
        <v>59</v>
      </c>
      <c r="K811" s="1" t="s">
        <v>29</v>
      </c>
      <c r="L811" s="1" t="s">
        <v>27</v>
      </c>
      <c r="M811" s="1" t="s">
        <v>79</v>
      </c>
      <c r="N811" s="1" t="s">
        <v>19</v>
      </c>
      <c r="O811" s="2">
        <v>40727</v>
      </c>
      <c r="P811" s="34"/>
      <c r="Q811" s="34"/>
    </row>
    <row r="812" spans="1:17" x14ac:dyDescent="0.3">
      <c r="A812" s="1">
        <v>59139</v>
      </c>
      <c r="B812" s="2" t="s">
        <v>221</v>
      </c>
      <c r="C812" s="1" t="s">
        <v>20</v>
      </c>
      <c r="D812" s="1">
        <v>38</v>
      </c>
      <c r="E812" s="1">
        <v>189.49</v>
      </c>
      <c r="F812" s="1" t="s">
        <v>25</v>
      </c>
      <c r="G812" s="1">
        <v>2.99</v>
      </c>
      <c r="H812" s="1">
        <f>(70/100*Canada_data[[#This Row],[Sales]])</f>
        <v>132.643</v>
      </c>
      <c r="I812" s="1">
        <f>Canada_data[[#This Row],[ Cost Of Goods ]]+Canada_data[[#This Row],[Shipping Cost]]</f>
        <v>135.63300000000001</v>
      </c>
      <c r="J812" s="1" t="s">
        <v>59</v>
      </c>
      <c r="K812" s="1" t="s">
        <v>29</v>
      </c>
      <c r="L812" s="1" t="s">
        <v>27</v>
      </c>
      <c r="M812" s="1" t="s">
        <v>79</v>
      </c>
      <c r="N812" s="1" t="s">
        <v>19</v>
      </c>
      <c r="O812" s="1" t="s">
        <v>276</v>
      </c>
      <c r="P812" s="34"/>
      <c r="Q812" s="34"/>
    </row>
    <row r="813" spans="1:17" x14ac:dyDescent="0.3">
      <c r="A813" s="1">
        <v>34082</v>
      </c>
      <c r="B813" s="2" t="s">
        <v>171</v>
      </c>
      <c r="C813" s="1" t="s">
        <v>53</v>
      </c>
      <c r="D813" s="1">
        <v>35</v>
      </c>
      <c r="E813" s="1">
        <v>764.32</v>
      </c>
      <c r="F813" s="1" t="s">
        <v>25</v>
      </c>
      <c r="G813" s="1">
        <v>8.99</v>
      </c>
      <c r="H813" s="1">
        <f>(70/100*Canada_data[[#This Row],[Sales]])</f>
        <v>535.024</v>
      </c>
      <c r="I813" s="1">
        <f>Canada_data[[#This Row],[ Cost Of Goods ]]+Canada_data[[#This Row],[Shipping Cost]]</f>
        <v>544.01400000000001</v>
      </c>
      <c r="J813" s="1" t="s">
        <v>56</v>
      </c>
      <c r="K813" s="1" t="s">
        <v>22</v>
      </c>
      <c r="L813" s="1" t="s">
        <v>27</v>
      </c>
      <c r="M813" s="1" t="s">
        <v>41</v>
      </c>
      <c r="N813" s="1" t="s">
        <v>32</v>
      </c>
      <c r="O813" s="1" t="s">
        <v>172</v>
      </c>
      <c r="P813" s="34"/>
      <c r="Q813" s="34"/>
    </row>
    <row r="814" spans="1:17" x14ac:dyDescent="0.3">
      <c r="A814" s="1">
        <v>57959</v>
      </c>
      <c r="B814" s="2" t="s">
        <v>82</v>
      </c>
      <c r="C814" s="1" t="s">
        <v>60</v>
      </c>
      <c r="D814" s="1">
        <v>40</v>
      </c>
      <c r="E814" s="1">
        <v>239.86</v>
      </c>
      <c r="F814" s="1" t="s">
        <v>25</v>
      </c>
      <c r="G814" s="1">
        <v>3.37</v>
      </c>
      <c r="H814" s="1">
        <f>(70/100*Canada_data[[#This Row],[Sales]])</f>
        <v>167.90199999999999</v>
      </c>
      <c r="I814" s="1">
        <f>Canada_data[[#This Row],[ Cost Of Goods ]]+Canada_data[[#This Row],[Shipping Cost]]</f>
        <v>171.27199999999999</v>
      </c>
      <c r="J814" s="1" t="s">
        <v>15</v>
      </c>
      <c r="K814" s="1" t="s">
        <v>16</v>
      </c>
      <c r="L814" s="1" t="s">
        <v>27</v>
      </c>
      <c r="M814" s="1" t="s">
        <v>102</v>
      </c>
      <c r="N814" s="1" t="s">
        <v>38</v>
      </c>
      <c r="O814" s="1" t="s">
        <v>69</v>
      </c>
      <c r="P814" s="34"/>
      <c r="Q814" s="34"/>
    </row>
    <row r="815" spans="1:17" x14ac:dyDescent="0.3">
      <c r="A815" s="1">
        <v>16450</v>
      </c>
      <c r="B815" s="2" t="s">
        <v>91</v>
      </c>
      <c r="C815" s="1" t="s">
        <v>60</v>
      </c>
      <c r="D815" s="1">
        <v>12</v>
      </c>
      <c r="E815" s="1">
        <v>73.5</v>
      </c>
      <c r="F815" s="1" t="s">
        <v>25</v>
      </c>
      <c r="G815" s="1">
        <v>2.5</v>
      </c>
      <c r="H815" s="1">
        <f>(70/100*Canada_data[[#This Row],[Sales]])</f>
        <v>51.449999999999996</v>
      </c>
      <c r="I815" s="1">
        <f>Canada_data[[#This Row],[ Cost Of Goods ]]+Canada_data[[#This Row],[Shipping Cost]]</f>
        <v>53.949999999999996</v>
      </c>
      <c r="J815" s="1" t="s">
        <v>56</v>
      </c>
      <c r="K815" s="1" t="s">
        <v>44</v>
      </c>
      <c r="L815" s="1" t="s">
        <v>27</v>
      </c>
      <c r="M815" s="1" t="s">
        <v>168</v>
      </c>
      <c r="N815" s="1" t="s">
        <v>19</v>
      </c>
      <c r="O815" s="1" t="s">
        <v>91</v>
      </c>
      <c r="P815" s="34"/>
      <c r="Q815" s="34"/>
    </row>
    <row r="816" spans="1:17" x14ac:dyDescent="0.3">
      <c r="A816" s="1">
        <v>41349</v>
      </c>
      <c r="B816" s="2" t="s">
        <v>96</v>
      </c>
      <c r="C816" s="1" t="s">
        <v>20</v>
      </c>
      <c r="D816" s="1">
        <v>4</v>
      </c>
      <c r="E816" s="1">
        <v>85.96</v>
      </c>
      <c r="F816" s="1" t="s">
        <v>14</v>
      </c>
      <c r="G816" s="1">
        <v>8.99</v>
      </c>
      <c r="H816" s="1">
        <f>(70/100*Canada_data[[#This Row],[Sales]])</f>
        <v>60.17199999999999</v>
      </c>
      <c r="I816" s="1">
        <f>Canada_data[[#This Row],[ Cost Of Goods ]]+Canada_data[[#This Row],[Shipping Cost]]</f>
        <v>69.161999999999992</v>
      </c>
      <c r="J816" s="1" t="s">
        <v>15</v>
      </c>
      <c r="K816" s="1" t="s">
        <v>29</v>
      </c>
      <c r="L816" s="1" t="s">
        <v>17</v>
      </c>
      <c r="M816" s="1" t="s">
        <v>18</v>
      </c>
      <c r="N816" s="1" t="s">
        <v>32</v>
      </c>
      <c r="O816" s="1" t="s">
        <v>88</v>
      </c>
      <c r="P816" s="34"/>
      <c r="Q816" s="34"/>
    </row>
    <row r="817" spans="1:17" x14ac:dyDescent="0.3">
      <c r="A817" s="1">
        <v>15619</v>
      </c>
      <c r="B817" s="2" t="s">
        <v>243</v>
      </c>
      <c r="C817" s="1" t="s">
        <v>13</v>
      </c>
      <c r="D817" s="1">
        <v>36</v>
      </c>
      <c r="E817" s="1">
        <v>123.13</v>
      </c>
      <c r="F817" s="1" t="s">
        <v>14</v>
      </c>
      <c r="G817" s="1">
        <v>1.35</v>
      </c>
      <c r="H817" s="1">
        <f>(70/100*Canada_data[[#This Row],[Sales]])</f>
        <v>86.190999999999988</v>
      </c>
      <c r="I817" s="1">
        <f>Canada_data[[#This Row],[ Cost Of Goods ]]+Canada_data[[#This Row],[Shipping Cost]]</f>
        <v>87.540999999999983</v>
      </c>
      <c r="J817" s="1" t="s">
        <v>43</v>
      </c>
      <c r="K817" s="1" t="s">
        <v>22</v>
      </c>
      <c r="L817" s="1" t="s">
        <v>27</v>
      </c>
      <c r="M817" s="1" t="s">
        <v>102</v>
      </c>
      <c r="N817" s="1" t="s">
        <v>38</v>
      </c>
      <c r="O817" s="2">
        <v>40581</v>
      </c>
      <c r="P817" s="34"/>
      <c r="Q817" s="34"/>
    </row>
    <row r="818" spans="1:17" x14ac:dyDescent="0.3">
      <c r="A818" s="1">
        <v>46562</v>
      </c>
      <c r="B818" s="2">
        <v>40879</v>
      </c>
      <c r="C818" s="1" t="s">
        <v>53</v>
      </c>
      <c r="D818" s="1">
        <v>35</v>
      </c>
      <c r="E818" s="1">
        <v>5407.9</v>
      </c>
      <c r="F818" s="1" t="s">
        <v>21</v>
      </c>
      <c r="G818" s="1">
        <v>46.2</v>
      </c>
      <c r="H818" s="1">
        <f>(70/100*Canada_data[[#This Row],[Sales]])</f>
        <v>3785.5299999999993</v>
      </c>
      <c r="I818" s="1">
        <f>Canada_data[[#This Row],[ Cost Of Goods ]]+Canada_data[[#This Row],[Shipping Cost]]</f>
        <v>3831.7299999999991</v>
      </c>
      <c r="J818" s="1" t="s">
        <v>36</v>
      </c>
      <c r="K818" s="1" t="s">
        <v>29</v>
      </c>
      <c r="L818" s="1" t="s">
        <v>17</v>
      </c>
      <c r="M818" s="1" t="s">
        <v>57</v>
      </c>
      <c r="N818" s="1" t="s">
        <v>62</v>
      </c>
      <c r="O818" s="1" t="s">
        <v>176</v>
      </c>
      <c r="P818" s="34"/>
      <c r="Q818" s="34"/>
    </row>
    <row r="819" spans="1:17" x14ac:dyDescent="0.3">
      <c r="A819" s="1">
        <v>44007</v>
      </c>
      <c r="B819" s="2" t="s">
        <v>211</v>
      </c>
      <c r="C819" s="1" t="s">
        <v>60</v>
      </c>
      <c r="D819" s="1">
        <v>50</v>
      </c>
      <c r="E819" s="1">
        <v>281.81</v>
      </c>
      <c r="F819" s="1" t="s">
        <v>25</v>
      </c>
      <c r="G819" s="1">
        <v>0.96</v>
      </c>
      <c r="H819" s="1">
        <f>(70/100*Canada_data[[#This Row],[Sales]])</f>
        <v>197.267</v>
      </c>
      <c r="I819" s="1">
        <f>Canada_data[[#This Row],[ Cost Of Goods ]]+Canada_data[[#This Row],[Shipping Cost]]</f>
        <v>198.227</v>
      </c>
      <c r="J819" s="1" t="s">
        <v>15</v>
      </c>
      <c r="K819" s="1" t="s">
        <v>16</v>
      </c>
      <c r="L819" s="1" t="s">
        <v>27</v>
      </c>
      <c r="M819" s="1" t="s">
        <v>41</v>
      </c>
      <c r="N819" s="1" t="s">
        <v>38</v>
      </c>
      <c r="O819" s="1" t="s">
        <v>211</v>
      </c>
      <c r="P819" s="34"/>
      <c r="Q819" s="34"/>
    </row>
    <row r="820" spans="1:17" x14ac:dyDescent="0.3">
      <c r="A820" s="1">
        <v>44516</v>
      </c>
      <c r="B820" s="2" t="s">
        <v>145</v>
      </c>
      <c r="C820" s="1" t="s">
        <v>20</v>
      </c>
      <c r="D820" s="1">
        <v>17</v>
      </c>
      <c r="E820" s="1">
        <v>57.96</v>
      </c>
      <c r="F820" s="1" t="s">
        <v>25</v>
      </c>
      <c r="G820" s="1">
        <v>3.97</v>
      </c>
      <c r="H820" s="1">
        <f>(70/100*Canada_data[[#This Row],[Sales]])</f>
        <v>40.571999999999996</v>
      </c>
      <c r="I820" s="1">
        <f>Canada_data[[#This Row],[ Cost Of Goods ]]+Canada_data[[#This Row],[Shipping Cost]]</f>
        <v>44.541999999999994</v>
      </c>
      <c r="J820" s="1" t="s">
        <v>59</v>
      </c>
      <c r="K820" s="1" t="s">
        <v>44</v>
      </c>
      <c r="L820" s="1" t="s">
        <v>27</v>
      </c>
      <c r="M820" s="1" t="s">
        <v>41</v>
      </c>
      <c r="N820" s="1" t="s">
        <v>38</v>
      </c>
      <c r="O820" s="1" t="s">
        <v>145</v>
      </c>
      <c r="P820" s="34"/>
      <c r="Q820" s="34"/>
    </row>
    <row r="821" spans="1:17" x14ac:dyDescent="0.3">
      <c r="A821" s="1">
        <v>33794</v>
      </c>
      <c r="B821" s="2" t="s">
        <v>231</v>
      </c>
      <c r="C821" s="1" t="s">
        <v>20</v>
      </c>
      <c r="D821" s="1">
        <v>18</v>
      </c>
      <c r="E821" s="1">
        <v>92.77</v>
      </c>
      <c r="F821" s="1" t="s">
        <v>25</v>
      </c>
      <c r="G821" s="1">
        <v>3.05</v>
      </c>
      <c r="H821" s="1">
        <f>(70/100*Canada_data[[#This Row],[Sales]])</f>
        <v>64.938999999999993</v>
      </c>
      <c r="I821" s="1">
        <f>Canada_data[[#This Row],[ Cost Of Goods ]]+Canada_data[[#This Row],[Shipping Cost]]</f>
        <v>67.98899999999999</v>
      </c>
      <c r="J821" s="1" t="s">
        <v>40</v>
      </c>
      <c r="K821" s="1" t="s">
        <v>44</v>
      </c>
      <c r="L821" s="1" t="s">
        <v>17</v>
      </c>
      <c r="M821" s="1" t="s">
        <v>18</v>
      </c>
      <c r="N821" s="1" t="s">
        <v>32</v>
      </c>
      <c r="O821" s="1" t="s">
        <v>266</v>
      </c>
      <c r="P821" s="34"/>
      <c r="Q821" s="34"/>
    </row>
    <row r="822" spans="1:17" x14ac:dyDescent="0.3">
      <c r="A822" s="1">
        <v>56550</v>
      </c>
      <c r="B822" s="2">
        <v>40759</v>
      </c>
      <c r="C822" s="1" t="s">
        <v>53</v>
      </c>
      <c r="D822" s="1">
        <v>33</v>
      </c>
      <c r="E822" s="1">
        <v>647.77</v>
      </c>
      <c r="F822" s="1" t="s">
        <v>25</v>
      </c>
      <c r="G822" s="1">
        <v>5.77</v>
      </c>
      <c r="H822" s="1">
        <f>(70/100*Canada_data[[#This Row],[Sales]])</f>
        <v>453.43899999999996</v>
      </c>
      <c r="I822" s="1">
        <f>Canada_data[[#This Row],[ Cost Of Goods ]]+Canada_data[[#This Row],[Shipping Cost]]</f>
        <v>459.20899999999995</v>
      </c>
      <c r="J822" s="1" t="s">
        <v>56</v>
      </c>
      <c r="K822" s="1" t="s">
        <v>29</v>
      </c>
      <c r="L822" s="1" t="s">
        <v>27</v>
      </c>
      <c r="M822" s="1" t="s">
        <v>28</v>
      </c>
      <c r="N822" s="1" t="s">
        <v>19</v>
      </c>
      <c r="O822" s="2">
        <v>40851</v>
      </c>
      <c r="P822" s="34"/>
      <c r="Q822" s="34"/>
    </row>
    <row r="823" spans="1:17" x14ac:dyDescent="0.3">
      <c r="A823" s="1">
        <v>29795</v>
      </c>
      <c r="B823" s="2" t="s">
        <v>268</v>
      </c>
      <c r="C823" s="1" t="s">
        <v>35</v>
      </c>
      <c r="D823" s="1">
        <v>49</v>
      </c>
      <c r="E823" s="1">
        <v>19325.2</v>
      </c>
      <c r="F823" s="1" t="s">
        <v>25</v>
      </c>
      <c r="G823" s="1">
        <v>19.989999999999998</v>
      </c>
      <c r="H823" s="1">
        <f>(70/100*Canada_data[[#This Row],[Sales]])</f>
        <v>13527.64</v>
      </c>
      <c r="I823" s="1">
        <f>Canada_data[[#This Row],[ Cost Of Goods ]]+Canada_data[[#This Row],[Shipping Cost]]</f>
        <v>13547.63</v>
      </c>
      <c r="J823" s="1" t="s">
        <v>26</v>
      </c>
      <c r="K823" s="1" t="s">
        <v>44</v>
      </c>
      <c r="L823" s="1" t="s">
        <v>27</v>
      </c>
      <c r="M823" s="1" t="s">
        <v>79</v>
      </c>
      <c r="N823" s="1" t="s">
        <v>19</v>
      </c>
      <c r="O823" s="1" t="s">
        <v>206</v>
      </c>
      <c r="P823" s="34"/>
      <c r="Q823" s="34"/>
    </row>
    <row r="824" spans="1:17" x14ac:dyDescent="0.3">
      <c r="A824" s="1">
        <v>22849</v>
      </c>
      <c r="B824" s="2" t="s">
        <v>176</v>
      </c>
      <c r="C824" s="1" t="s">
        <v>53</v>
      </c>
      <c r="D824" s="1">
        <v>27</v>
      </c>
      <c r="E824" s="1">
        <v>198.13</v>
      </c>
      <c r="F824" s="1" t="s">
        <v>25</v>
      </c>
      <c r="G824" s="1">
        <v>9.69</v>
      </c>
      <c r="H824" s="1">
        <f>(70/100*Canada_data[[#This Row],[Sales]])</f>
        <v>138.69099999999997</v>
      </c>
      <c r="I824" s="1">
        <f>Canada_data[[#This Row],[ Cost Of Goods ]]+Canada_data[[#This Row],[Shipping Cost]]</f>
        <v>148.38099999999997</v>
      </c>
      <c r="J824" s="1" t="s">
        <v>56</v>
      </c>
      <c r="K824" s="1" t="s">
        <v>22</v>
      </c>
      <c r="L824" s="1" t="s">
        <v>27</v>
      </c>
      <c r="M824" s="1" t="s">
        <v>64</v>
      </c>
      <c r="N824" s="1" t="s">
        <v>19</v>
      </c>
      <c r="O824" s="1" t="s">
        <v>177</v>
      </c>
      <c r="P824" s="34"/>
      <c r="Q824" s="34"/>
    </row>
    <row r="825" spans="1:17" x14ac:dyDescent="0.3">
      <c r="A825" s="1">
        <v>32</v>
      </c>
      <c r="B825" s="2" t="s">
        <v>120</v>
      </c>
      <c r="C825" s="1" t="s">
        <v>35</v>
      </c>
      <c r="D825" s="1">
        <v>23</v>
      </c>
      <c r="E825" s="1">
        <v>160.23349999999999</v>
      </c>
      <c r="F825" s="1" t="s">
        <v>25</v>
      </c>
      <c r="G825" s="1">
        <v>5.03</v>
      </c>
      <c r="H825" s="1">
        <f>(70/100*Canada_data[[#This Row],[Sales]])</f>
        <v>112.16344999999998</v>
      </c>
      <c r="I825" s="1">
        <f>Canada_data[[#This Row],[ Cost Of Goods ]]+Canada_data[[#This Row],[Shipping Cost]]</f>
        <v>117.19344999999998</v>
      </c>
      <c r="J825" s="1" t="s">
        <v>59</v>
      </c>
      <c r="K825" s="1" t="s">
        <v>22</v>
      </c>
      <c r="L825" s="1" t="s">
        <v>30</v>
      </c>
      <c r="M825" s="1" t="s">
        <v>50</v>
      </c>
      <c r="N825" s="1" t="s">
        <v>47</v>
      </c>
      <c r="O825" s="1" t="s">
        <v>125</v>
      </c>
      <c r="P825" s="34"/>
      <c r="Q825" s="34"/>
    </row>
    <row r="826" spans="1:17" x14ac:dyDescent="0.3">
      <c r="A826" s="1">
        <v>27778</v>
      </c>
      <c r="B826" s="2">
        <v>40583</v>
      </c>
      <c r="C826" s="1" t="s">
        <v>20</v>
      </c>
      <c r="D826" s="1">
        <v>1</v>
      </c>
      <c r="E826" s="1">
        <v>232.67</v>
      </c>
      <c r="F826" s="1" t="s">
        <v>25</v>
      </c>
      <c r="G826" s="1">
        <v>15.01</v>
      </c>
      <c r="H826" s="1">
        <f>(70/100*Canada_data[[#This Row],[Sales]])</f>
        <v>162.86899999999997</v>
      </c>
      <c r="I826" s="1">
        <f>Canada_data[[#This Row],[ Cost Of Goods ]]+Canada_data[[#This Row],[Shipping Cost]]</f>
        <v>177.87899999999996</v>
      </c>
      <c r="J826" s="1" t="s">
        <v>26</v>
      </c>
      <c r="K826" s="1" t="s">
        <v>22</v>
      </c>
      <c r="L826" s="1" t="s">
        <v>27</v>
      </c>
      <c r="M826" s="1" t="s">
        <v>79</v>
      </c>
      <c r="N826" s="1" t="s">
        <v>19</v>
      </c>
      <c r="O826" s="2">
        <v>40642</v>
      </c>
      <c r="P826" s="34"/>
      <c r="Q826" s="34"/>
    </row>
    <row r="827" spans="1:17" x14ac:dyDescent="0.3">
      <c r="A827" s="1">
        <v>51557</v>
      </c>
      <c r="B827" s="2" t="s">
        <v>192</v>
      </c>
      <c r="C827" s="1" t="s">
        <v>35</v>
      </c>
      <c r="D827" s="1">
        <v>36</v>
      </c>
      <c r="E827" s="1">
        <v>1749.07</v>
      </c>
      <c r="F827" s="1" t="s">
        <v>25</v>
      </c>
      <c r="G827" s="1">
        <v>5.79</v>
      </c>
      <c r="H827" s="1">
        <f>(70/100*Canada_data[[#This Row],[Sales]])</f>
        <v>1224.3489999999999</v>
      </c>
      <c r="I827" s="1">
        <f>Canada_data[[#This Row],[ Cost Of Goods ]]+Canada_data[[#This Row],[Shipping Cost]]</f>
        <v>1230.1389999999999</v>
      </c>
      <c r="J827" s="1" t="s">
        <v>59</v>
      </c>
      <c r="K827" s="1" t="s">
        <v>22</v>
      </c>
      <c r="L827" s="1" t="s">
        <v>27</v>
      </c>
      <c r="M827" s="1" t="s">
        <v>28</v>
      </c>
      <c r="N827" s="1" t="s">
        <v>19</v>
      </c>
      <c r="O827" s="2">
        <v>40585</v>
      </c>
      <c r="P827" s="34"/>
      <c r="Q827" s="34"/>
    </row>
    <row r="828" spans="1:17" x14ac:dyDescent="0.3">
      <c r="A828" s="1">
        <v>4512</v>
      </c>
      <c r="B828" s="2" t="s">
        <v>270</v>
      </c>
      <c r="C828" s="1" t="s">
        <v>13</v>
      </c>
      <c r="D828" s="1">
        <v>43</v>
      </c>
      <c r="E828" s="1">
        <v>6077.11</v>
      </c>
      <c r="F828" s="1" t="s">
        <v>21</v>
      </c>
      <c r="G828" s="1">
        <v>43.75</v>
      </c>
      <c r="H828" s="1">
        <f>(70/100*Canada_data[[#This Row],[Sales]])</f>
        <v>4253.9769999999999</v>
      </c>
      <c r="I828" s="1">
        <f>Canada_data[[#This Row],[ Cost Of Goods ]]+Canada_data[[#This Row],[Shipping Cost]]</f>
        <v>4297.7269999999999</v>
      </c>
      <c r="J828" s="1" t="s">
        <v>56</v>
      </c>
      <c r="K828" s="1" t="s">
        <v>29</v>
      </c>
      <c r="L828" s="1" t="s">
        <v>17</v>
      </c>
      <c r="M828" s="1" t="s">
        <v>57</v>
      </c>
      <c r="N828" s="1" t="s">
        <v>62</v>
      </c>
      <c r="O828" s="1" t="s">
        <v>249</v>
      </c>
      <c r="P828" s="34"/>
      <c r="Q828" s="34"/>
    </row>
    <row r="829" spans="1:17" x14ac:dyDescent="0.3">
      <c r="A829" s="1">
        <v>21639</v>
      </c>
      <c r="B829" s="2">
        <v>40576</v>
      </c>
      <c r="C829" s="1" t="s">
        <v>53</v>
      </c>
      <c r="D829" s="1">
        <v>23</v>
      </c>
      <c r="E829" s="1">
        <v>158.99</v>
      </c>
      <c r="F829" s="1" t="s">
        <v>25</v>
      </c>
      <c r="G829" s="1">
        <v>9.69</v>
      </c>
      <c r="H829" s="1">
        <f>(70/100*Canada_data[[#This Row],[Sales]])</f>
        <v>111.29300000000001</v>
      </c>
      <c r="I829" s="1">
        <f>Canada_data[[#This Row],[ Cost Of Goods ]]+Canada_data[[#This Row],[Shipping Cost]]</f>
        <v>120.983</v>
      </c>
      <c r="J829" s="1" t="s">
        <v>49</v>
      </c>
      <c r="K829" s="1" t="s">
        <v>29</v>
      </c>
      <c r="L829" s="1" t="s">
        <v>27</v>
      </c>
      <c r="M829" s="1" t="s">
        <v>64</v>
      </c>
      <c r="N829" s="1" t="s">
        <v>19</v>
      </c>
      <c r="O829" s="2">
        <v>40576</v>
      </c>
      <c r="P829" s="34"/>
      <c r="Q829" s="34"/>
    </row>
    <row r="830" spans="1:17" x14ac:dyDescent="0.3">
      <c r="A830" s="1">
        <v>41571</v>
      </c>
      <c r="B830" s="2">
        <v>40700</v>
      </c>
      <c r="C830" s="1" t="s">
        <v>13</v>
      </c>
      <c r="D830" s="1">
        <v>42</v>
      </c>
      <c r="E830" s="1">
        <v>906.07</v>
      </c>
      <c r="F830" s="1" t="s">
        <v>25</v>
      </c>
      <c r="G830" s="1">
        <v>8.99</v>
      </c>
      <c r="H830" s="1">
        <f>(70/100*Canada_data[[#This Row],[Sales]])</f>
        <v>634.24900000000002</v>
      </c>
      <c r="I830" s="1">
        <f>Canada_data[[#This Row],[ Cost Of Goods ]]+Canada_data[[#This Row],[Shipping Cost]]</f>
        <v>643.23900000000003</v>
      </c>
      <c r="J830" s="1" t="s">
        <v>56</v>
      </c>
      <c r="K830" s="1" t="s">
        <v>22</v>
      </c>
      <c r="L830" s="1" t="s">
        <v>27</v>
      </c>
      <c r="M830" s="1" t="s">
        <v>41</v>
      </c>
      <c r="N830" s="1" t="s">
        <v>32</v>
      </c>
      <c r="O830" s="1" t="s">
        <v>244</v>
      </c>
      <c r="P830" s="34"/>
      <c r="Q830" s="34"/>
    </row>
    <row r="831" spans="1:17" x14ac:dyDescent="0.3">
      <c r="A831" s="1">
        <v>13986</v>
      </c>
      <c r="B831" s="2">
        <v>40857</v>
      </c>
      <c r="C831" s="1" t="s">
        <v>35</v>
      </c>
      <c r="D831" s="1">
        <v>46</v>
      </c>
      <c r="E831" s="1">
        <v>1905.79</v>
      </c>
      <c r="F831" s="1" t="s">
        <v>25</v>
      </c>
      <c r="G831" s="1">
        <v>1.99</v>
      </c>
      <c r="H831" s="1">
        <f>(70/100*Canada_data[[#This Row],[Sales]])</f>
        <v>1334.0529999999999</v>
      </c>
      <c r="I831" s="1">
        <f>Canada_data[[#This Row],[ Cost Of Goods ]]+Canada_data[[#This Row],[Shipping Cost]]</f>
        <v>1336.0429999999999</v>
      </c>
      <c r="J831" s="1" t="s">
        <v>15</v>
      </c>
      <c r="K831" s="1" t="s">
        <v>16</v>
      </c>
      <c r="L831" s="1" t="s">
        <v>30</v>
      </c>
      <c r="M831" s="1" t="s">
        <v>31</v>
      </c>
      <c r="N831" s="1" t="s">
        <v>32</v>
      </c>
      <c r="O831" s="1" t="s">
        <v>202</v>
      </c>
      <c r="P831" s="34"/>
      <c r="Q831" s="34"/>
    </row>
    <row r="832" spans="1:17" x14ac:dyDescent="0.3">
      <c r="A832" s="1">
        <v>3271</v>
      </c>
      <c r="B832" s="2" t="s">
        <v>69</v>
      </c>
      <c r="C832" s="1" t="s">
        <v>20</v>
      </c>
      <c r="D832" s="1">
        <v>18</v>
      </c>
      <c r="E832" s="1">
        <v>146.1</v>
      </c>
      <c r="F832" s="1" t="s">
        <v>14</v>
      </c>
      <c r="G832" s="1">
        <v>1.43</v>
      </c>
      <c r="H832" s="1">
        <f>(70/100*Canada_data[[#This Row],[Sales]])</f>
        <v>102.27</v>
      </c>
      <c r="I832" s="1">
        <f>Canada_data[[#This Row],[ Cost Of Goods ]]+Canada_data[[#This Row],[Shipping Cost]]</f>
        <v>103.7</v>
      </c>
      <c r="J832" s="1" t="s">
        <v>56</v>
      </c>
      <c r="K832" s="1" t="s">
        <v>29</v>
      </c>
      <c r="L832" s="1" t="s">
        <v>27</v>
      </c>
      <c r="M832" s="1" t="s">
        <v>28</v>
      </c>
      <c r="N832" s="1" t="s">
        <v>38</v>
      </c>
      <c r="O832" s="2">
        <v>40909</v>
      </c>
      <c r="P832" s="34"/>
      <c r="Q832" s="34"/>
    </row>
    <row r="833" spans="1:17" x14ac:dyDescent="0.3">
      <c r="A833" s="1">
        <v>32198</v>
      </c>
      <c r="B833" s="2">
        <v>40797</v>
      </c>
      <c r="C833" s="1" t="s">
        <v>60</v>
      </c>
      <c r="D833" s="1">
        <v>31</v>
      </c>
      <c r="E833" s="1">
        <v>240.63</v>
      </c>
      <c r="F833" s="1" t="s">
        <v>25</v>
      </c>
      <c r="G833" s="1">
        <v>5.53</v>
      </c>
      <c r="H833" s="1">
        <f>(70/100*Canada_data[[#This Row],[Sales]])</f>
        <v>168.44099999999997</v>
      </c>
      <c r="I833" s="1">
        <f>Canada_data[[#This Row],[ Cost Of Goods ]]+Canada_data[[#This Row],[Shipping Cost]]</f>
        <v>173.97099999999998</v>
      </c>
      <c r="J833" s="1" t="s">
        <v>56</v>
      </c>
      <c r="K833" s="1" t="s">
        <v>16</v>
      </c>
      <c r="L833" s="1" t="s">
        <v>30</v>
      </c>
      <c r="M833" s="1" t="s">
        <v>31</v>
      </c>
      <c r="N833" s="1" t="s">
        <v>32</v>
      </c>
      <c r="O833" s="2">
        <v>40797</v>
      </c>
      <c r="P833" s="34"/>
      <c r="Q833" s="34"/>
    </row>
    <row r="834" spans="1:17" x14ac:dyDescent="0.3">
      <c r="A834" s="1">
        <v>49600</v>
      </c>
      <c r="B834" s="2">
        <v>40727</v>
      </c>
      <c r="C834" s="1" t="s">
        <v>13</v>
      </c>
      <c r="D834" s="1">
        <v>33</v>
      </c>
      <c r="E834" s="1">
        <v>1692.03</v>
      </c>
      <c r="F834" s="1" t="s">
        <v>25</v>
      </c>
      <c r="G834" s="1">
        <v>10.75</v>
      </c>
      <c r="H834" s="1">
        <f>(70/100*Canada_data[[#This Row],[Sales]])</f>
        <v>1184.4209999999998</v>
      </c>
      <c r="I834" s="1">
        <f>Canada_data[[#This Row],[ Cost Of Goods ]]+Canada_data[[#This Row],[Shipping Cost]]</f>
        <v>1195.1709999999998</v>
      </c>
      <c r="J834" s="1" t="s">
        <v>40</v>
      </c>
      <c r="K834" s="1" t="s">
        <v>29</v>
      </c>
      <c r="L834" s="1" t="s">
        <v>27</v>
      </c>
      <c r="M834" s="1" t="s">
        <v>28</v>
      </c>
      <c r="N834" s="1" t="s">
        <v>19</v>
      </c>
      <c r="O834" s="2">
        <v>40880</v>
      </c>
      <c r="P834" s="34"/>
      <c r="Q834" s="34"/>
    </row>
    <row r="835" spans="1:17" x14ac:dyDescent="0.3">
      <c r="A835" s="1">
        <v>50566</v>
      </c>
      <c r="B835" s="2">
        <v>40733</v>
      </c>
      <c r="C835" s="1" t="s">
        <v>53</v>
      </c>
      <c r="D835" s="1">
        <v>48</v>
      </c>
      <c r="E835" s="1">
        <v>389.28</v>
      </c>
      <c r="F835" s="1" t="s">
        <v>25</v>
      </c>
      <c r="G835" s="1">
        <v>3.5</v>
      </c>
      <c r="H835" s="1">
        <f>(70/100*Canada_data[[#This Row],[Sales]])</f>
        <v>272.49599999999998</v>
      </c>
      <c r="I835" s="1">
        <f>Canada_data[[#This Row],[ Cost Of Goods ]]+Canada_data[[#This Row],[Shipping Cost]]</f>
        <v>275.99599999999998</v>
      </c>
      <c r="J835" s="1" t="s">
        <v>56</v>
      </c>
      <c r="K835" s="1" t="s">
        <v>22</v>
      </c>
      <c r="L835" s="1" t="s">
        <v>27</v>
      </c>
      <c r="M835" s="1" t="s">
        <v>76</v>
      </c>
      <c r="N835" s="1" t="s">
        <v>19</v>
      </c>
      <c r="O835" s="2">
        <v>40795</v>
      </c>
      <c r="P835" s="34"/>
      <c r="Q835" s="34"/>
    </row>
    <row r="836" spans="1:17" x14ac:dyDescent="0.3">
      <c r="A836" s="1">
        <v>802</v>
      </c>
      <c r="B836" s="2">
        <v>40634</v>
      </c>
      <c r="C836" s="1" t="s">
        <v>20</v>
      </c>
      <c r="D836" s="1">
        <v>2</v>
      </c>
      <c r="E836" s="1">
        <v>38.5</v>
      </c>
      <c r="F836" s="1" t="s">
        <v>25</v>
      </c>
      <c r="G836" s="1">
        <v>9.4</v>
      </c>
      <c r="H836" s="1">
        <f>(70/100*Canada_data[[#This Row],[Sales]])</f>
        <v>26.95</v>
      </c>
      <c r="I836" s="1">
        <f>Canada_data[[#This Row],[ Cost Of Goods ]]+Canada_data[[#This Row],[Shipping Cost]]</f>
        <v>36.35</v>
      </c>
      <c r="J836" s="1" t="s">
        <v>56</v>
      </c>
      <c r="K836" s="1" t="s">
        <v>22</v>
      </c>
      <c r="L836" s="1" t="s">
        <v>30</v>
      </c>
      <c r="M836" s="1" t="s">
        <v>46</v>
      </c>
      <c r="N836" s="1" t="s">
        <v>19</v>
      </c>
      <c r="O836" s="2">
        <v>40634</v>
      </c>
      <c r="P836" s="34"/>
      <c r="Q836" s="34"/>
    </row>
    <row r="837" spans="1:17" x14ac:dyDescent="0.3">
      <c r="A837" s="1">
        <v>50404</v>
      </c>
      <c r="B837" s="2" t="s">
        <v>107</v>
      </c>
      <c r="C837" s="1" t="s">
        <v>35</v>
      </c>
      <c r="D837" s="1">
        <v>18</v>
      </c>
      <c r="E837" s="1">
        <v>3780.43</v>
      </c>
      <c r="F837" s="1" t="s">
        <v>25</v>
      </c>
      <c r="G837" s="1">
        <v>9.99</v>
      </c>
      <c r="H837" s="1">
        <f>(70/100*Canada_data[[#This Row],[Sales]])</f>
        <v>2646.3009999999999</v>
      </c>
      <c r="I837" s="1">
        <f>Canada_data[[#This Row],[ Cost Of Goods ]]+Canada_data[[#This Row],[Shipping Cost]]</f>
        <v>2656.2909999999997</v>
      </c>
      <c r="J837" s="1" t="s">
        <v>40</v>
      </c>
      <c r="K837" s="1" t="s">
        <v>22</v>
      </c>
      <c r="L837" s="1" t="s">
        <v>27</v>
      </c>
      <c r="M837" s="1" t="s">
        <v>64</v>
      </c>
      <c r="N837" s="1" t="s">
        <v>19</v>
      </c>
      <c r="O837" s="1" t="s">
        <v>216</v>
      </c>
      <c r="P837" s="34"/>
      <c r="Q837" s="34"/>
    </row>
    <row r="838" spans="1:17" x14ac:dyDescent="0.3">
      <c r="A838" s="1">
        <v>50145</v>
      </c>
      <c r="B838" s="2" t="s">
        <v>131</v>
      </c>
      <c r="C838" s="1" t="s">
        <v>35</v>
      </c>
      <c r="D838" s="1">
        <v>18</v>
      </c>
      <c r="E838" s="1">
        <v>325.58</v>
      </c>
      <c r="F838" s="1" t="s">
        <v>25</v>
      </c>
      <c r="G838" s="1">
        <v>3.62</v>
      </c>
      <c r="H838" s="1">
        <f>(70/100*Canada_data[[#This Row],[Sales]])</f>
        <v>227.90599999999998</v>
      </c>
      <c r="I838" s="1">
        <f>Canada_data[[#This Row],[ Cost Of Goods ]]+Canada_data[[#This Row],[Shipping Cost]]</f>
        <v>231.52599999999998</v>
      </c>
      <c r="J838" s="1" t="s">
        <v>108</v>
      </c>
      <c r="K838" s="1" t="s">
        <v>22</v>
      </c>
      <c r="L838" s="1" t="s">
        <v>17</v>
      </c>
      <c r="M838" s="1" t="s">
        <v>18</v>
      </c>
      <c r="N838" s="1" t="s">
        <v>38</v>
      </c>
      <c r="O838" s="1" t="s">
        <v>212</v>
      </c>
      <c r="P838" s="34"/>
      <c r="Q838" s="34"/>
    </row>
    <row r="839" spans="1:17" x14ac:dyDescent="0.3">
      <c r="A839" s="1">
        <v>36679</v>
      </c>
      <c r="B839" s="2" t="s">
        <v>218</v>
      </c>
      <c r="C839" s="1" t="s">
        <v>20</v>
      </c>
      <c r="D839" s="1">
        <v>28</v>
      </c>
      <c r="E839" s="1">
        <v>1491.8264999999999</v>
      </c>
      <c r="F839" s="1" t="s">
        <v>25</v>
      </c>
      <c r="G839" s="1">
        <v>8.99</v>
      </c>
      <c r="H839" s="1">
        <f>(70/100*Canada_data[[#This Row],[Sales]])</f>
        <v>1044.2785499999998</v>
      </c>
      <c r="I839" s="1">
        <f>Canada_data[[#This Row],[ Cost Of Goods ]]+Canada_data[[#This Row],[Shipping Cost]]</f>
        <v>1053.2685499999998</v>
      </c>
      <c r="J839" s="1" t="s">
        <v>56</v>
      </c>
      <c r="K839" s="1" t="s">
        <v>22</v>
      </c>
      <c r="L839" s="1" t="s">
        <v>30</v>
      </c>
      <c r="M839" s="1" t="s">
        <v>50</v>
      </c>
      <c r="N839" s="1" t="s">
        <v>19</v>
      </c>
      <c r="O839" s="2">
        <v>40583</v>
      </c>
      <c r="P839" s="34"/>
      <c r="Q839" s="34"/>
    </row>
    <row r="840" spans="1:17" x14ac:dyDescent="0.3">
      <c r="A840" s="1">
        <v>12130</v>
      </c>
      <c r="B840" s="2">
        <v>40798</v>
      </c>
      <c r="C840" s="1" t="s">
        <v>53</v>
      </c>
      <c r="D840" s="1">
        <v>42</v>
      </c>
      <c r="E840" s="1">
        <v>1274.5155</v>
      </c>
      <c r="F840" s="1" t="s">
        <v>25</v>
      </c>
      <c r="G840" s="1">
        <v>5.99</v>
      </c>
      <c r="H840" s="1">
        <f>(70/100*Canada_data[[#This Row],[Sales]])</f>
        <v>892.16084999999998</v>
      </c>
      <c r="I840" s="1">
        <f>Canada_data[[#This Row],[ Cost Of Goods ]]+Canada_data[[#This Row],[Shipping Cost]]</f>
        <v>898.15084999999999</v>
      </c>
      <c r="J840" s="1" t="s">
        <v>56</v>
      </c>
      <c r="K840" s="1" t="s">
        <v>16</v>
      </c>
      <c r="L840" s="1" t="s">
        <v>30</v>
      </c>
      <c r="M840" s="1" t="s">
        <v>50</v>
      </c>
      <c r="N840" s="1" t="s">
        <v>38</v>
      </c>
      <c r="O840" s="2">
        <v>40889</v>
      </c>
      <c r="P840" s="34"/>
      <c r="Q840" s="34"/>
    </row>
    <row r="841" spans="1:17" x14ac:dyDescent="0.3">
      <c r="A841" s="1">
        <v>10722</v>
      </c>
      <c r="B841" s="2" t="s">
        <v>224</v>
      </c>
      <c r="C841" s="1" t="s">
        <v>53</v>
      </c>
      <c r="D841" s="1">
        <v>8</v>
      </c>
      <c r="E841" s="1">
        <v>40.26</v>
      </c>
      <c r="F841" s="1" t="s">
        <v>25</v>
      </c>
      <c r="G841" s="1">
        <v>5.68</v>
      </c>
      <c r="H841" s="1">
        <f>(70/100*Canada_data[[#This Row],[Sales]])</f>
        <v>28.181999999999995</v>
      </c>
      <c r="I841" s="1">
        <f>Canada_data[[#This Row],[ Cost Of Goods ]]+Canada_data[[#This Row],[Shipping Cost]]</f>
        <v>33.861999999999995</v>
      </c>
      <c r="J841" s="1" t="s">
        <v>36</v>
      </c>
      <c r="K841" s="1" t="s">
        <v>29</v>
      </c>
      <c r="L841" s="1" t="s">
        <v>27</v>
      </c>
      <c r="M841" s="1" t="s">
        <v>28</v>
      </c>
      <c r="N841" s="1" t="s">
        <v>19</v>
      </c>
      <c r="O841" s="1" t="s">
        <v>272</v>
      </c>
      <c r="P841" s="34"/>
      <c r="Q841" s="34"/>
    </row>
    <row r="842" spans="1:17" x14ac:dyDescent="0.3">
      <c r="A842" s="1">
        <v>25378</v>
      </c>
      <c r="B842" s="2" t="s">
        <v>87</v>
      </c>
      <c r="C842" s="1" t="s">
        <v>53</v>
      </c>
      <c r="D842" s="1">
        <v>48</v>
      </c>
      <c r="E842" s="1">
        <v>3713.0124999999998</v>
      </c>
      <c r="F842" s="1" t="s">
        <v>25</v>
      </c>
      <c r="G842" s="1">
        <v>7.69</v>
      </c>
      <c r="H842" s="1">
        <f>(70/100*Canada_data[[#This Row],[Sales]])</f>
        <v>2599.1087499999999</v>
      </c>
      <c r="I842" s="1">
        <f>Canada_data[[#This Row],[ Cost Of Goods ]]+Canada_data[[#This Row],[Shipping Cost]]</f>
        <v>2606.7987499999999</v>
      </c>
      <c r="J842" s="1" t="s">
        <v>49</v>
      </c>
      <c r="K842" s="1" t="s">
        <v>22</v>
      </c>
      <c r="L842" s="1" t="s">
        <v>30</v>
      </c>
      <c r="M842" s="1" t="s">
        <v>50</v>
      </c>
      <c r="N842" s="1" t="s">
        <v>19</v>
      </c>
      <c r="O842" s="1" t="s">
        <v>133</v>
      </c>
      <c r="P842" s="34"/>
      <c r="Q842" s="34"/>
    </row>
    <row r="843" spans="1:17" x14ac:dyDescent="0.3">
      <c r="A843" s="1">
        <v>37252</v>
      </c>
      <c r="B843" s="2" t="s">
        <v>97</v>
      </c>
      <c r="C843" s="1" t="s">
        <v>13</v>
      </c>
      <c r="D843" s="1">
        <v>34</v>
      </c>
      <c r="E843" s="1">
        <v>29345.27</v>
      </c>
      <c r="F843" s="1" t="s">
        <v>21</v>
      </c>
      <c r="G843" s="1">
        <v>44.55</v>
      </c>
      <c r="H843" s="1">
        <f>(70/100*Canada_data[[#This Row],[Sales]])</f>
        <v>20541.688999999998</v>
      </c>
      <c r="I843" s="1">
        <f>Canada_data[[#This Row],[ Cost Of Goods ]]+Canada_data[[#This Row],[Shipping Cost]]</f>
        <v>20586.238999999998</v>
      </c>
      <c r="J843" s="1" t="s">
        <v>40</v>
      </c>
      <c r="K843" s="1" t="s">
        <v>22</v>
      </c>
      <c r="L843" s="1" t="s">
        <v>17</v>
      </c>
      <c r="M843" s="1" t="s">
        <v>150</v>
      </c>
      <c r="N843" s="1" t="s">
        <v>62</v>
      </c>
      <c r="O843" s="1" t="s">
        <v>98</v>
      </c>
      <c r="P843" s="34"/>
      <c r="Q843" s="34"/>
    </row>
    <row r="844" spans="1:17" x14ac:dyDescent="0.3">
      <c r="A844" s="1">
        <v>18532</v>
      </c>
      <c r="B844" s="2" t="s">
        <v>61</v>
      </c>
      <c r="C844" s="1" t="s">
        <v>53</v>
      </c>
      <c r="D844" s="1">
        <v>29</v>
      </c>
      <c r="E844" s="1">
        <v>230.77</v>
      </c>
      <c r="F844" s="1" t="s">
        <v>25</v>
      </c>
      <c r="G844" s="1">
        <v>7.77</v>
      </c>
      <c r="H844" s="1">
        <f>(70/100*Canada_data[[#This Row],[Sales]])</f>
        <v>161.53899999999999</v>
      </c>
      <c r="I844" s="1">
        <f>Canada_data[[#This Row],[ Cost Of Goods ]]+Canada_data[[#This Row],[Shipping Cost]]</f>
        <v>169.309</v>
      </c>
      <c r="J844" s="1" t="s">
        <v>36</v>
      </c>
      <c r="K844" s="1" t="s">
        <v>29</v>
      </c>
      <c r="L844" s="1" t="s">
        <v>27</v>
      </c>
      <c r="M844" s="1" t="s">
        <v>37</v>
      </c>
      <c r="N844" s="1" t="s">
        <v>32</v>
      </c>
      <c r="O844" s="1" t="s">
        <v>136</v>
      </c>
      <c r="P844" s="34"/>
      <c r="Q844" s="34"/>
    </row>
    <row r="845" spans="1:17" x14ac:dyDescent="0.3">
      <c r="A845" s="1">
        <v>40803</v>
      </c>
      <c r="B845" s="2" t="s">
        <v>223</v>
      </c>
      <c r="C845" s="1" t="s">
        <v>13</v>
      </c>
      <c r="D845" s="1">
        <v>35</v>
      </c>
      <c r="E845" s="1">
        <v>10278.790000000001</v>
      </c>
      <c r="F845" s="1" t="s">
        <v>21</v>
      </c>
      <c r="G845" s="1">
        <v>64.73</v>
      </c>
      <c r="H845" s="1">
        <f>(70/100*Canada_data[[#This Row],[Sales]])</f>
        <v>7195.1530000000002</v>
      </c>
      <c r="I845" s="1">
        <f>Canada_data[[#This Row],[ Cost Of Goods ]]+Canada_data[[#This Row],[Shipping Cost]]</f>
        <v>7259.8829999999998</v>
      </c>
      <c r="J845" s="1" t="s">
        <v>15</v>
      </c>
      <c r="K845" s="1" t="s">
        <v>44</v>
      </c>
      <c r="L845" s="1" t="s">
        <v>17</v>
      </c>
      <c r="M845" s="1" t="s">
        <v>23</v>
      </c>
      <c r="N845" s="1" t="s">
        <v>24</v>
      </c>
      <c r="O845" s="1" t="s">
        <v>170</v>
      </c>
      <c r="P845" s="34"/>
      <c r="Q845" s="34"/>
    </row>
    <row r="846" spans="1:17" x14ac:dyDescent="0.3">
      <c r="A846" s="1">
        <v>20160</v>
      </c>
      <c r="B846" s="2" t="s">
        <v>115</v>
      </c>
      <c r="C846" s="1" t="s">
        <v>13</v>
      </c>
      <c r="D846" s="1">
        <v>42</v>
      </c>
      <c r="E846" s="1">
        <v>435.24</v>
      </c>
      <c r="F846" s="1" t="s">
        <v>14</v>
      </c>
      <c r="G846" s="1">
        <v>1.79</v>
      </c>
      <c r="H846" s="1">
        <f>(70/100*Canada_data[[#This Row],[Sales]])</f>
        <v>304.66800000000001</v>
      </c>
      <c r="I846" s="1">
        <f>Canada_data[[#This Row],[ Cost Of Goods ]]+Canada_data[[#This Row],[Shipping Cost]]</f>
        <v>306.45800000000003</v>
      </c>
      <c r="J846" s="1" t="s">
        <v>26</v>
      </c>
      <c r="K846" s="1" t="s">
        <v>44</v>
      </c>
      <c r="L846" s="1" t="s">
        <v>27</v>
      </c>
      <c r="M846" s="1" t="s">
        <v>28</v>
      </c>
      <c r="N846" s="1" t="s">
        <v>38</v>
      </c>
      <c r="O846" s="1" t="s">
        <v>270</v>
      </c>
      <c r="P846" s="34"/>
      <c r="Q846" s="34"/>
    </row>
    <row r="847" spans="1:17" x14ac:dyDescent="0.3">
      <c r="A847" s="1">
        <v>24160</v>
      </c>
      <c r="B847" s="2">
        <v>40545</v>
      </c>
      <c r="C847" s="1" t="s">
        <v>60</v>
      </c>
      <c r="D847" s="1">
        <v>44</v>
      </c>
      <c r="E847" s="1">
        <v>3644.596</v>
      </c>
      <c r="F847" s="1" t="s">
        <v>25</v>
      </c>
      <c r="G847" s="1">
        <v>4.9000000000000004</v>
      </c>
      <c r="H847" s="1">
        <f>(70/100*Canada_data[[#This Row],[Sales]])</f>
        <v>2551.2172</v>
      </c>
      <c r="I847" s="1">
        <f>Canada_data[[#This Row],[ Cost Of Goods ]]+Canada_data[[#This Row],[Shipping Cost]]</f>
        <v>2556.1172000000001</v>
      </c>
      <c r="J847" s="1" t="s">
        <v>108</v>
      </c>
      <c r="K847" s="1" t="s">
        <v>29</v>
      </c>
      <c r="L847" s="1" t="s">
        <v>30</v>
      </c>
      <c r="M847" s="1" t="s">
        <v>50</v>
      </c>
      <c r="N847" s="1" t="s">
        <v>19</v>
      </c>
      <c r="O847" s="2">
        <v>40576</v>
      </c>
      <c r="P847" s="34"/>
      <c r="Q847" s="34"/>
    </row>
    <row r="848" spans="1:17" x14ac:dyDescent="0.3">
      <c r="A848" s="1">
        <v>4871</v>
      </c>
      <c r="B848" s="2">
        <v>40853</v>
      </c>
      <c r="C848" s="1" t="s">
        <v>20</v>
      </c>
      <c r="D848" s="1">
        <v>26</v>
      </c>
      <c r="E848" s="1">
        <v>238.34</v>
      </c>
      <c r="F848" s="1" t="s">
        <v>25</v>
      </c>
      <c r="G848" s="1">
        <v>3.98</v>
      </c>
      <c r="H848" s="1">
        <f>(70/100*Canada_data[[#This Row],[Sales]])</f>
        <v>166.83799999999999</v>
      </c>
      <c r="I848" s="1">
        <f>Canada_data[[#This Row],[ Cost Of Goods ]]+Canada_data[[#This Row],[Shipping Cost]]</f>
        <v>170.81799999999998</v>
      </c>
      <c r="J848" s="1" t="s">
        <v>108</v>
      </c>
      <c r="K848" s="1" t="s">
        <v>16</v>
      </c>
      <c r="L848" s="1" t="s">
        <v>27</v>
      </c>
      <c r="M848" s="1" t="s">
        <v>37</v>
      </c>
      <c r="N848" s="1" t="s">
        <v>32</v>
      </c>
      <c r="O848" s="1" t="s">
        <v>117</v>
      </c>
      <c r="P848" s="34"/>
      <c r="Q848" s="34"/>
    </row>
    <row r="849" spans="1:17" x14ac:dyDescent="0.3">
      <c r="A849" s="1">
        <v>9829</v>
      </c>
      <c r="B849" s="2">
        <v>40767</v>
      </c>
      <c r="C849" s="1" t="s">
        <v>20</v>
      </c>
      <c r="D849" s="1">
        <v>4</v>
      </c>
      <c r="E849" s="1">
        <v>18.46</v>
      </c>
      <c r="F849" s="1" t="s">
        <v>25</v>
      </c>
      <c r="G849" s="1">
        <v>0.5</v>
      </c>
      <c r="H849" s="1">
        <f>(70/100*Canada_data[[#This Row],[Sales]])</f>
        <v>12.922000000000001</v>
      </c>
      <c r="I849" s="1">
        <f>Canada_data[[#This Row],[ Cost Of Goods ]]+Canada_data[[#This Row],[Shipping Cost]]</f>
        <v>13.422000000000001</v>
      </c>
      <c r="J849" s="1" t="s">
        <v>108</v>
      </c>
      <c r="K849" s="1" t="s">
        <v>16</v>
      </c>
      <c r="L849" s="1" t="s">
        <v>27</v>
      </c>
      <c r="M849" s="1" t="s">
        <v>85</v>
      </c>
      <c r="N849" s="1" t="s">
        <v>19</v>
      </c>
      <c r="O849" s="2">
        <v>40828</v>
      </c>
      <c r="P849" s="34"/>
      <c r="Q849" s="34"/>
    </row>
    <row r="850" spans="1:17" x14ac:dyDescent="0.3">
      <c r="A850" s="1">
        <v>29767</v>
      </c>
      <c r="B850" s="2">
        <v>40665</v>
      </c>
      <c r="C850" s="1" t="s">
        <v>35</v>
      </c>
      <c r="D850" s="1">
        <v>48</v>
      </c>
      <c r="E850" s="1">
        <v>4153.0600000000004</v>
      </c>
      <c r="F850" s="1" t="s">
        <v>25</v>
      </c>
      <c r="G850" s="1">
        <v>0.99</v>
      </c>
      <c r="H850" s="1">
        <f>(70/100*Canada_data[[#This Row],[Sales]])</f>
        <v>2907.1420000000003</v>
      </c>
      <c r="I850" s="1">
        <f>Canada_data[[#This Row],[ Cost Of Goods ]]+Canada_data[[#This Row],[Shipping Cost]]</f>
        <v>2908.1320000000001</v>
      </c>
      <c r="J850" s="1" t="s">
        <v>15</v>
      </c>
      <c r="K850" s="1" t="s">
        <v>29</v>
      </c>
      <c r="L850" s="1" t="s">
        <v>27</v>
      </c>
      <c r="M850" s="1" t="s">
        <v>76</v>
      </c>
      <c r="N850" s="1" t="s">
        <v>19</v>
      </c>
      <c r="O850" s="2">
        <v>40696</v>
      </c>
      <c r="P850" s="34"/>
      <c r="Q850" s="34"/>
    </row>
    <row r="851" spans="1:17" x14ac:dyDescent="0.3">
      <c r="A851" s="1">
        <v>19462</v>
      </c>
      <c r="B851" s="2" t="s">
        <v>271</v>
      </c>
      <c r="C851" s="1" t="s">
        <v>60</v>
      </c>
      <c r="D851" s="1">
        <v>2</v>
      </c>
      <c r="E851" s="1">
        <v>206.68</v>
      </c>
      <c r="F851" s="1" t="s">
        <v>25</v>
      </c>
      <c r="G851" s="1">
        <v>35</v>
      </c>
      <c r="H851" s="1">
        <f>(70/100*Canada_data[[#This Row],[Sales]])</f>
        <v>144.67599999999999</v>
      </c>
      <c r="I851" s="1">
        <f>Canada_data[[#This Row],[ Cost Of Goods ]]+Canada_data[[#This Row],[Shipping Cost]]</f>
        <v>179.67599999999999</v>
      </c>
      <c r="J851" s="1" t="s">
        <v>15</v>
      </c>
      <c r="K851" s="1" t="s">
        <v>29</v>
      </c>
      <c r="L851" s="1" t="s">
        <v>27</v>
      </c>
      <c r="M851" s="1" t="s">
        <v>64</v>
      </c>
      <c r="N851" s="1" t="s">
        <v>93</v>
      </c>
      <c r="O851" s="1" t="s">
        <v>227</v>
      </c>
      <c r="P851" s="34"/>
      <c r="Q851" s="34"/>
    </row>
    <row r="852" spans="1:17" x14ac:dyDescent="0.3">
      <c r="A852" s="1">
        <v>47367</v>
      </c>
      <c r="B852" s="2" t="s">
        <v>75</v>
      </c>
      <c r="C852" s="1" t="s">
        <v>60</v>
      </c>
      <c r="D852" s="1">
        <v>6</v>
      </c>
      <c r="E852" s="1">
        <v>21.07</v>
      </c>
      <c r="F852" s="1" t="s">
        <v>25</v>
      </c>
      <c r="G852" s="1">
        <v>0.5</v>
      </c>
      <c r="H852" s="1">
        <f>(70/100*Canada_data[[#This Row],[Sales]])</f>
        <v>14.748999999999999</v>
      </c>
      <c r="I852" s="1">
        <f>Canada_data[[#This Row],[ Cost Of Goods ]]+Canada_data[[#This Row],[Shipping Cost]]</f>
        <v>15.248999999999999</v>
      </c>
      <c r="J852" s="1" t="s">
        <v>15</v>
      </c>
      <c r="K852" s="1" t="s">
        <v>22</v>
      </c>
      <c r="L852" s="1" t="s">
        <v>27</v>
      </c>
      <c r="M852" s="1" t="s">
        <v>85</v>
      </c>
      <c r="N852" s="1" t="s">
        <v>19</v>
      </c>
      <c r="O852" s="1" t="s">
        <v>173</v>
      </c>
      <c r="P852" s="34"/>
      <c r="Q852" s="34"/>
    </row>
    <row r="853" spans="1:17" x14ac:dyDescent="0.3">
      <c r="A853" s="1">
        <v>26529</v>
      </c>
      <c r="B853" s="2" t="s">
        <v>233</v>
      </c>
      <c r="C853" s="1" t="s">
        <v>13</v>
      </c>
      <c r="D853" s="1">
        <v>41</v>
      </c>
      <c r="E853" s="1">
        <v>12125.14</v>
      </c>
      <c r="F853" s="1" t="s">
        <v>21</v>
      </c>
      <c r="G853" s="1">
        <v>14.7</v>
      </c>
      <c r="H853" s="1">
        <f>(70/100*Canada_data[[#This Row],[Sales]])</f>
        <v>8487.598</v>
      </c>
      <c r="I853" s="1">
        <f>Canada_data[[#This Row],[ Cost Of Goods ]]+Canada_data[[#This Row],[Shipping Cost]]</f>
        <v>8502.2980000000007</v>
      </c>
      <c r="J853" s="1" t="s">
        <v>108</v>
      </c>
      <c r="K853" s="1" t="s">
        <v>16</v>
      </c>
      <c r="L853" s="1" t="s">
        <v>30</v>
      </c>
      <c r="M853" s="1" t="s">
        <v>46</v>
      </c>
      <c r="N853" s="1" t="s">
        <v>24</v>
      </c>
      <c r="O853" s="2">
        <v>40545</v>
      </c>
      <c r="P853" s="34"/>
      <c r="Q853" s="34"/>
    </row>
    <row r="854" spans="1:17" x14ac:dyDescent="0.3">
      <c r="A854" s="1">
        <v>21824</v>
      </c>
      <c r="B854" s="2">
        <v>40726</v>
      </c>
      <c r="C854" s="1" t="s">
        <v>13</v>
      </c>
      <c r="D854" s="1">
        <v>37</v>
      </c>
      <c r="E854" s="1">
        <v>3351.55</v>
      </c>
      <c r="F854" s="1" t="s">
        <v>14</v>
      </c>
      <c r="G854" s="1">
        <v>56.2</v>
      </c>
      <c r="H854" s="1">
        <f>(70/100*Canada_data[[#This Row],[Sales]])</f>
        <v>2346.085</v>
      </c>
      <c r="I854" s="1">
        <f>Canada_data[[#This Row],[ Cost Of Goods ]]+Canada_data[[#This Row],[Shipping Cost]]</f>
        <v>2402.2849999999999</v>
      </c>
      <c r="J854" s="1" t="s">
        <v>56</v>
      </c>
      <c r="K854" s="1" t="s">
        <v>29</v>
      </c>
      <c r="L854" s="1" t="s">
        <v>17</v>
      </c>
      <c r="M854" s="1" t="s">
        <v>18</v>
      </c>
      <c r="N854" s="1" t="s">
        <v>47</v>
      </c>
      <c r="O854" s="1" t="s">
        <v>176</v>
      </c>
      <c r="P854" s="34"/>
      <c r="Q854" s="34"/>
    </row>
    <row r="855" spans="1:17" x14ac:dyDescent="0.3">
      <c r="A855" s="1">
        <v>58433</v>
      </c>
      <c r="B855" s="2">
        <v>40550</v>
      </c>
      <c r="C855" s="1" t="s">
        <v>35</v>
      </c>
      <c r="D855" s="1">
        <v>30</v>
      </c>
      <c r="E855" s="1">
        <v>1533.46</v>
      </c>
      <c r="F855" s="1" t="s">
        <v>25</v>
      </c>
      <c r="G855" s="1">
        <v>5.79</v>
      </c>
      <c r="H855" s="1">
        <f>(70/100*Canada_data[[#This Row],[Sales]])</f>
        <v>1073.422</v>
      </c>
      <c r="I855" s="1">
        <f>Canada_data[[#This Row],[ Cost Of Goods ]]+Canada_data[[#This Row],[Shipping Cost]]</f>
        <v>1079.212</v>
      </c>
      <c r="J855" s="1" t="s">
        <v>15</v>
      </c>
      <c r="K855" s="1" t="s">
        <v>29</v>
      </c>
      <c r="L855" s="1" t="s">
        <v>27</v>
      </c>
      <c r="M855" s="1" t="s">
        <v>28</v>
      </c>
      <c r="N855" s="1" t="s">
        <v>19</v>
      </c>
      <c r="O855" s="2">
        <v>40609</v>
      </c>
      <c r="P855" s="34"/>
      <c r="Q855" s="34"/>
    </row>
    <row r="856" spans="1:17" x14ac:dyDescent="0.3">
      <c r="A856" s="1">
        <v>20804</v>
      </c>
      <c r="B856" s="2" t="s">
        <v>206</v>
      </c>
      <c r="C856" s="1" t="s">
        <v>13</v>
      </c>
      <c r="D856" s="1">
        <v>13</v>
      </c>
      <c r="E856" s="1">
        <v>4393.75</v>
      </c>
      <c r="F856" s="1" t="s">
        <v>21</v>
      </c>
      <c r="G856" s="1">
        <v>14.7</v>
      </c>
      <c r="H856" s="1">
        <f>(70/100*Canada_data[[#This Row],[Sales]])</f>
        <v>3075.625</v>
      </c>
      <c r="I856" s="1">
        <f>Canada_data[[#This Row],[ Cost Of Goods ]]+Canada_data[[#This Row],[Shipping Cost]]</f>
        <v>3090.3249999999998</v>
      </c>
      <c r="J856" s="1" t="s">
        <v>56</v>
      </c>
      <c r="K856" s="1" t="s">
        <v>44</v>
      </c>
      <c r="L856" s="1" t="s">
        <v>30</v>
      </c>
      <c r="M856" s="1" t="s">
        <v>46</v>
      </c>
      <c r="N856" s="1" t="s">
        <v>24</v>
      </c>
      <c r="O856" s="2">
        <v>40614</v>
      </c>
      <c r="P856" s="34"/>
      <c r="Q856" s="34"/>
    </row>
    <row r="857" spans="1:17" x14ac:dyDescent="0.3">
      <c r="A857" s="1">
        <v>2595</v>
      </c>
      <c r="B857" s="2" t="s">
        <v>280</v>
      </c>
      <c r="C857" s="1" t="s">
        <v>53</v>
      </c>
      <c r="D857" s="1">
        <v>29</v>
      </c>
      <c r="E857" s="1">
        <v>208.47</v>
      </c>
      <c r="F857" s="1" t="s">
        <v>14</v>
      </c>
      <c r="G857" s="1">
        <v>8.74</v>
      </c>
      <c r="H857" s="1">
        <f>(70/100*Canada_data[[#This Row],[Sales]])</f>
        <v>145.929</v>
      </c>
      <c r="I857" s="1">
        <f>Canada_data[[#This Row],[ Cost Of Goods ]]+Canada_data[[#This Row],[Shipping Cost]]</f>
        <v>154.66900000000001</v>
      </c>
      <c r="J857" s="1" t="s">
        <v>15</v>
      </c>
      <c r="K857" s="1" t="s">
        <v>22</v>
      </c>
      <c r="L857" s="1" t="s">
        <v>27</v>
      </c>
      <c r="M857" s="1" t="s">
        <v>28</v>
      </c>
      <c r="N857" s="1" t="s">
        <v>19</v>
      </c>
      <c r="O857" s="1" t="s">
        <v>219</v>
      </c>
      <c r="P857" s="34"/>
      <c r="Q857" s="34"/>
    </row>
    <row r="858" spans="1:17" x14ac:dyDescent="0.3">
      <c r="A858" s="1">
        <v>36454</v>
      </c>
      <c r="B858" s="2" t="s">
        <v>274</v>
      </c>
      <c r="C858" s="1" t="s">
        <v>20</v>
      </c>
      <c r="D858" s="1">
        <v>8</v>
      </c>
      <c r="E858" s="1">
        <v>69.569999999999993</v>
      </c>
      <c r="F858" s="1" t="s">
        <v>25</v>
      </c>
      <c r="G858" s="1">
        <v>6.5</v>
      </c>
      <c r="H858" s="1">
        <f>(70/100*Canada_data[[#This Row],[Sales]])</f>
        <v>48.698999999999991</v>
      </c>
      <c r="I858" s="1">
        <f>Canada_data[[#This Row],[ Cost Of Goods ]]+Canada_data[[#This Row],[Shipping Cost]]</f>
        <v>55.198999999999991</v>
      </c>
      <c r="J858" s="1" t="s">
        <v>43</v>
      </c>
      <c r="K858" s="1" t="s">
        <v>44</v>
      </c>
      <c r="L858" s="1" t="s">
        <v>27</v>
      </c>
      <c r="M858" s="1" t="s">
        <v>64</v>
      </c>
      <c r="N858" s="1" t="s">
        <v>47</v>
      </c>
      <c r="O858" s="1" t="s">
        <v>241</v>
      </c>
      <c r="P858" s="34"/>
      <c r="Q858" s="34"/>
    </row>
    <row r="859" spans="1:17" x14ac:dyDescent="0.3">
      <c r="A859" s="1">
        <v>42214</v>
      </c>
      <c r="B859" s="2" t="s">
        <v>113</v>
      </c>
      <c r="C859" s="1" t="s">
        <v>13</v>
      </c>
      <c r="D859" s="1">
        <v>28</v>
      </c>
      <c r="E859" s="1">
        <v>183.65</v>
      </c>
      <c r="F859" s="1" t="s">
        <v>25</v>
      </c>
      <c r="G859" s="1">
        <v>5.84</v>
      </c>
      <c r="H859" s="1">
        <f>(70/100*Canada_data[[#This Row],[Sales]])</f>
        <v>128.55500000000001</v>
      </c>
      <c r="I859" s="1">
        <f>Canada_data[[#This Row],[ Cost Of Goods ]]+Canada_data[[#This Row],[Shipping Cost]]</f>
        <v>134.39500000000001</v>
      </c>
      <c r="J859" s="1" t="s">
        <v>108</v>
      </c>
      <c r="K859" s="1" t="s">
        <v>29</v>
      </c>
      <c r="L859" s="1" t="s">
        <v>27</v>
      </c>
      <c r="M859" s="1" t="s">
        <v>28</v>
      </c>
      <c r="N859" s="1" t="s">
        <v>19</v>
      </c>
      <c r="O859" s="1" t="s">
        <v>114</v>
      </c>
      <c r="P859" s="34"/>
      <c r="Q859" s="34"/>
    </row>
    <row r="860" spans="1:17" x14ac:dyDescent="0.3">
      <c r="A860" s="1">
        <v>38212</v>
      </c>
      <c r="B860" s="2">
        <v>40637</v>
      </c>
      <c r="C860" s="1" t="s">
        <v>60</v>
      </c>
      <c r="D860" s="1">
        <v>46</v>
      </c>
      <c r="E860" s="1">
        <v>3533.97</v>
      </c>
      <c r="F860" s="1" t="s">
        <v>25</v>
      </c>
      <c r="G860" s="1">
        <v>35</v>
      </c>
      <c r="H860" s="1">
        <f>(70/100*Canada_data[[#This Row],[Sales]])</f>
        <v>2473.7789999999995</v>
      </c>
      <c r="I860" s="1">
        <f>Canada_data[[#This Row],[ Cost Of Goods ]]+Canada_data[[#This Row],[Shipping Cost]]</f>
        <v>2508.7789999999995</v>
      </c>
      <c r="J860" s="1" t="s">
        <v>15</v>
      </c>
      <c r="K860" s="1" t="s">
        <v>29</v>
      </c>
      <c r="L860" s="1" t="s">
        <v>27</v>
      </c>
      <c r="M860" s="1" t="s">
        <v>64</v>
      </c>
      <c r="N860" s="1" t="s">
        <v>93</v>
      </c>
      <c r="O860" s="2">
        <v>40698</v>
      </c>
      <c r="P860" s="34"/>
      <c r="Q860" s="34"/>
    </row>
    <row r="861" spans="1:17" x14ac:dyDescent="0.3">
      <c r="A861" s="1">
        <v>34663</v>
      </c>
      <c r="B861" s="2">
        <v>40701</v>
      </c>
      <c r="C861" s="1" t="s">
        <v>53</v>
      </c>
      <c r="D861" s="1">
        <v>38</v>
      </c>
      <c r="E861" s="1">
        <v>29186.49</v>
      </c>
      <c r="F861" s="1" t="s">
        <v>21</v>
      </c>
      <c r="G861" s="1">
        <v>55.3</v>
      </c>
      <c r="H861" s="1">
        <f>(70/100*Canada_data[[#This Row],[Sales]])</f>
        <v>20430.543000000001</v>
      </c>
      <c r="I861" s="1">
        <f>Canada_data[[#This Row],[ Cost Of Goods ]]+Canada_data[[#This Row],[Shipping Cost]]</f>
        <v>20485.843000000001</v>
      </c>
      <c r="J861" s="1" t="s">
        <v>108</v>
      </c>
      <c r="K861" s="1" t="s">
        <v>22</v>
      </c>
      <c r="L861" s="1" t="s">
        <v>30</v>
      </c>
      <c r="M861" s="1" t="s">
        <v>46</v>
      </c>
      <c r="N861" s="1" t="s">
        <v>24</v>
      </c>
      <c r="O861" s="2">
        <v>40762</v>
      </c>
      <c r="P861" s="34"/>
      <c r="Q861" s="34"/>
    </row>
    <row r="862" spans="1:17" x14ac:dyDescent="0.3">
      <c r="A862" s="1">
        <v>18503</v>
      </c>
      <c r="B862" s="2">
        <v>40668</v>
      </c>
      <c r="C862" s="1" t="s">
        <v>53</v>
      </c>
      <c r="D862" s="1">
        <v>13</v>
      </c>
      <c r="E862" s="1">
        <v>928.90549999999996</v>
      </c>
      <c r="F862" s="1" t="s">
        <v>25</v>
      </c>
      <c r="G862" s="1">
        <v>2.79</v>
      </c>
      <c r="H862" s="1">
        <f>(70/100*Canada_data[[#This Row],[Sales]])</f>
        <v>650.23384999999996</v>
      </c>
      <c r="I862" s="1">
        <f>Canada_data[[#This Row],[ Cost Of Goods ]]+Canada_data[[#This Row],[Shipping Cost]]</f>
        <v>653.02384999999992</v>
      </c>
      <c r="J862" s="1" t="s">
        <v>59</v>
      </c>
      <c r="K862" s="1" t="s">
        <v>16</v>
      </c>
      <c r="L862" s="1" t="s">
        <v>30</v>
      </c>
      <c r="M862" s="1" t="s">
        <v>50</v>
      </c>
      <c r="N862" s="1" t="s">
        <v>19</v>
      </c>
      <c r="O862" s="2">
        <v>40729</v>
      </c>
      <c r="P862" s="34"/>
      <c r="Q862" s="34"/>
    </row>
    <row r="863" spans="1:17" x14ac:dyDescent="0.3">
      <c r="A863" s="1">
        <v>36387</v>
      </c>
      <c r="B863" s="2">
        <v>40735</v>
      </c>
      <c r="C863" s="1" t="s">
        <v>35</v>
      </c>
      <c r="D863" s="1">
        <v>32</v>
      </c>
      <c r="E863" s="1">
        <v>616.39</v>
      </c>
      <c r="F863" s="1" t="s">
        <v>25</v>
      </c>
      <c r="G863" s="1">
        <v>1.99</v>
      </c>
      <c r="H863" s="1">
        <f>(70/100*Canada_data[[#This Row],[Sales]])</f>
        <v>431.47299999999996</v>
      </c>
      <c r="I863" s="1">
        <f>Canada_data[[#This Row],[ Cost Of Goods ]]+Canada_data[[#This Row],[Shipping Cost]]</f>
        <v>433.46299999999997</v>
      </c>
      <c r="J863" s="1" t="s">
        <v>59</v>
      </c>
      <c r="K863" s="1" t="s">
        <v>22</v>
      </c>
      <c r="L863" s="1" t="s">
        <v>30</v>
      </c>
      <c r="M863" s="1" t="s">
        <v>31</v>
      </c>
      <c r="N863" s="1" t="s">
        <v>32</v>
      </c>
      <c r="O863" s="2">
        <v>40827</v>
      </c>
      <c r="P863" s="34"/>
      <c r="Q863" s="34"/>
    </row>
    <row r="864" spans="1:17" x14ac:dyDescent="0.3">
      <c r="A864" s="1">
        <v>29666</v>
      </c>
      <c r="B864" s="2" t="s">
        <v>82</v>
      </c>
      <c r="C864" s="1" t="s">
        <v>53</v>
      </c>
      <c r="D864" s="1">
        <v>44</v>
      </c>
      <c r="E864" s="1">
        <v>362.75</v>
      </c>
      <c r="F864" s="1" t="s">
        <v>25</v>
      </c>
      <c r="G864" s="1">
        <v>2.38</v>
      </c>
      <c r="H864" s="1">
        <f>(70/100*Canada_data[[#This Row],[Sales]])</f>
        <v>253.92499999999998</v>
      </c>
      <c r="I864" s="1">
        <f>Canada_data[[#This Row],[ Cost Of Goods ]]+Canada_data[[#This Row],[Shipping Cost]]</f>
        <v>256.30500000000001</v>
      </c>
      <c r="J864" s="1" t="s">
        <v>56</v>
      </c>
      <c r="K864" s="1" t="s">
        <v>44</v>
      </c>
      <c r="L864" s="1" t="s">
        <v>30</v>
      </c>
      <c r="M864" s="1" t="s">
        <v>31</v>
      </c>
      <c r="N864" s="1" t="s">
        <v>32</v>
      </c>
      <c r="O864" s="2">
        <v>40909</v>
      </c>
      <c r="P864" s="34"/>
      <c r="Q864" s="34"/>
    </row>
    <row r="865" spans="1:17" x14ac:dyDescent="0.3">
      <c r="A865" s="1">
        <v>1317</v>
      </c>
      <c r="B865" s="2" t="s">
        <v>260</v>
      </c>
      <c r="C865" s="1" t="s">
        <v>35</v>
      </c>
      <c r="D865" s="1">
        <v>29</v>
      </c>
      <c r="E865" s="1">
        <v>156.69999999999999</v>
      </c>
      <c r="F865" s="1" t="s">
        <v>25</v>
      </c>
      <c r="G865" s="1">
        <v>5.57</v>
      </c>
      <c r="H865" s="1">
        <f>(70/100*Canada_data[[#This Row],[Sales]])</f>
        <v>109.68999999999998</v>
      </c>
      <c r="I865" s="1">
        <f>Canada_data[[#This Row],[ Cost Of Goods ]]+Canada_data[[#This Row],[Shipping Cost]]</f>
        <v>115.25999999999999</v>
      </c>
      <c r="J865" s="1" t="s">
        <v>108</v>
      </c>
      <c r="K865" s="1" t="s">
        <v>16</v>
      </c>
      <c r="L865" s="1" t="s">
        <v>27</v>
      </c>
      <c r="M865" s="1" t="s">
        <v>28</v>
      </c>
      <c r="N865" s="1" t="s">
        <v>19</v>
      </c>
      <c r="O865" s="1" t="s">
        <v>99</v>
      </c>
      <c r="P865" s="34"/>
      <c r="Q865" s="34"/>
    </row>
    <row r="866" spans="1:17" x14ac:dyDescent="0.3">
      <c r="A866" s="1">
        <v>40102</v>
      </c>
      <c r="B866" s="2">
        <v>40604</v>
      </c>
      <c r="C866" s="1" t="s">
        <v>60</v>
      </c>
      <c r="D866" s="1">
        <v>46</v>
      </c>
      <c r="E866" s="1">
        <v>412.37</v>
      </c>
      <c r="F866" s="1" t="s">
        <v>14</v>
      </c>
      <c r="G866" s="1">
        <v>3.5</v>
      </c>
      <c r="H866" s="1">
        <f>(70/100*Canada_data[[#This Row],[Sales]])</f>
        <v>288.65899999999999</v>
      </c>
      <c r="I866" s="1">
        <f>Canada_data[[#This Row],[ Cost Of Goods ]]+Canada_data[[#This Row],[Shipping Cost]]</f>
        <v>292.15899999999999</v>
      </c>
      <c r="J866" s="1" t="s">
        <v>59</v>
      </c>
      <c r="K866" s="1" t="s">
        <v>22</v>
      </c>
      <c r="L866" s="1" t="s">
        <v>27</v>
      </c>
      <c r="M866" s="1" t="s">
        <v>76</v>
      </c>
      <c r="N866" s="1" t="s">
        <v>19</v>
      </c>
      <c r="O866" s="2">
        <v>40665</v>
      </c>
      <c r="P866" s="34"/>
      <c r="Q866" s="34"/>
    </row>
    <row r="867" spans="1:17" x14ac:dyDescent="0.3">
      <c r="A867" s="1">
        <v>40225</v>
      </c>
      <c r="B867" s="2">
        <v>40787</v>
      </c>
      <c r="C867" s="1" t="s">
        <v>13</v>
      </c>
      <c r="D867" s="1">
        <v>45</v>
      </c>
      <c r="E867" s="1">
        <v>5643.49</v>
      </c>
      <c r="F867" s="1" t="s">
        <v>21</v>
      </c>
      <c r="G867" s="1">
        <v>70.2</v>
      </c>
      <c r="H867" s="1">
        <f>(70/100*Canada_data[[#This Row],[Sales]])</f>
        <v>3950.4429999999998</v>
      </c>
      <c r="I867" s="1">
        <f>Canada_data[[#This Row],[ Cost Of Goods ]]+Canada_data[[#This Row],[Shipping Cost]]</f>
        <v>4020.6429999999996</v>
      </c>
      <c r="J867" s="1" t="s">
        <v>108</v>
      </c>
      <c r="K867" s="1" t="s">
        <v>44</v>
      </c>
      <c r="L867" s="1" t="s">
        <v>17</v>
      </c>
      <c r="M867" s="1" t="s">
        <v>23</v>
      </c>
      <c r="N867" s="1" t="s">
        <v>24</v>
      </c>
      <c r="O867" s="2">
        <v>40848</v>
      </c>
      <c r="P867" s="34"/>
      <c r="Q867" s="34"/>
    </row>
    <row r="868" spans="1:17" x14ac:dyDescent="0.3">
      <c r="A868" s="1">
        <v>14662</v>
      </c>
      <c r="B868" s="2" t="s">
        <v>188</v>
      </c>
      <c r="C868" s="1" t="s">
        <v>35</v>
      </c>
      <c r="D868" s="1">
        <v>48</v>
      </c>
      <c r="E868" s="1">
        <v>257.75</v>
      </c>
      <c r="F868" s="1" t="s">
        <v>25</v>
      </c>
      <c r="G868" s="1">
        <v>4.75</v>
      </c>
      <c r="H868" s="1">
        <f>(70/100*Canada_data[[#This Row],[Sales]])</f>
        <v>180.42499999999998</v>
      </c>
      <c r="I868" s="1">
        <f>Canada_data[[#This Row],[ Cost Of Goods ]]+Canada_data[[#This Row],[Shipping Cost]]</f>
        <v>185.17499999999998</v>
      </c>
      <c r="J868" s="1" t="s">
        <v>43</v>
      </c>
      <c r="K868" s="1" t="s">
        <v>22</v>
      </c>
      <c r="L868" s="1" t="s">
        <v>27</v>
      </c>
      <c r="M868" s="1" t="s">
        <v>28</v>
      </c>
      <c r="N868" s="1" t="s">
        <v>19</v>
      </c>
      <c r="O868" s="1" t="s">
        <v>204</v>
      </c>
      <c r="P868" s="34"/>
      <c r="Q868" s="34"/>
    </row>
    <row r="869" spans="1:17" x14ac:dyDescent="0.3">
      <c r="A869" s="1">
        <v>15205</v>
      </c>
      <c r="B869" s="2" t="s">
        <v>42</v>
      </c>
      <c r="C869" s="1" t="s">
        <v>20</v>
      </c>
      <c r="D869" s="1">
        <v>42</v>
      </c>
      <c r="E869" s="1">
        <v>1753.51</v>
      </c>
      <c r="F869" s="1" t="s">
        <v>25</v>
      </c>
      <c r="G869" s="1">
        <v>9.1999999999999993</v>
      </c>
      <c r="H869" s="1">
        <f>(70/100*Canada_data[[#This Row],[Sales]])</f>
        <v>1227.4569999999999</v>
      </c>
      <c r="I869" s="1">
        <f>Canada_data[[#This Row],[ Cost Of Goods ]]+Canada_data[[#This Row],[Shipping Cost]]</f>
        <v>1236.6569999999999</v>
      </c>
      <c r="J869" s="1" t="s">
        <v>26</v>
      </c>
      <c r="K869" s="1" t="s">
        <v>22</v>
      </c>
      <c r="L869" s="1" t="s">
        <v>17</v>
      </c>
      <c r="M869" s="1" t="s">
        <v>18</v>
      </c>
      <c r="N869" s="1" t="s">
        <v>38</v>
      </c>
      <c r="O869" s="1" t="s">
        <v>55</v>
      </c>
      <c r="P869" s="34"/>
      <c r="Q869" s="34"/>
    </row>
    <row r="870" spans="1:17" x14ac:dyDescent="0.3">
      <c r="A870" s="1">
        <v>25248</v>
      </c>
      <c r="B870" s="2">
        <v>40555</v>
      </c>
      <c r="C870" s="1" t="s">
        <v>60</v>
      </c>
      <c r="D870" s="1">
        <v>26</v>
      </c>
      <c r="E870" s="1">
        <v>1150.3</v>
      </c>
      <c r="F870" s="1" t="s">
        <v>25</v>
      </c>
      <c r="G870" s="1">
        <v>5.81</v>
      </c>
      <c r="H870" s="1">
        <f>(70/100*Canada_data[[#This Row],[Sales]])</f>
        <v>805.20999999999992</v>
      </c>
      <c r="I870" s="1">
        <f>Canada_data[[#This Row],[ Cost Of Goods ]]+Canada_data[[#This Row],[Shipping Cost]]</f>
        <v>811.01999999999987</v>
      </c>
      <c r="J870" s="1" t="s">
        <v>15</v>
      </c>
      <c r="K870" s="1" t="s">
        <v>44</v>
      </c>
      <c r="L870" s="1" t="s">
        <v>27</v>
      </c>
      <c r="M870" s="1" t="s">
        <v>28</v>
      </c>
      <c r="N870" s="1" t="s">
        <v>19</v>
      </c>
      <c r="O870" s="2">
        <v>40586</v>
      </c>
      <c r="P870" s="34"/>
      <c r="Q870" s="34"/>
    </row>
    <row r="871" spans="1:17" x14ac:dyDescent="0.3">
      <c r="A871" s="1">
        <v>42628</v>
      </c>
      <c r="B871" s="2">
        <v>40668</v>
      </c>
      <c r="C871" s="1" t="s">
        <v>53</v>
      </c>
      <c r="D871" s="1">
        <v>4</v>
      </c>
      <c r="E871" s="1">
        <v>1199.336</v>
      </c>
      <c r="F871" s="1" t="s">
        <v>21</v>
      </c>
      <c r="G871" s="1">
        <v>60</v>
      </c>
      <c r="H871" s="1">
        <f>(70/100*Canada_data[[#This Row],[Sales]])</f>
        <v>839.53519999999992</v>
      </c>
      <c r="I871" s="1">
        <f>Canada_data[[#This Row],[ Cost Of Goods ]]+Canada_data[[#This Row],[Shipping Cost]]</f>
        <v>899.53519999999992</v>
      </c>
      <c r="J871" s="1" t="s">
        <v>15</v>
      </c>
      <c r="K871" s="1" t="s">
        <v>16</v>
      </c>
      <c r="L871" s="1" t="s">
        <v>17</v>
      </c>
      <c r="M871" s="1" t="s">
        <v>57</v>
      </c>
      <c r="N871" s="1" t="s">
        <v>24</v>
      </c>
      <c r="O871" s="2">
        <v>40729</v>
      </c>
      <c r="P871" s="34"/>
      <c r="Q871" s="34"/>
    </row>
    <row r="872" spans="1:17" x14ac:dyDescent="0.3">
      <c r="A872" s="1">
        <v>6148</v>
      </c>
      <c r="B872" s="2" t="s">
        <v>250</v>
      </c>
      <c r="C872" s="1" t="s">
        <v>60</v>
      </c>
      <c r="D872" s="1">
        <v>18</v>
      </c>
      <c r="E872" s="1">
        <v>389.52</v>
      </c>
      <c r="F872" s="1" t="s">
        <v>14</v>
      </c>
      <c r="G872" s="1">
        <v>6.68</v>
      </c>
      <c r="H872" s="1">
        <f>(70/100*Canada_data[[#This Row],[Sales]])</f>
        <v>272.66399999999999</v>
      </c>
      <c r="I872" s="1">
        <f>Canada_data[[#This Row],[ Cost Of Goods ]]+Canada_data[[#This Row],[Shipping Cost]]</f>
        <v>279.34399999999999</v>
      </c>
      <c r="J872" s="1" t="s">
        <v>36</v>
      </c>
      <c r="K872" s="1" t="s">
        <v>44</v>
      </c>
      <c r="L872" s="1" t="s">
        <v>17</v>
      </c>
      <c r="M872" s="1" t="s">
        <v>18</v>
      </c>
      <c r="N872" s="1" t="s">
        <v>19</v>
      </c>
      <c r="O872" s="1" t="s">
        <v>104</v>
      </c>
      <c r="P872" s="34"/>
      <c r="Q872" s="34"/>
    </row>
    <row r="873" spans="1:17" x14ac:dyDescent="0.3">
      <c r="A873" s="1">
        <v>6788</v>
      </c>
      <c r="B873" s="2">
        <v>40641</v>
      </c>
      <c r="C873" s="1" t="s">
        <v>53</v>
      </c>
      <c r="D873" s="1">
        <v>6</v>
      </c>
      <c r="E873" s="1">
        <v>11.15</v>
      </c>
      <c r="F873" s="1" t="s">
        <v>25</v>
      </c>
      <c r="G873" s="1">
        <v>0.75</v>
      </c>
      <c r="H873" s="1">
        <f>(70/100*Canada_data[[#This Row],[Sales]])</f>
        <v>7.8049999999999997</v>
      </c>
      <c r="I873" s="1">
        <f>Canada_data[[#This Row],[ Cost Of Goods ]]+Canada_data[[#This Row],[Shipping Cost]]</f>
        <v>8.5549999999999997</v>
      </c>
      <c r="J873" s="1" t="s">
        <v>49</v>
      </c>
      <c r="K873" s="1" t="s">
        <v>44</v>
      </c>
      <c r="L873" s="1" t="s">
        <v>27</v>
      </c>
      <c r="M873" s="1" t="s">
        <v>102</v>
      </c>
      <c r="N873" s="1" t="s">
        <v>38</v>
      </c>
      <c r="O873" s="2">
        <v>40671</v>
      </c>
      <c r="P873" s="34"/>
      <c r="Q873" s="34"/>
    </row>
    <row r="874" spans="1:17" x14ac:dyDescent="0.3">
      <c r="A874" s="1">
        <v>59809</v>
      </c>
      <c r="B874" s="2">
        <v>40758</v>
      </c>
      <c r="C874" s="1" t="s">
        <v>53</v>
      </c>
      <c r="D874" s="1">
        <v>16</v>
      </c>
      <c r="E874" s="1">
        <v>506.84</v>
      </c>
      <c r="F874" s="1" t="s">
        <v>25</v>
      </c>
      <c r="G874" s="1">
        <v>6.5</v>
      </c>
      <c r="H874" s="1">
        <f>(70/100*Canada_data[[#This Row],[Sales]])</f>
        <v>354.78799999999995</v>
      </c>
      <c r="I874" s="1">
        <f>Canada_data[[#This Row],[ Cost Of Goods ]]+Canada_data[[#This Row],[Shipping Cost]]</f>
        <v>361.28799999999995</v>
      </c>
      <c r="J874" s="1" t="s">
        <v>108</v>
      </c>
      <c r="K874" s="1" t="s">
        <v>29</v>
      </c>
      <c r="L874" s="1" t="s">
        <v>30</v>
      </c>
      <c r="M874" s="1" t="s">
        <v>31</v>
      </c>
      <c r="N874" s="1" t="s">
        <v>19</v>
      </c>
      <c r="O874" s="2">
        <v>40789</v>
      </c>
      <c r="P874" s="34"/>
      <c r="Q874" s="34"/>
    </row>
    <row r="875" spans="1:17" x14ac:dyDescent="0.3">
      <c r="A875" s="1">
        <v>24899</v>
      </c>
      <c r="B875" s="2" t="s">
        <v>34</v>
      </c>
      <c r="C875" s="1" t="s">
        <v>53</v>
      </c>
      <c r="D875" s="1">
        <v>37</v>
      </c>
      <c r="E875" s="1">
        <v>252.99</v>
      </c>
      <c r="F875" s="1" t="s">
        <v>25</v>
      </c>
      <c r="G875" s="1">
        <v>2.35</v>
      </c>
      <c r="H875" s="1">
        <f>(70/100*Canada_data[[#This Row],[Sales]])</f>
        <v>177.09299999999999</v>
      </c>
      <c r="I875" s="1">
        <f>Canada_data[[#This Row],[ Cost Of Goods ]]+Canada_data[[#This Row],[Shipping Cost]]</f>
        <v>179.44299999999998</v>
      </c>
      <c r="J875" s="1" t="s">
        <v>40</v>
      </c>
      <c r="K875" s="1" t="s">
        <v>29</v>
      </c>
      <c r="L875" s="1" t="s">
        <v>27</v>
      </c>
      <c r="M875" s="1" t="s">
        <v>41</v>
      </c>
      <c r="N875" s="1" t="s">
        <v>38</v>
      </c>
      <c r="O875" s="1" t="s">
        <v>39</v>
      </c>
      <c r="P875" s="34"/>
      <c r="Q875" s="34"/>
    </row>
    <row r="876" spans="1:17" x14ac:dyDescent="0.3">
      <c r="A876" s="1">
        <v>24326</v>
      </c>
      <c r="B876" s="2" t="s">
        <v>264</v>
      </c>
      <c r="C876" s="1" t="s">
        <v>20</v>
      </c>
      <c r="D876" s="1">
        <v>37</v>
      </c>
      <c r="E876" s="1">
        <v>1596.86</v>
      </c>
      <c r="F876" s="1" t="s">
        <v>25</v>
      </c>
      <c r="G876" s="1">
        <v>3.5</v>
      </c>
      <c r="H876" s="1">
        <f>(70/100*Canada_data[[#This Row],[Sales]])</f>
        <v>1117.8019999999999</v>
      </c>
      <c r="I876" s="1">
        <f>Canada_data[[#This Row],[ Cost Of Goods ]]+Canada_data[[#This Row],[Shipping Cost]]</f>
        <v>1121.3019999999999</v>
      </c>
      <c r="J876" s="1" t="s">
        <v>108</v>
      </c>
      <c r="K876" s="1" t="s">
        <v>22</v>
      </c>
      <c r="L876" s="1" t="s">
        <v>27</v>
      </c>
      <c r="M876" s="1" t="s">
        <v>76</v>
      </c>
      <c r="N876" s="1" t="s">
        <v>19</v>
      </c>
      <c r="O876" s="2">
        <v>40553</v>
      </c>
      <c r="P876" s="34"/>
      <c r="Q876" s="34"/>
    </row>
    <row r="877" spans="1:17" x14ac:dyDescent="0.3">
      <c r="A877" s="1">
        <v>56834</v>
      </c>
      <c r="B877" s="2">
        <v>40548</v>
      </c>
      <c r="C877" s="1" t="s">
        <v>35</v>
      </c>
      <c r="D877" s="1">
        <v>33</v>
      </c>
      <c r="E877" s="1">
        <v>205.52</v>
      </c>
      <c r="F877" s="1" t="s">
        <v>25</v>
      </c>
      <c r="G877" s="1">
        <v>7.03</v>
      </c>
      <c r="H877" s="1">
        <f>(70/100*Canada_data[[#This Row],[Sales]])</f>
        <v>143.864</v>
      </c>
      <c r="I877" s="1">
        <f>Canada_data[[#This Row],[ Cost Of Goods ]]+Canada_data[[#This Row],[Shipping Cost]]</f>
        <v>150.89400000000001</v>
      </c>
      <c r="J877" s="1" t="s">
        <v>59</v>
      </c>
      <c r="K877" s="1" t="s">
        <v>22</v>
      </c>
      <c r="L877" s="1" t="s">
        <v>27</v>
      </c>
      <c r="M877" s="1" t="s">
        <v>28</v>
      </c>
      <c r="N877" s="1" t="s">
        <v>19</v>
      </c>
      <c r="O877" s="2">
        <v>40579</v>
      </c>
      <c r="P877" s="34"/>
      <c r="Q877" s="34"/>
    </row>
    <row r="878" spans="1:17" x14ac:dyDescent="0.3">
      <c r="A878" s="1">
        <v>33510</v>
      </c>
      <c r="B878" s="2">
        <v>40586</v>
      </c>
      <c r="C878" s="1" t="s">
        <v>35</v>
      </c>
      <c r="D878" s="1">
        <v>11</v>
      </c>
      <c r="E878" s="1">
        <v>449.79</v>
      </c>
      <c r="F878" s="1" t="s">
        <v>25</v>
      </c>
      <c r="G878" s="1">
        <v>17.48</v>
      </c>
      <c r="H878" s="1">
        <f>(70/100*Canada_data[[#This Row],[Sales]])</f>
        <v>314.85300000000001</v>
      </c>
      <c r="I878" s="1">
        <f>Canada_data[[#This Row],[ Cost Of Goods ]]+Canada_data[[#This Row],[Shipping Cost]]</f>
        <v>332.33300000000003</v>
      </c>
      <c r="J878" s="1" t="s">
        <v>56</v>
      </c>
      <c r="K878" s="1" t="s">
        <v>22</v>
      </c>
      <c r="L878" s="1" t="s">
        <v>27</v>
      </c>
      <c r="M878" s="1" t="s">
        <v>28</v>
      </c>
      <c r="N878" s="1" t="s">
        <v>19</v>
      </c>
      <c r="O878" s="2">
        <v>40586</v>
      </c>
      <c r="P878" s="34"/>
      <c r="Q878" s="34"/>
    </row>
    <row r="879" spans="1:17" x14ac:dyDescent="0.3">
      <c r="A879" s="1">
        <v>18432</v>
      </c>
      <c r="B879" s="2">
        <v>40880</v>
      </c>
      <c r="C879" s="1" t="s">
        <v>35</v>
      </c>
      <c r="D879" s="1">
        <v>5</v>
      </c>
      <c r="E879" s="1">
        <v>1374.67</v>
      </c>
      <c r="F879" s="1" t="s">
        <v>21</v>
      </c>
      <c r="G879" s="1">
        <v>23.19</v>
      </c>
      <c r="H879" s="1">
        <f>(70/100*Canada_data[[#This Row],[Sales]])</f>
        <v>962.26900000000001</v>
      </c>
      <c r="I879" s="1">
        <f>Canada_data[[#This Row],[ Cost Of Goods ]]+Canada_data[[#This Row],[Shipping Cost]]</f>
        <v>985.45900000000006</v>
      </c>
      <c r="J879" s="1" t="s">
        <v>43</v>
      </c>
      <c r="K879" s="1" t="s">
        <v>22</v>
      </c>
      <c r="L879" s="1" t="s">
        <v>27</v>
      </c>
      <c r="M879" s="1" t="s">
        <v>76</v>
      </c>
      <c r="N879" s="1" t="s">
        <v>24</v>
      </c>
      <c r="O879" s="1" t="s">
        <v>157</v>
      </c>
      <c r="P879" s="34"/>
      <c r="Q879" s="34"/>
    </row>
    <row r="880" spans="1:17" x14ac:dyDescent="0.3">
      <c r="A880" s="1">
        <v>52071</v>
      </c>
      <c r="B880" s="2" t="s">
        <v>253</v>
      </c>
      <c r="C880" s="1" t="s">
        <v>53</v>
      </c>
      <c r="D880" s="1">
        <v>14</v>
      </c>
      <c r="E880" s="1">
        <v>136.85</v>
      </c>
      <c r="F880" s="1" t="s">
        <v>25</v>
      </c>
      <c r="G880" s="1">
        <v>5.6</v>
      </c>
      <c r="H880" s="1">
        <f>(70/100*Canada_data[[#This Row],[Sales]])</f>
        <v>95.794999999999987</v>
      </c>
      <c r="I880" s="1">
        <f>Canada_data[[#This Row],[ Cost Of Goods ]]+Canada_data[[#This Row],[Shipping Cost]]</f>
        <v>101.39499999999998</v>
      </c>
      <c r="J880" s="1" t="s">
        <v>56</v>
      </c>
      <c r="K880" s="1" t="s">
        <v>16</v>
      </c>
      <c r="L880" s="1" t="s">
        <v>27</v>
      </c>
      <c r="M880" s="1" t="s">
        <v>79</v>
      </c>
      <c r="N880" s="1" t="s">
        <v>19</v>
      </c>
      <c r="O880" s="1" t="s">
        <v>279</v>
      </c>
      <c r="P880" s="34"/>
      <c r="Q880" s="34"/>
    </row>
    <row r="881" spans="1:17" x14ac:dyDescent="0.3">
      <c r="A881" s="1">
        <v>55362</v>
      </c>
      <c r="B881" s="2" t="s">
        <v>71</v>
      </c>
      <c r="C881" s="1" t="s">
        <v>35</v>
      </c>
      <c r="D881" s="1">
        <v>24</v>
      </c>
      <c r="E881" s="1">
        <v>67.84</v>
      </c>
      <c r="F881" s="1" t="s">
        <v>25</v>
      </c>
      <c r="G881" s="1">
        <v>0.99</v>
      </c>
      <c r="H881" s="1">
        <f>(70/100*Canada_data[[#This Row],[Sales]])</f>
        <v>47.488</v>
      </c>
      <c r="I881" s="1">
        <f>Canada_data[[#This Row],[ Cost Of Goods ]]+Canada_data[[#This Row],[Shipping Cost]]</f>
        <v>48.478000000000002</v>
      </c>
      <c r="J881" s="1" t="s">
        <v>108</v>
      </c>
      <c r="K881" s="1" t="s">
        <v>22</v>
      </c>
      <c r="L881" s="1" t="s">
        <v>27</v>
      </c>
      <c r="M881" s="1" t="s">
        <v>85</v>
      </c>
      <c r="N881" s="1" t="s">
        <v>19</v>
      </c>
      <c r="O881" s="1" t="s">
        <v>146</v>
      </c>
      <c r="P881" s="34"/>
      <c r="Q881" s="34"/>
    </row>
    <row r="882" spans="1:17" x14ac:dyDescent="0.3">
      <c r="A882" s="1">
        <v>21475</v>
      </c>
      <c r="B882" s="2" t="s">
        <v>240</v>
      </c>
      <c r="C882" s="1" t="s">
        <v>20</v>
      </c>
      <c r="D882" s="1">
        <v>39</v>
      </c>
      <c r="E882" s="1">
        <v>538.14</v>
      </c>
      <c r="F882" s="1" t="s">
        <v>25</v>
      </c>
      <c r="G882" s="1">
        <v>1.99</v>
      </c>
      <c r="H882" s="1">
        <f>(70/100*Canada_data[[#This Row],[Sales]])</f>
        <v>376.69799999999998</v>
      </c>
      <c r="I882" s="1">
        <f>Canada_data[[#This Row],[ Cost Of Goods ]]+Canada_data[[#This Row],[Shipping Cost]]</f>
        <v>378.68799999999999</v>
      </c>
      <c r="J882" s="1" t="s">
        <v>49</v>
      </c>
      <c r="K882" s="1" t="s">
        <v>16</v>
      </c>
      <c r="L882" s="1" t="s">
        <v>30</v>
      </c>
      <c r="M882" s="1" t="s">
        <v>31</v>
      </c>
      <c r="N882" s="1" t="s">
        <v>32</v>
      </c>
      <c r="O882" s="1" t="s">
        <v>231</v>
      </c>
      <c r="P882" s="34"/>
      <c r="Q882" s="34"/>
    </row>
    <row r="883" spans="1:17" x14ac:dyDescent="0.3">
      <c r="A883" s="1">
        <v>31812</v>
      </c>
      <c r="B883" s="2" t="s">
        <v>101</v>
      </c>
      <c r="C883" s="1" t="s">
        <v>35</v>
      </c>
      <c r="D883" s="1">
        <v>14</v>
      </c>
      <c r="E883" s="1">
        <v>593.62</v>
      </c>
      <c r="F883" s="1" t="s">
        <v>25</v>
      </c>
      <c r="G883" s="1">
        <v>19.989999999999998</v>
      </c>
      <c r="H883" s="1">
        <f>(70/100*Canada_data[[#This Row],[Sales]])</f>
        <v>415.53399999999999</v>
      </c>
      <c r="I883" s="1">
        <f>Canada_data[[#This Row],[ Cost Of Goods ]]+Canada_data[[#This Row],[Shipping Cost]]</f>
        <v>435.524</v>
      </c>
      <c r="J883" s="1" t="s">
        <v>56</v>
      </c>
      <c r="K883" s="1" t="s">
        <v>44</v>
      </c>
      <c r="L883" s="1" t="s">
        <v>27</v>
      </c>
      <c r="M883" s="1" t="s">
        <v>28</v>
      </c>
      <c r="N883" s="1" t="s">
        <v>19</v>
      </c>
      <c r="O883" s="2">
        <v>40582</v>
      </c>
      <c r="P883" s="34"/>
      <c r="Q883" s="34"/>
    </row>
    <row r="884" spans="1:17" x14ac:dyDescent="0.3">
      <c r="A884" s="1">
        <v>31777</v>
      </c>
      <c r="B884" s="2" t="s">
        <v>135</v>
      </c>
      <c r="C884" s="1" t="s">
        <v>53</v>
      </c>
      <c r="D884" s="1">
        <v>32</v>
      </c>
      <c r="E884" s="1">
        <v>6483.42</v>
      </c>
      <c r="F884" s="1" t="s">
        <v>21</v>
      </c>
      <c r="G884" s="1">
        <v>23.76</v>
      </c>
      <c r="H884" s="1">
        <f>(70/100*Canada_data[[#This Row],[Sales]])</f>
        <v>4538.3939999999993</v>
      </c>
      <c r="I884" s="1">
        <f>Canada_data[[#This Row],[ Cost Of Goods ]]+Canada_data[[#This Row],[Shipping Cost]]</f>
        <v>4562.1539999999995</v>
      </c>
      <c r="J884" s="1" t="s">
        <v>40</v>
      </c>
      <c r="K884" s="1" t="s">
        <v>44</v>
      </c>
      <c r="L884" s="1" t="s">
        <v>17</v>
      </c>
      <c r="M884" s="1" t="s">
        <v>23</v>
      </c>
      <c r="N884" s="1" t="s">
        <v>24</v>
      </c>
      <c r="O884" s="1" t="s">
        <v>136</v>
      </c>
      <c r="P884" s="34"/>
      <c r="Q884" s="34"/>
    </row>
    <row r="885" spans="1:17" x14ac:dyDescent="0.3">
      <c r="A885" s="1">
        <v>15428</v>
      </c>
      <c r="B885" s="2">
        <v>40788</v>
      </c>
      <c r="C885" s="1" t="s">
        <v>20</v>
      </c>
      <c r="D885" s="1">
        <v>10</v>
      </c>
      <c r="E885" s="1">
        <v>941.62149999999997</v>
      </c>
      <c r="F885" s="1" t="s">
        <v>25</v>
      </c>
      <c r="G885" s="1">
        <v>8.99</v>
      </c>
      <c r="H885" s="1">
        <f>(70/100*Canada_data[[#This Row],[Sales]])</f>
        <v>659.13504999999998</v>
      </c>
      <c r="I885" s="1">
        <f>Canada_data[[#This Row],[ Cost Of Goods ]]+Canada_data[[#This Row],[Shipping Cost]]</f>
        <v>668.12504999999999</v>
      </c>
      <c r="J885" s="1" t="s">
        <v>59</v>
      </c>
      <c r="K885" s="1" t="s">
        <v>44</v>
      </c>
      <c r="L885" s="1" t="s">
        <v>30</v>
      </c>
      <c r="M885" s="1" t="s">
        <v>50</v>
      </c>
      <c r="N885" s="1" t="s">
        <v>19</v>
      </c>
      <c r="O885" s="2">
        <v>40879</v>
      </c>
      <c r="P885" s="34"/>
      <c r="Q885" s="34"/>
    </row>
    <row r="886" spans="1:17" x14ac:dyDescent="0.3">
      <c r="A886" s="1">
        <v>2657</v>
      </c>
      <c r="B886" s="2" t="s">
        <v>89</v>
      </c>
      <c r="C886" s="1" t="s">
        <v>35</v>
      </c>
      <c r="D886" s="1">
        <v>30</v>
      </c>
      <c r="E886" s="1">
        <v>8316.76</v>
      </c>
      <c r="F886" s="1" t="s">
        <v>21</v>
      </c>
      <c r="G886" s="1">
        <v>23.19</v>
      </c>
      <c r="H886" s="1">
        <f>(70/100*Canada_data[[#This Row],[Sales]])</f>
        <v>5821.732</v>
      </c>
      <c r="I886" s="1">
        <f>Canada_data[[#This Row],[ Cost Of Goods ]]+Canada_data[[#This Row],[Shipping Cost]]</f>
        <v>5844.9219999999996</v>
      </c>
      <c r="J886" s="1" t="s">
        <v>40</v>
      </c>
      <c r="K886" s="1" t="s">
        <v>29</v>
      </c>
      <c r="L886" s="1" t="s">
        <v>27</v>
      </c>
      <c r="M886" s="1" t="s">
        <v>76</v>
      </c>
      <c r="N886" s="1" t="s">
        <v>24</v>
      </c>
      <c r="O886" s="1" t="s">
        <v>160</v>
      </c>
      <c r="P886" s="34"/>
      <c r="Q886" s="34"/>
    </row>
    <row r="887" spans="1:17" x14ac:dyDescent="0.3">
      <c r="A887" s="1">
        <v>43137</v>
      </c>
      <c r="B887" s="2" t="s">
        <v>131</v>
      </c>
      <c r="C887" s="1" t="s">
        <v>35</v>
      </c>
      <c r="D887" s="1">
        <v>40</v>
      </c>
      <c r="E887" s="1">
        <v>6069.05</v>
      </c>
      <c r="F887" s="1" t="s">
        <v>25</v>
      </c>
      <c r="G887" s="1">
        <v>7.07</v>
      </c>
      <c r="H887" s="1">
        <f>(70/100*Canada_data[[#This Row],[Sales]])</f>
        <v>4248.335</v>
      </c>
      <c r="I887" s="1">
        <f>Canada_data[[#This Row],[ Cost Of Goods ]]+Canada_data[[#This Row],[Shipping Cost]]</f>
        <v>4255.4049999999997</v>
      </c>
      <c r="J887" s="1" t="s">
        <v>40</v>
      </c>
      <c r="K887" s="1" t="s">
        <v>16</v>
      </c>
      <c r="L887" s="1" t="s">
        <v>27</v>
      </c>
      <c r="M887" s="1" t="s">
        <v>64</v>
      </c>
      <c r="N887" s="1" t="s">
        <v>19</v>
      </c>
      <c r="O887" s="1" t="s">
        <v>212</v>
      </c>
      <c r="P887" s="34"/>
      <c r="Q887" s="34"/>
    </row>
    <row r="888" spans="1:17" x14ac:dyDescent="0.3">
      <c r="A888" s="1">
        <v>46307</v>
      </c>
      <c r="B888" s="2">
        <v>40696</v>
      </c>
      <c r="C888" s="1" t="s">
        <v>60</v>
      </c>
      <c r="D888" s="1">
        <v>32</v>
      </c>
      <c r="E888" s="1">
        <v>643.53</v>
      </c>
      <c r="F888" s="1" t="s">
        <v>25</v>
      </c>
      <c r="G888" s="1">
        <v>5.77</v>
      </c>
      <c r="H888" s="1">
        <f>(70/100*Canada_data[[#This Row],[Sales]])</f>
        <v>450.47099999999995</v>
      </c>
      <c r="I888" s="1">
        <f>Canada_data[[#This Row],[ Cost Of Goods ]]+Canada_data[[#This Row],[Shipping Cost]]</f>
        <v>456.24099999999993</v>
      </c>
      <c r="J888" s="1" t="s">
        <v>56</v>
      </c>
      <c r="K888" s="1" t="s">
        <v>16</v>
      </c>
      <c r="L888" s="1" t="s">
        <v>27</v>
      </c>
      <c r="M888" s="1" t="s">
        <v>28</v>
      </c>
      <c r="N888" s="1" t="s">
        <v>19</v>
      </c>
      <c r="O888" s="2">
        <v>40696</v>
      </c>
      <c r="P888" s="34"/>
      <c r="Q888" s="34"/>
    </row>
    <row r="889" spans="1:17" x14ac:dyDescent="0.3">
      <c r="A889" s="1">
        <v>51553</v>
      </c>
      <c r="B889" s="2" t="s">
        <v>253</v>
      </c>
      <c r="C889" s="1" t="s">
        <v>53</v>
      </c>
      <c r="D889" s="1">
        <v>3</v>
      </c>
      <c r="E889" s="1">
        <v>21366.51</v>
      </c>
      <c r="F889" s="1" t="s">
        <v>25</v>
      </c>
      <c r="G889" s="1">
        <v>24.49</v>
      </c>
      <c r="H889" s="1">
        <f>(70/100*Canada_data[[#This Row],[Sales]])</f>
        <v>14956.556999999997</v>
      </c>
      <c r="I889" s="1">
        <f>Canada_data[[#This Row],[ Cost Of Goods ]]+Canada_data[[#This Row],[Shipping Cost]]</f>
        <v>14981.046999999997</v>
      </c>
      <c r="J889" s="1" t="s">
        <v>59</v>
      </c>
      <c r="K889" s="1" t="s">
        <v>44</v>
      </c>
      <c r="L889" s="1" t="s">
        <v>30</v>
      </c>
      <c r="M889" s="1" t="s">
        <v>46</v>
      </c>
      <c r="N889" s="1" t="s">
        <v>93</v>
      </c>
      <c r="O889" s="1" t="s">
        <v>217</v>
      </c>
      <c r="P889" s="34"/>
      <c r="Q889" s="34"/>
    </row>
    <row r="890" spans="1:17" x14ac:dyDescent="0.3">
      <c r="A890" s="1">
        <v>17958</v>
      </c>
      <c r="B890" s="2">
        <v>40855</v>
      </c>
      <c r="C890" s="1" t="s">
        <v>13</v>
      </c>
      <c r="D890" s="1">
        <v>33</v>
      </c>
      <c r="E890" s="1">
        <v>1053.74</v>
      </c>
      <c r="F890" s="1" t="s">
        <v>25</v>
      </c>
      <c r="G890" s="1">
        <v>7.09</v>
      </c>
      <c r="H890" s="1">
        <f>(70/100*Canada_data[[#This Row],[Sales]])</f>
        <v>737.61799999999994</v>
      </c>
      <c r="I890" s="1">
        <f>Canada_data[[#This Row],[ Cost Of Goods ]]+Canada_data[[#This Row],[Shipping Cost]]</f>
        <v>744.70799999999997</v>
      </c>
      <c r="J890" s="1" t="s">
        <v>36</v>
      </c>
      <c r="K890" s="1" t="s">
        <v>29</v>
      </c>
      <c r="L890" s="1" t="s">
        <v>17</v>
      </c>
      <c r="M890" s="1" t="s">
        <v>18</v>
      </c>
      <c r="N890" s="1" t="s">
        <v>19</v>
      </c>
      <c r="O890" s="1" t="s">
        <v>256</v>
      </c>
      <c r="P890" s="34"/>
      <c r="Q890" s="34"/>
    </row>
    <row r="891" spans="1:17" x14ac:dyDescent="0.3">
      <c r="A891" s="1">
        <v>23781</v>
      </c>
      <c r="B891" s="2" t="s">
        <v>192</v>
      </c>
      <c r="C891" s="1" t="s">
        <v>20</v>
      </c>
      <c r="D891" s="1">
        <v>30</v>
      </c>
      <c r="E891" s="1">
        <v>200.24</v>
      </c>
      <c r="F891" s="1" t="s">
        <v>25</v>
      </c>
      <c r="G891" s="1">
        <v>5.84</v>
      </c>
      <c r="H891" s="1">
        <f>(70/100*Canada_data[[#This Row],[Sales]])</f>
        <v>140.16800000000001</v>
      </c>
      <c r="I891" s="1">
        <f>Canada_data[[#This Row],[ Cost Of Goods ]]+Canada_data[[#This Row],[Shipping Cost]]</f>
        <v>146.00800000000001</v>
      </c>
      <c r="J891" s="1" t="s">
        <v>108</v>
      </c>
      <c r="K891" s="1" t="s">
        <v>29</v>
      </c>
      <c r="L891" s="1" t="s">
        <v>27</v>
      </c>
      <c r="M891" s="1" t="s">
        <v>28</v>
      </c>
      <c r="N891" s="1" t="s">
        <v>19</v>
      </c>
      <c r="O891" s="2">
        <v>40585</v>
      </c>
      <c r="P891" s="34"/>
      <c r="Q891" s="34"/>
    </row>
    <row r="892" spans="1:17" x14ac:dyDescent="0.3">
      <c r="A892" s="1">
        <v>17287</v>
      </c>
      <c r="B892" s="2">
        <v>40667</v>
      </c>
      <c r="C892" s="1" t="s">
        <v>35</v>
      </c>
      <c r="D892" s="1">
        <v>11</v>
      </c>
      <c r="E892" s="1">
        <v>4558.21</v>
      </c>
      <c r="F892" s="1" t="s">
        <v>25</v>
      </c>
      <c r="G892" s="1">
        <v>11.37</v>
      </c>
      <c r="H892" s="1">
        <f>(70/100*Canada_data[[#This Row],[Sales]])</f>
        <v>3190.7469999999998</v>
      </c>
      <c r="I892" s="1">
        <f>Canada_data[[#This Row],[ Cost Of Goods ]]+Canada_data[[#This Row],[Shipping Cost]]</f>
        <v>3202.1169999999997</v>
      </c>
      <c r="J892" s="1" t="s">
        <v>59</v>
      </c>
      <c r="K892" s="1" t="s">
        <v>29</v>
      </c>
      <c r="L892" s="1" t="s">
        <v>27</v>
      </c>
      <c r="M892" s="1" t="s">
        <v>64</v>
      </c>
      <c r="N892" s="1" t="s">
        <v>19</v>
      </c>
      <c r="O892" s="2">
        <v>40728</v>
      </c>
      <c r="P892" s="34"/>
      <c r="Q892" s="34"/>
    </row>
    <row r="893" spans="1:17" x14ac:dyDescent="0.3">
      <c r="A893" s="1">
        <v>50726</v>
      </c>
      <c r="B893" s="2" t="s">
        <v>192</v>
      </c>
      <c r="C893" s="1" t="s">
        <v>13</v>
      </c>
      <c r="D893" s="1">
        <v>45</v>
      </c>
      <c r="E893" s="1">
        <v>9248.74</v>
      </c>
      <c r="F893" s="1" t="s">
        <v>21</v>
      </c>
      <c r="G893" s="1">
        <v>23.76</v>
      </c>
      <c r="H893" s="1">
        <f>(70/100*Canada_data[[#This Row],[Sales]])</f>
        <v>6474.1179999999995</v>
      </c>
      <c r="I893" s="1">
        <f>Canada_data[[#This Row],[ Cost Of Goods ]]+Canada_data[[#This Row],[Shipping Cost]]</f>
        <v>6497.8779999999997</v>
      </c>
      <c r="J893" s="1" t="s">
        <v>59</v>
      </c>
      <c r="K893" s="1" t="s">
        <v>22</v>
      </c>
      <c r="L893" s="1" t="s">
        <v>17</v>
      </c>
      <c r="M893" s="1" t="s">
        <v>23</v>
      </c>
      <c r="N893" s="1" t="s">
        <v>24</v>
      </c>
      <c r="O893" s="2">
        <v>40644</v>
      </c>
      <c r="P893" s="34"/>
      <c r="Q893" s="34"/>
    </row>
    <row r="894" spans="1:17" x14ac:dyDescent="0.3">
      <c r="A894" s="1">
        <v>30658</v>
      </c>
      <c r="B894" s="2" t="s">
        <v>107</v>
      </c>
      <c r="C894" s="1" t="s">
        <v>60</v>
      </c>
      <c r="D894" s="1">
        <v>44</v>
      </c>
      <c r="E894" s="1">
        <v>6040.22</v>
      </c>
      <c r="F894" s="1" t="s">
        <v>25</v>
      </c>
      <c r="G894" s="1">
        <v>35</v>
      </c>
      <c r="H894" s="1">
        <f>(70/100*Canada_data[[#This Row],[Sales]])</f>
        <v>4228.1539999999995</v>
      </c>
      <c r="I894" s="1">
        <f>Canada_data[[#This Row],[ Cost Of Goods ]]+Canada_data[[#This Row],[Shipping Cost]]</f>
        <v>4263.1539999999995</v>
      </c>
      <c r="J894" s="1" t="s">
        <v>26</v>
      </c>
      <c r="K894" s="1" t="s">
        <v>22</v>
      </c>
      <c r="L894" s="1" t="s">
        <v>27</v>
      </c>
      <c r="M894" s="1" t="s">
        <v>64</v>
      </c>
      <c r="N894" s="1" t="s">
        <v>93</v>
      </c>
      <c r="O894" s="1" t="s">
        <v>183</v>
      </c>
      <c r="P894" s="34"/>
      <c r="Q894" s="34"/>
    </row>
    <row r="895" spans="1:17" x14ac:dyDescent="0.3">
      <c r="A895" s="1">
        <v>58593</v>
      </c>
      <c r="B895" s="2">
        <v>40764</v>
      </c>
      <c r="C895" s="1" t="s">
        <v>20</v>
      </c>
      <c r="D895" s="1">
        <v>29</v>
      </c>
      <c r="E895" s="1">
        <v>2018.45</v>
      </c>
      <c r="F895" s="1" t="s">
        <v>25</v>
      </c>
      <c r="G895" s="1">
        <v>37.58</v>
      </c>
      <c r="H895" s="1">
        <f>(70/100*Canada_data[[#This Row],[Sales]])</f>
        <v>1412.915</v>
      </c>
      <c r="I895" s="1">
        <f>Canada_data[[#This Row],[ Cost Of Goods ]]+Canada_data[[#This Row],[Shipping Cost]]</f>
        <v>1450.4949999999999</v>
      </c>
      <c r="J895" s="1" t="s">
        <v>43</v>
      </c>
      <c r="K895" s="1" t="s">
        <v>22</v>
      </c>
      <c r="L895" s="1" t="s">
        <v>17</v>
      </c>
      <c r="M895" s="1" t="s">
        <v>18</v>
      </c>
      <c r="N895" s="1" t="s">
        <v>38</v>
      </c>
      <c r="O895" s="2">
        <v>40795</v>
      </c>
      <c r="P895" s="34"/>
      <c r="Q895" s="34"/>
    </row>
    <row r="896" spans="1:17" x14ac:dyDescent="0.3">
      <c r="A896" s="1">
        <v>5281</v>
      </c>
      <c r="B896" s="2">
        <v>40554</v>
      </c>
      <c r="C896" s="1" t="s">
        <v>35</v>
      </c>
      <c r="D896" s="1">
        <v>14</v>
      </c>
      <c r="E896" s="1">
        <v>2718.07</v>
      </c>
      <c r="F896" s="1" t="s">
        <v>25</v>
      </c>
      <c r="G896" s="1">
        <v>21.21</v>
      </c>
      <c r="H896" s="1">
        <f>(70/100*Canada_data[[#This Row],[Sales]])</f>
        <v>1902.6489999999999</v>
      </c>
      <c r="I896" s="1">
        <f>Canada_data[[#This Row],[ Cost Of Goods ]]+Canada_data[[#This Row],[Shipping Cost]]</f>
        <v>1923.8589999999999</v>
      </c>
      <c r="J896" s="1" t="s">
        <v>40</v>
      </c>
      <c r="K896" s="1" t="s">
        <v>16</v>
      </c>
      <c r="L896" s="1" t="s">
        <v>17</v>
      </c>
      <c r="M896" s="1" t="s">
        <v>18</v>
      </c>
      <c r="N896" s="1" t="s">
        <v>93</v>
      </c>
      <c r="O896" s="2">
        <v>40585</v>
      </c>
      <c r="P896" s="34"/>
      <c r="Q896" s="34"/>
    </row>
    <row r="897" spans="1:17" x14ac:dyDescent="0.3">
      <c r="A897" s="1">
        <v>20134</v>
      </c>
      <c r="B897" s="2">
        <v>40880</v>
      </c>
      <c r="C897" s="1" t="s">
        <v>13</v>
      </c>
      <c r="D897" s="1">
        <v>47</v>
      </c>
      <c r="E897" s="1">
        <v>281.47000000000003</v>
      </c>
      <c r="F897" s="1" t="s">
        <v>25</v>
      </c>
      <c r="G897" s="1">
        <v>7.37</v>
      </c>
      <c r="H897" s="1">
        <f>(70/100*Canada_data[[#This Row],[Sales]])</f>
        <v>197.029</v>
      </c>
      <c r="I897" s="1">
        <f>Canada_data[[#This Row],[ Cost Of Goods ]]+Canada_data[[#This Row],[Shipping Cost]]</f>
        <v>204.399</v>
      </c>
      <c r="J897" s="1" t="s">
        <v>56</v>
      </c>
      <c r="K897" s="1" t="s">
        <v>22</v>
      </c>
      <c r="L897" s="1" t="s">
        <v>27</v>
      </c>
      <c r="M897" s="1" t="s">
        <v>28</v>
      </c>
      <c r="N897" s="1" t="s">
        <v>19</v>
      </c>
      <c r="O897" s="1" t="s">
        <v>45</v>
      </c>
      <c r="P897" s="34"/>
      <c r="Q897" s="34"/>
    </row>
    <row r="898" spans="1:17" x14ac:dyDescent="0.3">
      <c r="A898" s="1">
        <v>16422</v>
      </c>
      <c r="B898" s="2">
        <v>40796</v>
      </c>
      <c r="C898" s="1" t="s">
        <v>20</v>
      </c>
      <c r="D898" s="1">
        <v>40</v>
      </c>
      <c r="E898" s="1">
        <v>272.01</v>
      </c>
      <c r="F898" s="1" t="s">
        <v>25</v>
      </c>
      <c r="G898" s="1">
        <v>5.14</v>
      </c>
      <c r="H898" s="1">
        <f>(70/100*Canada_data[[#This Row],[Sales]])</f>
        <v>190.40699999999998</v>
      </c>
      <c r="I898" s="1">
        <f>Canada_data[[#This Row],[ Cost Of Goods ]]+Canada_data[[#This Row],[Shipping Cost]]</f>
        <v>195.54699999999997</v>
      </c>
      <c r="J898" s="1" t="s">
        <v>108</v>
      </c>
      <c r="K898" s="1" t="s">
        <v>44</v>
      </c>
      <c r="L898" s="1" t="s">
        <v>27</v>
      </c>
      <c r="M898" s="1" t="s">
        <v>28</v>
      </c>
      <c r="N898" s="1" t="s">
        <v>19</v>
      </c>
      <c r="O898" s="2">
        <v>40826</v>
      </c>
      <c r="P898" s="34"/>
      <c r="Q898" s="34"/>
    </row>
    <row r="899" spans="1:17" x14ac:dyDescent="0.3">
      <c r="A899" s="1">
        <v>39331</v>
      </c>
      <c r="B899" s="2" t="s">
        <v>137</v>
      </c>
      <c r="C899" s="1" t="s">
        <v>35</v>
      </c>
      <c r="D899" s="1">
        <v>23</v>
      </c>
      <c r="E899" s="1">
        <v>149.4</v>
      </c>
      <c r="F899" s="1" t="s">
        <v>14</v>
      </c>
      <c r="G899" s="1">
        <v>8.49</v>
      </c>
      <c r="H899" s="1">
        <f>(70/100*Canada_data[[#This Row],[Sales]])</f>
        <v>104.58</v>
      </c>
      <c r="I899" s="1">
        <f>Canada_data[[#This Row],[ Cost Of Goods ]]+Canada_data[[#This Row],[Shipping Cost]]</f>
        <v>113.07</v>
      </c>
      <c r="J899" s="1" t="s">
        <v>40</v>
      </c>
      <c r="K899" s="1" t="s">
        <v>29</v>
      </c>
      <c r="L899" s="1" t="s">
        <v>27</v>
      </c>
      <c r="M899" s="1" t="s">
        <v>79</v>
      </c>
      <c r="N899" s="1" t="s">
        <v>19</v>
      </c>
      <c r="O899" s="1" t="s">
        <v>52</v>
      </c>
      <c r="P899" s="34"/>
      <c r="Q899" s="34"/>
    </row>
    <row r="900" spans="1:17" x14ac:dyDescent="0.3">
      <c r="A900" s="1">
        <v>1639</v>
      </c>
      <c r="B900" s="2" t="s">
        <v>119</v>
      </c>
      <c r="C900" s="1" t="s">
        <v>53</v>
      </c>
      <c r="D900" s="1">
        <v>24</v>
      </c>
      <c r="E900" s="1">
        <v>163.13999999999999</v>
      </c>
      <c r="F900" s="1" t="s">
        <v>25</v>
      </c>
      <c r="G900" s="1">
        <v>6.18</v>
      </c>
      <c r="H900" s="1">
        <f>(70/100*Canada_data[[#This Row],[Sales]])</f>
        <v>114.19799999999998</v>
      </c>
      <c r="I900" s="1">
        <f>Canada_data[[#This Row],[ Cost Of Goods ]]+Canada_data[[#This Row],[Shipping Cost]]</f>
        <v>120.37799999999999</v>
      </c>
      <c r="J900" s="1" t="s">
        <v>56</v>
      </c>
      <c r="K900" s="1" t="s">
        <v>29</v>
      </c>
      <c r="L900" s="1" t="s">
        <v>27</v>
      </c>
      <c r="M900" s="1" t="s">
        <v>28</v>
      </c>
      <c r="N900" s="1" t="s">
        <v>19</v>
      </c>
      <c r="O900" s="1" t="s">
        <v>34</v>
      </c>
      <c r="P900" s="34"/>
      <c r="Q900" s="34"/>
    </row>
    <row r="901" spans="1:17" x14ac:dyDescent="0.3">
      <c r="A901" s="1">
        <v>41349</v>
      </c>
      <c r="B901" s="2" t="s">
        <v>96</v>
      </c>
      <c r="C901" s="1" t="s">
        <v>20</v>
      </c>
      <c r="D901" s="1">
        <v>44</v>
      </c>
      <c r="E901" s="1">
        <v>346.2</v>
      </c>
      <c r="F901" s="1" t="s">
        <v>14</v>
      </c>
      <c r="G901" s="1">
        <v>11.51</v>
      </c>
      <c r="H901" s="1">
        <f>(70/100*Canada_data[[#This Row],[Sales]])</f>
        <v>242.33999999999997</v>
      </c>
      <c r="I901" s="1">
        <f>Canada_data[[#This Row],[ Cost Of Goods ]]+Canada_data[[#This Row],[Shipping Cost]]</f>
        <v>253.84999999999997</v>
      </c>
      <c r="J901" s="1" t="s">
        <v>15</v>
      </c>
      <c r="K901" s="1" t="s">
        <v>29</v>
      </c>
      <c r="L901" s="1" t="s">
        <v>27</v>
      </c>
      <c r="M901" s="1" t="s">
        <v>79</v>
      </c>
      <c r="N901" s="1" t="s">
        <v>19</v>
      </c>
      <c r="O901" s="1" t="s">
        <v>87</v>
      </c>
      <c r="P901" s="34"/>
      <c r="Q901" s="34"/>
    </row>
    <row r="902" spans="1:17" x14ac:dyDescent="0.3">
      <c r="A902" s="1">
        <v>386</v>
      </c>
      <c r="B902" s="2" t="s">
        <v>155</v>
      </c>
      <c r="C902" s="1" t="s">
        <v>35</v>
      </c>
      <c r="D902" s="1">
        <v>4</v>
      </c>
      <c r="E902" s="1">
        <v>15.69</v>
      </c>
      <c r="F902" s="1" t="s">
        <v>25</v>
      </c>
      <c r="G902" s="1">
        <v>0.7</v>
      </c>
      <c r="H902" s="1">
        <f>(70/100*Canada_data[[#This Row],[Sales]])</f>
        <v>10.982999999999999</v>
      </c>
      <c r="I902" s="1">
        <f>Canada_data[[#This Row],[ Cost Of Goods ]]+Canada_data[[#This Row],[Shipping Cost]]</f>
        <v>11.682999999999998</v>
      </c>
      <c r="J902" s="1" t="s">
        <v>56</v>
      </c>
      <c r="K902" s="1" t="s">
        <v>22</v>
      </c>
      <c r="L902" s="1" t="s">
        <v>27</v>
      </c>
      <c r="M902" s="1" t="s">
        <v>41</v>
      </c>
      <c r="N902" s="1" t="s">
        <v>38</v>
      </c>
      <c r="O902" s="1" t="s">
        <v>246</v>
      </c>
      <c r="P902" s="34"/>
      <c r="Q902" s="34"/>
    </row>
    <row r="903" spans="1:17" x14ac:dyDescent="0.3">
      <c r="A903" s="1">
        <v>6086</v>
      </c>
      <c r="B903" s="2" t="s">
        <v>184</v>
      </c>
      <c r="C903" s="1" t="s">
        <v>20</v>
      </c>
      <c r="D903" s="1">
        <v>48</v>
      </c>
      <c r="E903" s="1">
        <v>1734.72</v>
      </c>
      <c r="F903" s="1" t="s">
        <v>25</v>
      </c>
      <c r="G903" s="1">
        <v>19.989999999999998</v>
      </c>
      <c r="H903" s="1">
        <f>(70/100*Canada_data[[#This Row],[Sales]])</f>
        <v>1214.3039999999999</v>
      </c>
      <c r="I903" s="1">
        <f>Canada_data[[#This Row],[ Cost Of Goods ]]+Canada_data[[#This Row],[Shipping Cost]]</f>
        <v>1234.2939999999999</v>
      </c>
      <c r="J903" s="1" t="s">
        <v>36</v>
      </c>
      <c r="K903" s="1" t="s">
        <v>22</v>
      </c>
      <c r="L903" s="1" t="s">
        <v>27</v>
      </c>
      <c r="M903" s="1" t="s">
        <v>28</v>
      </c>
      <c r="N903" s="1" t="s">
        <v>19</v>
      </c>
      <c r="O903" s="1" t="s">
        <v>143</v>
      </c>
      <c r="P903" s="34"/>
      <c r="Q903" s="34"/>
    </row>
    <row r="904" spans="1:17" x14ac:dyDescent="0.3">
      <c r="A904" s="1">
        <v>4676</v>
      </c>
      <c r="B904" s="2" t="s">
        <v>78</v>
      </c>
      <c r="C904" s="1" t="s">
        <v>35</v>
      </c>
      <c r="D904" s="1">
        <v>50</v>
      </c>
      <c r="E904" s="1">
        <v>187.83</v>
      </c>
      <c r="F904" s="1" t="s">
        <v>25</v>
      </c>
      <c r="G904" s="1">
        <v>0.5</v>
      </c>
      <c r="H904" s="1">
        <f>(70/100*Canada_data[[#This Row],[Sales]])</f>
        <v>131.48099999999999</v>
      </c>
      <c r="I904" s="1">
        <f>Canada_data[[#This Row],[ Cost Of Goods ]]+Canada_data[[#This Row],[Shipping Cost]]</f>
        <v>131.98099999999999</v>
      </c>
      <c r="J904" s="1" t="s">
        <v>70</v>
      </c>
      <c r="K904" s="1" t="s">
        <v>29</v>
      </c>
      <c r="L904" s="1" t="s">
        <v>27</v>
      </c>
      <c r="M904" s="1" t="s">
        <v>85</v>
      </c>
      <c r="N904" s="1" t="s">
        <v>19</v>
      </c>
      <c r="O904" s="2">
        <v>40583</v>
      </c>
      <c r="P904" s="34"/>
      <c r="Q904" s="34"/>
    </row>
    <row r="905" spans="1:17" x14ac:dyDescent="0.3">
      <c r="A905" s="1">
        <v>35587</v>
      </c>
      <c r="B905" s="2">
        <v>40827</v>
      </c>
      <c r="C905" s="1" t="s">
        <v>20</v>
      </c>
      <c r="D905" s="1">
        <v>43</v>
      </c>
      <c r="E905" s="1">
        <v>208.77</v>
      </c>
      <c r="F905" s="1" t="s">
        <v>25</v>
      </c>
      <c r="G905" s="1">
        <v>5.72</v>
      </c>
      <c r="H905" s="1">
        <f>(70/100*Canada_data[[#This Row],[Sales]])</f>
        <v>146.13900000000001</v>
      </c>
      <c r="I905" s="1">
        <f>Canada_data[[#This Row],[ Cost Of Goods ]]+Canada_data[[#This Row],[Shipping Cost]]</f>
        <v>151.85900000000001</v>
      </c>
      <c r="J905" s="1" t="s">
        <v>15</v>
      </c>
      <c r="K905" s="1" t="s">
        <v>16</v>
      </c>
      <c r="L905" s="1" t="s">
        <v>17</v>
      </c>
      <c r="M905" s="1" t="s">
        <v>18</v>
      </c>
      <c r="N905" s="1" t="s">
        <v>32</v>
      </c>
      <c r="O905" s="2">
        <v>40858</v>
      </c>
      <c r="P905" s="34"/>
      <c r="Q905" s="34"/>
    </row>
    <row r="906" spans="1:17" x14ac:dyDescent="0.3">
      <c r="A906" s="1">
        <v>24099</v>
      </c>
      <c r="B906" s="2" t="s">
        <v>99</v>
      </c>
      <c r="C906" s="1" t="s">
        <v>53</v>
      </c>
      <c r="D906" s="1">
        <v>6</v>
      </c>
      <c r="E906" s="1">
        <v>205.24</v>
      </c>
      <c r="F906" s="1" t="s">
        <v>25</v>
      </c>
      <c r="G906" s="1">
        <v>6.5</v>
      </c>
      <c r="H906" s="1">
        <f>(70/100*Canada_data[[#This Row],[Sales]])</f>
        <v>143.66800000000001</v>
      </c>
      <c r="I906" s="1">
        <f>Canada_data[[#This Row],[ Cost Of Goods ]]+Canada_data[[#This Row],[Shipping Cost]]</f>
        <v>150.16800000000001</v>
      </c>
      <c r="J906" s="1" t="s">
        <v>36</v>
      </c>
      <c r="K906" s="1" t="s">
        <v>22</v>
      </c>
      <c r="L906" s="1" t="s">
        <v>30</v>
      </c>
      <c r="M906" s="1" t="s">
        <v>31</v>
      </c>
      <c r="N906" s="1" t="s">
        <v>19</v>
      </c>
      <c r="O906" s="1" t="s">
        <v>110</v>
      </c>
      <c r="P906" s="34"/>
      <c r="Q906" s="34"/>
    </row>
    <row r="907" spans="1:17" x14ac:dyDescent="0.3">
      <c r="A907" s="1">
        <v>37252</v>
      </c>
      <c r="B907" s="2" t="s">
        <v>97</v>
      </c>
      <c r="C907" s="1" t="s">
        <v>13</v>
      </c>
      <c r="D907" s="1">
        <v>1</v>
      </c>
      <c r="E907" s="1">
        <v>10.62</v>
      </c>
      <c r="F907" s="1" t="s">
        <v>25</v>
      </c>
      <c r="G907" s="1">
        <v>2.38</v>
      </c>
      <c r="H907" s="1">
        <f>(70/100*Canada_data[[#This Row],[Sales]])</f>
        <v>7.4339999999999993</v>
      </c>
      <c r="I907" s="1">
        <f>Canada_data[[#This Row],[ Cost Of Goods ]]+Canada_data[[#This Row],[Shipping Cost]]</f>
        <v>9.8140000000000001</v>
      </c>
      <c r="J907" s="1" t="s">
        <v>40</v>
      </c>
      <c r="K907" s="1" t="s">
        <v>22</v>
      </c>
      <c r="L907" s="1" t="s">
        <v>30</v>
      </c>
      <c r="M907" s="1" t="s">
        <v>31</v>
      </c>
      <c r="N907" s="1" t="s">
        <v>32</v>
      </c>
      <c r="O907" s="1" t="s">
        <v>166</v>
      </c>
      <c r="P907" s="34"/>
      <c r="Q907" s="34"/>
    </row>
    <row r="908" spans="1:17" x14ac:dyDescent="0.3">
      <c r="A908" s="1">
        <v>49763</v>
      </c>
      <c r="B908" s="2" t="s">
        <v>181</v>
      </c>
      <c r="C908" s="1" t="s">
        <v>20</v>
      </c>
      <c r="D908" s="1">
        <v>6</v>
      </c>
      <c r="E908" s="1">
        <v>2320.35</v>
      </c>
      <c r="F908" s="1" t="s">
        <v>21</v>
      </c>
      <c r="G908" s="1">
        <v>84.84</v>
      </c>
      <c r="H908" s="1">
        <f>(70/100*Canada_data[[#This Row],[Sales]])</f>
        <v>1624.2449999999999</v>
      </c>
      <c r="I908" s="1">
        <f>Canada_data[[#This Row],[ Cost Of Goods ]]+Canada_data[[#This Row],[Shipping Cost]]</f>
        <v>1709.0849999999998</v>
      </c>
      <c r="J908" s="1" t="s">
        <v>40</v>
      </c>
      <c r="K908" s="1" t="s">
        <v>22</v>
      </c>
      <c r="L908" s="1" t="s">
        <v>17</v>
      </c>
      <c r="M908" s="1" t="s">
        <v>57</v>
      </c>
      <c r="N908" s="1" t="s">
        <v>62</v>
      </c>
      <c r="O908" s="1" t="s">
        <v>181</v>
      </c>
      <c r="P908" s="34"/>
      <c r="Q908" s="34"/>
    </row>
    <row r="909" spans="1:17" x14ac:dyDescent="0.3">
      <c r="A909" s="1">
        <v>43013</v>
      </c>
      <c r="B909" s="2" t="s">
        <v>146</v>
      </c>
      <c r="C909" s="1" t="s">
        <v>13</v>
      </c>
      <c r="D909" s="1">
        <v>50</v>
      </c>
      <c r="E909" s="1">
        <v>2437.67</v>
      </c>
      <c r="F909" s="1" t="s">
        <v>25</v>
      </c>
      <c r="G909" s="1">
        <v>22.24</v>
      </c>
      <c r="H909" s="1">
        <f>(70/100*Canada_data[[#This Row],[Sales]])</f>
        <v>1706.3689999999999</v>
      </c>
      <c r="I909" s="1">
        <f>Canada_data[[#This Row],[ Cost Of Goods ]]+Canada_data[[#This Row],[Shipping Cost]]</f>
        <v>1728.6089999999999</v>
      </c>
      <c r="J909" s="1" t="s">
        <v>59</v>
      </c>
      <c r="K909" s="1" t="s">
        <v>29</v>
      </c>
      <c r="L909" s="1" t="s">
        <v>17</v>
      </c>
      <c r="M909" s="1" t="s">
        <v>18</v>
      </c>
      <c r="N909" s="1" t="s">
        <v>93</v>
      </c>
      <c r="O909" s="1" t="s">
        <v>124</v>
      </c>
      <c r="P909" s="34"/>
      <c r="Q909" s="34"/>
    </row>
    <row r="910" spans="1:17" x14ac:dyDescent="0.3">
      <c r="A910" s="1">
        <v>7878</v>
      </c>
      <c r="B910" s="2">
        <v>40548</v>
      </c>
      <c r="C910" s="1" t="s">
        <v>20</v>
      </c>
      <c r="D910" s="1">
        <v>41</v>
      </c>
      <c r="E910" s="1">
        <v>343.64</v>
      </c>
      <c r="F910" s="1" t="s">
        <v>25</v>
      </c>
      <c r="G910" s="1">
        <v>3.44</v>
      </c>
      <c r="H910" s="1">
        <f>(70/100*Canada_data[[#This Row],[Sales]])</f>
        <v>240.54799999999997</v>
      </c>
      <c r="I910" s="1">
        <f>Canada_data[[#This Row],[ Cost Of Goods ]]+Canada_data[[#This Row],[Shipping Cost]]</f>
        <v>243.98799999999997</v>
      </c>
      <c r="J910" s="1" t="s">
        <v>40</v>
      </c>
      <c r="K910" s="1" t="s">
        <v>22</v>
      </c>
      <c r="L910" s="1" t="s">
        <v>17</v>
      </c>
      <c r="M910" s="1" t="s">
        <v>18</v>
      </c>
      <c r="N910" s="1" t="s">
        <v>32</v>
      </c>
      <c r="O910" s="2">
        <v>40607</v>
      </c>
      <c r="P910" s="34"/>
      <c r="Q910" s="34"/>
    </row>
    <row r="911" spans="1:17" x14ac:dyDescent="0.3">
      <c r="A911" s="1">
        <v>8391</v>
      </c>
      <c r="B911" s="2" t="s">
        <v>247</v>
      </c>
      <c r="C911" s="1" t="s">
        <v>35</v>
      </c>
      <c r="D911" s="1">
        <v>4</v>
      </c>
      <c r="E911" s="1">
        <v>1266.72</v>
      </c>
      <c r="F911" s="1" t="s">
        <v>21</v>
      </c>
      <c r="G911" s="1">
        <v>64.73</v>
      </c>
      <c r="H911" s="1">
        <f>(70/100*Canada_data[[#This Row],[Sales]])</f>
        <v>886.70399999999995</v>
      </c>
      <c r="I911" s="1">
        <f>Canada_data[[#This Row],[ Cost Of Goods ]]+Canada_data[[#This Row],[Shipping Cost]]</f>
        <v>951.43399999999997</v>
      </c>
      <c r="J911" s="1" t="s">
        <v>70</v>
      </c>
      <c r="K911" s="1" t="s">
        <v>22</v>
      </c>
      <c r="L911" s="1" t="s">
        <v>17</v>
      </c>
      <c r="M911" s="1" t="s">
        <v>23</v>
      </c>
      <c r="N911" s="1" t="s">
        <v>24</v>
      </c>
      <c r="O911" s="1" t="s">
        <v>281</v>
      </c>
      <c r="P911" s="34"/>
      <c r="Q911" s="34"/>
    </row>
    <row r="912" spans="1:17" x14ac:dyDescent="0.3">
      <c r="A912" s="1">
        <v>47525</v>
      </c>
      <c r="B912" s="2">
        <v>40605</v>
      </c>
      <c r="C912" s="1" t="s">
        <v>60</v>
      </c>
      <c r="D912" s="1">
        <v>40</v>
      </c>
      <c r="E912" s="1">
        <v>649.46</v>
      </c>
      <c r="F912" s="1" t="s">
        <v>25</v>
      </c>
      <c r="G912" s="1">
        <v>4</v>
      </c>
      <c r="H912" s="1">
        <f>(70/100*Canada_data[[#This Row],[Sales]])</f>
        <v>454.62200000000001</v>
      </c>
      <c r="I912" s="1">
        <f>Canada_data[[#This Row],[ Cost Of Goods ]]+Canada_data[[#This Row],[Shipping Cost]]</f>
        <v>458.62200000000001</v>
      </c>
      <c r="J912" s="1" t="s">
        <v>15</v>
      </c>
      <c r="K912" s="1" t="s">
        <v>44</v>
      </c>
      <c r="L912" s="1" t="s">
        <v>30</v>
      </c>
      <c r="M912" s="1" t="s">
        <v>31</v>
      </c>
      <c r="N912" s="1" t="s">
        <v>19</v>
      </c>
      <c r="O912" s="2">
        <v>40636</v>
      </c>
      <c r="P912" s="34"/>
      <c r="Q912" s="34"/>
    </row>
    <row r="913" spans="1:17" x14ac:dyDescent="0.3">
      <c r="A913" s="1">
        <v>55271</v>
      </c>
      <c r="B913" s="2">
        <v>40850</v>
      </c>
      <c r="C913" s="1" t="s">
        <v>60</v>
      </c>
      <c r="D913" s="1">
        <v>16</v>
      </c>
      <c r="E913" s="1">
        <v>1648.33</v>
      </c>
      <c r="F913" s="1" t="s">
        <v>21</v>
      </c>
      <c r="G913" s="1">
        <v>42</v>
      </c>
      <c r="H913" s="1">
        <f>(70/100*Canada_data[[#This Row],[Sales]])</f>
        <v>1153.8309999999999</v>
      </c>
      <c r="I913" s="1">
        <f>Canada_data[[#This Row],[ Cost Of Goods ]]+Canada_data[[#This Row],[Shipping Cost]]</f>
        <v>1195.8309999999999</v>
      </c>
      <c r="J913" s="1" t="s">
        <v>40</v>
      </c>
      <c r="K913" s="1" t="s">
        <v>16</v>
      </c>
      <c r="L913" s="1" t="s">
        <v>17</v>
      </c>
      <c r="M913" s="1" t="s">
        <v>23</v>
      </c>
      <c r="N913" s="1" t="s">
        <v>24</v>
      </c>
      <c r="O913" s="1" t="s">
        <v>169</v>
      </c>
      <c r="P913" s="34"/>
      <c r="Q913" s="34"/>
    </row>
    <row r="914" spans="1:17" x14ac:dyDescent="0.3">
      <c r="A914" s="1">
        <v>8578</v>
      </c>
      <c r="B914" s="2">
        <v>40583</v>
      </c>
      <c r="C914" s="1" t="s">
        <v>35</v>
      </c>
      <c r="D914" s="1">
        <v>40</v>
      </c>
      <c r="E914" s="1">
        <v>366.87</v>
      </c>
      <c r="F914" s="1" t="s">
        <v>25</v>
      </c>
      <c r="G914" s="1">
        <v>5.71</v>
      </c>
      <c r="H914" s="1">
        <f>(70/100*Canada_data[[#This Row],[Sales]])</f>
        <v>256.80899999999997</v>
      </c>
      <c r="I914" s="1">
        <f>Canada_data[[#This Row],[ Cost Of Goods ]]+Canada_data[[#This Row],[Shipping Cost]]</f>
        <v>262.51899999999995</v>
      </c>
      <c r="J914" s="1" t="s">
        <v>72</v>
      </c>
      <c r="K914" s="1" t="s">
        <v>22</v>
      </c>
      <c r="L914" s="1" t="s">
        <v>17</v>
      </c>
      <c r="M914" s="1" t="s">
        <v>18</v>
      </c>
      <c r="N914" s="1" t="s">
        <v>19</v>
      </c>
      <c r="O914" s="2">
        <v>40611</v>
      </c>
      <c r="P914" s="34"/>
      <c r="Q914" s="34"/>
    </row>
    <row r="915" spans="1:17" x14ac:dyDescent="0.3">
      <c r="A915" s="1">
        <v>50854</v>
      </c>
      <c r="B915" s="2" t="s">
        <v>96</v>
      </c>
      <c r="C915" s="1" t="s">
        <v>20</v>
      </c>
      <c r="D915" s="1">
        <v>27</v>
      </c>
      <c r="E915" s="1">
        <v>137.5</v>
      </c>
      <c r="F915" s="1" t="s">
        <v>25</v>
      </c>
      <c r="G915" s="1">
        <v>4.95</v>
      </c>
      <c r="H915" s="1">
        <f>(70/100*Canada_data[[#This Row],[Sales]])</f>
        <v>96.25</v>
      </c>
      <c r="I915" s="1">
        <f>Canada_data[[#This Row],[ Cost Of Goods ]]+Canada_data[[#This Row],[Shipping Cost]]</f>
        <v>101.2</v>
      </c>
      <c r="J915" s="1" t="s">
        <v>56</v>
      </c>
      <c r="K915" s="1" t="s">
        <v>22</v>
      </c>
      <c r="L915" s="1" t="s">
        <v>27</v>
      </c>
      <c r="M915" s="1" t="s">
        <v>79</v>
      </c>
      <c r="N915" s="1" t="s">
        <v>19</v>
      </c>
      <c r="O915" s="1" t="s">
        <v>96</v>
      </c>
      <c r="P915" s="34"/>
      <c r="Q915" s="34"/>
    </row>
    <row r="916" spans="1:17" x14ac:dyDescent="0.3">
      <c r="A916" s="1">
        <v>22689</v>
      </c>
      <c r="B916" s="2">
        <v>40796</v>
      </c>
      <c r="C916" s="1" t="s">
        <v>13</v>
      </c>
      <c r="D916" s="1">
        <v>39</v>
      </c>
      <c r="E916" s="1">
        <v>2405</v>
      </c>
      <c r="F916" s="1" t="s">
        <v>25</v>
      </c>
      <c r="G916" s="1">
        <v>0.99</v>
      </c>
      <c r="H916" s="1">
        <f>(70/100*Canada_data[[#This Row],[Sales]])</f>
        <v>1683.5</v>
      </c>
      <c r="I916" s="1">
        <f>Canada_data[[#This Row],[ Cost Of Goods ]]+Canada_data[[#This Row],[Shipping Cost]]</f>
        <v>1684.49</v>
      </c>
      <c r="J916" s="1" t="s">
        <v>49</v>
      </c>
      <c r="K916" s="1" t="s">
        <v>29</v>
      </c>
      <c r="L916" s="1" t="s">
        <v>27</v>
      </c>
      <c r="M916" s="1" t="s">
        <v>76</v>
      </c>
      <c r="N916" s="1" t="s">
        <v>19</v>
      </c>
      <c r="O916" s="2">
        <v>40857</v>
      </c>
      <c r="P916" s="34"/>
      <c r="Q916" s="34"/>
    </row>
    <row r="917" spans="1:17" x14ac:dyDescent="0.3">
      <c r="A917" s="1">
        <v>54533</v>
      </c>
      <c r="B917" s="2" t="s">
        <v>87</v>
      </c>
      <c r="C917" s="1" t="s">
        <v>60</v>
      </c>
      <c r="D917" s="1">
        <v>21</v>
      </c>
      <c r="E917" s="1">
        <v>162.25</v>
      </c>
      <c r="F917" s="1" t="s">
        <v>25</v>
      </c>
      <c r="G917" s="1">
        <v>6.05</v>
      </c>
      <c r="H917" s="1">
        <f>(70/100*Canada_data[[#This Row],[Sales]])</f>
        <v>113.57499999999999</v>
      </c>
      <c r="I917" s="1">
        <f>Canada_data[[#This Row],[ Cost Of Goods ]]+Canada_data[[#This Row],[Shipping Cost]]</f>
        <v>119.62499999999999</v>
      </c>
      <c r="J917" s="1" t="s">
        <v>43</v>
      </c>
      <c r="K917" s="1" t="s">
        <v>22</v>
      </c>
      <c r="L917" s="1" t="s">
        <v>27</v>
      </c>
      <c r="M917" s="1" t="s">
        <v>79</v>
      </c>
      <c r="N917" s="1" t="s">
        <v>19</v>
      </c>
      <c r="O917" s="1" t="s">
        <v>88</v>
      </c>
      <c r="P917" s="34"/>
      <c r="Q917" s="34"/>
    </row>
    <row r="918" spans="1:17" x14ac:dyDescent="0.3">
      <c r="A918" s="1">
        <v>5925</v>
      </c>
      <c r="B918" s="2">
        <v>40888</v>
      </c>
      <c r="C918" s="1" t="s">
        <v>13</v>
      </c>
      <c r="D918" s="1">
        <v>25</v>
      </c>
      <c r="E918" s="1">
        <v>1733.3625</v>
      </c>
      <c r="F918" s="1" t="s">
        <v>25</v>
      </c>
      <c r="G918" s="1">
        <v>0.99</v>
      </c>
      <c r="H918" s="1">
        <f>(70/100*Canada_data[[#This Row],[Sales]])</f>
        <v>1213.35375</v>
      </c>
      <c r="I918" s="1">
        <f>Canada_data[[#This Row],[ Cost Of Goods ]]+Canada_data[[#This Row],[Shipping Cost]]</f>
        <v>1214.34375</v>
      </c>
      <c r="J918" s="1" t="s">
        <v>70</v>
      </c>
      <c r="K918" s="1" t="s">
        <v>29</v>
      </c>
      <c r="L918" s="1" t="s">
        <v>30</v>
      </c>
      <c r="M918" s="1" t="s">
        <v>50</v>
      </c>
      <c r="N918" s="1" t="s">
        <v>38</v>
      </c>
      <c r="O918" s="1" t="s">
        <v>97</v>
      </c>
      <c r="P918" s="34"/>
      <c r="Q918" s="34"/>
    </row>
    <row r="919" spans="1:17" x14ac:dyDescent="0.3">
      <c r="A919" s="1">
        <v>19557</v>
      </c>
      <c r="B919" s="2" t="s">
        <v>172</v>
      </c>
      <c r="C919" s="1" t="s">
        <v>13</v>
      </c>
      <c r="D919" s="1">
        <v>9</v>
      </c>
      <c r="E919" s="1">
        <v>312.25</v>
      </c>
      <c r="F919" s="1" t="s">
        <v>25</v>
      </c>
      <c r="G919" s="1">
        <v>5.0999999999999996</v>
      </c>
      <c r="H919" s="1">
        <f>(70/100*Canada_data[[#This Row],[Sales]])</f>
        <v>218.57499999999999</v>
      </c>
      <c r="I919" s="1">
        <f>Canada_data[[#This Row],[ Cost Of Goods ]]+Canada_data[[#This Row],[Shipping Cost]]</f>
        <v>223.67499999999998</v>
      </c>
      <c r="J919" s="1" t="s">
        <v>40</v>
      </c>
      <c r="K919" s="1" t="s">
        <v>22</v>
      </c>
      <c r="L919" s="1" t="s">
        <v>27</v>
      </c>
      <c r="M919" s="1" t="s">
        <v>64</v>
      </c>
      <c r="N919" s="1" t="s">
        <v>19</v>
      </c>
      <c r="O919" s="1" t="s">
        <v>172</v>
      </c>
      <c r="P919" s="34"/>
      <c r="Q919" s="34"/>
    </row>
    <row r="920" spans="1:17" x14ac:dyDescent="0.3">
      <c r="A920" s="1">
        <v>10210</v>
      </c>
      <c r="B920" s="2" t="s">
        <v>201</v>
      </c>
      <c r="C920" s="1" t="s">
        <v>53</v>
      </c>
      <c r="D920" s="1">
        <v>10</v>
      </c>
      <c r="E920" s="1">
        <v>767.34</v>
      </c>
      <c r="F920" s="1" t="s">
        <v>25</v>
      </c>
      <c r="G920" s="1">
        <v>14.52</v>
      </c>
      <c r="H920" s="1">
        <f>(70/100*Canada_data[[#This Row],[Sales]])</f>
        <v>537.13800000000003</v>
      </c>
      <c r="I920" s="1">
        <f>Canada_data[[#This Row],[ Cost Of Goods ]]+Canada_data[[#This Row],[Shipping Cost]]</f>
        <v>551.65800000000002</v>
      </c>
      <c r="J920" s="1" t="s">
        <v>108</v>
      </c>
      <c r="K920" s="1" t="s">
        <v>22</v>
      </c>
      <c r="L920" s="1" t="s">
        <v>30</v>
      </c>
      <c r="M920" s="1" t="s">
        <v>31</v>
      </c>
      <c r="N920" s="1" t="s">
        <v>19</v>
      </c>
      <c r="O920" s="1" t="s">
        <v>269</v>
      </c>
      <c r="P920" s="34"/>
      <c r="Q920" s="34"/>
    </row>
    <row r="921" spans="1:17" x14ac:dyDescent="0.3">
      <c r="A921" s="1">
        <v>10340</v>
      </c>
      <c r="B921" s="2" t="s">
        <v>159</v>
      </c>
      <c r="C921" s="1" t="s">
        <v>35</v>
      </c>
      <c r="D921" s="1">
        <v>24</v>
      </c>
      <c r="E921" s="1">
        <v>7547.14</v>
      </c>
      <c r="F921" s="1" t="s">
        <v>25</v>
      </c>
      <c r="G921" s="1">
        <v>24.49</v>
      </c>
      <c r="H921" s="1">
        <f>(70/100*Canada_data[[#This Row],[Sales]])</f>
        <v>5282.9979999999996</v>
      </c>
      <c r="I921" s="1">
        <f>Canada_data[[#This Row],[ Cost Of Goods ]]+Canada_data[[#This Row],[Shipping Cost]]</f>
        <v>5307.4879999999994</v>
      </c>
      <c r="J921" s="1" t="s">
        <v>56</v>
      </c>
      <c r="K921" s="1" t="s">
        <v>29</v>
      </c>
      <c r="L921" s="1" t="s">
        <v>17</v>
      </c>
      <c r="M921" s="1" t="s">
        <v>23</v>
      </c>
      <c r="N921" s="1" t="s">
        <v>93</v>
      </c>
      <c r="O921" s="1" t="s">
        <v>201</v>
      </c>
      <c r="P921" s="34"/>
      <c r="Q921" s="34"/>
    </row>
    <row r="922" spans="1:17" x14ac:dyDescent="0.3">
      <c r="A922" s="1">
        <v>4960</v>
      </c>
      <c r="B922" s="2" t="s">
        <v>207</v>
      </c>
      <c r="C922" s="1" t="s">
        <v>13</v>
      </c>
      <c r="D922" s="1">
        <v>30</v>
      </c>
      <c r="E922" s="1">
        <v>8363.65</v>
      </c>
      <c r="F922" s="1" t="s">
        <v>21</v>
      </c>
      <c r="G922" s="1">
        <v>64.73</v>
      </c>
      <c r="H922" s="1">
        <f>(70/100*Canada_data[[#This Row],[Sales]])</f>
        <v>5854.5549999999994</v>
      </c>
      <c r="I922" s="1">
        <f>Canada_data[[#This Row],[ Cost Of Goods ]]+Canada_data[[#This Row],[Shipping Cost]]</f>
        <v>5919.2849999999989</v>
      </c>
      <c r="J922" s="1" t="s">
        <v>265</v>
      </c>
      <c r="K922" s="1" t="s">
        <v>22</v>
      </c>
      <c r="L922" s="1" t="s">
        <v>17</v>
      </c>
      <c r="M922" s="1" t="s">
        <v>23</v>
      </c>
      <c r="N922" s="1" t="s">
        <v>24</v>
      </c>
      <c r="O922" s="2">
        <v>40546</v>
      </c>
      <c r="P922" s="34"/>
      <c r="Q922" s="34"/>
    </row>
    <row r="923" spans="1:17" x14ac:dyDescent="0.3">
      <c r="A923" s="1">
        <v>31876</v>
      </c>
      <c r="B923" s="2">
        <v>40729</v>
      </c>
      <c r="C923" s="1" t="s">
        <v>35</v>
      </c>
      <c r="D923" s="1">
        <v>8</v>
      </c>
      <c r="E923" s="1">
        <v>741.49</v>
      </c>
      <c r="F923" s="1" t="s">
        <v>25</v>
      </c>
      <c r="G923" s="1">
        <v>35</v>
      </c>
      <c r="H923" s="1">
        <f>(70/100*Canada_data[[#This Row],[Sales]])</f>
        <v>519.04300000000001</v>
      </c>
      <c r="I923" s="1">
        <f>Canada_data[[#This Row],[ Cost Of Goods ]]+Canada_data[[#This Row],[Shipping Cost]]</f>
        <v>554.04300000000001</v>
      </c>
      <c r="J923" s="1" t="s">
        <v>108</v>
      </c>
      <c r="K923" s="1" t="s">
        <v>22</v>
      </c>
      <c r="L923" s="1" t="s">
        <v>27</v>
      </c>
      <c r="M923" s="1" t="s">
        <v>64</v>
      </c>
      <c r="N923" s="1" t="s">
        <v>93</v>
      </c>
      <c r="O923" s="2">
        <v>40760</v>
      </c>
      <c r="P923" s="34"/>
      <c r="Q923" s="34"/>
    </row>
    <row r="924" spans="1:17" x14ac:dyDescent="0.3">
      <c r="A924" s="1">
        <v>58342</v>
      </c>
      <c r="B924" s="2">
        <v>40547</v>
      </c>
      <c r="C924" s="1" t="s">
        <v>35</v>
      </c>
      <c r="D924" s="1">
        <v>40</v>
      </c>
      <c r="E924" s="1">
        <v>1718.87</v>
      </c>
      <c r="F924" s="1" t="s">
        <v>25</v>
      </c>
      <c r="G924" s="1">
        <v>1.99</v>
      </c>
      <c r="H924" s="1">
        <f>(70/100*Canada_data[[#This Row],[Sales]])</f>
        <v>1203.2089999999998</v>
      </c>
      <c r="I924" s="1">
        <f>Canada_data[[#This Row],[ Cost Of Goods ]]+Canada_data[[#This Row],[Shipping Cost]]</f>
        <v>1205.1989999999998</v>
      </c>
      <c r="J924" s="1" t="s">
        <v>40</v>
      </c>
      <c r="K924" s="1" t="s">
        <v>16</v>
      </c>
      <c r="L924" s="1" t="s">
        <v>30</v>
      </c>
      <c r="M924" s="1" t="s">
        <v>31</v>
      </c>
      <c r="N924" s="1" t="s">
        <v>32</v>
      </c>
      <c r="O924" s="2">
        <v>40547</v>
      </c>
      <c r="P924" s="34"/>
      <c r="Q924" s="34"/>
    </row>
    <row r="925" spans="1:17" x14ac:dyDescent="0.3">
      <c r="A925" s="1">
        <v>52642</v>
      </c>
      <c r="B925" s="2" t="s">
        <v>117</v>
      </c>
      <c r="C925" s="1" t="s">
        <v>13</v>
      </c>
      <c r="D925" s="1">
        <v>14</v>
      </c>
      <c r="E925" s="1">
        <v>2070.6799999999998</v>
      </c>
      <c r="F925" s="1" t="s">
        <v>25</v>
      </c>
      <c r="G925" s="1">
        <v>4</v>
      </c>
      <c r="H925" s="1">
        <f>(70/100*Canada_data[[#This Row],[Sales]])</f>
        <v>1449.4759999999999</v>
      </c>
      <c r="I925" s="1">
        <f>Canada_data[[#This Row],[ Cost Of Goods ]]+Canada_data[[#This Row],[Shipping Cost]]</f>
        <v>1453.4759999999999</v>
      </c>
      <c r="J925" s="1" t="s">
        <v>56</v>
      </c>
      <c r="K925" s="1" t="s">
        <v>29</v>
      </c>
      <c r="L925" s="1" t="s">
        <v>30</v>
      </c>
      <c r="M925" s="1" t="s">
        <v>31</v>
      </c>
      <c r="N925" s="1" t="s">
        <v>19</v>
      </c>
      <c r="O925" s="1" t="s">
        <v>261</v>
      </c>
      <c r="P925" s="34"/>
      <c r="Q925" s="34"/>
    </row>
    <row r="926" spans="1:17" x14ac:dyDescent="0.3">
      <c r="A926" s="1">
        <v>11271</v>
      </c>
      <c r="B926" s="2" t="s">
        <v>160</v>
      </c>
      <c r="C926" s="1" t="s">
        <v>35</v>
      </c>
      <c r="D926" s="1">
        <v>46</v>
      </c>
      <c r="E926" s="1">
        <v>157.87</v>
      </c>
      <c r="F926" s="1" t="s">
        <v>25</v>
      </c>
      <c r="G926" s="1">
        <v>3.97</v>
      </c>
      <c r="H926" s="1">
        <f>(70/100*Canada_data[[#This Row],[Sales]])</f>
        <v>110.509</v>
      </c>
      <c r="I926" s="1">
        <f>Canada_data[[#This Row],[ Cost Of Goods ]]+Canada_data[[#This Row],[Shipping Cost]]</f>
        <v>114.479</v>
      </c>
      <c r="J926" s="1" t="s">
        <v>43</v>
      </c>
      <c r="K926" s="1" t="s">
        <v>22</v>
      </c>
      <c r="L926" s="1" t="s">
        <v>27</v>
      </c>
      <c r="M926" s="1" t="s">
        <v>41</v>
      </c>
      <c r="N926" s="1" t="s">
        <v>38</v>
      </c>
      <c r="O926" s="1" t="s">
        <v>61</v>
      </c>
      <c r="P926" s="34"/>
      <c r="Q926" s="34"/>
    </row>
    <row r="927" spans="1:17" x14ac:dyDescent="0.3">
      <c r="A927" s="1">
        <v>12773</v>
      </c>
      <c r="B927" s="2">
        <v>40848</v>
      </c>
      <c r="C927" s="1" t="s">
        <v>13</v>
      </c>
      <c r="D927" s="1">
        <v>6</v>
      </c>
      <c r="E927" s="1">
        <v>17</v>
      </c>
      <c r="F927" s="1" t="s">
        <v>25</v>
      </c>
      <c r="G927" s="1">
        <v>1.49</v>
      </c>
      <c r="H927" s="1">
        <f>(70/100*Canada_data[[#This Row],[Sales]])</f>
        <v>11.899999999999999</v>
      </c>
      <c r="I927" s="1">
        <f>Canada_data[[#This Row],[ Cost Of Goods ]]+Canada_data[[#This Row],[Shipping Cost]]</f>
        <v>13.389999999999999</v>
      </c>
      <c r="J927" s="1" t="s">
        <v>126</v>
      </c>
      <c r="K927" s="1" t="s">
        <v>22</v>
      </c>
      <c r="L927" s="1" t="s">
        <v>27</v>
      </c>
      <c r="M927" s="1" t="s">
        <v>79</v>
      </c>
      <c r="N927" s="1" t="s">
        <v>19</v>
      </c>
      <c r="O927" s="1" t="s">
        <v>138</v>
      </c>
      <c r="P927" s="34"/>
      <c r="Q927" s="34"/>
    </row>
    <row r="928" spans="1:17" x14ac:dyDescent="0.3">
      <c r="A928" s="1">
        <v>57063</v>
      </c>
      <c r="B928" s="2">
        <v>40580</v>
      </c>
      <c r="C928" s="1" t="s">
        <v>60</v>
      </c>
      <c r="D928" s="1">
        <v>22</v>
      </c>
      <c r="E928" s="1">
        <v>41.18</v>
      </c>
      <c r="F928" s="1" t="s">
        <v>25</v>
      </c>
      <c r="G928" s="1">
        <v>0.79</v>
      </c>
      <c r="H928" s="1">
        <f>(70/100*Canada_data[[#This Row],[Sales]])</f>
        <v>28.825999999999997</v>
      </c>
      <c r="I928" s="1">
        <f>Canada_data[[#This Row],[ Cost Of Goods ]]+Canada_data[[#This Row],[Shipping Cost]]</f>
        <v>29.615999999999996</v>
      </c>
      <c r="J928" s="1" t="s">
        <v>59</v>
      </c>
      <c r="K928" s="1" t="s">
        <v>44</v>
      </c>
      <c r="L928" s="1" t="s">
        <v>27</v>
      </c>
      <c r="M928" s="1" t="s">
        <v>102</v>
      </c>
      <c r="N928" s="1" t="s">
        <v>38</v>
      </c>
      <c r="O928" s="2">
        <v>40639</v>
      </c>
      <c r="P928" s="34"/>
      <c r="Q928" s="34"/>
    </row>
    <row r="929" spans="1:17" x14ac:dyDescent="0.3">
      <c r="A929" s="1">
        <v>5696</v>
      </c>
      <c r="B929" s="2">
        <v>40607</v>
      </c>
      <c r="C929" s="1" t="s">
        <v>20</v>
      </c>
      <c r="D929" s="1">
        <v>40</v>
      </c>
      <c r="E929" s="1">
        <v>621.12</v>
      </c>
      <c r="F929" s="1" t="s">
        <v>25</v>
      </c>
      <c r="G929" s="1">
        <v>2.99</v>
      </c>
      <c r="H929" s="1">
        <f>(70/100*Canada_data[[#This Row],[Sales]])</f>
        <v>434.78399999999999</v>
      </c>
      <c r="I929" s="1">
        <f>Canada_data[[#This Row],[ Cost Of Goods ]]+Canada_data[[#This Row],[Shipping Cost]]</f>
        <v>437.774</v>
      </c>
      <c r="J929" s="1" t="s">
        <v>40</v>
      </c>
      <c r="K929" s="1" t="s">
        <v>16</v>
      </c>
      <c r="L929" s="1" t="s">
        <v>27</v>
      </c>
      <c r="M929" s="1" t="s">
        <v>79</v>
      </c>
      <c r="N929" s="1" t="s">
        <v>19</v>
      </c>
      <c r="O929" s="2">
        <v>40668</v>
      </c>
      <c r="P929" s="34"/>
      <c r="Q929" s="34"/>
    </row>
    <row r="930" spans="1:17" x14ac:dyDescent="0.3">
      <c r="A930" s="1">
        <v>49760</v>
      </c>
      <c r="B930" s="2">
        <v>40553</v>
      </c>
      <c r="C930" s="1" t="s">
        <v>60</v>
      </c>
      <c r="D930" s="1">
        <v>3</v>
      </c>
      <c r="E930" s="1">
        <v>44.84</v>
      </c>
      <c r="F930" s="1" t="s">
        <v>25</v>
      </c>
      <c r="G930" s="1">
        <v>5.3</v>
      </c>
      <c r="H930" s="1">
        <f>(70/100*Canada_data[[#This Row],[Sales]])</f>
        <v>31.388000000000002</v>
      </c>
      <c r="I930" s="1">
        <f>Canada_data[[#This Row],[ Cost Of Goods ]]+Canada_data[[#This Row],[Shipping Cost]]</f>
        <v>36.688000000000002</v>
      </c>
      <c r="J930" s="1" t="s">
        <v>108</v>
      </c>
      <c r="K930" s="1" t="s">
        <v>29</v>
      </c>
      <c r="L930" s="1" t="s">
        <v>17</v>
      </c>
      <c r="M930" s="1" t="s">
        <v>18</v>
      </c>
      <c r="N930" s="1" t="s">
        <v>38</v>
      </c>
      <c r="O930" s="2">
        <v>40584</v>
      </c>
      <c r="P930" s="34"/>
      <c r="Q930" s="34"/>
    </row>
    <row r="931" spans="1:17" x14ac:dyDescent="0.3">
      <c r="A931" s="1">
        <v>18528</v>
      </c>
      <c r="B931" s="2" t="s">
        <v>178</v>
      </c>
      <c r="C931" s="1" t="s">
        <v>20</v>
      </c>
      <c r="D931" s="1">
        <v>22</v>
      </c>
      <c r="E931" s="1">
        <v>136.24</v>
      </c>
      <c r="F931" s="1" t="s">
        <v>25</v>
      </c>
      <c r="G931" s="1">
        <v>7.96</v>
      </c>
      <c r="H931" s="1">
        <f>(70/100*Canada_data[[#This Row],[Sales]])</f>
        <v>95.367999999999995</v>
      </c>
      <c r="I931" s="1">
        <f>Canada_data[[#This Row],[ Cost Of Goods ]]+Canada_data[[#This Row],[Shipping Cost]]</f>
        <v>103.32799999999999</v>
      </c>
      <c r="J931" s="1" t="s">
        <v>56</v>
      </c>
      <c r="K931" s="1" t="s">
        <v>22</v>
      </c>
      <c r="L931" s="1" t="s">
        <v>27</v>
      </c>
      <c r="M931" s="1" t="s">
        <v>28</v>
      </c>
      <c r="N931" s="1" t="s">
        <v>19</v>
      </c>
      <c r="O931" s="2">
        <v>40579</v>
      </c>
      <c r="P931" s="34"/>
      <c r="Q931" s="34"/>
    </row>
    <row r="932" spans="1:17" x14ac:dyDescent="0.3">
      <c r="A932" s="1">
        <v>26658</v>
      </c>
      <c r="B932" s="2" t="s">
        <v>148</v>
      </c>
      <c r="C932" s="1" t="s">
        <v>35</v>
      </c>
      <c r="D932" s="1">
        <v>17</v>
      </c>
      <c r="E932" s="1">
        <v>72.75</v>
      </c>
      <c r="F932" s="1" t="s">
        <v>25</v>
      </c>
      <c r="G932" s="1">
        <v>5.26</v>
      </c>
      <c r="H932" s="1">
        <f>(70/100*Canada_data[[#This Row],[Sales]])</f>
        <v>50.924999999999997</v>
      </c>
      <c r="I932" s="1">
        <f>Canada_data[[#This Row],[ Cost Of Goods ]]+Canada_data[[#This Row],[Shipping Cost]]</f>
        <v>56.184999999999995</v>
      </c>
      <c r="J932" s="1" t="s">
        <v>36</v>
      </c>
      <c r="K932" s="1" t="s">
        <v>44</v>
      </c>
      <c r="L932" s="1" t="s">
        <v>27</v>
      </c>
      <c r="M932" s="1" t="s">
        <v>79</v>
      </c>
      <c r="N932" s="1" t="s">
        <v>19</v>
      </c>
      <c r="O932" s="1" t="s">
        <v>148</v>
      </c>
      <c r="P932" s="34"/>
      <c r="Q932" s="34"/>
    </row>
    <row r="933" spans="1:17" x14ac:dyDescent="0.3">
      <c r="A933" s="1">
        <v>33958</v>
      </c>
      <c r="B933" s="2">
        <v>40576</v>
      </c>
      <c r="C933" s="1" t="s">
        <v>20</v>
      </c>
      <c r="D933" s="1">
        <v>14</v>
      </c>
      <c r="E933" s="1">
        <v>336.48</v>
      </c>
      <c r="F933" s="1" t="s">
        <v>25</v>
      </c>
      <c r="G933" s="1">
        <v>5.37</v>
      </c>
      <c r="H933" s="1">
        <f>(70/100*Canada_data[[#This Row],[Sales]])</f>
        <v>235.536</v>
      </c>
      <c r="I933" s="1">
        <f>Canada_data[[#This Row],[ Cost Of Goods ]]+Canada_data[[#This Row],[Shipping Cost]]</f>
        <v>240.90600000000001</v>
      </c>
      <c r="J933" s="1" t="s">
        <v>43</v>
      </c>
      <c r="K933" s="1" t="s">
        <v>44</v>
      </c>
      <c r="L933" s="1" t="s">
        <v>27</v>
      </c>
      <c r="M933" s="1" t="s">
        <v>41</v>
      </c>
      <c r="N933" s="1" t="s">
        <v>19</v>
      </c>
      <c r="O933" s="2">
        <v>40635</v>
      </c>
      <c r="P933" s="34"/>
      <c r="Q933" s="34"/>
    </row>
    <row r="934" spans="1:17" x14ac:dyDescent="0.3">
      <c r="A934" s="1">
        <v>56580</v>
      </c>
      <c r="B934" s="2" t="s">
        <v>190</v>
      </c>
      <c r="C934" s="1" t="s">
        <v>53</v>
      </c>
      <c r="D934" s="1">
        <v>29</v>
      </c>
      <c r="E934" s="1">
        <v>8122.53</v>
      </c>
      <c r="F934" s="1" t="s">
        <v>21</v>
      </c>
      <c r="G934" s="1">
        <v>61.76</v>
      </c>
      <c r="H934" s="1">
        <f>(70/100*Canada_data[[#This Row],[Sales]])</f>
        <v>5685.7709999999997</v>
      </c>
      <c r="I934" s="1">
        <f>Canada_data[[#This Row],[ Cost Of Goods ]]+Canada_data[[#This Row],[Shipping Cost]]</f>
        <v>5747.5309999999999</v>
      </c>
      <c r="J934" s="1" t="s">
        <v>56</v>
      </c>
      <c r="K934" s="1" t="s">
        <v>16</v>
      </c>
      <c r="L934" s="1" t="s">
        <v>17</v>
      </c>
      <c r="M934" s="1" t="s">
        <v>57</v>
      </c>
      <c r="N934" s="1" t="s">
        <v>62</v>
      </c>
      <c r="O934" s="1" t="s">
        <v>193</v>
      </c>
      <c r="P934" s="34"/>
      <c r="Q934" s="34"/>
    </row>
    <row r="935" spans="1:17" x14ac:dyDescent="0.3">
      <c r="A935" s="1">
        <v>15462</v>
      </c>
      <c r="B935" s="2" t="s">
        <v>131</v>
      </c>
      <c r="C935" s="1" t="s">
        <v>20</v>
      </c>
      <c r="D935" s="1">
        <v>20</v>
      </c>
      <c r="E935" s="1">
        <v>862.64</v>
      </c>
      <c r="F935" s="1" t="s">
        <v>25</v>
      </c>
      <c r="G935" s="1">
        <v>2.99</v>
      </c>
      <c r="H935" s="1">
        <f>(70/100*Canada_data[[#This Row],[Sales]])</f>
        <v>603.84799999999996</v>
      </c>
      <c r="I935" s="1">
        <f>Canada_data[[#This Row],[ Cost Of Goods ]]+Canada_data[[#This Row],[Shipping Cost]]</f>
        <v>606.83799999999997</v>
      </c>
      <c r="J935" s="1" t="s">
        <v>108</v>
      </c>
      <c r="K935" s="1" t="s">
        <v>29</v>
      </c>
      <c r="L935" s="1" t="s">
        <v>27</v>
      </c>
      <c r="M935" s="1" t="s">
        <v>79</v>
      </c>
      <c r="N935" s="1" t="s">
        <v>19</v>
      </c>
      <c r="O935" s="1" t="s">
        <v>212</v>
      </c>
      <c r="P935" s="34"/>
      <c r="Q935" s="34"/>
    </row>
    <row r="936" spans="1:17" x14ac:dyDescent="0.3">
      <c r="A936" s="1">
        <v>50563</v>
      </c>
      <c r="B936" s="2" t="s">
        <v>121</v>
      </c>
      <c r="C936" s="1" t="s">
        <v>35</v>
      </c>
      <c r="D936" s="1">
        <v>2</v>
      </c>
      <c r="E936" s="1">
        <v>423.04</v>
      </c>
      <c r="F936" s="1" t="s">
        <v>14</v>
      </c>
      <c r="G936" s="1">
        <v>9.99</v>
      </c>
      <c r="H936" s="1">
        <f>(70/100*Canada_data[[#This Row],[Sales]])</f>
        <v>296.12799999999999</v>
      </c>
      <c r="I936" s="1">
        <f>Canada_data[[#This Row],[ Cost Of Goods ]]+Canada_data[[#This Row],[Shipping Cost]]</f>
        <v>306.11799999999999</v>
      </c>
      <c r="J936" s="1" t="s">
        <v>59</v>
      </c>
      <c r="K936" s="1" t="s">
        <v>44</v>
      </c>
      <c r="L936" s="1" t="s">
        <v>27</v>
      </c>
      <c r="M936" s="1" t="s">
        <v>64</v>
      </c>
      <c r="N936" s="1" t="s">
        <v>19</v>
      </c>
      <c r="O936" s="1" t="s">
        <v>125</v>
      </c>
      <c r="P936" s="34"/>
      <c r="Q936" s="34"/>
    </row>
    <row r="937" spans="1:17" x14ac:dyDescent="0.3">
      <c r="A937" s="1">
        <v>44965</v>
      </c>
      <c r="B937" s="2">
        <v>40584</v>
      </c>
      <c r="C937" s="1" t="s">
        <v>13</v>
      </c>
      <c r="D937" s="1">
        <v>45</v>
      </c>
      <c r="E937" s="1">
        <v>75.39</v>
      </c>
      <c r="F937" s="1" t="s">
        <v>25</v>
      </c>
      <c r="G937" s="1">
        <v>0.7</v>
      </c>
      <c r="H937" s="1">
        <f>(70/100*Canada_data[[#This Row],[Sales]])</f>
        <v>52.772999999999996</v>
      </c>
      <c r="I937" s="1">
        <f>Canada_data[[#This Row],[ Cost Of Goods ]]+Canada_data[[#This Row],[Shipping Cost]]</f>
        <v>53.472999999999999</v>
      </c>
      <c r="J937" s="1" t="s">
        <v>108</v>
      </c>
      <c r="K937" s="1" t="s">
        <v>22</v>
      </c>
      <c r="L937" s="1" t="s">
        <v>27</v>
      </c>
      <c r="M937" s="1" t="s">
        <v>41</v>
      </c>
      <c r="N937" s="1" t="s">
        <v>38</v>
      </c>
      <c r="O937" s="2">
        <v>40704</v>
      </c>
      <c r="P937" s="34"/>
      <c r="Q937" s="34"/>
    </row>
    <row r="938" spans="1:17" x14ac:dyDescent="0.3">
      <c r="A938" s="1">
        <v>27558</v>
      </c>
      <c r="B938" s="2">
        <v>40731</v>
      </c>
      <c r="C938" s="1" t="s">
        <v>53</v>
      </c>
      <c r="D938" s="1">
        <v>21</v>
      </c>
      <c r="E938" s="1">
        <v>423.24</v>
      </c>
      <c r="F938" s="1" t="s">
        <v>25</v>
      </c>
      <c r="G938" s="1">
        <v>2.99</v>
      </c>
      <c r="H938" s="1">
        <f>(70/100*Canada_data[[#This Row],[Sales]])</f>
        <v>296.26799999999997</v>
      </c>
      <c r="I938" s="1">
        <f>Canada_data[[#This Row],[ Cost Of Goods ]]+Canada_data[[#This Row],[Shipping Cost]]</f>
        <v>299.25799999999998</v>
      </c>
      <c r="J938" s="1" t="s">
        <v>49</v>
      </c>
      <c r="K938" s="1" t="s">
        <v>16</v>
      </c>
      <c r="L938" s="1" t="s">
        <v>27</v>
      </c>
      <c r="M938" s="1" t="s">
        <v>79</v>
      </c>
      <c r="N938" s="1" t="s">
        <v>19</v>
      </c>
      <c r="O938" s="2">
        <v>40762</v>
      </c>
      <c r="P938" s="34"/>
      <c r="Q938" s="34"/>
    </row>
    <row r="939" spans="1:17" x14ac:dyDescent="0.3">
      <c r="A939" s="1">
        <v>34082</v>
      </c>
      <c r="B939" s="2" t="s">
        <v>171</v>
      </c>
      <c r="C939" s="1" t="s">
        <v>53</v>
      </c>
      <c r="D939" s="1">
        <v>20</v>
      </c>
      <c r="E939" s="1">
        <v>38.56</v>
      </c>
      <c r="F939" s="1" t="s">
        <v>25</v>
      </c>
      <c r="G939" s="1">
        <v>1.49</v>
      </c>
      <c r="H939" s="1">
        <f>(70/100*Canada_data[[#This Row],[Sales]])</f>
        <v>26.992000000000001</v>
      </c>
      <c r="I939" s="1">
        <f>Canada_data[[#This Row],[ Cost Of Goods ]]+Canada_data[[#This Row],[Shipping Cost]]</f>
        <v>28.481999999999999</v>
      </c>
      <c r="J939" s="1" t="s">
        <v>56</v>
      </c>
      <c r="K939" s="1" t="s">
        <v>22</v>
      </c>
      <c r="L939" s="1" t="s">
        <v>27</v>
      </c>
      <c r="M939" s="1" t="s">
        <v>79</v>
      </c>
      <c r="N939" s="1" t="s">
        <v>19</v>
      </c>
      <c r="O939" s="1" t="s">
        <v>249</v>
      </c>
      <c r="P939" s="34"/>
      <c r="Q939" s="34"/>
    </row>
    <row r="940" spans="1:17" x14ac:dyDescent="0.3">
      <c r="A940" s="1">
        <v>4132</v>
      </c>
      <c r="B940" s="2" t="s">
        <v>111</v>
      </c>
      <c r="C940" s="1" t="s">
        <v>53</v>
      </c>
      <c r="D940" s="1">
        <v>5</v>
      </c>
      <c r="E940" s="1">
        <v>14.76</v>
      </c>
      <c r="F940" s="1" t="s">
        <v>25</v>
      </c>
      <c r="G940" s="1">
        <v>0.5</v>
      </c>
      <c r="H940" s="1">
        <f>(70/100*Canada_data[[#This Row],[Sales]])</f>
        <v>10.331999999999999</v>
      </c>
      <c r="I940" s="1">
        <f>Canada_data[[#This Row],[ Cost Of Goods ]]+Canada_data[[#This Row],[Shipping Cost]]</f>
        <v>10.831999999999999</v>
      </c>
      <c r="J940" s="1" t="s">
        <v>70</v>
      </c>
      <c r="K940" s="1" t="s">
        <v>22</v>
      </c>
      <c r="L940" s="1" t="s">
        <v>27</v>
      </c>
      <c r="M940" s="1" t="s">
        <v>85</v>
      </c>
      <c r="N940" s="1" t="s">
        <v>19</v>
      </c>
      <c r="O940" s="1" t="s">
        <v>211</v>
      </c>
      <c r="P940" s="34"/>
      <c r="Q940" s="34"/>
    </row>
    <row r="941" spans="1:17" x14ac:dyDescent="0.3">
      <c r="A941" s="1">
        <v>25799</v>
      </c>
      <c r="B941" s="2" t="s">
        <v>266</v>
      </c>
      <c r="C941" s="1" t="s">
        <v>13</v>
      </c>
      <c r="D941" s="1">
        <v>38</v>
      </c>
      <c r="E941" s="1">
        <v>136.5</v>
      </c>
      <c r="F941" s="1" t="s">
        <v>25</v>
      </c>
      <c r="G941" s="1">
        <v>7.49</v>
      </c>
      <c r="H941" s="1">
        <f>(70/100*Canada_data[[#This Row],[Sales]])</f>
        <v>95.55</v>
      </c>
      <c r="I941" s="1">
        <f>Canada_data[[#This Row],[ Cost Of Goods ]]+Canada_data[[#This Row],[Shipping Cost]]</f>
        <v>103.03999999999999</v>
      </c>
      <c r="J941" s="1" t="s">
        <v>108</v>
      </c>
      <c r="K941" s="1" t="s">
        <v>22</v>
      </c>
      <c r="L941" s="1" t="s">
        <v>27</v>
      </c>
      <c r="M941" s="1" t="s">
        <v>41</v>
      </c>
      <c r="N941" s="1" t="s">
        <v>38</v>
      </c>
      <c r="O941" s="1" t="s">
        <v>212</v>
      </c>
      <c r="P941" s="34"/>
      <c r="Q941" s="34"/>
    </row>
    <row r="942" spans="1:17" x14ac:dyDescent="0.3">
      <c r="A942" s="1">
        <v>36930</v>
      </c>
      <c r="B942" s="2" t="s">
        <v>144</v>
      </c>
      <c r="C942" s="1" t="s">
        <v>60</v>
      </c>
      <c r="D942" s="1">
        <v>34</v>
      </c>
      <c r="E942" s="1">
        <v>2632.4755</v>
      </c>
      <c r="F942" s="1" t="s">
        <v>25</v>
      </c>
      <c r="G942" s="1">
        <v>3.3</v>
      </c>
      <c r="H942" s="1">
        <f>(70/100*Canada_data[[#This Row],[Sales]])</f>
        <v>1842.7328499999999</v>
      </c>
      <c r="I942" s="1">
        <f>Canada_data[[#This Row],[ Cost Of Goods ]]+Canada_data[[#This Row],[Shipping Cost]]</f>
        <v>1846.0328499999998</v>
      </c>
      <c r="J942" s="1" t="s">
        <v>15</v>
      </c>
      <c r="K942" s="1" t="s">
        <v>29</v>
      </c>
      <c r="L942" s="1" t="s">
        <v>30</v>
      </c>
      <c r="M942" s="1" t="s">
        <v>50</v>
      </c>
      <c r="N942" s="1" t="s">
        <v>32</v>
      </c>
      <c r="O942" s="1" t="s">
        <v>230</v>
      </c>
      <c r="P942" s="34"/>
      <c r="Q942" s="34"/>
    </row>
    <row r="943" spans="1:17" x14ac:dyDescent="0.3">
      <c r="A943" s="1">
        <v>23078</v>
      </c>
      <c r="B943" s="2" t="s">
        <v>54</v>
      </c>
      <c r="C943" s="1" t="s">
        <v>60</v>
      </c>
      <c r="D943" s="1">
        <v>18</v>
      </c>
      <c r="E943" s="1">
        <v>168.95</v>
      </c>
      <c r="F943" s="1" t="s">
        <v>25</v>
      </c>
      <c r="G943" s="1">
        <v>5.76</v>
      </c>
      <c r="H943" s="1">
        <f>(70/100*Canada_data[[#This Row],[Sales]])</f>
        <v>118.26499999999999</v>
      </c>
      <c r="I943" s="1">
        <f>Canada_data[[#This Row],[ Cost Of Goods ]]+Canada_data[[#This Row],[Shipping Cost]]</f>
        <v>124.02499999999999</v>
      </c>
      <c r="J943" s="1" t="s">
        <v>265</v>
      </c>
      <c r="K943" s="1" t="s">
        <v>16</v>
      </c>
      <c r="L943" s="1" t="s">
        <v>27</v>
      </c>
      <c r="M943" s="1" t="s">
        <v>168</v>
      </c>
      <c r="N943" s="1" t="s">
        <v>19</v>
      </c>
      <c r="O943" s="1" t="s">
        <v>54</v>
      </c>
      <c r="P943" s="34"/>
      <c r="Q943" s="34"/>
    </row>
    <row r="944" spans="1:17" x14ac:dyDescent="0.3">
      <c r="A944" s="1">
        <v>14471</v>
      </c>
      <c r="B944" s="2" t="s">
        <v>180</v>
      </c>
      <c r="C944" s="1" t="s">
        <v>53</v>
      </c>
      <c r="D944" s="1">
        <v>44</v>
      </c>
      <c r="E944" s="1">
        <v>823.63</v>
      </c>
      <c r="F944" s="1" t="s">
        <v>25</v>
      </c>
      <c r="G944" s="1">
        <v>3.77</v>
      </c>
      <c r="H944" s="1">
        <f>(70/100*Canada_data[[#This Row],[Sales]])</f>
        <v>576.54099999999994</v>
      </c>
      <c r="I944" s="1">
        <f>Canada_data[[#This Row],[ Cost Of Goods ]]+Canada_data[[#This Row],[Shipping Cost]]</f>
        <v>580.31099999999992</v>
      </c>
      <c r="J944" s="1" t="s">
        <v>15</v>
      </c>
      <c r="K944" s="1" t="s">
        <v>22</v>
      </c>
      <c r="L944" s="1" t="s">
        <v>17</v>
      </c>
      <c r="M944" s="1" t="s">
        <v>18</v>
      </c>
      <c r="N944" s="1" t="s">
        <v>32</v>
      </c>
      <c r="O944" s="1" t="s">
        <v>180</v>
      </c>
      <c r="P944" s="34"/>
      <c r="Q944" s="34"/>
    </row>
    <row r="945" spans="1:17" x14ac:dyDescent="0.3">
      <c r="A945" s="1">
        <v>31878</v>
      </c>
      <c r="B945" s="2" t="s">
        <v>87</v>
      </c>
      <c r="C945" s="1" t="s">
        <v>60</v>
      </c>
      <c r="D945" s="1">
        <v>14</v>
      </c>
      <c r="E945" s="1">
        <v>138.94999999999999</v>
      </c>
      <c r="F945" s="1" t="s">
        <v>25</v>
      </c>
      <c r="G945" s="1">
        <v>4.3899999999999997</v>
      </c>
      <c r="H945" s="1">
        <f>(70/100*Canada_data[[#This Row],[Sales]])</f>
        <v>97.264999999999986</v>
      </c>
      <c r="I945" s="1">
        <f>Canada_data[[#This Row],[ Cost Of Goods ]]+Canada_data[[#This Row],[Shipping Cost]]</f>
        <v>101.65499999999999</v>
      </c>
      <c r="J945" s="1" t="s">
        <v>59</v>
      </c>
      <c r="K945" s="1" t="s">
        <v>29</v>
      </c>
      <c r="L945" s="1" t="s">
        <v>27</v>
      </c>
      <c r="M945" s="1" t="s">
        <v>28</v>
      </c>
      <c r="N945" s="1" t="s">
        <v>38</v>
      </c>
      <c r="O945" s="1" t="s">
        <v>87</v>
      </c>
      <c r="P945" s="34"/>
      <c r="Q945" s="34"/>
    </row>
    <row r="946" spans="1:17" x14ac:dyDescent="0.3">
      <c r="A946" s="1">
        <v>21670</v>
      </c>
      <c r="B946" s="2">
        <v>40848</v>
      </c>
      <c r="C946" s="1" t="s">
        <v>35</v>
      </c>
      <c r="D946" s="1">
        <v>24</v>
      </c>
      <c r="E946" s="1">
        <v>1965.21</v>
      </c>
      <c r="F946" s="1" t="s">
        <v>25</v>
      </c>
      <c r="G946" s="1">
        <v>19.989999999999998</v>
      </c>
      <c r="H946" s="1">
        <f>(70/100*Canada_data[[#This Row],[Sales]])</f>
        <v>1375.6469999999999</v>
      </c>
      <c r="I946" s="1">
        <f>Canada_data[[#This Row],[ Cost Of Goods ]]+Canada_data[[#This Row],[Shipping Cost]]</f>
        <v>1395.6369999999999</v>
      </c>
      <c r="J946" s="1" t="s">
        <v>56</v>
      </c>
      <c r="K946" s="1" t="s">
        <v>29</v>
      </c>
      <c r="L946" s="1" t="s">
        <v>17</v>
      </c>
      <c r="M946" s="1" t="s">
        <v>18</v>
      </c>
      <c r="N946" s="1" t="s">
        <v>19</v>
      </c>
      <c r="O946" s="2">
        <v>40878</v>
      </c>
      <c r="P946" s="34"/>
      <c r="Q946" s="34"/>
    </row>
    <row r="947" spans="1:17" x14ac:dyDescent="0.3">
      <c r="A947" s="1">
        <v>1414</v>
      </c>
      <c r="B947" s="2" t="s">
        <v>256</v>
      </c>
      <c r="C947" s="1" t="s">
        <v>20</v>
      </c>
      <c r="D947" s="1">
        <v>44</v>
      </c>
      <c r="E947" s="1">
        <v>4530.96</v>
      </c>
      <c r="F947" s="1" t="s">
        <v>21</v>
      </c>
      <c r="G947" s="1">
        <v>41.64</v>
      </c>
      <c r="H947" s="1">
        <f>(70/100*Canada_data[[#This Row],[Sales]])</f>
        <v>3171.672</v>
      </c>
      <c r="I947" s="1">
        <f>Canada_data[[#This Row],[ Cost Of Goods ]]+Canada_data[[#This Row],[Shipping Cost]]</f>
        <v>3213.3119999999999</v>
      </c>
      <c r="J947" s="1" t="s">
        <v>15</v>
      </c>
      <c r="K947" s="1" t="s">
        <v>44</v>
      </c>
      <c r="L947" s="1" t="s">
        <v>17</v>
      </c>
      <c r="M947" s="1" t="s">
        <v>57</v>
      </c>
      <c r="N947" s="1" t="s">
        <v>62</v>
      </c>
      <c r="O947" s="1" t="s">
        <v>256</v>
      </c>
      <c r="P947" s="34"/>
      <c r="Q947" s="34"/>
    </row>
    <row r="948" spans="1:17" x14ac:dyDescent="0.3">
      <c r="A948" s="1">
        <v>56322</v>
      </c>
      <c r="B948" s="2" t="s">
        <v>230</v>
      </c>
      <c r="C948" s="1" t="s">
        <v>60</v>
      </c>
      <c r="D948" s="1">
        <v>26</v>
      </c>
      <c r="E948" s="1">
        <v>799.84</v>
      </c>
      <c r="F948" s="1" t="s">
        <v>25</v>
      </c>
      <c r="G948" s="1">
        <v>3.6</v>
      </c>
      <c r="H948" s="1">
        <f>(70/100*Canada_data[[#This Row],[Sales]])</f>
        <v>559.88800000000003</v>
      </c>
      <c r="I948" s="1">
        <f>Canada_data[[#This Row],[ Cost Of Goods ]]+Canada_data[[#This Row],[Shipping Cost]]</f>
        <v>563.48800000000006</v>
      </c>
      <c r="J948" s="1" t="s">
        <v>40</v>
      </c>
      <c r="K948" s="1" t="s">
        <v>44</v>
      </c>
      <c r="L948" s="1" t="s">
        <v>30</v>
      </c>
      <c r="M948" s="1" t="s">
        <v>31</v>
      </c>
      <c r="N948" s="1" t="s">
        <v>32</v>
      </c>
      <c r="O948" s="2">
        <v>40584</v>
      </c>
      <c r="P948" s="34"/>
      <c r="Q948" s="34"/>
    </row>
    <row r="949" spans="1:17" x14ac:dyDescent="0.3">
      <c r="A949" s="1">
        <v>25412</v>
      </c>
      <c r="B949" s="2">
        <v>40700</v>
      </c>
      <c r="C949" s="1" t="s">
        <v>53</v>
      </c>
      <c r="D949" s="1">
        <v>18</v>
      </c>
      <c r="E949" s="1">
        <v>129.77000000000001</v>
      </c>
      <c r="F949" s="1" t="s">
        <v>25</v>
      </c>
      <c r="G949" s="1">
        <v>9.68</v>
      </c>
      <c r="H949" s="1">
        <f>(70/100*Canada_data[[#This Row],[Sales]])</f>
        <v>90.838999999999999</v>
      </c>
      <c r="I949" s="1">
        <f>Canada_data[[#This Row],[ Cost Of Goods ]]+Canada_data[[#This Row],[Shipping Cost]]</f>
        <v>100.51900000000001</v>
      </c>
      <c r="J949" s="1" t="s">
        <v>59</v>
      </c>
      <c r="K949" s="1" t="s">
        <v>22</v>
      </c>
      <c r="L949" s="1" t="s">
        <v>27</v>
      </c>
      <c r="M949" s="1" t="s">
        <v>28</v>
      </c>
      <c r="N949" s="1" t="s">
        <v>19</v>
      </c>
      <c r="O949" s="2">
        <v>40761</v>
      </c>
      <c r="P949" s="34"/>
      <c r="Q949" s="34"/>
    </row>
    <row r="950" spans="1:17" x14ac:dyDescent="0.3">
      <c r="A950" s="1">
        <v>47303</v>
      </c>
      <c r="B950" s="2">
        <v>40675</v>
      </c>
      <c r="C950" s="1" t="s">
        <v>60</v>
      </c>
      <c r="D950" s="1">
        <v>47</v>
      </c>
      <c r="E950" s="1">
        <v>1413.82</v>
      </c>
      <c r="F950" s="1" t="s">
        <v>25</v>
      </c>
      <c r="G950" s="1">
        <v>11.63</v>
      </c>
      <c r="H950" s="1">
        <f>(70/100*Canada_data[[#This Row],[Sales]])</f>
        <v>989.67399999999986</v>
      </c>
      <c r="I950" s="1">
        <f>Canada_data[[#This Row],[ Cost Of Goods ]]+Canada_data[[#This Row],[Shipping Cost]]</f>
        <v>1001.3039999999999</v>
      </c>
      <c r="J950" s="1" t="s">
        <v>56</v>
      </c>
      <c r="K950" s="1" t="s">
        <v>22</v>
      </c>
      <c r="L950" s="1" t="s">
        <v>27</v>
      </c>
      <c r="M950" s="1" t="s">
        <v>79</v>
      </c>
      <c r="N950" s="1" t="s">
        <v>19</v>
      </c>
      <c r="O950" s="2">
        <v>40706</v>
      </c>
      <c r="P950" s="34"/>
      <c r="Q950" s="34"/>
    </row>
    <row r="951" spans="1:17" x14ac:dyDescent="0.3">
      <c r="A951" s="1">
        <v>47459</v>
      </c>
      <c r="B951" s="2" t="s">
        <v>132</v>
      </c>
      <c r="C951" s="1" t="s">
        <v>53</v>
      </c>
      <c r="D951" s="1">
        <v>10</v>
      </c>
      <c r="E951" s="1">
        <v>197.21</v>
      </c>
      <c r="F951" s="1" t="s">
        <v>25</v>
      </c>
      <c r="G951" s="1">
        <v>1.49</v>
      </c>
      <c r="H951" s="1">
        <f>(70/100*Canada_data[[#This Row],[Sales]])</f>
        <v>138.047</v>
      </c>
      <c r="I951" s="1">
        <f>Canada_data[[#This Row],[ Cost Of Goods ]]+Canada_data[[#This Row],[Shipping Cost]]</f>
        <v>139.53700000000001</v>
      </c>
      <c r="J951" s="1" t="s">
        <v>56</v>
      </c>
      <c r="K951" s="1" t="s">
        <v>29</v>
      </c>
      <c r="L951" s="1" t="s">
        <v>27</v>
      </c>
      <c r="M951" s="1" t="s">
        <v>79</v>
      </c>
      <c r="N951" s="1" t="s">
        <v>19</v>
      </c>
      <c r="O951" s="1" t="s">
        <v>118</v>
      </c>
      <c r="P951" s="34"/>
      <c r="Q951" s="34"/>
    </row>
    <row r="952" spans="1:17" x14ac:dyDescent="0.3">
      <c r="A952" s="1">
        <v>13634</v>
      </c>
      <c r="B952" s="2" t="s">
        <v>77</v>
      </c>
      <c r="C952" s="1" t="s">
        <v>35</v>
      </c>
      <c r="D952" s="1">
        <v>46</v>
      </c>
      <c r="E952" s="1">
        <v>1824.13</v>
      </c>
      <c r="F952" s="1" t="s">
        <v>25</v>
      </c>
      <c r="G952" s="1">
        <v>7.12</v>
      </c>
      <c r="H952" s="1">
        <f>(70/100*Canada_data[[#This Row],[Sales]])</f>
        <v>1276.8910000000001</v>
      </c>
      <c r="I952" s="1">
        <f>Canada_data[[#This Row],[ Cost Of Goods ]]+Canada_data[[#This Row],[Shipping Cost]]</f>
        <v>1284.011</v>
      </c>
      <c r="J952" s="1" t="s">
        <v>36</v>
      </c>
      <c r="K952" s="1" t="s">
        <v>16</v>
      </c>
      <c r="L952" s="1" t="s">
        <v>30</v>
      </c>
      <c r="M952" s="1" t="s">
        <v>31</v>
      </c>
      <c r="N952" s="1" t="s">
        <v>19</v>
      </c>
      <c r="O952" s="1" t="s">
        <v>77</v>
      </c>
      <c r="P952" s="34"/>
      <c r="Q952" s="34"/>
    </row>
    <row r="953" spans="1:17" x14ac:dyDescent="0.3">
      <c r="A953" s="1">
        <v>2978</v>
      </c>
      <c r="B953" s="2">
        <v>40579</v>
      </c>
      <c r="C953" s="1" t="s">
        <v>20</v>
      </c>
      <c r="D953" s="1">
        <v>28</v>
      </c>
      <c r="E953" s="1">
        <v>4671.1495000000004</v>
      </c>
      <c r="F953" s="1" t="s">
        <v>25</v>
      </c>
      <c r="G953" s="1">
        <v>4.2</v>
      </c>
      <c r="H953" s="1">
        <f>(70/100*Canada_data[[#This Row],[Sales]])</f>
        <v>3269.80465</v>
      </c>
      <c r="I953" s="1">
        <f>Canada_data[[#This Row],[ Cost Of Goods ]]+Canada_data[[#This Row],[Shipping Cost]]</f>
        <v>3274.0046499999999</v>
      </c>
      <c r="J953" s="1" t="s">
        <v>56</v>
      </c>
      <c r="K953" s="1" t="s">
        <v>22</v>
      </c>
      <c r="L953" s="1" t="s">
        <v>30</v>
      </c>
      <c r="M953" s="1" t="s">
        <v>50</v>
      </c>
      <c r="N953" s="1" t="s">
        <v>19</v>
      </c>
      <c r="O953" s="2">
        <v>40607</v>
      </c>
      <c r="P953" s="34"/>
      <c r="Q953" s="34"/>
    </row>
    <row r="954" spans="1:17" x14ac:dyDescent="0.3">
      <c r="A954" s="1">
        <v>53956</v>
      </c>
      <c r="B954" s="2">
        <v>40763</v>
      </c>
      <c r="C954" s="1" t="s">
        <v>35</v>
      </c>
      <c r="D954" s="1">
        <v>43</v>
      </c>
      <c r="E954" s="1">
        <v>1779.87</v>
      </c>
      <c r="F954" s="1" t="s">
        <v>25</v>
      </c>
      <c r="G954" s="1">
        <v>17.48</v>
      </c>
      <c r="H954" s="1">
        <f>(70/100*Canada_data[[#This Row],[Sales]])</f>
        <v>1245.9089999999999</v>
      </c>
      <c r="I954" s="1">
        <f>Canada_data[[#This Row],[ Cost Of Goods ]]+Canada_data[[#This Row],[Shipping Cost]]</f>
        <v>1263.3889999999999</v>
      </c>
      <c r="J954" s="1" t="s">
        <v>40</v>
      </c>
      <c r="K954" s="1" t="s">
        <v>16</v>
      </c>
      <c r="L954" s="1" t="s">
        <v>27</v>
      </c>
      <c r="M954" s="1" t="s">
        <v>28</v>
      </c>
      <c r="N954" s="1" t="s">
        <v>19</v>
      </c>
      <c r="O954" s="2">
        <v>40794</v>
      </c>
      <c r="P954" s="34"/>
      <c r="Q954" s="34"/>
    </row>
    <row r="955" spans="1:17" x14ac:dyDescent="0.3">
      <c r="A955" s="1">
        <v>30566</v>
      </c>
      <c r="B955" s="2">
        <v>40550</v>
      </c>
      <c r="C955" s="1" t="s">
        <v>13</v>
      </c>
      <c r="D955" s="1">
        <v>34</v>
      </c>
      <c r="E955" s="1">
        <v>225.45</v>
      </c>
      <c r="F955" s="1" t="s">
        <v>25</v>
      </c>
      <c r="G955" s="1">
        <v>9.5399999999999991</v>
      </c>
      <c r="H955" s="1">
        <f>(70/100*Canada_data[[#This Row],[Sales]])</f>
        <v>157.81499999999997</v>
      </c>
      <c r="I955" s="1">
        <f>Canada_data[[#This Row],[ Cost Of Goods ]]+Canada_data[[#This Row],[Shipping Cost]]</f>
        <v>167.35499999999996</v>
      </c>
      <c r="J955" s="1" t="s">
        <v>15</v>
      </c>
      <c r="K955" s="1" t="s">
        <v>44</v>
      </c>
      <c r="L955" s="1" t="s">
        <v>27</v>
      </c>
      <c r="M955" s="1" t="s">
        <v>28</v>
      </c>
      <c r="N955" s="1" t="s">
        <v>19</v>
      </c>
      <c r="O955" s="2">
        <v>40609</v>
      </c>
      <c r="P955" s="34"/>
      <c r="Q955" s="34"/>
    </row>
    <row r="956" spans="1:17" x14ac:dyDescent="0.3">
      <c r="A956" s="1">
        <v>35360</v>
      </c>
      <c r="B956" s="2" t="s">
        <v>77</v>
      </c>
      <c r="C956" s="1" t="s">
        <v>20</v>
      </c>
      <c r="D956" s="1">
        <v>4</v>
      </c>
      <c r="E956" s="1">
        <v>41.06</v>
      </c>
      <c r="F956" s="1" t="s">
        <v>25</v>
      </c>
      <c r="G956" s="1">
        <v>6.28</v>
      </c>
      <c r="H956" s="1">
        <f>(70/100*Canada_data[[#This Row],[Sales]])</f>
        <v>28.742000000000001</v>
      </c>
      <c r="I956" s="1">
        <f>Canada_data[[#This Row],[ Cost Of Goods ]]+Canada_data[[#This Row],[Shipping Cost]]</f>
        <v>35.021999999999998</v>
      </c>
      <c r="J956" s="1" t="s">
        <v>36</v>
      </c>
      <c r="K956" s="1" t="s">
        <v>22</v>
      </c>
      <c r="L956" s="1" t="s">
        <v>27</v>
      </c>
      <c r="M956" s="1" t="s">
        <v>79</v>
      </c>
      <c r="N956" s="1" t="s">
        <v>19</v>
      </c>
      <c r="O956" s="1" t="s">
        <v>71</v>
      </c>
      <c r="P956" s="34"/>
      <c r="Q956" s="34"/>
    </row>
    <row r="957" spans="1:17" x14ac:dyDescent="0.3">
      <c r="A957" s="1">
        <v>21378</v>
      </c>
      <c r="B957" s="2">
        <v>40732</v>
      </c>
      <c r="C957" s="1" t="s">
        <v>60</v>
      </c>
      <c r="D957" s="1">
        <v>34</v>
      </c>
      <c r="E957" s="1">
        <v>937.04</v>
      </c>
      <c r="F957" s="1" t="s">
        <v>25</v>
      </c>
      <c r="G957" s="1">
        <v>1.49</v>
      </c>
      <c r="H957" s="1">
        <f>(70/100*Canada_data[[#This Row],[Sales]])</f>
        <v>655.92799999999988</v>
      </c>
      <c r="I957" s="1">
        <f>Canada_data[[#This Row],[ Cost Of Goods ]]+Canada_data[[#This Row],[Shipping Cost]]</f>
        <v>657.41799999999989</v>
      </c>
      <c r="J957" s="1" t="s">
        <v>126</v>
      </c>
      <c r="K957" s="1" t="s">
        <v>22</v>
      </c>
      <c r="L957" s="1" t="s">
        <v>27</v>
      </c>
      <c r="M957" s="1" t="s">
        <v>79</v>
      </c>
      <c r="N957" s="1" t="s">
        <v>19</v>
      </c>
      <c r="O957" s="2">
        <v>40763</v>
      </c>
      <c r="P957" s="34"/>
      <c r="Q957" s="34"/>
    </row>
    <row r="958" spans="1:17" x14ac:dyDescent="0.3">
      <c r="A958" s="1">
        <v>43808</v>
      </c>
      <c r="B958" s="2">
        <v>40695</v>
      </c>
      <c r="C958" s="1" t="s">
        <v>13</v>
      </c>
      <c r="D958" s="1">
        <v>16</v>
      </c>
      <c r="E958" s="1">
        <v>108.73</v>
      </c>
      <c r="F958" s="1" t="s">
        <v>25</v>
      </c>
      <c r="G958" s="1">
        <v>5.22</v>
      </c>
      <c r="H958" s="1">
        <f>(70/100*Canada_data[[#This Row],[Sales]])</f>
        <v>76.111000000000004</v>
      </c>
      <c r="I958" s="1">
        <f>Canada_data[[#This Row],[ Cost Of Goods ]]+Canada_data[[#This Row],[Shipping Cost]]</f>
        <v>81.331000000000003</v>
      </c>
      <c r="J958" s="1" t="s">
        <v>56</v>
      </c>
      <c r="K958" s="1" t="s">
        <v>44</v>
      </c>
      <c r="L958" s="1" t="s">
        <v>17</v>
      </c>
      <c r="M958" s="1" t="s">
        <v>18</v>
      </c>
      <c r="N958" s="1" t="s">
        <v>19</v>
      </c>
      <c r="O958" s="1" t="s">
        <v>138</v>
      </c>
      <c r="P958" s="34"/>
      <c r="Q958" s="34"/>
    </row>
    <row r="959" spans="1:17" x14ac:dyDescent="0.3">
      <c r="A959" s="1">
        <v>4871</v>
      </c>
      <c r="B959" s="2">
        <v>40853</v>
      </c>
      <c r="C959" s="1" t="s">
        <v>20</v>
      </c>
      <c r="D959" s="1">
        <v>8</v>
      </c>
      <c r="E959" s="1">
        <v>775.74</v>
      </c>
      <c r="F959" s="1" t="s">
        <v>21</v>
      </c>
      <c r="G959" s="1">
        <v>42</v>
      </c>
      <c r="H959" s="1">
        <f>(70/100*Canada_data[[#This Row],[Sales]])</f>
        <v>543.01799999999992</v>
      </c>
      <c r="I959" s="1">
        <f>Canada_data[[#This Row],[ Cost Of Goods ]]+Canada_data[[#This Row],[Shipping Cost]]</f>
        <v>585.01799999999992</v>
      </c>
      <c r="J959" s="1" t="s">
        <v>108</v>
      </c>
      <c r="K959" s="1" t="s">
        <v>16</v>
      </c>
      <c r="L959" s="1" t="s">
        <v>17</v>
      </c>
      <c r="M959" s="1" t="s">
        <v>23</v>
      </c>
      <c r="N959" s="1" t="s">
        <v>24</v>
      </c>
      <c r="O959" s="1" t="s">
        <v>273</v>
      </c>
      <c r="P959" s="34"/>
      <c r="Q959" s="34"/>
    </row>
    <row r="960" spans="1:17" x14ac:dyDescent="0.3">
      <c r="A960" s="1">
        <v>40643</v>
      </c>
      <c r="B960" s="2">
        <v>40667</v>
      </c>
      <c r="C960" s="1" t="s">
        <v>20</v>
      </c>
      <c r="D960" s="1">
        <v>23</v>
      </c>
      <c r="E960" s="1">
        <v>258.74</v>
      </c>
      <c r="F960" s="1" t="s">
        <v>25</v>
      </c>
      <c r="G960" s="1">
        <v>5.72</v>
      </c>
      <c r="H960" s="1">
        <f>(70/100*Canada_data[[#This Row],[Sales]])</f>
        <v>181.11799999999999</v>
      </c>
      <c r="I960" s="1">
        <f>Canada_data[[#This Row],[ Cost Of Goods ]]+Canada_data[[#This Row],[Shipping Cost]]</f>
        <v>186.83799999999999</v>
      </c>
      <c r="J960" s="1" t="s">
        <v>36</v>
      </c>
      <c r="K960" s="1" t="s">
        <v>29</v>
      </c>
      <c r="L960" s="1" t="s">
        <v>27</v>
      </c>
      <c r="M960" s="1" t="s">
        <v>168</v>
      </c>
      <c r="N960" s="1" t="s">
        <v>19</v>
      </c>
      <c r="O960" s="2">
        <v>40728</v>
      </c>
      <c r="P960" s="34"/>
      <c r="Q960" s="34"/>
    </row>
    <row r="961" spans="1:17" x14ac:dyDescent="0.3">
      <c r="A961" s="1">
        <v>40896</v>
      </c>
      <c r="B961" s="2">
        <v>40583</v>
      </c>
      <c r="C961" s="1" t="s">
        <v>53</v>
      </c>
      <c r="D961" s="1">
        <v>21</v>
      </c>
      <c r="E961" s="1">
        <v>155.72999999999999</v>
      </c>
      <c r="F961" s="1" t="s">
        <v>14</v>
      </c>
      <c r="G961" s="1">
        <v>1.71</v>
      </c>
      <c r="H961" s="1">
        <f>(70/100*Canada_data[[#This Row],[Sales]])</f>
        <v>109.01099999999998</v>
      </c>
      <c r="I961" s="1">
        <f>Canada_data[[#This Row],[ Cost Of Goods ]]+Canada_data[[#This Row],[Shipping Cost]]</f>
        <v>110.72099999999998</v>
      </c>
      <c r="J961" s="1" t="s">
        <v>265</v>
      </c>
      <c r="K961" s="1" t="s">
        <v>22</v>
      </c>
      <c r="L961" s="1" t="s">
        <v>27</v>
      </c>
      <c r="M961" s="1" t="s">
        <v>28</v>
      </c>
      <c r="N961" s="1" t="s">
        <v>38</v>
      </c>
      <c r="O961" s="2">
        <v>40611</v>
      </c>
      <c r="P961" s="34"/>
      <c r="Q961" s="34"/>
    </row>
    <row r="962" spans="1:17" x14ac:dyDescent="0.3">
      <c r="A962" s="1">
        <v>37380</v>
      </c>
      <c r="B962" s="2">
        <v>40547</v>
      </c>
      <c r="C962" s="1" t="s">
        <v>20</v>
      </c>
      <c r="D962" s="1">
        <v>47</v>
      </c>
      <c r="E962" s="1">
        <v>507.18</v>
      </c>
      <c r="F962" s="1" t="s">
        <v>25</v>
      </c>
      <c r="G962" s="1">
        <v>4.78</v>
      </c>
      <c r="H962" s="1">
        <f>(70/100*Canada_data[[#This Row],[Sales]])</f>
        <v>355.02600000000001</v>
      </c>
      <c r="I962" s="1">
        <f>Canada_data[[#This Row],[ Cost Of Goods ]]+Canada_data[[#This Row],[Shipping Cost]]</f>
        <v>359.80599999999998</v>
      </c>
      <c r="J962" s="1" t="s">
        <v>15</v>
      </c>
      <c r="K962" s="1" t="s">
        <v>29</v>
      </c>
      <c r="L962" s="1" t="s">
        <v>27</v>
      </c>
      <c r="M962" s="1" t="s">
        <v>28</v>
      </c>
      <c r="N962" s="1" t="s">
        <v>19</v>
      </c>
      <c r="O962" s="2">
        <v>40578</v>
      </c>
      <c r="P962" s="34"/>
      <c r="Q962" s="34"/>
    </row>
    <row r="963" spans="1:17" x14ac:dyDescent="0.3">
      <c r="A963" s="1">
        <v>8135</v>
      </c>
      <c r="B963" s="2" t="s">
        <v>282</v>
      </c>
      <c r="C963" s="1" t="s">
        <v>53</v>
      </c>
      <c r="D963" s="1">
        <v>16</v>
      </c>
      <c r="E963" s="1">
        <v>772.41200000000003</v>
      </c>
      <c r="F963" s="1" t="s">
        <v>25</v>
      </c>
      <c r="G963" s="1">
        <v>5</v>
      </c>
      <c r="H963" s="1">
        <f>(70/100*Canada_data[[#This Row],[Sales]])</f>
        <v>540.6884</v>
      </c>
      <c r="I963" s="1">
        <f>Canada_data[[#This Row],[ Cost Of Goods ]]+Canada_data[[#This Row],[Shipping Cost]]</f>
        <v>545.6884</v>
      </c>
      <c r="J963" s="1" t="s">
        <v>108</v>
      </c>
      <c r="K963" s="1" t="s">
        <v>16</v>
      </c>
      <c r="L963" s="1" t="s">
        <v>30</v>
      </c>
      <c r="M963" s="1" t="s">
        <v>50</v>
      </c>
      <c r="N963" s="1" t="s">
        <v>32</v>
      </c>
      <c r="O963" s="1" t="s">
        <v>51</v>
      </c>
      <c r="P963" s="34"/>
      <c r="Q963" s="34"/>
    </row>
    <row r="964" spans="1:17" x14ac:dyDescent="0.3">
      <c r="A964" s="1">
        <v>32580</v>
      </c>
      <c r="B964" s="2" t="s">
        <v>54</v>
      </c>
      <c r="C964" s="1" t="s">
        <v>35</v>
      </c>
      <c r="D964" s="1">
        <v>38</v>
      </c>
      <c r="E964" s="1">
        <v>261.38</v>
      </c>
      <c r="F964" s="1" t="s">
        <v>25</v>
      </c>
      <c r="G964" s="1">
        <v>8.74</v>
      </c>
      <c r="H964" s="1">
        <f>(70/100*Canada_data[[#This Row],[Sales]])</f>
        <v>182.96599999999998</v>
      </c>
      <c r="I964" s="1">
        <f>Canada_data[[#This Row],[ Cost Of Goods ]]+Canada_data[[#This Row],[Shipping Cost]]</f>
        <v>191.70599999999999</v>
      </c>
      <c r="J964" s="1" t="s">
        <v>56</v>
      </c>
      <c r="K964" s="1" t="s">
        <v>22</v>
      </c>
      <c r="L964" s="1" t="s">
        <v>27</v>
      </c>
      <c r="M964" s="1" t="s">
        <v>28</v>
      </c>
      <c r="N964" s="1" t="s">
        <v>19</v>
      </c>
      <c r="O964" s="1" t="s">
        <v>175</v>
      </c>
      <c r="P964" s="34"/>
      <c r="Q964" s="34"/>
    </row>
    <row r="965" spans="1:17" x14ac:dyDescent="0.3">
      <c r="A965" s="1">
        <v>34112</v>
      </c>
      <c r="B965" s="2">
        <v>40552</v>
      </c>
      <c r="C965" s="1" t="s">
        <v>20</v>
      </c>
      <c r="D965" s="1">
        <v>13</v>
      </c>
      <c r="E965" s="1">
        <v>315.79199999999997</v>
      </c>
      <c r="F965" s="1" t="s">
        <v>25</v>
      </c>
      <c r="G965" s="1">
        <v>8.59</v>
      </c>
      <c r="H965" s="1">
        <f>(70/100*Canada_data[[#This Row],[Sales]])</f>
        <v>221.05439999999996</v>
      </c>
      <c r="I965" s="1">
        <f>Canada_data[[#This Row],[ Cost Of Goods ]]+Canada_data[[#This Row],[Shipping Cost]]</f>
        <v>229.64439999999996</v>
      </c>
      <c r="J965" s="1" t="s">
        <v>108</v>
      </c>
      <c r="K965" s="1" t="s">
        <v>44</v>
      </c>
      <c r="L965" s="1" t="s">
        <v>30</v>
      </c>
      <c r="M965" s="1" t="s">
        <v>50</v>
      </c>
      <c r="N965" s="1" t="s">
        <v>47</v>
      </c>
      <c r="O965" s="2">
        <v>40611</v>
      </c>
      <c r="P965" s="34"/>
      <c r="Q965" s="34"/>
    </row>
    <row r="966" spans="1:17" x14ac:dyDescent="0.3">
      <c r="A966" s="1">
        <v>16837</v>
      </c>
      <c r="B966" s="2" t="s">
        <v>272</v>
      </c>
      <c r="C966" s="1" t="s">
        <v>53</v>
      </c>
      <c r="D966" s="1">
        <v>4</v>
      </c>
      <c r="E966" s="1">
        <v>997</v>
      </c>
      <c r="F966" s="1" t="s">
        <v>21</v>
      </c>
      <c r="G966" s="1">
        <v>54.31</v>
      </c>
      <c r="H966" s="1">
        <f>(70/100*Canada_data[[#This Row],[Sales]])</f>
        <v>697.9</v>
      </c>
      <c r="I966" s="1">
        <f>Canada_data[[#This Row],[ Cost Of Goods ]]+Canada_data[[#This Row],[Shipping Cost]]</f>
        <v>752.21</v>
      </c>
      <c r="J966" s="1" t="s">
        <v>40</v>
      </c>
      <c r="K966" s="1" t="s">
        <v>16</v>
      </c>
      <c r="L966" s="1" t="s">
        <v>17</v>
      </c>
      <c r="M966" s="1" t="s">
        <v>23</v>
      </c>
      <c r="N966" s="1" t="s">
        <v>24</v>
      </c>
      <c r="O966" s="1" t="s">
        <v>185</v>
      </c>
      <c r="P966" s="34"/>
      <c r="Q966" s="34"/>
    </row>
    <row r="967" spans="1:17" x14ac:dyDescent="0.3">
      <c r="A967" s="1">
        <v>47301</v>
      </c>
      <c r="B967" s="2" t="s">
        <v>125</v>
      </c>
      <c r="C967" s="1" t="s">
        <v>13</v>
      </c>
      <c r="D967" s="1">
        <v>6</v>
      </c>
      <c r="E967" s="1">
        <v>460.71</v>
      </c>
      <c r="F967" s="1" t="s">
        <v>25</v>
      </c>
      <c r="G967" s="1">
        <v>35</v>
      </c>
      <c r="H967" s="1">
        <f>(70/100*Canada_data[[#This Row],[Sales]])</f>
        <v>322.49699999999996</v>
      </c>
      <c r="I967" s="1">
        <f>Canada_data[[#This Row],[ Cost Of Goods ]]+Canada_data[[#This Row],[Shipping Cost]]</f>
        <v>357.49699999999996</v>
      </c>
      <c r="J967" s="1" t="s">
        <v>56</v>
      </c>
      <c r="K967" s="1" t="s">
        <v>16</v>
      </c>
      <c r="L967" s="1" t="s">
        <v>27</v>
      </c>
      <c r="M967" s="1" t="s">
        <v>64</v>
      </c>
      <c r="N967" s="1" t="s">
        <v>93</v>
      </c>
      <c r="O967" s="1" t="s">
        <v>86</v>
      </c>
      <c r="P967" s="34"/>
      <c r="Q967" s="34"/>
    </row>
    <row r="968" spans="1:17" x14ac:dyDescent="0.3">
      <c r="A968" s="1">
        <v>12871</v>
      </c>
      <c r="B968" s="2">
        <v>40643</v>
      </c>
      <c r="C968" s="1" t="s">
        <v>53</v>
      </c>
      <c r="D968" s="1">
        <v>46</v>
      </c>
      <c r="E968" s="1">
        <v>459.26</v>
      </c>
      <c r="F968" s="1" t="s">
        <v>25</v>
      </c>
      <c r="G968" s="1">
        <v>4.68</v>
      </c>
      <c r="H968" s="1">
        <f>(70/100*Canada_data[[#This Row],[Sales]])</f>
        <v>321.48199999999997</v>
      </c>
      <c r="I968" s="1">
        <f>Canada_data[[#This Row],[ Cost Of Goods ]]+Canada_data[[#This Row],[Shipping Cost]]</f>
        <v>326.16199999999998</v>
      </c>
      <c r="J968" s="1" t="s">
        <v>108</v>
      </c>
      <c r="K968" s="1" t="s">
        <v>44</v>
      </c>
      <c r="L968" s="1" t="s">
        <v>27</v>
      </c>
      <c r="M968" s="1" t="s">
        <v>37</v>
      </c>
      <c r="N968" s="1" t="s">
        <v>32</v>
      </c>
      <c r="O968" s="2">
        <v>40704</v>
      </c>
      <c r="P968" s="34"/>
      <c r="Q968" s="34"/>
    </row>
    <row r="969" spans="1:17" x14ac:dyDescent="0.3">
      <c r="A969" s="1">
        <v>26976</v>
      </c>
      <c r="B969" s="2" t="s">
        <v>99</v>
      </c>
      <c r="C969" s="1" t="s">
        <v>53</v>
      </c>
      <c r="D969" s="1">
        <v>28</v>
      </c>
      <c r="E969" s="1">
        <v>1417.21</v>
      </c>
      <c r="F969" s="1" t="s">
        <v>25</v>
      </c>
      <c r="G969" s="1">
        <v>18.45</v>
      </c>
      <c r="H969" s="1">
        <f>(70/100*Canada_data[[#This Row],[Sales]])</f>
        <v>992.04699999999991</v>
      </c>
      <c r="I969" s="1">
        <f>Canada_data[[#This Row],[ Cost Of Goods ]]+Canada_data[[#This Row],[Shipping Cost]]</f>
        <v>1010.497</v>
      </c>
      <c r="J969" s="1" t="s">
        <v>49</v>
      </c>
      <c r="K969" s="1" t="s">
        <v>29</v>
      </c>
      <c r="L969" s="1" t="s">
        <v>17</v>
      </c>
      <c r="M969" s="1" t="s">
        <v>18</v>
      </c>
      <c r="N969" s="1" t="s">
        <v>47</v>
      </c>
      <c r="O969" s="1" t="s">
        <v>100</v>
      </c>
      <c r="P969" s="34"/>
      <c r="Q969" s="34"/>
    </row>
    <row r="970" spans="1:17" x14ac:dyDescent="0.3">
      <c r="A970" s="1">
        <v>2208</v>
      </c>
      <c r="B970" s="2" t="s">
        <v>178</v>
      </c>
      <c r="C970" s="1" t="s">
        <v>53</v>
      </c>
      <c r="D970" s="1">
        <v>7</v>
      </c>
      <c r="E970" s="1">
        <v>82.06</v>
      </c>
      <c r="F970" s="1" t="s">
        <v>25</v>
      </c>
      <c r="G970" s="1">
        <v>7.19</v>
      </c>
      <c r="H970" s="1">
        <f>(70/100*Canada_data[[#This Row],[Sales]])</f>
        <v>57.442</v>
      </c>
      <c r="I970" s="1">
        <f>Canada_data[[#This Row],[ Cost Of Goods ]]+Canada_data[[#This Row],[Shipping Cost]]</f>
        <v>64.632000000000005</v>
      </c>
      <c r="J970" s="1" t="s">
        <v>43</v>
      </c>
      <c r="K970" s="1" t="s">
        <v>29</v>
      </c>
      <c r="L970" s="1" t="s">
        <v>27</v>
      </c>
      <c r="M970" s="1" t="s">
        <v>79</v>
      </c>
      <c r="N970" s="1" t="s">
        <v>19</v>
      </c>
      <c r="O970" s="2">
        <v>40579</v>
      </c>
      <c r="P970" s="34"/>
      <c r="Q970" s="34"/>
    </row>
    <row r="971" spans="1:17" x14ac:dyDescent="0.3">
      <c r="A971" s="1">
        <v>37891</v>
      </c>
      <c r="B971" s="2" t="s">
        <v>61</v>
      </c>
      <c r="C971" s="1" t="s">
        <v>35</v>
      </c>
      <c r="D971" s="1">
        <v>33</v>
      </c>
      <c r="E971" s="1">
        <v>5154.009</v>
      </c>
      <c r="F971" s="1" t="s">
        <v>25</v>
      </c>
      <c r="G971" s="1">
        <v>13.99</v>
      </c>
      <c r="H971" s="1">
        <f>(70/100*Canada_data[[#This Row],[Sales]])</f>
        <v>3607.8062999999997</v>
      </c>
      <c r="I971" s="1">
        <f>Canada_data[[#This Row],[ Cost Of Goods ]]+Canada_data[[#This Row],[Shipping Cost]]</f>
        <v>3621.7962999999995</v>
      </c>
      <c r="J971" s="1" t="s">
        <v>56</v>
      </c>
      <c r="K971" s="1" t="s">
        <v>44</v>
      </c>
      <c r="L971" s="1" t="s">
        <v>30</v>
      </c>
      <c r="M971" s="1" t="s">
        <v>50</v>
      </c>
      <c r="N971" s="1" t="s">
        <v>47</v>
      </c>
      <c r="O971" s="1" t="s">
        <v>115</v>
      </c>
      <c r="P971" s="34"/>
      <c r="Q971" s="34"/>
    </row>
    <row r="972" spans="1:17" x14ac:dyDescent="0.3">
      <c r="A972" s="1">
        <v>35841</v>
      </c>
      <c r="B972" s="2">
        <v>40760</v>
      </c>
      <c r="C972" s="1" t="s">
        <v>60</v>
      </c>
      <c r="D972" s="1">
        <v>23</v>
      </c>
      <c r="E972" s="1">
        <v>230.41</v>
      </c>
      <c r="F972" s="1" t="s">
        <v>25</v>
      </c>
      <c r="G972" s="1">
        <v>1.39</v>
      </c>
      <c r="H972" s="1">
        <f>(70/100*Canada_data[[#This Row],[Sales]])</f>
        <v>161.28699999999998</v>
      </c>
      <c r="I972" s="1">
        <f>Canada_data[[#This Row],[ Cost Of Goods ]]+Canada_data[[#This Row],[Shipping Cost]]</f>
        <v>162.67699999999996</v>
      </c>
      <c r="J972" s="1" t="s">
        <v>36</v>
      </c>
      <c r="K972" s="1" t="s">
        <v>44</v>
      </c>
      <c r="L972" s="1" t="s">
        <v>27</v>
      </c>
      <c r="M972" s="1" t="s">
        <v>168</v>
      </c>
      <c r="N972" s="1" t="s">
        <v>19</v>
      </c>
      <c r="O972" s="2">
        <v>40791</v>
      </c>
      <c r="P972" s="34"/>
      <c r="Q972" s="34"/>
    </row>
    <row r="973" spans="1:17" x14ac:dyDescent="0.3">
      <c r="A973" s="1">
        <v>21890</v>
      </c>
      <c r="B973" s="2" t="s">
        <v>155</v>
      </c>
      <c r="C973" s="1" t="s">
        <v>53</v>
      </c>
      <c r="D973" s="1">
        <v>44</v>
      </c>
      <c r="E973" s="1">
        <v>495.5</v>
      </c>
      <c r="F973" s="1" t="s">
        <v>25</v>
      </c>
      <c r="G973" s="1">
        <v>6.97</v>
      </c>
      <c r="H973" s="1">
        <f>(70/100*Canada_data[[#This Row],[Sales]])</f>
        <v>346.84999999999997</v>
      </c>
      <c r="I973" s="1">
        <f>Canada_data[[#This Row],[ Cost Of Goods ]]+Canada_data[[#This Row],[Shipping Cost]]</f>
        <v>353.82</v>
      </c>
      <c r="J973" s="1" t="s">
        <v>49</v>
      </c>
      <c r="K973" s="1" t="s">
        <v>44</v>
      </c>
      <c r="L973" s="1" t="s">
        <v>27</v>
      </c>
      <c r="M973" s="1" t="s">
        <v>168</v>
      </c>
      <c r="N973" s="1" t="s">
        <v>19</v>
      </c>
      <c r="O973" s="1" t="s">
        <v>246</v>
      </c>
      <c r="P973" s="34"/>
      <c r="Q973" s="34"/>
    </row>
    <row r="974" spans="1:17" x14ac:dyDescent="0.3">
      <c r="A974" s="1">
        <v>56387</v>
      </c>
      <c r="B974" s="2" t="s">
        <v>99</v>
      </c>
      <c r="C974" s="1" t="s">
        <v>60</v>
      </c>
      <c r="D974" s="1">
        <v>9</v>
      </c>
      <c r="E974" s="1">
        <v>67.459999999999994</v>
      </c>
      <c r="F974" s="1" t="s">
        <v>25</v>
      </c>
      <c r="G974" s="1">
        <v>10.050000000000001</v>
      </c>
      <c r="H974" s="1">
        <f>(70/100*Canada_data[[#This Row],[Sales]])</f>
        <v>47.221999999999994</v>
      </c>
      <c r="I974" s="1">
        <f>Canada_data[[#This Row],[ Cost Of Goods ]]+Canada_data[[#This Row],[Shipping Cost]]</f>
        <v>57.271999999999991</v>
      </c>
      <c r="J974" s="1" t="s">
        <v>108</v>
      </c>
      <c r="K974" s="1" t="s">
        <v>44</v>
      </c>
      <c r="L974" s="1" t="s">
        <v>27</v>
      </c>
      <c r="M974" s="1" t="s">
        <v>28</v>
      </c>
      <c r="N974" s="1" t="s">
        <v>19</v>
      </c>
      <c r="O974" s="1" t="s">
        <v>100</v>
      </c>
      <c r="P974" s="34"/>
      <c r="Q974" s="34"/>
    </row>
    <row r="975" spans="1:17" x14ac:dyDescent="0.3">
      <c r="A975" s="1">
        <v>34434</v>
      </c>
      <c r="B975" s="2">
        <v>40791</v>
      </c>
      <c r="C975" s="1" t="s">
        <v>53</v>
      </c>
      <c r="D975" s="1">
        <v>16</v>
      </c>
      <c r="E975" s="1">
        <v>32.35</v>
      </c>
      <c r="F975" s="1" t="s">
        <v>25</v>
      </c>
      <c r="G975" s="1">
        <v>4.79</v>
      </c>
      <c r="H975" s="1">
        <f>(70/100*Canada_data[[#This Row],[Sales]])</f>
        <v>22.645</v>
      </c>
      <c r="I975" s="1">
        <f>Canada_data[[#This Row],[ Cost Of Goods ]]+Canada_data[[#This Row],[Shipping Cost]]</f>
        <v>27.434999999999999</v>
      </c>
      <c r="J975" s="1" t="s">
        <v>15</v>
      </c>
      <c r="K975" s="1" t="s">
        <v>44</v>
      </c>
      <c r="L975" s="1" t="s">
        <v>27</v>
      </c>
      <c r="M975" s="1" t="s">
        <v>79</v>
      </c>
      <c r="N975" s="1" t="s">
        <v>19</v>
      </c>
      <c r="O975" s="2">
        <v>40821</v>
      </c>
      <c r="P975" s="34"/>
      <c r="Q975" s="34"/>
    </row>
    <row r="976" spans="1:17" x14ac:dyDescent="0.3">
      <c r="A976" s="1">
        <v>21063</v>
      </c>
      <c r="B976" s="2" t="s">
        <v>170</v>
      </c>
      <c r="C976" s="1" t="s">
        <v>13</v>
      </c>
      <c r="D976" s="1">
        <v>49</v>
      </c>
      <c r="E976" s="1">
        <v>377.02</v>
      </c>
      <c r="F976" s="1" t="s">
        <v>25</v>
      </c>
      <c r="G976" s="1">
        <v>2.35</v>
      </c>
      <c r="H976" s="1">
        <f>(70/100*Canada_data[[#This Row],[Sales]])</f>
        <v>263.91399999999999</v>
      </c>
      <c r="I976" s="1">
        <f>Canada_data[[#This Row],[ Cost Of Goods ]]+Canada_data[[#This Row],[Shipping Cost]]</f>
        <v>266.26400000000001</v>
      </c>
      <c r="J976" s="1" t="s">
        <v>40</v>
      </c>
      <c r="K976" s="1" t="s">
        <v>16</v>
      </c>
      <c r="L976" s="1" t="s">
        <v>27</v>
      </c>
      <c r="M976" s="1" t="s">
        <v>41</v>
      </c>
      <c r="N976" s="1" t="s">
        <v>38</v>
      </c>
      <c r="O976" s="1" t="s">
        <v>74</v>
      </c>
      <c r="P976" s="34"/>
      <c r="Q976" s="34"/>
    </row>
    <row r="977" spans="1:17" x14ac:dyDescent="0.3">
      <c r="A977" s="1">
        <v>26976</v>
      </c>
      <c r="B977" s="2" t="s">
        <v>99</v>
      </c>
      <c r="C977" s="1" t="s">
        <v>53</v>
      </c>
      <c r="D977" s="1">
        <v>44</v>
      </c>
      <c r="E977" s="1">
        <v>729.75</v>
      </c>
      <c r="F977" s="1" t="s">
        <v>25</v>
      </c>
      <c r="G977" s="1">
        <v>1.39</v>
      </c>
      <c r="H977" s="1">
        <f>(70/100*Canada_data[[#This Row],[Sales]])</f>
        <v>510.82499999999999</v>
      </c>
      <c r="I977" s="1">
        <f>Canada_data[[#This Row],[ Cost Of Goods ]]+Canada_data[[#This Row],[Shipping Cost]]</f>
        <v>512.21500000000003</v>
      </c>
      <c r="J977" s="1" t="s">
        <v>49</v>
      </c>
      <c r="K977" s="1" t="s">
        <v>29</v>
      </c>
      <c r="L977" s="1" t="s">
        <v>27</v>
      </c>
      <c r="M977" s="1" t="s">
        <v>168</v>
      </c>
      <c r="N977" s="1" t="s">
        <v>19</v>
      </c>
      <c r="O977" s="1" t="s">
        <v>110</v>
      </c>
      <c r="P977" s="34"/>
      <c r="Q977" s="34"/>
    </row>
    <row r="978" spans="1:17" x14ac:dyDescent="0.3">
      <c r="A978" s="1">
        <v>32001</v>
      </c>
      <c r="B978" s="2" t="s">
        <v>171</v>
      </c>
      <c r="C978" s="1" t="s">
        <v>13</v>
      </c>
      <c r="D978" s="1">
        <v>22</v>
      </c>
      <c r="E978" s="1">
        <v>494.84</v>
      </c>
      <c r="F978" s="1" t="s">
        <v>25</v>
      </c>
      <c r="G978" s="1">
        <v>3.63</v>
      </c>
      <c r="H978" s="1">
        <f>(70/100*Canada_data[[#This Row],[Sales]])</f>
        <v>346.38799999999998</v>
      </c>
      <c r="I978" s="1">
        <f>Canada_data[[#This Row],[ Cost Of Goods ]]+Canada_data[[#This Row],[Shipping Cost]]</f>
        <v>350.01799999999997</v>
      </c>
      <c r="J978" s="1" t="s">
        <v>36</v>
      </c>
      <c r="K978" s="1" t="s">
        <v>44</v>
      </c>
      <c r="L978" s="1" t="s">
        <v>17</v>
      </c>
      <c r="M978" s="1" t="s">
        <v>18</v>
      </c>
      <c r="N978" s="1" t="s">
        <v>32</v>
      </c>
      <c r="O978" s="2">
        <v>40585</v>
      </c>
      <c r="P978" s="34"/>
      <c r="Q978" s="34"/>
    </row>
    <row r="979" spans="1:17" x14ac:dyDescent="0.3">
      <c r="A979" s="1">
        <v>3300</v>
      </c>
      <c r="B979" s="2" t="s">
        <v>130</v>
      </c>
      <c r="C979" s="1" t="s">
        <v>13</v>
      </c>
      <c r="D979" s="1">
        <v>6</v>
      </c>
      <c r="E979" s="1">
        <v>92.02</v>
      </c>
      <c r="F979" s="1" t="s">
        <v>25</v>
      </c>
      <c r="G979" s="1">
        <v>4</v>
      </c>
      <c r="H979" s="1">
        <f>(70/100*Canada_data[[#This Row],[Sales]])</f>
        <v>64.413999999999987</v>
      </c>
      <c r="I979" s="1">
        <f>Canada_data[[#This Row],[ Cost Of Goods ]]+Canada_data[[#This Row],[Shipping Cost]]</f>
        <v>68.413999999999987</v>
      </c>
      <c r="J979" s="1" t="s">
        <v>49</v>
      </c>
      <c r="K979" s="1" t="s">
        <v>29</v>
      </c>
      <c r="L979" s="1" t="s">
        <v>30</v>
      </c>
      <c r="M979" s="1" t="s">
        <v>31</v>
      </c>
      <c r="N979" s="1" t="s">
        <v>19</v>
      </c>
      <c r="O979" s="1" t="s">
        <v>210</v>
      </c>
      <c r="P979" s="34"/>
      <c r="Q979" s="34"/>
    </row>
    <row r="980" spans="1:17" x14ac:dyDescent="0.3">
      <c r="A980" s="1">
        <v>57922</v>
      </c>
      <c r="B980" s="2">
        <v>40757</v>
      </c>
      <c r="C980" s="1" t="s">
        <v>20</v>
      </c>
      <c r="D980" s="1">
        <v>50</v>
      </c>
      <c r="E980" s="1">
        <v>343.26</v>
      </c>
      <c r="F980" s="1" t="s">
        <v>25</v>
      </c>
      <c r="G980" s="1">
        <v>8.3699999999999992</v>
      </c>
      <c r="H980" s="1">
        <f>(70/100*Canada_data[[#This Row],[Sales]])</f>
        <v>240.28199999999998</v>
      </c>
      <c r="I980" s="1">
        <f>Canada_data[[#This Row],[ Cost Of Goods ]]+Canada_data[[#This Row],[Shipping Cost]]</f>
        <v>248.65199999999999</v>
      </c>
      <c r="J980" s="1" t="s">
        <v>40</v>
      </c>
      <c r="K980" s="1" t="s">
        <v>22</v>
      </c>
      <c r="L980" s="1" t="s">
        <v>27</v>
      </c>
      <c r="M980" s="1" t="s">
        <v>37</v>
      </c>
      <c r="N980" s="1" t="s">
        <v>32</v>
      </c>
      <c r="O980" s="2">
        <v>40757</v>
      </c>
      <c r="P980" s="34"/>
      <c r="Q980" s="34"/>
    </row>
    <row r="981" spans="1:17" x14ac:dyDescent="0.3">
      <c r="A981" s="1">
        <v>56006</v>
      </c>
      <c r="B981" s="2">
        <v>40553</v>
      </c>
      <c r="C981" s="1" t="s">
        <v>20</v>
      </c>
      <c r="D981" s="1">
        <v>20</v>
      </c>
      <c r="E981" s="1">
        <v>1429.088</v>
      </c>
      <c r="F981" s="1" t="s">
        <v>25</v>
      </c>
      <c r="G981" s="1">
        <v>1.25</v>
      </c>
      <c r="H981" s="1">
        <f>(70/100*Canada_data[[#This Row],[Sales]])</f>
        <v>1000.3616</v>
      </c>
      <c r="I981" s="1">
        <f>Canada_data[[#This Row],[ Cost Of Goods ]]+Canada_data[[#This Row],[Shipping Cost]]</f>
        <v>1001.6116</v>
      </c>
      <c r="J981" s="1" t="s">
        <v>15</v>
      </c>
      <c r="K981" s="1" t="s">
        <v>44</v>
      </c>
      <c r="L981" s="1" t="s">
        <v>30</v>
      </c>
      <c r="M981" s="1" t="s">
        <v>50</v>
      </c>
      <c r="N981" s="1" t="s">
        <v>32</v>
      </c>
      <c r="O981" s="2">
        <v>40612</v>
      </c>
      <c r="P981" s="34"/>
      <c r="Q981" s="34"/>
    </row>
    <row r="982" spans="1:17" x14ac:dyDescent="0.3">
      <c r="A982" s="1">
        <v>51842</v>
      </c>
      <c r="B982" s="2" t="s">
        <v>217</v>
      </c>
      <c r="C982" s="1" t="s">
        <v>13</v>
      </c>
      <c r="D982" s="1">
        <v>4</v>
      </c>
      <c r="E982" s="1">
        <v>431.11</v>
      </c>
      <c r="F982" s="1" t="s">
        <v>25</v>
      </c>
      <c r="G982" s="1">
        <v>35</v>
      </c>
      <c r="H982" s="1">
        <f>(70/100*Canada_data[[#This Row],[Sales]])</f>
        <v>301.77699999999999</v>
      </c>
      <c r="I982" s="1">
        <f>Canada_data[[#This Row],[ Cost Of Goods ]]+Canada_data[[#This Row],[Shipping Cost]]</f>
        <v>336.77699999999999</v>
      </c>
      <c r="J982" s="1" t="s">
        <v>59</v>
      </c>
      <c r="K982" s="1" t="s">
        <v>22</v>
      </c>
      <c r="L982" s="1" t="s">
        <v>27</v>
      </c>
      <c r="M982" s="1" t="s">
        <v>64</v>
      </c>
      <c r="N982" s="1" t="s">
        <v>93</v>
      </c>
      <c r="O982" s="2">
        <v>40586</v>
      </c>
      <c r="P982" s="34"/>
      <c r="Q982" s="34"/>
    </row>
    <row r="983" spans="1:17" x14ac:dyDescent="0.3">
      <c r="A983" s="1">
        <v>30853</v>
      </c>
      <c r="B983" s="2" t="s">
        <v>147</v>
      </c>
      <c r="C983" s="1" t="s">
        <v>60</v>
      </c>
      <c r="D983" s="1">
        <v>16</v>
      </c>
      <c r="E983" s="1">
        <v>41.52</v>
      </c>
      <c r="F983" s="1" t="s">
        <v>25</v>
      </c>
      <c r="G983" s="1">
        <v>7.09</v>
      </c>
      <c r="H983" s="1">
        <f>(70/100*Canada_data[[#This Row],[Sales]])</f>
        <v>29.064</v>
      </c>
      <c r="I983" s="1">
        <f>Canada_data[[#This Row],[ Cost Of Goods ]]+Canada_data[[#This Row],[Shipping Cost]]</f>
        <v>36.153999999999996</v>
      </c>
      <c r="J983" s="1" t="s">
        <v>40</v>
      </c>
      <c r="K983" s="1" t="s">
        <v>44</v>
      </c>
      <c r="L983" s="1" t="s">
        <v>27</v>
      </c>
      <c r="M983" s="1" t="s">
        <v>28</v>
      </c>
      <c r="N983" s="1" t="s">
        <v>38</v>
      </c>
      <c r="O983" s="1" t="s">
        <v>275</v>
      </c>
      <c r="P983" s="34"/>
      <c r="Q983" s="34"/>
    </row>
    <row r="984" spans="1:17" x14ac:dyDescent="0.3">
      <c r="A984" s="1">
        <v>28324</v>
      </c>
      <c r="B984" s="2">
        <v>40732</v>
      </c>
      <c r="C984" s="1" t="s">
        <v>35</v>
      </c>
      <c r="D984" s="1">
        <v>48</v>
      </c>
      <c r="E984" s="1">
        <v>385.99</v>
      </c>
      <c r="F984" s="1" t="s">
        <v>25</v>
      </c>
      <c r="G984" s="1">
        <v>3.5</v>
      </c>
      <c r="H984" s="1">
        <f>(70/100*Canada_data[[#This Row],[Sales]])</f>
        <v>270.19299999999998</v>
      </c>
      <c r="I984" s="1">
        <f>Canada_data[[#This Row],[ Cost Of Goods ]]+Canada_data[[#This Row],[Shipping Cost]]</f>
        <v>273.69299999999998</v>
      </c>
      <c r="J984" s="1" t="s">
        <v>56</v>
      </c>
      <c r="K984" s="1" t="s">
        <v>44</v>
      </c>
      <c r="L984" s="1" t="s">
        <v>27</v>
      </c>
      <c r="M984" s="1" t="s">
        <v>76</v>
      </c>
      <c r="N984" s="1" t="s">
        <v>19</v>
      </c>
      <c r="O984" s="2">
        <v>40794</v>
      </c>
      <c r="P984" s="34"/>
      <c r="Q984" s="34"/>
    </row>
    <row r="985" spans="1:17" x14ac:dyDescent="0.3">
      <c r="A985" s="1">
        <v>16160</v>
      </c>
      <c r="B985" s="2" t="s">
        <v>92</v>
      </c>
      <c r="C985" s="1" t="s">
        <v>20</v>
      </c>
      <c r="D985" s="1">
        <v>50</v>
      </c>
      <c r="E985" s="1">
        <v>514.86</v>
      </c>
      <c r="F985" s="1" t="s">
        <v>25</v>
      </c>
      <c r="G985" s="1">
        <v>4.5</v>
      </c>
      <c r="H985" s="1">
        <f>(70/100*Canada_data[[#This Row],[Sales]])</f>
        <v>360.40199999999999</v>
      </c>
      <c r="I985" s="1">
        <f>Canada_data[[#This Row],[ Cost Of Goods ]]+Canada_data[[#This Row],[Shipping Cost]]</f>
        <v>364.90199999999999</v>
      </c>
      <c r="J985" s="1" t="s">
        <v>56</v>
      </c>
      <c r="K985" s="1" t="s">
        <v>29</v>
      </c>
      <c r="L985" s="1" t="s">
        <v>27</v>
      </c>
      <c r="M985" s="1" t="s">
        <v>76</v>
      </c>
      <c r="N985" s="1" t="s">
        <v>19</v>
      </c>
      <c r="O985" s="1" t="s">
        <v>205</v>
      </c>
      <c r="P985" s="34"/>
      <c r="Q985" s="34"/>
    </row>
    <row r="986" spans="1:17" x14ac:dyDescent="0.3">
      <c r="A986" s="1">
        <v>57217</v>
      </c>
      <c r="B986" s="2" t="s">
        <v>272</v>
      </c>
      <c r="C986" s="1" t="s">
        <v>60</v>
      </c>
      <c r="D986" s="1">
        <v>35</v>
      </c>
      <c r="E986" s="1">
        <v>422.25</v>
      </c>
      <c r="F986" s="1" t="s">
        <v>25</v>
      </c>
      <c r="G986" s="1">
        <v>7.95</v>
      </c>
      <c r="H986" s="1">
        <f>(70/100*Canada_data[[#This Row],[Sales]])</f>
        <v>295.57499999999999</v>
      </c>
      <c r="I986" s="1">
        <f>Canada_data[[#This Row],[ Cost Of Goods ]]+Canada_data[[#This Row],[Shipping Cost]]</f>
        <v>303.52499999999998</v>
      </c>
      <c r="J986" s="1" t="s">
        <v>36</v>
      </c>
      <c r="K986" s="1" t="s">
        <v>16</v>
      </c>
      <c r="L986" s="1" t="s">
        <v>27</v>
      </c>
      <c r="M986" s="1" t="s">
        <v>41</v>
      </c>
      <c r="N986" s="1" t="s">
        <v>32</v>
      </c>
      <c r="O986" s="1" t="s">
        <v>186</v>
      </c>
      <c r="P986" s="34"/>
      <c r="Q986" s="34"/>
    </row>
    <row r="987" spans="1:17" x14ac:dyDescent="0.3">
      <c r="A987" s="1">
        <v>3141</v>
      </c>
      <c r="B987" s="2">
        <v>40797</v>
      </c>
      <c r="C987" s="1" t="s">
        <v>20</v>
      </c>
      <c r="D987" s="1">
        <v>30</v>
      </c>
      <c r="E987" s="1">
        <v>534.96</v>
      </c>
      <c r="F987" s="1" t="s">
        <v>25</v>
      </c>
      <c r="G987" s="1">
        <v>3.17</v>
      </c>
      <c r="H987" s="1">
        <f>(70/100*Canada_data[[#This Row],[Sales]])</f>
        <v>374.47199999999998</v>
      </c>
      <c r="I987" s="1">
        <f>Canada_data[[#This Row],[ Cost Of Goods ]]+Canada_data[[#This Row],[Shipping Cost]]</f>
        <v>377.642</v>
      </c>
      <c r="J987" s="1" t="s">
        <v>36</v>
      </c>
      <c r="K987" s="1" t="s">
        <v>29</v>
      </c>
      <c r="L987" s="1" t="s">
        <v>30</v>
      </c>
      <c r="M987" s="1" t="s">
        <v>31</v>
      </c>
      <c r="N987" s="1" t="s">
        <v>32</v>
      </c>
      <c r="O987" s="2">
        <v>40858</v>
      </c>
      <c r="P987" s="34"/>
      <c r="Q987" s="34"/>
    </row>
    <row r="988" spans="1:17" x14ac:dyDescent="0.3">
      <c r="A988" s="1">
        <v>11648</v>
      </c>
      <c r="B988" s="2">
        <v>40790</v>
      </c>
      <c r="C988" s="1" t="s">
        <v>13</v>
      </c>
      <c r="D988" s="1">
        <v>33</v>
      </c>
      <c r="E988" s="1">
        <v>570.51</v>
      </c>
      <c r="F988" s="1" t="s">
        <v>25</v>
      </c>
      <c r="G988" s="1">
        <v>7.04</v>
      </c>
      <c r="H988" s="1">
        <f>(70/100*Canada_data[[#This Row],[Sales]])</f>
        <v>399.35699999999997</v>
      </c>
      <c r="I988" s="1">
        <f>Canada_data[[#This Row],[ Cost Of Goods ]]+Canada_data[[#This Row],[Shipping Cost]]</f>
        <v>406.39699999999999</v>
      </c>
      <c r="J988" s="1" t="s">
        <v>59</v>
      </c>
      <c r="K988" s="1" t="s">
        <v>22</v>
      </c>
      <c r="L988" s="1" t="s">
        <v>27</v>
      </c>
      <c r="M988" s="1" t="s">
        <v>64</v>
      </c>
      <c r="N988" s="1" t="s">
        <v>19</v>
      </c>
      <c r="O988" s="2">
        <v>40790</v>
      </c>
      <c r="P988" s="34"/>
      <c r="Q988" s="34"/>
    </row>
    <row r="989" spans="1:17" x14ac:dyDescent="0.3">
      <c r="A989" s="1">
        <v>29510</v>
      </c>
      <c r="B989" s="2" t="s">
        <v>170</v>
      </c>
      <c r="C989" s="1" t="s">
        <v>20</v>
      </c>
      <c r="D989" s="1">
        <v>22</v>
      </c>
      <c r="E989" s="1">
        <v>6123.94</v>
      </c>
      <c r="F989" s="1" t="s">
        <v>21</v>
      </c>
      <c r="G989" s="1">
        <v>41.91</v>
      </c>
      <c r="H989" s="1">
        <f>(70/100*Canada_data[[#This Row],[Sales]])</f>
        <v>4286.7579999999998</v>
      </c>
      <c r="I989" s="1">
        <f>Canada_data[[#This Row],[ Cost Of Goods ]]+Canada_data[[#This Row],[Shipping Cost]]</f>
        <v>4328.6679999999997</v>
      </c>
      <c r="J989" s="1" t="s">
        <v>26</v>
      </c>
      <c r="K989" s="1" t="s">
        <v>29</v>
      </c>
      <c r="L989" s="1" t="s">
        <v>17</v>
      </c>
      <c r="M989" s="1" t="s">
        <v>150</v>
      </c>
      <c r="N989" s="1" t="s">
        <v>62</v>
      </c>
      <c r="O989" s="1" t="s">
        <v>173</v>
      </c>
      <c r="P989" s="34"/>
      <c r="Q989" s="34"/>
    </row>
    <row r="990" spans="1:17" x14ac:dyDescent="0.3">
      <c r="A990" s="1">
        <v>57447</v>
      </c>
      <c r="B990" s="2">
        <v>40640</v>
      </c>
      <c r="C990" s="1" t="s">
        <v>53</v>
      </c>
      <c r="D990" s="1">
        <v>8</v>
      </c>
      <c r="E990" s="1">
        <v>258.11</v>
      </c>
      <c r="F990" s="1" t="s">
        <v>25</v>
      </c>
      <c r="G990" s="1">
        <v>6.5</v>
      </c>
      <c r="H990" s="1">
        <f>(70/100*Canada_data[[#This Row],[Sales]])</f>
        <v>180.67699999999999</v>
      </c>
      <c r="I990" s="1">
        <f>Canada_data[[#This Row],[ Cost Of Goods ]]+Canada_data[[#This Row],[Shipping Cost]]</f>
        <v>187.17699999999999</v>
      </c>
      <c r="J990" s="1" t="s">
        <v>56</v>
      </c>
      <c r="K990" s="1" t="s">
        <v>22</v>
      </c>
      <c r="L990" s="1" t="s">
        <v>30</v>
      </c>
      <c r="M990" s="1" t="s">
        <v>31</v>
      </c>
      <c r="N990" s="1" t="s">
        <v>19</v>
      </c>
      <c r="O990" s="2">
        <v>40731</v>
      </c>
      <c r="P990" s="34"/>
      <c r="Q990" s="34"/>
    </row>
    <row r="991" spans="1:17" x14ac:dyDescent="0.3">
      <c r="A991" s="1">
        <v>6054</v>
      </c>
      <c r="B991" s="2">
        <v>40764</v>
      </c>
      <c r="C991" s="1" t="s">
        <v>13</v>
      </c>
      <c r="D991" s="1">
        <v>6</v>
      </c>
      <c r="E991" s="1">
        <v>27.32</v>
      </c>
      <c r="F991" s="1" t="s">
        <v>14</v>
      </c>
      <c r="G991" s="1">
        <v>5.33</v>
      </c>
      <c r="H991" s="1">
        <f>(70/100*Canada_data[[#This Row],[Sales]])</f>
        <v>19.123999999999999</v>
      </c>
      <c r="I991" s="1">
        <f>Canada_data[[#This Row],[ Cost Of Goods ]]+Canada_data[[#This Row],[Shipping Cost]]</f>
        <v>24.454000000000001</v>
      </c>
      <c r="J991" s="1" t="s">
        <v>49</v>
      </c>
      <c r="K991" s="1" t="s">
        <v>22</v>
      </c>
      <c r="L991" s="1" t="s">
        <v>17</v>
      </c>
      <c r="M991" s="1" t="s">
        <v>18</v>
      </c>
      <c r="N991" s="1" t="s">
        <v>19</v>
      </c>
      <c r="O991" s="2">
        <v>40825</v>
      </c>
      <c r="P991" s="34"/>
      <c r="Q991" s="34"/>
    </row>
    <row r="992" spans="1:17" x14ac:dyDescent="0.3">
      <c r="A992" s="1">
        <v>57091</v>
      </c>
      <c r="B992" s="2" t="s">
        <v>192</v>
      </c>
      <c r="C992" s="1" t="s">
        <v>60</v>
      </c>
      <c r="D992" s="1">
        <v>6</v>
      </c>
      <c r="E992" s="1">
        <v>14.85</v>
      </c>
      <c r="F992" s="1" t="s">
        <v>14</v>
      </c>
      <c r="G992" s="1">
        <v>1.02</v>
      </c>
      <c r="H992" s="1">
        <f>(70/100*Canada_data[[#This Row],[Sales]])</f>
        <v>10.395</v>
      </c>
      <c r="I992" s="1">
        <f>Canada_data[[#This Row],[ Cost Of Goods ]]+Canada_data[[#This Row],[Shipping Cost]]</f>
        <v>11.414999999999999</v>
      </c>
      <c r="J992" s="1" t="s">
        <v>56</v>
      </c>
      <c r="K992" s="1" t="s">
        <v>29</v>
      </c>
      <c r="L992" s="1" t="s">
        <v>27</v>
      </c>
      <c r="M992" s="1" t="s">
        <v>102</v>
      </c>
      <c r="N992" s="1" t="s">
        <v>38</v>
      </c>
      <c r="O992" s="2">
        <v>40554</v>
      </c>
      <c r="P992" s="34"/>
      <c r="Q992" s="34"/>
    </row>
    <row r="993" spans="1:17" x14ac:dyDescent="0.3">
      <c r="A993" s="1">
        <v>2657</v>
      </c>
      <c r="B993" s="2" t="s">
        <v>89</v>
      </c>
      <c r="C993" s="1" t="s">
        <v>35</v>
      </c>
      <c r="D993" s="1">
        <v>37</v>
      </c>
      <c r="E993" s="1">
        <v>2143.2154999999998</v>
      </c>
      <c r="F993" s="1" t="s">
        <v>25</v>
      </c>
      <c r="G993" s="1">
        <v>8.99</v>
      </c>
      <c r="H993" s="1">
        <f>(70/100*Canada_data[[#This Row],[Sales]])</f>
        <v>1500.2508499999997</v>
      </c>
      <c r="I993" s="1">
        <f>Canada_data[[#This Row],[ Cost Of Goods ]]+Canada_data[[#This Row],[Shipping Cost]]</f>
        <v>1509.2408499999997</v>
      </c>
      <c r="J993" s="1" t="s">
        <v>40</v>
      </c>
      <c r="K993" s="1" t="s">
        <v>29</v>
      </c>
      <c r="L993" s="1" t="s">
        <v>30</v>
      </c>
      <c r="M993" s="1" t="s">
        <v>50</v>
      </c>
      <c r="N993" s="1" t="s">
        <v>19</v>
      </c>
      <c r="O993" s="1" t="s">
        <v>198</v>
      </c>
      <c r="P993" s="34"/>
      <c r="Q993" s="34"/>
    </row>
    <row r="994" spans="1:17" x14ac:dyDescent="0.3">
      <c r="A994" s="1">
        <v>57029</v>
      </c>
      <c r="B994" s="2">
        <v>40758</v>
      </c>
      <c r="C994" s="1" t="s">
        <v>20</v>
      </c>
      <c r="D994" s="1">
        <v>4</v>
      </c>
      <c r="E994" s="1">
        <v>23.23</v>
      </c>
      <c r="F994" s="1" t="s">
        <v>25</v>
      </c>
      <c r="G994" s="1">
        <v>6.72</v>
      </c>
      <c r="H994" s="1">
        <f>(70/100*Canada_data[[#This Row],[Sales]])</f>
        <v>16.260999999999999</v>
      </c>
      <c r="I994" s="1">
        <f>Canada_data[[#This Row],[ Cost Of Goods ]]+Canada_data[[#This Row],[Shipping Cost]]</f>
        <v>22.980999999999998</v>
      </c>
      <c r="J994" s="1" t="s">
        <v>36</v>
      </c>
      <c r="K994" s="1" t="s">
        <v>16</v>
      </c>
      <c r="L994" s="1" t="s">
        <v>27</v>
      </c>
      <c r="M994" s="1" t="s">
        <v>28</v>
      </c>
      <c r="N994" s="1" t="s">
        <v>19</v>
      </c>
      <c r="O994" s="2">
        <v>40789</v>
      </c>
      <c r="P994" s="34"/>
      <c r="Q994" s="34"/>
    </row>
    <row r="995" spans="1:17" x14ac:dyDescent="0.3">
      <c r="A995" s="1">
        <v>19264</v>
      </c>
      <c r="B995" s="2" t="s">
        <v>264</v>
      </c>
      <c r="C995" s="1" t="s">
        <v>35</v>
      </c>
      <c r="D995" s="1">
        <v>23</v>
      </c>
      <c r="E995" s="1">
        <v>107.75</v>
      </c>
      <c r="F995" s="1" t="s">
        <v>25</v>
      </c>
      <c r="G995" s="1">
        <v>1.52</v>
      </c>
      <c r="H995" s="1">
        <f>(70/100*Canada_data[[#This Row],[Sales]])</f>
        <v>75.424999999999997</v>
      </c>
      <c r="I995" s="1">
        <f>Canada_data[[#This Row],[ Cost Of Goods ]]+Canada_data[[#This Row],[Shipping Cost]]</f>
        <v>76.944999999999993</v>
      </c>
      <c r="J995" s="1" t="s">
        <v>49</v>
      </c>
      <c r="K995" s="1" t="s">
        <v>16</v>
      </c>
      <c r="L995" s="1" t="s">
        <v>27</v>
      </c>
      <c r="M995" s="1" t="s">
        <v>28</v>
      </c>
      <c r="N995" s="1" t="s">
        <v>38</v>
      </c>
      <c r="O995" s="1" t="s">
        <v>230</v>
      </c>
      <c r="P995" s="34"/>
      <c r="Q995" s="34"/>
    </row>
    <row r="996" spans="1:17" x14ac:dyDescent="0.3">
      <c r="A996" s="1">
        <v>34151</v>
      </c>
      <c r="B996" s="2">
        <v>40795</v>
      </c>
      <c r="C996" s="1" t="s">
        <v>53</v>
      </c>
      <c r="D996" s="1">
        <v>26</v>
      </c>
      <c r="E996" s="1">
        <v>4097.1445000000003</v>
      </c>
      <c r="F996" s="1" t="s">
        <v>25</v>
      </c>
      <c r="G996" s="1">
        <v>8.99</v>
      </c>
      <c r="H996" s="1">
        <f>(70/100*Canada_data[[#This Row],[Sales]])</f>
        <v>2868.0011500000001</v>
      </c>
      <c r="I996" s="1">
        <f>Canada_data[[#This Row],[ Cost Of Goods ]]+Canada_data[[#This Row],[Shipping Cost]]</f>
        <v>2876.9911499999998</v>
      </c>
      <c r="J996" s="1" t="s">
        <v>49</v>
      </c>
      <c r="K996" s="1" t="s">
        <v>22</v>
      </c>
      <c r="L996" s="1" t="s">
        <v>30</v>
      </c>
      <c r="M996" s="1" t="s">
        <v>50</v>
      </c>
      <c r="N996" s="1" t="s">
        <v>19</v>
      </c>
      <c r="O996" s="2">
        <v>40825</v>
      </c>
      <c r="P996" s="34"/>
      <c r="Q996" s="34"/>
    </row>
    <row r="997" spans="1:17" x14ac:dyDescent="0.3">
      <c r="A997" s="1">
        <v>30626</v>
      </c>
      <c r="B997" s="2" t="s">
        <v>123</v>
      </c>
      <c r="C997" s="1" t="s">
        <v>20</v>
      </c>
      <c r="D997" s="1">
        <v>23</v>
      </c>
      <c r="E997" s="1">
        <v>220.82</v>
      </c>
      <c r="F997" s="1" t="s">
        <v>14</v>
      </c>
      <c r="G997" s="1">
        <v>1.0900000000000001</v>
      </c>
      <c r="H997" s="1">
        <f>(70/100*Canada_data[[#This Row],[Sales]])</f>
        <v>154.57399999999998</v>
      </c>
      <c r="I997" s="1">
        <f>Canada_data[[#This Row],[ Cost Of Goods ]]+Canada_data[[#This Row],[Shipping Cost]]</f>
        <v>155.66399999999999</v>
      </c>
      <c r="J997" s="1" t="s">
        <v>72</v>
      </c>
      <c r="K997" s="1" t="s">
        <v>22</v>
      </c>
      <c r="L997" s="1" t="s">
        <v>27</v>
      </c>
      <c r="M997" s="1" t="s">
        <v>41</v>
      </c>
      <c r="N997" s="1" t="s">
        <v>38</v>
      </c>
      <c r="O997" s="1" t="s">
        <v>124</v>
      </c>
      <c r="P997" s="34"/>
      <c r="Q997" s="34"/>
    </row>
    <row r="998" spans="1:17" x14ac:dyDescent="0.3">
      <c r="A998" s="1">
        <v>15714</v>
      </c>
      <c r="B998" s="2">
        <v>40670</v>
      </c>
      <c r="C998" s="1" t="s">
        <v>35</v>
      </c>
      <c r="D998" s="1">
        <v>50</v>
      </c>
      <c r="E998" s="1">
        <v>2510.71</v>
      </c>
      <c r="F998" s="1" t="s">
        <v>14</v>
      </c>
      <c r="G998" s="1">
        <v>19.989999999999998</v>
      </c>
      <c r="H998" s="1">
        <f>(70/100*Canada_data[[#This Row],[Sales]])</f>
        <v>1757.4969999999998</v>
      </c>
      <c r="I998" s="1">
        <f>Canada_data[[#This Row],[ Cost Of Goods ]]+Canada_data[[#This Row],[Shipping Cost]]</f>
        <v>1777.4869999999999</v>
      </c>
      <c r="J998" s="1" t="s">
        <v>108</v>
      </c>
      <c r="K998" s="1" t="s">
        <v>29</v>
      </c>
      <c r="L998" s="1" t="s">
        <v>27</v>
      </c>
      <c r="M998" s="1" t="s">
        <v>76</v>
      </c>
      <c r="N998" s="1" t="s">
        <v>19</v>
      </c>
      <c r="O998" s="2">
        <v>40731</v>
      </c>
      <c r="P998" s="34"/>
      <c r="Q998" s="34"/>
    </row>
    <row r="999" spans="1:17" x14ac:dyDescent="0.3">
      <c r="A999" s="1">
        <v>27717</v>
      </c>
      <c r="B999" s="2" t="s">
        <v>195</v>
      </c>
      <c r="C999" s="1" t="s">
        <v>20</v>
      </c>
      <c r="D999" s="1">
        <v>19</v>
      </c>
      <c r="E999" s="1">
        <v>75.19</v>
      </c>
      <c r="F999" s="1" t="s">
        <v>25</v>
      </c>
      <c r="G999" s="1">
        <v>7.5</v>
      </c>
      <c r="H999" s="1">
        <f>(70/100*Canada_data[[#This Row],[Sales]])</f>
        <v>52.632999999999996</v>
      </c>
      <c r="I999" s="1">
        <f>Canada_data[[#This Row],[ Cost Of Goods ]]+Canada_data[[#This Row],[Shipping Cost]]</f>
        <v>60.132999999999996</v>
      </c>
      <c r="J999" s="1" t="s">
        <v>40</v>
      </c>
      <c r="K999" s="1" t="s">
        <v>22</v>
      </c>
      <c r="L999" s="1" t="s">
        <v>27</v>
      </c>
      <c r="M999" s="1" t="s">
        <v>85</v>
      </c>
      <c r="N999" s="1" t="s">
        <v>19</v>
      </c>
      <c r="O999" s="1" t="s">
        <v>249</v>
      </c>
      <c r="P999" s="34"/>
      <c r="Q999" s="34"/>
    </row>
    <row r="1000" spans="1:17" x14ac:dyDescent="0.3">
      <c r="A1000" s="1">
        <v>51360</v>
      </c>
      <c r="B1000" s="2" t="s">
        <v>215</v>
      </c>
      <c r="C1000" s="1" t="s">
        <v>60</v>
      </c>
      <c r="D1000" s="1">
        <v>12</v>
      </c>
      <c r="E1000" s="1">
        <v>46.55</v>
      </c>
      <c r="F1000" s="1" t="s">
        <v>25</v>
      </c>
      <c r="G1000" s="1">
        <v>0.5</v>
      </c>
      <c r="H1000" s="1">
        <f>(70/100*Canada_data[[#This Row],[Sales]])</f>
        <v>32.584999999999994</v>
      </c>
      <c r="I1000" s="1">
        <f>Canada_data[[#This Row],[ Cost Of Goods ]]+Canada_data[[#This Row],[Shipping Cost]]</f>
        <v>33.084999999999994</v>
      </c>
      <c r="J1000" s="1" t="s">
        <v>108</v>
      </c>
      <c r="K1000" s="1" t="s">
        <v>16</v>
      </c>
      <c r="L1000" s="1" t="s">
        <v>27</v>
      </c>
      <c r="M1000" s="1" t="s">
        <v>85</v>
      </c>
      <c r="N1000" s="1" t="s">
        <v>19</v>
      </c>
      <c r="O1000" s="1" t="s">
        <v>159</v>
      </c>
      <c r="P1000" s="34"/>
      <c r="Q1000" s="34"/>
    </row>
    <row r="1001" spans="1:17" x14ac:dyDescent="0.3">
      <c r="A1001" s="1">
        <v>31520</v>
      </c>
      <c r="B1001" s="2" t="s">
        <v>217</v>
      </c>
      <c r="C1001" s="1" t="s">
        <v>35</v>
      </c>
      <c r="D1001" s="1">
        <v>23</v>
      </c>
      <c r="E1001" s="1">
        <v>138.71</v>
      </c>
      <c r="F1001" s="1" t="s">
        <v>25</v>
      </c>
      <c r="G1001" s="1">
        <v>5.57</v>
      </c>
      <c r="H1001" s="1">
        <f>(70/100*Canada_data[[#This Row],[Sales]])</f>
        <v>97.096999999999994</v>
      </c>
      <c r="I1001" s="1">
        <f>Canada_data[[#This Row],[ Cost Of Goods ]]+Canada_data[[#This Row],[Shipping Cost]]</f>
        <v>102.667</v>
      </c>
      <c r="J1001" s="1" t="s">
        <v>108</v>
      </c>
      <c r="K1001" s="1" t="s">
        <v>16</v>
      </c>
      <c r="L1001" s="1" t="s">
        <v>17</v>
      </c>
      <c r="M1001" s="1" t="s">
        <v>18</v>
      </c>
      <c r="N1001" s="1" t="s">
        <v>19</v>
      </c>
      <c r="O1001" s="1" t="s">
        <v>279</v>
      </c>
      <c r="P1001" s="34"/>
      <c r="Q1001" s="34"/>
    </row>
    <row r="1002" spans="1:17" x14ac:dyDescent="0.3">
      <c r="A1002" s="1">
        <v>8961</v>
      </c>
      <c r="B1002" s="2" t="s">
        <v>243</v>
      </c>
      <c r="C1002" s="1" t="s">
        <v>13</v>
      </c>
      <c r="D1002" s="1">
        <v>48</v>
      </c>
      <c r="E1002" s="1">
        <v>4644.87</v>
      </c>
      <c r="F1002" s="1" t="s">
        <v>21</v>
      </c>
      <c r="G1002" s="1">
        <v>60</v>
      </c>
      <c r="H1002" s="1">
        <f>(70/100*Canada_data[[#This Row],[Sales]])</f>
        <v>3251.4089999999997</v>
      </c>
      <c r="I1002" s="1">
        <f>Canada_data[[#This Row],[ Cost Of Goods ]]+Canada_data[[#This Row],[Shipping Cost]]</f>
        <v>3311.4089999999997</v>
      </c>
      <c r="J1002" s="1" t="s">
        <v>59</v>
      </c>
      <c r="K1002" s="1" t="s">
        <v>44</v>
      </c>
      <c r="L1002" s="1" t="s">
        <v>17</v>
      </c>
      <c r="M1002" s="1" t="s">
        <v>57</v>
      </c>
      <c r="N1002" s="1" t="s">
        <v>24</v>
      </c>
      <c r="O1002" s="2">
        <v>40609</v>
      </c>
      <c r="P1002" s="34"/>
      <c r="Q1002" s="34"/>
    </row>
    <row r="1003" spans="1:17" x14ac:dyDescent="0.3">
      <c r="A1003" s="1">
        <v>420</v>
      </c>
      <c r="B1003" s="2" t="s">
        <v>172</v>
      </c>
      <c r="C1003" s="1" t="s">
        <v>53</v>
      </c>
      <c r="D1003" s="1">
        <v>8</v>
      </c>
      <c r="E1003" s="1">
        <v>43.29</v>
      </c>
      <c r="F1003" s="1" t="s">
        <v>25</v>
      </c>
      <c r="G1003" s="1">
        <v>4.8600000000000003</v>
      </c>
      <c r="H1003" s="1">
        <f>(70/100*Canada_data[[#This Row],[Sales]])</f>
        <v>30.302999999999997</v>
      </c>
      <c r="I1003" s="1">
        <f>Canada_data[[#This Row],[ Cost Of Goods ]]+Canada_data[[#This Row],[Shipping Cost]]</f>
        <v>35.162999999999997</v>
      </c>
      <c r="J1003" s="1" t="s">
        <v>59</v>
      </c>
      <c r="K1003" s="1" t="s">
        <v>44</v>
      </c>
      <c r="L1003" s="1" t="s">
        <v>27</v>
      </c>
      <c r="M1003" s="1" t="s">
        <v>28</v>
      </c>
      <c r="N1003" s="1" t="s">
        <v>19</v>
      </c>
      <c r="O1003" s="1" t="s">
        <v>172</v>
      </c>
      <c r="P1003" s="34"/>
      <c r="Q1003" s="34"/>
    </row>
    <row r="1004" spans="1:17" x14ac:dyDescent="0.3">
      <c r="A1004" s="1">
        <v>30276</v>
      </c>
      <c r="B1004" s="2" t="s">
        <v>151</v>
      </c>
      <c r="C1004" s="1" t="s">
        <v>13</v>
      </c>
      <c r="D1004" s="1">
        <v>34</v>
      </c>
      <c r="E1004" s="1">
        <v>7656.3040000000001</v>
      </c>
      <c r="F1004" s="1" t="s">
        <v>21</v>
      </c>
      <c r="G1004" s="1">
        <v>54.12</v>
      </c>
      <c r="H1004" s="1">
        <f>(70/100*Canada_data[[#This Row],[Sales]])</f>
        <v>5359.4128000000001</v>
      </c>
      <c r="I1004" s="1">
        <f>Canada_data[[#This Row],[ Cost Of Goods ]]+Canada_data[[#This Row],[Shipping Cost]]</f>
        <v>5413.5328</v>
      </c>
      <c r="J1004" s="1" t="s">
        <v>36</v>
      </c>
      <c r="K1004" s="1" t="s">
        <v>22</v>
      </c>
      <c r="L1004" s="1" t="s">
        <v>17</v>
      </c>
      <c r="M1004" s="1" t="s">
        <v>57</v>
      </c>
      <c r="N1004" s="1" t="s">
        <v>62</v>
      </c>
      <c r="O1004" s="1" t="s">
        <v>218</v>
      </c>
      <c r="P1004" s="34"/>
      <c r="Q1004" s="34"/>
    </row>
    <row r="1005" spans="1:17" x14ac:dyDescent="0.3">
      <c r="A1005" s="1">
        <v>18182</v>
      </c>
      <c r="B1005" s="2">
        <v>40820</v>
      </c>
      <c r="C1005" s="1" t="s">
        <v>60</v>
      </c>
      <c r="D1005" s="1">
        <v>45</v>
      </c>
      <c r="E1005" s="1">
        <v>4598.7299999999996</v>
      </c>
      <c r="F1005" s="1" t="s">
        <v>25</v>
      </c>
      <c r="G1005" s="1">
        <v>19.989999999999998</v>
      </c>
      <c r="H1005" s="1">
        <f>(70/100*Canada_data[[#This Row],[Sales]])</f>
        <v>3219.1109999999994</v>
      </c>
      <c r="I1005" s="1">
        <f>Canada_data[[#This Row],[ Cost Of Goods ]]+Canada_data[[#This Row],[Shipping Cost]]</f>
        <v>3239.1009999999992</v>
      </c>
      <c r="J1005" s="1" t="s">
        <v>56</v>
      </c>
      <c r="K1005" s="1" t="s">
        <v>22</v>
      </c>
      <c r="L1005" s="1" t="s">
        <v>30</v>
      </c>
      <c r="M1005" s="1" t="s">
        <v>31</v>
      </c>
      <c r="N1005" s="1" t="s">
        <v>19</v>
      </c>
      <c r="O1005" s="2">
        <v>40881</v>
      </c>
      <c r="P1005" s="34"/>
      <c r="Q1005" s="34"/>
    </row>
    <row r="1006" spans="1:17" x14ac:dyDescent="0.3">
      <c r="A1006" s="1">
        <v>59139</v>
      </c>
      <c r="B1006" s="2" t="s">
        <v>221</v>
      </c>
      <c r="C1006" s="1" t="s">
        <v>20</v>
      </c>
      <c r="D1006" s="1">
        <v>12</v>
      </c>
      <c r="E1006" s="1">
        <v>849.51</v>
      </c>
      <c r="F1006" s="1" t="s">
        <v>25</v>
      </c>
      <c r="G1006" s="1">
        <v>3.5</v>
      </c>
      <c r="H1006" s="1">
        <f>(70/100*Canada_data[[#This Row],[Sales]])</f>
        <v>594.65699999999993</v>
      </c>
      <c r="I1006" s="1">
        <f>Canada_data[[#This Row],[ Cost Of Goods ]]+Canada_data[[#This Row],[Shipping Cost]]</f>
        <v>598.15699999999993</v>
      </c>
      <c r="J1006" s="1" t="s">
        <v>59</v>
      </c>
      <c r="K1006" s="1" t="s">
        <v>29</v>
      </c>
      <c r="L1006" s="1" t="s">
        <v>27</v>
      </c>
      <c r="M1006" s="1" t="s">
        <v>76</v>
      </c>
      <c r="N1006" s="1" t="s">
        <v>19</v>
      </c>
      <c r="O1006" s="1" t="s">
        <v>276</v>
      </c>
      <c r="P1006" s="34"/>
      <c r="Q1006" s="34"/>
    </row>
    <row r="1007" spans="1:17" x14ac:dyDescent="0.3">
      <c r="A1007" s="1">
        <v>38305</v>
      </c>
      <c r="B1007" s="2" t="s">
        <v>178</v>
      </c>
      <c r="C1007" s="1" t="s">
        <v>20</v>
      </c>
      <c r="D1007" s="1">
        <v>21</v>
      </c>
      <c r="E1007" s="1">
        <v>2561.6705000000002</v>
      </c>
      <c r="F1007" s="1" t="s">
        <v>25</v>
      </c>
      <c r="G1007" s="1">
        <v>8.08</v>
      </c>
      <c r="H1007" s="1">
        <f>(70/100*Canada_data[[#This Row],[Sales]])</f>
        <v>1793.1693499999999</v>
      </c>
      <c r="I1007" s="1">
        <f>Canada_data[[#This Row],[ Cost Of Goods ]]+Canada_data[[#This Row],[Shipping Cost]]</f>
        <v>1801.2493499999998</v>
      </c>
      <c r="J1007" s="1" t="s">
        <v>36</v>
      </c>
      <c r="K1007" s="1" t="s">
        <v>16</v>
      </c>
      <c r="L1007" s="1" t="s">
        <v>30</v>
      </c>
      <c r="M1007" s="1" t="s">
        <v>50</v>
      </c>
      <c r="N1007" s="1" t="s">
        <v>19</v>
      </c>
      <c r="O1007" s="2">
        <v>40579</v>
      </c>
      <c r="P1007" s="34"/>
      <c r="Q1007" s="34"/>
    </row>
    <row r="1008" spans="1:17" x14ac:dyDescent="0.3">
      <c r="A1008" s="1">
        <v>11074</v>
      </c>
      <c r="B1008" s="2">
        <v>40792</v>
      </c>
      <c r="C1008" s="1" t="s">
        <v>35</v>
      </c>
      <c r="D1008" s="1">
        <v>21</v>
      </c>
      <c r="E1008" s="1">
        <v>114.53</v>
      </c>
      <c r="F1008" s="1" t="s">
        <v>25</v>
      </c>
      <c r="G1008" s="1">
        <v>3.6</v>
      </c>
      <c r="H1008" s="1">
        <f>(70/100*Canada_data[[#This Row],[Sales]])</f>
        <v>80.170999999999992</v>
      </c>
      <c r="I1008" s="1">
        <f>Canada_data[[#This Row],[ Cost Of Goods ]]+Canada_data[[#This Row],[Shipping Cost]]</f>
        <v>83.770999999999987</v>
      </c>
      <c r="J1008" s="1" t="s">
        <v>15</v>
      </c>
      <c r="K1008" s="1" t="s">
        <v>22</v>
      </c>
      <c r="L1008" s="1" t="s">
        <v>27</v>
      </c>
      <c r="M1008" s="1" t="s">
        <v>37</v>
      </c>
      <c r="N1008" s="1" t="s">
        <v>32</v>
      </c>
      <c r="O1008" s="2">
        <v>40853</v>
      </c>
      <c r="P1008" s="34"/>
      <c r="Q1008" s="34"/>
    </row>
    <row r="1009" spans="1:17" x14ac:dyDescent="0.3">
      <c r="A1009" s="1">
        <v>52930</v>
      </c>
      <c r="B1009" s="2">
        <v>40766</v>
      </c>
      <c r="C1009" s="1" t="s">
        <v>13</v>
      </c>
      <c r="D1009" s="1">
        <v>16</v>
      </c>
      <c r="E1009" s="1">
        <v>136.97999999999999</v>
      </c>
      <c r="F1009" s="1" t="s">
        <v>25</v>
      </c>
      <c r="G1009" s="1">
        <v>1.39</v>
      </c>
      <c r="H1009" s="1">
        <f>(70/100*Canada_data[[#This Row],[Sales]])</f>
        <v>95.885999999999981</v>
      </c>
      <c r="I1009" s="1">
        <f>Canada_data[[#This Row],[ Cost Of Goods ]]+Canada_data[[#This Row],[Shipping Cost]]</f>
        <v>97.275999999999982</v>
      </c>
      <c r="J1009" s="1" t="s">
        <v>56</v>
      </c>
      <c r="K1009" s="1" t="s">
        <v>22</v>
      </c>
      <c r="L1009" s="1" t="s">
        <v>27</v>
      </c>
      <c r="M1009" s="1" t="s">
        <v>168</v>
      </c>
      <c r="N1009" s="1" t="s">
        <v>19</v>
      </c>
      <c r="O1009" s="2">
        <v>40888</v>
      </c>
      <c r="P1009" s="34"/>
      <c r="Q1009" s="34"/>
    </row>
    <row r="1010" spans="1:17" x14ac:dyDescent="0.3">
      <c r="A1010" s="1">
        <v>28642</v>
      </c>
      <c r="B1010" s="2" t="s">
        <v>258</v>
      </c>
      <c r="C1010" s="1" t="s">
        <v>35</v>
      </c>
      <c r="D1010" s="1">
        <v>41</v>
      </c>
      <c r="E1010" s="1">
        <v>230.29</v>
      </c>
      <c r="F1010" s="1" t="s">
        <v>25</v>
      </c>
      <c r="G1010" s="1">
        <v>2.99</v>
      </c>
      <c r="H1010" s="1">
        <f>(70/100*Canada_data[[#This Row],[Sales]])</f>
        <v>161.20299999999997</v>
      </c>
      <c r="I1010" s="1">
        <f>Canada_data[[#This Row],[ Cost Of Goods ]]+Canada_data[[#This Row],[Shipping Cost]]</f>
        <v>164.19299999999998</v>
      </c>
      <c r="J1010" s="1" t="s">
        <v>56</v>
      </c>
      <c r="K1010" s="1" t="s">
        <v>22</v>
      </c>
      <c r="L1010" s="1" t="s">
        <v>27</v>
      </c>
      <c r="M1010" s="1" t="s">
        <v>79</v>
      </c>
      <c r="N1010" s="1" t="s">
        <v>19</v>
      </c>
      <c r="O1010" s="1" t="s">
        <v>257</v>
      </c>
      <c r="P1010" s="34"/>
      <c r="Q1010" s="34"/>
    </row>
    <row r="1011" spans="1:17" x14ac:dyDescent="0.3">
      <c r="A1011" s="1">
        <v>9696</v>
      </c>
      <c r="B1011" s="2" t="s">
        <v>242</v>
      </c>
      <c r="C1011" s="1" t="s">
        <v>53</v>
      </c>
      <c r="D1011" s="1">
        <v>13</v>
      </c>
      <c r="E1011" s="1">
        <v>3335.27</v>
      </c>
      <c r="F1011" s="1" t="s">
        <v>21</v>
      </c>
      <c r="G1011" s="1">
        <v>43.32</v>
      </c>
      <c r="H1011" s="1">
        <f>(70/100*Canada_data[[#This Row],[Sales]])</f>
        <v>2334.6889999999999</v>
      </c>
      <c r="I1011" s="1">
        <f>Canada_data[[#This Row],[ Cost Of Goods ]]+Canada_data[[#This Row],[Shipping Cost]]</f>
        <v>2378.009</v>
      </c>
      <c r="J1011" s="1" t="s">
        <v>59</v>
      </c>
      <c r="K1011" s="1" t="s">
        <v>22</v>
      </c>
      <c r="L1011" s="1" t="s">
        <v>17</v>
      </c>
      <c r="M1011" s="1" t="s">
        <v>23</v>
      </c>
      <c r="N1011" s="1" t="s">
        <v>24</v>
      </c>
      <c r="O1011" s="1" t="s">
        <v>241</v>
      </c>
      <c r="P1011" s="34"/>
      <c r="Q1011" s="34"/>
    </row>
    <row r="1012" spans="1:17" x14ac:dyDescent="0.3">
      <c r="A1012" s="1">
        <v>51361</v>
      </c>
      <c r="B1012" s="2" t="s">
        <v>55</v>
      </c>
      <c r="C1012" s="1" t="s">
        <v>13</v>
      </c>
      <c r="D1012" s="1">
        <v>14</v>
      </c>
      <c r="E1012" s="1">
        <v>76.06</v>
      </c>
      <c r="F1012" s="1" t="s">
        <v>14</v>
      </c>
      <c r="G1012" s="1">
        <v>5.68</v>
      </c>
      <c r="H1012" s="1">
        <f>(70/100*Canada_data[[#This Row],[Sales]])</f>
        <v>53.241999999999997</v>
      </c>
      <c r="I1012" s="1">
        <f>Canada_data[[#This Row],[ Cost Of Goods ]]+Canada_data[[#This Row],[Shipping Cost]]</f>
        <v>58.921999999999997</v>
      </c>
      <c r="J1012" s="1" t="s">
        <v>56</v>
      </c>
      <c r="K1012" s="1" t="s">
        <v>22</v>
      </c>
      <c r="L1012" s="1" t="s">
        <v>27</v>
      </c>
      <c r="M1012" s="1" t="s">
        <v>28</v>
      </c>
      <c r="N1012" s="1" t="s">
        <v>19</v>
      </c>
      <c r="O1012" s="1" t="s">
        <v>251</v>
      </c>
      <c r="P1012" s="34"/>
      <c r="Q1012" s="34"/>
    </row>
    <row r="1013" spans="1:17" x14ac:dyDescent="0.3">
      <c r="A1013" s="1">
        <v>28642</v>
      </c>
      <c r="B1013" s="2" t="s">
        <v>258</v>
      </c>
      <c r="C1013" s="1" t="s">
        <v>35</v>
      </c>
      <c r="D1013" s="1">
        <v>27</v>
      </c>
      <c r="E1013" s="1">
        <v>1592.0415</v>
      </c>
      <c r="F1013" s="1" t="s">
        <v>25</v>
      </c>
      <c r="G1013" s="1">
        <v>19.989999999999998</v>
      </c>
      <c r="H1013" s="1">
        <f>(70/100*Canada_data[[#This Row],[Sales]])</f>
        <v>1114.42905</v>
      </c>
      <c r="I1013" s="1">
        <f>Canada_data[[#This Row],[ Cost Of Goods ]]+Canada_data[[#This Row],[Shipping Cost]]</f>
        <v>1134.41905</v>
      </c>
      <c r="J1013" s="1" t="s">
        <v>56</v>
      </c>
      <c r="K1013" s="1" t="s">
        <v>22</v>
      </c>
      <c r="L1013" s="1" t="s">
        <v>30</v>
      </c>
      <c r="M1013" s="1" t="s">
        <v>50</v>
      </c>
      <c r="N1013" s="1" t="s">
        <v>19</v>
      </c>
      <c r="O1013" s="1" t="s">
        <v>257</v>
      </c>
      <c r="P1013" s="34"/>
      <c r="Q1013" s="34"/>
    </row>
    <row r="1014" spans="1:17" x14ac:dyDescent="0.3">
      <c r="A1014" s="1">
        <v>16422</v>
      </c>
      <c r="B1014" s="2">
        <v>40796</v>
      </c>
      <c r="C1014" s="1" t="s">
        <v>20</v>
      </c>
      <c r="D1014" s="1">
        <v>16</v>
      </c>
      <c r="E1014" s="1">
        <v>171.5</v>
      </c>
      <c r="F1014" s="1" t="s">
        <v>25</v>
      </c>
      <c r="G1014" s="1">
        <v>4.68</v>
      </c>
      <c r="H1014" s="1">
        <f>(70/100*Canada_data[[#This Row],[Sales]])</f>
        <v>120.05</v>
      </c>
      <c r="I1014" s="1">
        <f>Canada_data[[#This Row],[ Cost Of Goods ]]+Canada_data[[#This Row],[Shipping Cost]]</f>
        <v>124.72999999999999</v>
      </c>
      <c r="J1014" s="1" t="s">
        <v>108</v>
      </c>
      <c r="K1014" s="1" t="s">
        <v>44</v>
      </c>
      <c r="L1014" s="1" t="s">
        <v>27</v>
      </c>
      <c r="M1014" s="1" t="s">
        <v>37</v>
      </c>
      <c r="N1014" s="1" t="s">
        <v>32</v>
      </c>
      <c r="O1014" s="2">
        <v>40857</v>
      </c>
      <c r="P1014" s="34"/>
      <c r="Q1014" s="34"/>
    </row>
    <row r="1015" spans="1:17" x14ac:dyDescent="0.3">
      <c r="A1015" s="1">
        <v>1988</v>
      </c>
      <c r="B1015" s="2">
        <v>40673</v>
      </c>
      <c r="C1015" s="1" t="s">
        <v>53</v>
      </c>
      <c r="D1015" s="1">
        <v>9</v>
      </c>
      <c r="E1015" s="1">
        <v>122.14</v>
      </c>
      <c r="F1015" s="1" t="s">
        <v>25</v>
      </c>
      <c r="G1015" s="1">
        <v>4.51</v>
      </c>
      <c r="H1015" s="1">
        <f>(70/100*Canada_data[[#This Row],[Sales]])</f>
        <v>85.49799999999999</v>
      </c>
      <c r="I1015" s="1">
        <f>Canada_data[[#This Row],[ Cost Of Goods ]]+Canada_data[[#This Row],[Shipping Cost]]</f>
        <v>90.007999999999996</v>
      </c>
      <c r="J1015" s="1" t="s">
        <v>36</v>
      </c>
      <c r="K1015" s="1" t="s">
        <v>22</v>
      </c>
      <c r="L1015" s="1" t="s">
        <v>27</v>
      </c>
      <c r="M1015" s="1" t="s">
        <v>64</v>
      </c>
      <c r="N1015" s="1" t="s">
        <v>19</v>
      </c>
      <c r="O1015" s="2">
        <v>40734</v>
      </c>
      <c r="P1015" s="34"/>
      <c r="Q1015" s="34"/>
    </row>
    <row r="1016" spans="1:17" x14ac:dyDescent="0.3">
      <c r="A1016" s="1">
        <v>23522</v>
      </c>
      <c r="B1016" s="2">
        <v>40851</v>
      </c>
      <c r="C1016" s="1" t="s">
        <v>20</v>
      </c>
      <c r="D1016" s="1">
        <v>36</v>
      </c>
      <c r="E1016" s="1">
        <v>233.38</v>
      </c>
      <c r="F1016" s="1" t="s">
        <v>25</v>
      </c>
      <c r="G1016" s="1">
        <v>8.73</v>
      </c>
      <c r="H1016" s="1">
        <f>(70/100*Canada_data[[#This Row],[Sales]])</f>
        <v>163.36599999999999</v>
      </c>
      <c r="I1016" s="1">
        <f>Canada_data[[#This Row],[ Cost Of Goods ]]+Canada_data[[#This Row],[Shipping Cost]]</f>
        <v>172.09599999999998</v>
      </c>
      <c r="J1016" s="1" t="s">
        <v>36</v>
      </c>
      <c r="K1016" s="1" t="s">
        <v>44</v>
      </c>
      <c r="L1016" s="1" t="s">
        <v>27</v>
      </c>
      <c r="M1016" s="1" t="s">
        <v>28</v>
      </c>
      <c r="N1016" s="1" t="s">
        <v>19</v>
      </c>
      <c r="O1016" s="1" t="s">
        <v>223</v>
      </c>
      <c r="P1016" s="34"/>
      <c r="Q1016" s="34"/>
    </row>
    <row r="1017" spans="1:17" x14ac:dyDescent="0.3">
      <c r="A1017" s="1">
        <v>57185</v>
      </c>
      <c r="B1017" s="2" t="s">
        <v>238</v>
      </c>
      <c r="C1017" s="1" t="s">
        <v>60</v>
      </c>
      <c r="D1017" s="1">
        <v>28</v>
      </c>
      <c r="E1017" s="1">
        <v>1360.82</v>
      </c>
      <c r="F1017" s="1" t="s">
        <v>25</v>
      </c>
      <c r="G1017" s="1">
        <v>10.25</v>
      </c>
      <c r="H1017" s="1">
        <f>(70/100*Canada_data[[#This Row],[Sales]])</f>
        <v>952.57399999999984</v>
      </c>
      <c r="I1017" s="1">
        <f>Canada_data[[#This Row],[ Cost Of Goods ]]+Canada_data[[#This Row],[Shipping Cost]]</f>
        <v>962.82399999999984</v>
      </c>
      <c r="J1017" s="1" t="s">
        <v>56</v>
      </c>
      <c r="K1017" s="1" t="s">
        <v>22</v>
      </c>
      <c r="L1017" s="1" t="s">
        <v>17</v>
      </c>
      <c r="M1017" s="1" t="s">
        <v>18</v>
      </c>
      <c r="N1017" s="1" t="s">
        <v>93</v>
      </c>
      <c r="O1017" s="1" t="s">
        <v>179</v>
      </c>
      <c r="P1017" s="34"/>
      <c r="Q1017" s="34"/>
    </row>
    <row r="1018" spans="1:17" x14ac:dyDescent="0.3">
      <c r="A1018" s="1">
        <v>37828</v>
      </c>
      <c r="B1018" s="2" t="s">
        <v>71</v>
      </c>
      <c r="C1018" s="1" t="s">
        <v>13</v>
      </c>
      <c r="D1018" s="1">
        <v>42</v>
      </c>
      <c r="E1018" s="1">
        <v>206.2</v>
      </c>
      <c r="F1018" s="1" t="s">
        <v>25</v>
      </c>
      <c r="G1018" s="1">
        <v>0.5</v>
      </c>
      <c r="H1018" s="1">
        <f>(70/100*Canada_data[[#This Row],[Sales]])</f>
        <v>144.33999999999997</v>
      </c>
      <c r="I1018" s="1">
        <f>Canada_data[[#This Row],[ Cost Of Goods ]]+Canada_data[[#This Row],[Shipping Cost]]</f>
        <v>144.83999999999997</v>
      </c>
      <c r="J1018" s="1" t="s">
        <v>56</v>
      </c>
      <c r="K1018" s="1" t="s">
        <v>22</v>
      </c>
      <c r="L1018" s="1" t="s">
        <v>27</v>
      </c>
      <c r="M1018" s="1" t="s">
        <v>85</v>
      </c>
      <c r="N1018" s="1" t="s">
        <v>19</v>
      </c>
      <c r="O1018" s="1" t="s">
        <v>146</v>
      </c>
      <c r="P1018" s="34"/>
      <c r="Q1018" s="34"/>
    </row>
    <row r="1019" spans="1:17" x14ac:dyDescent="0.3">
      <c r="A1019" s="1">
        <v>56387</v>
      </c>
      <c r="B1019" s="2" t="s">
        <v>99</v>
      </c>
      <c r="C1019" s="1" t="s">
        <v>60</v>
      </c>
      <c r="D1019" s="1">
        <v>32</v>
      </c>
      <c r="E1019" s="1">
        <v>128.13999999999999</v>
      </c>
      <c r="F1019" s="1" t="s">
        <v>14</v>
      </c>
      <c r="G1019" s="1">
        <v>7.01</v>
      </c>
      <c r="H1019" s="1">
        <f>(70/100*Canada_data[[#This Row],[Sales]])</f>
        <v>89.697999999999979</v>
      </c>
      <c r="I1019" s="1">
        <f>Canada_data[[#This Row],[ Cost Of Goods ]]+Canada_data[[#This Row],[Shipping Cost]]</f>
        <v>96.707999999999984</v>
      </c>
      <c r="J1019" s="1" t="s">
        <v>108</v>
      </c>
      <c r="K1019" s="1" t="s">
        <v>44</v>
      </c>
      <c r="L1019" s="1" t="s">
        <v>27</v>
      </c>
      <c r="M1019" s="1" t="s">
        <v>79</v>
      </c>
      <c r="N1019" s="1" t="s">
        <v>19</v>
      </c>
      <c r="O1019" s="1" t="s">
        <v>100</v>
      </c>
      <c r="P1019" s="34"/>
      <c r="Q1019" s="34"/>
    </row>
    <row r="1020" spans="1:17" x14ac:dyDescent="0.3">
      <c r="A1020" s="1">
        <v>39232</v>
      </c>
      <c r="B1020" s="2">
        <v>40884</v>
      </c>
      <c r="C1020" s="1" t="s">
        <v>13</v>
      </c>
      <c r="D1020" s="1">
        <v>26</v>
      </c>
      <c r="E1020" s="1">
        <v>1451.59</v>
      </c>
      <c r="F1020" s="1" t="s">
        <v>25</v>
      </c>
      <c r="G1020" s="1">
        <v>14.3</v>
      </c>
      <c r="H1020" s="1">
        <f>(70/100*Canada_data[[#This Row],[Sales]])</f>
        <v>1016.1129999999998</v>
      </c>
      <c r="I1020" s="1">
        <f>Canada_data[[#This Row],[ Cost Of Goods ]]+Canada_data[[#This Row],[Shipping Cost]]</f>
        <v>1030.4129999999998</v>
      </c>
      <c r="J1020" s="1" t="s">
        <v>15</v>
      </c>
      <c r="K1020" s="1" t="s">
        <v>22</v>
      </c>
      <c r="L1020" s="1" t="s">
        <v>27</v>
      </c>
      <c r="M1020" s="1" t="s">
        <v>28</v>
      </c>
      <c r="N1020" s="1" t="s">
        <v>19</v>
      </c>
      <c r="O1020" s="1" t="s">
        <v>125</v>
      </c>
      <c r="P1020" s="34"/>
      <c r="Q1020" s="34"/>
    </row>
    <row r="1021" spans="1:17" x14ac:dyDescent="0.3">
      <c r="A1021" s="1">
        <v>19363</v>
      </c>
      <c r="B1021" s="2">
        <v>40670</v>
      </c>
      <c r="C1021" s="1" t="s">
        <v>35</v>
      </c>
      <c r="D1021" s="1">
        <v>41</v>
      </c>
      <c r="E1021" s="1">
        <v>248.1</v>
      </c>
      <c r="F1021" s="1" t="s">
        <v>25</v>
      </c>
      <c r="G1021" s="1">
        <v>0.96</v>
      </c>
      <c r="H1021" s="1">
        <f>(70/100*Canada_data[[#This Row],[Sales]])</f>
        <v>173.67</v>
      </c>
      <c r="I1021" s="1">
        <f>Canada_data[[#This Row],[ Cost Of Goods ]]+Canada_data[[#This Row],[Shipping Cost]]</f>
        <v>174.63</v>
      </c>
      <c r="J1021" s="1" t="s">
        <v>108</v>
      </c>
      <c r="K1021" s="1" t="s">
        <v>29</v>
      </c>
      <c r="L1021" s="1" t="s">
        <v>27</v>
      </c>
      <c r="M1021" s="1" t="s">
        <v>41</v>
      </c>
      <c r="N1021" s="1" t="s">
        <v>38</v>
      </c>
      <c r="O1021" s="2">
        <v>40731</v>
      </c>
      <c r="P1021" s="34"/>
      <c r="Q1021" s="34"/>
    </row>
    <row r="1022" spans="1:17" x14ac:dyDescent="0.3">
      <c r="A1022" s="1">
        <v>39683</v>
      </c>
      <c r="B1022" s="2">
        <v>40824</v>
      </c>
      <c r="C1022" s="1" t="s">
        <v>35</v>
      </c>
      <c r="D1022" s="1">
        <v>30</v>
      </c>
      <c r="E1022" s="1">
        <v>68.14</v>
      </c>
      <c r="F1022" s="1" t="s">
        <v>25</v>
      </c>
      <c r="G1022" s="1">
        <v>0.78</v>
      </c>
      <c r="H1022" s="1">
        <f>(70/100*Canada_data[[#This Row],[Sales]])</f>
        <v>47.698</v>
      </c>
      <c r="I1022" s="1">
        <f>Canada_data[[#This Row],[ Cost Of Goods ]]+Canada_data[[#This Row],[Shipping Cost]]</f>
        <v>48.478000000000002</v>
      </c>
      <c r="J1022" s="1" t="s">
        <v>26</v>
      </c>
      <c r="K1022" s="1" t="s">
        <v>22</v>
      </c>
      <c r="L1022" s="1" t="s">
        <v>27</v>
      </c>
      <c r="M1022" s="1" t="s">
        <v>102</v>
      </c>
      <c r="N1022" s="1" t="s">
        <v>38</v>
      </c>
      <c r="O1022" s="2">
        <v>40885</v>
      </c>
      <c r="P1022" s="34"/>
      <c r="Q1022" s="34"/>
    </row>
    <row r="1023" spans="1:17" x14ac:dyDescent="0.3">
      <c r="A1023" s="1">
        <v>50117</v>
      </c>
      <c r="B1023" s="2">
        <v>40608</v>
      </c>
      <c r="C1023" s="1" t="s">
        <v>20</v>
      </c>
      <c r="D1023" s="1">
        <v>17</v>
      </c>
      <c r="E1023" s="1">
        <v>47.44</v>
      </c>
      <c r="F1023" s="1" t="s">
        <v>25</v>
      </c>
      <c r="G1023" s="1">
        <v>0.5</v>
      </c>
      <c r="H1023" s="1">
        <f>(70/100*Canada_data[[#This Row],[Sales]])</f>
        <v>33.207999999999998</v>
      </c>
      <c r="I1023" s="1">
        <f>Canada_data[[#This Row],[ Cost Of Goods ]]+Canada_data[[#This Row],[Shipping Cost]]</f>
        <v>33.707999999999998</v>
      </c>
      <c r="J1023" s="1" t="s">
        <v>26</v>
      </c>
      <c r="K1023" s="1" t="s">
        <v>44</v>
      </c>
      <c r="L1023" s="1" t="s">
        <v>27</v>
      </c>
      <c r="M1023" s="1" t="s">
        <v>85</v>
      </c>
      <c r="N1023" s="1" t="s">
        <v>19</v>
      </c>
      <c r="O1023" s="2">
        <v>40669</v>
      </c>
      <c r="P1023" s="34"/>
      <c r="Q1023" s="34"/>
    </row>
    <row r="1024" spans="1:17" x14ac:dyDescent="0.3">
      <c r="A1024" s="1">
        <v>46531</v>
      </c>
      <c r="B1024" s="2" t="s">
        <v>112</v>
      </c>
      <c r="C1024" s="1" t="s">
        <v>13</v>
      </c>
      <c r="D1024" s="1">
        <v>23</v>
      </c>
      <c r="E1024" s="1">
        <v>84.47</v>
      </c>
      <c r="F1024" s="1" t="s">
        <v>25</v>
      </c>
      <c r="G1024" s="1">
        <v>1.49</v>
      </c>
      <c r="H1024" s="1">
        <f>(70/100*Canada_data[[#This Row],[Sales]])</f>
        <v>59.128999999999998</v>
      </c>
      <c r="I1024" s="1">
        <f>Canada_data[[#This Row],[ Cost Of Goods ]]+Canada_data[[#This Row],[Shipping Cost]]</f>
        <v>60.619</v>
      </c>
      <c r="J1024" s="1" t="s">
        <v>36</v>
      </c>
      <c r="K1024" s="1" t="s">
        <v>16</v>
      </c>
      <c r="L1024" s="1" t="s">
        <v>27</v>
      </c>
      <c r="M1024" s="1" t="s">
        <v>79</v>
      </c>
      <c r="N1024" s="1" t="s">
        <v>19</v>
      </c>
      <c r="O1024" s="1" t="s">
        <v>112</v>
      </c>
      <c r="P1024" s="34"/>
      <c r="Q1024" s="34"/>
    </row>
    <row r="1025" spans="1:17" x14ac:dyDescent="0.3">
      <c r="A1025" s="1">
        <v>45377</v>
      </c>
      <c r="B1025" s="2">
        <v>40606</v>
      </c>
      <c r="C1025" s="1" t="s">
        <v>13</v>
      </c>
      <c r="D1025" s="1">
        <v>47</v>
      </c>
      <c r="E1025" s="1">
        <v>91.43</v>
      </c>
      <c r="F1025" s="1" t="s">
        <v>25</v>
      </c>
      <c r="G1025" s="1">
        <v>1.49</v>
      </c>
      <c r="H1025" s="1">
        <f>(70/100*Canada_data[[#This Row],[Sales]])</f>
        <v>64.001000000000005</v>
      </c>
      <c r="I1025" s="1">
        <f>Canada_data[[#This Row],[ Cost Of Goods ]]+Canada_data[[#This Row],[Shipping Cost]]</f>
        <v>65.491</v>
      </c>
      <c r="J1025" s="1" t="s">
        <v>15</v>
      </c>
      <c r="K1025" s="1" t="s">
        <v>29</v>
      </c>
      <c r="L1025" s="1" t="s">
        <v>27</v>
      </c>
      <c r="M1025" s="1" t="s">
        <v>79</v>
      </c>
      <c r="N1025" s="1" t="s">
        <v>19</v>
      </c>
      <c r="O1025" s="2">
        <v>40667</v>
      </c>
      <c r="P1025" s="34"/>
      <c r="Q1025" s="34"/>
    </row>
    <row r="1026" spans="1:17" x14ac:dyDescent="0.3">
      <c r="A1026" s="1">
        <v>5444</v>
      </c>
      <c r="B1026" s="2" t="s">
        <v>42</v>
      </c>
      <c r="C1026" s="1" t="s">
        <v>20</v>
      </c>
      <c r="D1026" s="1">
        <v>2</v>
      </c>
      <c r="E1026" s="1">
        <v>885.94</v>
      </c>
      <c r="F1026" s="1" t="s">
        <v>25</v>
      </c>
      <c r="G1026" s="1">
        <v>24.49</v>
      </c>
      <c r="H1026" s="1">
        <f>(70/100*Canada_data[[#This Row],[Sales]])</f>
        <v>620.15800000000002</v>
      </c>
      <c r="I1026" s="1">
        <f>Canada_data[[#This Row],[ Cost Of Goods ]]+Canada_data[[#This Row],[Shipping Cost]]</f>
        <v>644.64800000000002</v>
      </c>
      <c r="J1026" s="1" t="s">
        <v>56</v>
      </c>
      <c r="K1026" s="1" t="s">
        <v>44</v>
      </c>
      <c r="L1026" s="1" t="s">
        <v>30</v>
      </c>
      <c r="M1026" s="1" t="s">
        <v>214</v>
      </c>
      <c r="N1026" s="1" t="s">
        <v>93</v>
      </c>
      <c r="O1026" s="1" t="s">
        <v>45</v>
      </c>
      <c r="P1026" s="34"/>
      <c r="Q1026" s="34"/>
    </row>
    <row r="1027" spans="1:17" x14ac:dyDescent="0.3">
      <c r="A1027" s="1">
        <v>33061</v>
      </c>
      <c r="B1027" s="2" t="s">
        <v>120</v>
      </c>
      <c r="C1027" s="1" t="s">
        <v>35</v>
      </c>
      <c r="D1027" s="1">
        <v>48</v>
      </c>
      <c r="E1027" s="1">
        <v>5318.89</v>
      </c>
      <c r="F1027" s="1" t="s">
        <v>25</v>
      </c>
      <c r="G1027" s="1">
        <v>8.64</v>
      </c>
      <c r="H1027" s="1">
        <f>(70/100*Canada_data[[#This Row],[Sales]])</f>
        <v>3723.223</v>
      </c>
      <c r="I1027" s="1">
        <f>Canada_data[[#This Row],[ Cost Of Goods ]]+Canada_data[[#This Row],[Shipping Cost]]</f>
        <v>3731.8629999999998</v>
      </c>
      <c r="J1027" s="1" t="s">
        <v>36</v>
      </c>
      <c r="K1027" s="1" t="s">
        <v>29</v>
      </c>
      <c r="L1027" s="1" t="s">
        <v>27</v>
      </c>
      <c r="M1027" s="1" t="s">
        <v>64</v>
      </c>
      <c r="N1027" s="1" t="s">
        <v>19</v>
      </c>
      <c r="O1027" s="1" t="s">
        <v>125</v>
      </c>
      <c r="P1027" s="34"/>
      <c r="Q1027" s="34"/>
    </row>
    <row r="1028" spans="1:17" x14ac:dyDescent="0.3">
      <c r="A1028" s="1">
        <v>37314</v>
      </c>
      <c r="B1028" s="2">
        <v>40638</v>
      </c>
      <c r="C1028" s="1" t="s">
        <v>60</v>
      </c>
      <c r="D1028" s="1">
        <v>21</v>
      </c>
      <c r="E1028" s="1">
        <v>210.86</v>
      </c>
      <c r="F1028" s="1" t="s">
        <v>25</v>
      </c>
      <c r="G1028" s="1">
        <v>6.02</v>
      </c>
      <c r="H1028" s="1">
        <f>(70/100*Canada_data[[#This Row],[Sales]])</f>
        <v>147.602</v>
      </c>
      <c r="I1028" s="1">
        <f>Canada_data[[#This Row],[ Cost Of Goods ]]+Canada_data[[#This Row],[Shipping Cost]]</f>
        <v>153.62200000000001</v>
      </c>
      <c r="J1028" s="1" t="s">
        <v>56</v>
      </c>
      <c r="K1028" s="1" t="s">
        <v>29</v>
      </c>
      <c r="L1028" s="1" t="s">
        <v>17</v>
      </c>
      <c r="M1028" s="1" t="s">
        <v>18</v>
      </c>
      <c r="N1028" s="1" t="s">
        <v>47</v>
      </c>
      <c r="O1028" s="2">
        <v>40668</v>
      </c>
      <c r="P1028" s="34"/>
      <c r="Q1028" s="34"/>
    </row>
    <row r="1029" spans="1:17" x14ac:dyDescent="0.3">
      <c r="A1029" s="1">
        <v>14503</v>
      </c>
      <c r="B1029" s="2">
        <v>40665</v>
      </c>
      <c r="C1029" s="1" t="s">
        <v>53</v>
      </c>
      <c r="D1029" s="1">
        <v>14</v>
      </c>
      <c r="E1029" s="1">
        <v>438.47</v>
      </c>
      <c r="F1029" s="1" t="s">
        <v>14</v>
      </c>
      <c r="G1029" s="1">
        <v>2.99</v>
      </c>
      <c r="H1029" s="1">
        <f>(70/100*Canada_data[[#This Row],[Sales]])</f>
        <v>306.92899999999997</v>
      </c>
      <c r="I1029" s="1">
        <f>Canada_data[[#This Row],[ Cost Of Goods ]]+Canada_data[[#This Row],[Shipping Cost]]</f>
        <v>309.91899999999998</v>
      </c>
      <c r="J1029" s="1" t="s">
        <v>40</v>
      </c>
      <c r="K1029" s="1" t="s">
        <v>22</v>
      </c>
      <c r="L1029" s="1" t="s">
        <v>27</v>
      </c>
      <c r="M1029" s="1" t="s">
        <v>79</v>
      </c>
      <c r="N1029" s="1" t="s">
        <v>19</v>
      </c>
      <c r="O1029" s="2">
        <v>40696</v>
      </c>
      <c r="P1029" s="34"/>
      <c r="Q1029" s="34"/>
    </row>
    <row r="1030" spans="1:17" x14ac:dyDescent="0.3">
      <c r="A1030" s="1">
        <v>57799</v>
      </c>
      <c r="B1030" s="2" t="s">
        <v>78</v>
      </c>
      <c r="C1030" s="1" t="s">
        <v>35</v>
      </c>
      <c r="D1030" s="1">
        <v>25</v>
      </c>
      <c r="E1030" s="1">
        <v>12343.07</v>
      </c>
      <c r="F1030" s="1" t="s">
        <v>21</v>
      </c>
      <c r="G1030" s="1">
        <v>69.3</v>
      </c>
      <c r="H1030" s="1">
        <f>(70/100*Canada_data[[#This Row],[Sales]])</f>
        <v>8640.1489999999994</v>
      </c>
      <c r="I1030" s="1">
        <f>Canada_data[[#This Row],[ Cost Of Goods ]]+Canada_data[[#This Row],[Shipping Cost]]</f>
        <v>8709.4489999999987</v>
      </c>
      <c r="J1030" s="1" t="s">
        <v>108</v>
      </c>
      <c r="K1030" s="1" t="s">
        <v>16</v>
      </c>
      <c r="L1030" s="1" t="s">
        <v>30</v>
      </c>
      <c r="M1030" s="1" t="s">
        <v>46</v>
      </c>
      <c r="N1030" s="1" t="s">
        <v>24</v>
      </c>
      <c r="O1030" s="2">
        <v>40583</v>
      </c>
      <c r="P1030" s="34"/>
      <c r="Q1030" s="34"/>
    </row>
    <row r="1031" spans="1:17" x14ac:dyDescent="0.3">
      <c r="A1031" s="1">
        <v>12037</v>
      </c>
      <c r="B1031" s="2" t="s">
        <v>228</v>
      </c>
      <c r="C1031" s="1" t="s">
        <v>13</v>
      </c>
      <c r="D1031" s="1">
        <v>14</v>
      </c>
      <c r="E1031" s="1">
        <v>135.21</v>
      </c>
      <c r="F1031" s="1" t="s">
        <v>25</v>
      </c>
      <c r="G1031" s="1">
        <v>4.3899999999999997</v>
      </c>
      <c r="H1031" s="1">
        <f>(70/100*Canada_data[[#This Row],[Sales]])</f>
        <v>94.647000000000006</v>
      </c>
      <c r="I1031" s="1">
        <f>Canada_data[[#This Row],[ Cost Of Goods ]]+Canada_data[[#This Row],[Shipping Cost]]</f>
        <v>99.037000000000006</v>
      </c>
      <c r="J1031" s="1" t="s">
        <v>72</v>
      </c>
      <c r="K1031" s="1" t="s">
        <v>16</v>
      </c>
      <c r="L1031" s="1" t="s">
        <v>27</v>
      </c>
      <c r="M1031" s="1" t="s">
        <v>28</v>
      </c>
      <c r="N1031" s="1" t="s">
        <v>38</v>
      </c>
      <c r="O1031" s="2">
        <v>40670</v>
      </c>
      <c r="P1031" s="34"/>
      <c r="Q1031" s="34"/>
    </row>
    <row r="1032" spans="1:17" x14ac:dyDescent="0.3">
      <c r="A1032" s="1">
        <v>7521</v>
      </c>
      <c r="B1032" s="2" t="s">
        <v>212</v>
      </c>
      <c r="C1032" s="1" t="s">
        <v>13</v>
      </c>
      <c r="D1032" s="1">
        <v>19</v>
      </c>
      <c r="E1032" s="1">
        <v>1942.1735000000001</v>
      </c>
      <c r="F1032" s="1" t="s">
        <v>14</v>
      </c>
      <c r="G1032" s="1">
        <v>2.5</v>
      </c>
      <c r="H1032" s="1">
        <f>(70/100*Canada_data[[#This Row],[Sales]])</f>
        <v>1359.52145</v>
      </c>
      <c r="I1032" s="1">
        <f>Canada_data[[#This Row],[ Cost Of Goods ]]+Canada_data[[#This Row],[Shipping Cost]]</f>
        <v>1362.02145</v>
      </c>
      <c r="J1032" s="1" t="s">
        <v>56</v>
      </c>
      <c r="K1032" s="1" t="s">
        <v>44</v>
      </c>
      <c r="L1032" s="1" t="s">
        <v>30</v>
      </c>
      <c r="M1032" s="1" t="s">
        <v>50</v>
      </c>
      <c r="N1032" s="1" t="s">
        <v>19</v>
      </c>
      <c r="O1032" s="2">
        <v>40666</v>
      </c>
      <c r="P1032" s="34"/>
      <c r="Q1032" s="34"/>
    </row>
    <row r="1033" spans="1:17" x14ac:dyDescent="0.3">
      <c r="A1033" s="1">
        <v>58470</v>
      </c>
      <c r="B1033" s="2">
        <v>40761</v>
      </c>
      <c r="C1033" s="1" t="s">
        <v>35</v>
      </c>
      <c r="D1033" s="1">
        <v>5</v>
      </c>
      <c r="E1033" s="1">
        <v>159.5</v>
      </c>
      <c r="F1033" s="1" t="s">
        <v>25</v>
      </c>
      <c r="G1033" s="1">
        <v>6.72</v>
      </c>
      <c r="H1033" s="1">
        <f>(70/100*Canada_data[[#This Row],[Sales]])</f>
        <v>111.64999999999999</v>
      </c>
      <c r="I1033" s="1">
        <f>Canada_data[[#This Row],[ Cost Of Goods ]]+Canada_data[[#This Row],[Shipping Cost]]</f>
        <v>118.36999999999999</v>
      </c>
      <c r="J1033" s="1" t="s">
        <v>15</v>
      </c>
      <c r="K1033" s="1" t="s">
        <v>44</v>
      </c>
      <c r="L1033" s="1" t="s">
        <v>27</v>
      </c>
      <c r="M1033" s="1" t="s">
        <v>64</v>
      </c>
      <c r="N1033" s="1" t="s">
        <v>19</v>
      </c>
      <c r="O1033" s="2">
        <v>40792</v>
      </c>
      <c r="P1033" s="34"/>
      <c r="Q1033" s="34"/>
    </row>
    <row r="1034" spans="1:17" x14ac:dyDescent="0.3">
      <c r="A1034" s="1">
        <v>12322</v>
      </c>
      <c r="B1034" s="2">
        <v>40852</v>
      </c>
      <c r="C1034" s="1" t="s">
        <v>20</v>
      </c>
      <c r="D1034" s="1">
        <v>36</v>
      </c>
      <c r="E1034" s="1">
        <v>3436.9</v>
      </c>
      <c r="F1034" s="1" t="s">
        <v>14</v>
      </c>
      <c r="G1034" s="1">
        <v>39.61</v>
      </c>
      <c r="H1034" s="1">
        <f>(70/100*Canada_data[[#This Row],[Sales]])</f>
        <v>2405.83</v>
      </c>
      <c r="I1034" s="1">
        <f>Canada_data[[#This Row],[ Cost Of Goods ]]+Canada_data[[#This Row],[Shipping Cost]]</f>
        <v>2445.44</v>
      </c>
      <c r="J1034" s="1" t="s">
        <v>56</v>
      </c>
      <c r="K1034" s="1" t="s">
        <v>44</v>
      </c>
      <c r="L1034" s="1" t="s">
        <v>17</v>
      </c>
      <c r="M1034" s="1" t="s">
        <v>18</v>
      </c>
      <c r="N1034" s="1" t="s">
        <v>47</v>
      </c>
      <c r="O1034" s="1" t="s">
        <v>199</v>
      </c>
      <c r="P1034" s="34"/>
      <c r="Q1034" s="34"/>
    </row>
    <row r="1035" spans="1:17" x14ac:dyDescent="0.3">
      <c r="A1035" s="1">
        <v>45156</v>
      </c>
      <c r="B1035" s="2">
        <v>40879</v>
      </c>
      <c r="C1035" s="1" t="s">
        <v>13</v>
      </c>
      <c r="D1035" s="1">
        <v>14</v>
      </c>
      <c r="E1035" s="1">
        <v>174.3</v>
      </c>
      <c r="F1035" s="1" t="s">
        <v>25</v>
      </c>
      <c r="G1035" s="1">
        <v>0.5</v>
      </c>
      <c r="H1035" s="1">
        <f>(70/100*Canada_data[[#This Row],[Sales]])</f>
        <v>122.01</v>
      </c>
      <c r="I1035" s="1">
        <f>Canada_data[[#This Row],[ Cost Of Goods ]]+Canada_data[[#This Row],[Shipping Cost]]</f>
        <v>122.51</v>
      </c>
      <c r="J1035" s="1" t="s">
        <v>108</v>
      </c>
      <c r="K1035" s="1" t="s">
        <v>29</v>
      </c>
      <c r="L1035" s="1" t="s">
        <v>27</v>
      </c>
      <c r="M1035" s="1" t="s">
        <v>85</v>
      </c>
      <c r="N1035" s="1" t="s">
        <v>19</v>
      </c>
      <c r="O1035" s="1" t="s">
        <v>165</v>
      </c>
      <c r="P1035" s="34"/>
      <c r="Q1035" s="34"/>
    </row>
    <row r="1036" spans="1:17" x14ac:dyDescent="0.3">
      <c r="A1036" s="1">
        <v>8995</v>
      </c>
      <c r="B1036" s="2" t="s">
        <v>235</v>
      </c>
      <c r="C1036" s="1" t="s">
        <v>35</v>
      </c>
      <c r="D1036" s="1">
        <v>35</v>
      </c>
      <c r="E1036" s="1">
        <v>3389.93</v>
      </c>
      <c r="F1036" s="1" t="s">
        <v>14</v>
      </c>
      <c r="G1036" s="1">
        <v>21.26</v>
      </c>
      <c r="H1036" s="1">
        <f>(70/100*Canada_data[[#This Row],[Sales]])</f>
        <v>2372.9509999999996</v>
      </c>
      <c r="I1036" s="1">
        <f>Canada_data[[#This Row],[ Cost Of Goods ]]+Canada_data[[#This Row],[Shipping Cost]]</f>
        <v>2394.2109999999998</v>
      </c>
      <c r="J1036" s="1" t="s">
        <v>26</v>
      </c>
      <c r="K1036" s="1" t="s">
        <v>16</v>
      </c>
      <c r="L1036" s="1" t="s">
        <v>17</v>
      </c>
      <c r="M1036" s="1" t="s">
        <v>18</v>
      </c>
      <c r="N1036" s="1" t="s">
        <v>93</v>
      </c>
      <c r="O1036" s="1" t="s">
        <v>260</v>
      </c>
      <c r="P1036" s="34"/>
      <c r="Q1036" s="34"/>
    </row>
    <row r="1037" spans="1:17" x14ac:dyDescent="0.3">
      <c r="A1037" s="1">
        <v>53056</v>
      </c>
      <c r="B1037" s="2">
        <v>40613</v>
      </c>
      <c r="C1037" s="1" t="s">
        <v>20</v>
      </c>
      <c r="D1037" s="1">
        <v>13</v>
      </c>
      <c r="E1037" s="1">
        <v>509.49</v>
      </c>
      <c r="F1037" s="1" t="s">
        <v>25</v>
      </c>
      <c r="G1037" s="1">
        <v>8.9700000000000006</v>
      </c>
      <c r="H1037" s="1">
        <f>(70/100*Canada_data[[#This Row],[Sales]])</f>
        <v>356.64299999999997</v>
      </c>
      <c r="I1037" s="1">
        <f>Canada_data[[#This Row],[ Cost Of Goods ]]+Canada_data[[#This Row],[Shipping Cost]]</f>
        <v>365.613</v>
      </c>
      <c r="J1037" s="1" t="s">
        <v>15</v>
      </c>
      <c r="K1037" s="1" t="s">
        <v>22</v>
      </c>
      <c r="L1037" s="1" t="s">
        <v>30</v>
      </c>
      <c r="M1037" s="1" t="s">
        <v>46</v>
      </c>
      <c r="N1037" s="1" t="s">
        <v>19</v>
      </c>
      <c r="O1037" s="2">
        <v>40644</v>
      </c>
      <c r="P1037" s="34"/>
      <c r="Q1037" s="34"/>
    </row>
    <row r="1038" spans="1:17" x14ac:dyDescent="0.3">
      <c r="A1038" s="1">
        <v>24486</v>
      </c>
      <c r="B1038" s="2" t="s">
        <v>146</v>
      </c>
      <c r="C1038" s="1" t="s">
        <v>60</v>
      </c>
      <c r="D1038" s="1">
        <v>3</v>
      </c>
      <c r="E1038" s="1">
        <v>28.11</v>
      </c>
      <c r="F1038" s="1" t="s">
        <v>25</v>
      </c>
      <c r="G1038" s="1">
        <v>2.83</v>
      </c>
      <c r="H1038" s="1">
        <f>(70/100*Canada_data[[#This Row],[Sales]])</f>
        <v>19.677</v>
      </c>
      <c r="I1038" s="1">
        <f>Canada_data[[#This Row],[ Cost Of Goods ]]+Canada_data[[#This Row],[Shipping Cost]]</f>
        <v>22.506999999999998</v>
      </c>
      <c r="J1038" s="1" t="s">
        <v>56</v>
      </c>
      <c r="K1038" s="1" t="s">
        <v>16</v>
      </c>
      <c r="L1038" s="1" t="s">
        <v>30</v>
      </c>
      <c r="M1038" s="1" t="s">
        <v>31</v>
      </c>
      <c r="N1038" s="1" t="s">
        <v>32</v>
      </c>
      <c r="O1038" s="1" t="s">
        <v>283</v>
      </c>
      <c r="P1038" s="34"/>
      <c r="Q1038" s="34"/>
    </row>
    <row r="1039" spans="1:17" x14ac:dyDescent="0.3">
      <c r="A1039" s="1">
        <v>34243</v>
      </c>
      <c r="B1039" s="2">
        <v>40849</v>
      </c>
      <c r="C1039" s="1" t="s">
        <v>35</v>
      </c>
      <c r="D1039" s="1">
        <v>35</v>
      </c>
      <c r="E1039" s="1">
        <v>1264.1300000000001</v>
      </c>
      <c r="F1039" s="1" t="s">
        <v>25</v>
      </c>
      <c r="G1039" s="1">
        <v>35</v>
      </c>
      <c r="H1039" s="1">
        <f>(70/100*Canada_data[[#This Row],[Sales]])</f>
        <v>884.89100000000008</v>
      </c>
      <c r="I1039" s="1">
        <f>Canada_data[[#This Row],[ Cost Of Goods ]]+Canada_data[[#This Row],[Shipping Cost]]</f>
        <v>919.89100000000008</v>
      </c>
      <c r="J1039" s="1" t="s">
        <v>15</v>
      </c>
      <c r="K1039" s="1" t="s">
        <v>29</v>
      </c>
      <c r="L1039" s="1" t="s">
        <v>27</v>
      </c>
      <c r="M1039" s="1" t="s">
        <v>64</v>
      </c>
      <c r="N1039" s="1" t="s">
        <v>93</v>
      </c>
      <c r="O1039" s="1" t="s">
        <v>181</v>
      </c>
      <c r="P1039" s="34"/>
      <c r="Q1039" s="34"/>
    </row>
    <row r="1040" spans="1:17" x14ac:dyDescent="0.3">
      <c r="A1040" s="1">
        <v>39041</v>
      </c>
      <c r="B1040" s="2" t="s">
        <v>195</v>
      </c>
      <c r="C1040" s="1" t="s">
        <v>20</v>
      </c>
      <c r="D1040" s="1">
        <v>23</v>
      </c>
      <c r="E1040" s="1">
        <v>336.86</v>
      </c>
      <c r="F1040" s="1" t="s">
        <v>25</v>
      </c>
      <c r="G1040" s="1">
        <v>5.3</v>
      </c>
      <c r="H1040" s="1">
        <f>(70/100*Canada_data[[#This Row],[Sales]])</f>
        <v>235.80199999999999</v>
      </c>
      <c r="I1040" s="1">
        <f>Canada_data[[#This Row],[ Cost Of Goods ]]+Canada_data[[#This Row],[Shipping Cost]]</f>
        <v>241.102</v>
      </c>
      <c r="J1040" s="1" t="s">
        <v>15</v>
      </c>
      <c r="K1040" s="1" t="s">
        <v>22</v>
      </c>
      <c r="L1040" s="1" t="s">
        <v>17</v>
      </c>
      <c r="M1040" s="1" t="s">
        <v>18</v>
      </c>
      <c r="N1040" s="1" t="s">
        <v>38</v>
      </c>
      <c r="O1040" s="1" t="s">
        <v>171</v>
      </c>
      <c r="P1040" s="34"/>
      <c r="Q1040" s="34"/>
    </row>
    <row r="1041" spans="1:17" x14ac:dyDescent="0.3">
      <c r="A1041" s="1">
        <v>58566</v>
      </c>
      <c r="B1041" s="2" t="s">
        <v>66</v>
      </c>
      <c r="C1041" s="1" t="s">
        <v>53</v>
      </c>
      <c r="D1041" s="1">
        <v>45</v>
      </c>
      <c r="E1041" s="1">
        <v>4680.8900000000003</v>
      </c>
      <c r="F1041" s="1" t="s">
        <v>25</v>
      </c>
      <c r="G1041" s="1">
        <v>10.119999999999999</v>
      </c>
      <c r="H1041" s="1">
        <f>(70/100*Canada_data[[#This Row],[Sales]])</f>
        <v>3276.623</v>
      </c>
      <c r="I1041" s="1">
        <f>Canada_data[[#This Row],[ Cost Of Goods ]]+Canada_data[[#This Row],[Shipping Cost]]</f>
        <v>3286.7429999999999</v>
      </c>
      <c r="J1041" s="1" t="s">
        <v>59</v>
      </c>
      <c r="K1041" s="1" t="s">
        <v>16</v>
      </c>
      <c r="L1041" s="1" t="s">
        <v>17</v>
      </c>
      <c r="M1041" s="1" t="s">
        <v>18</v>
      </c>
      <c r="N1041" s="1" t="s">
        <v>93</v>
      </c>
      <c r="O1041" s="1" t="s">
        <v>263</v>
      </c>
      <c r="P1041" s="34"/>
      <c r="Q1041" s="34"/>
    </row>
    <row r="1042" spans="1:17" x14ac:dyDescent="0.3">
      <c r="A1042" s="1">
        <v>3393</v>
      </c>
      <c r="B1042" s="2">
        <v>40609</v>
      </c>
      <c r="C1042" s="1" t="s">
        <v>35</v>
      </c>
      <c r="D1042" s="1">
        <v>33</v>
      </c>
      <c r="E1042" s="1">
        <v>325.92</v>
      </c>
      <c r="F1042" s="1" t="s">
        <v>25</v>
      </c>
      <c r="G1042" s="1">
        <v>7.29</v>
      </c>
      <c r="H1042" s="1">
        <f>(70/100*Canada_data[[#This Row],[Sales]])</f>
        <v>228.14400000000001</v>
      </c>
      <c r="I1042" s="1">
        <f>Canada_data[[#This Row],[ Cost Of Goods ]]+Canada_data[[#This Row],[Shipping Cost]]</f>
        <v>235.434</v>
      </c>
      <c r="J1042" s="1" t="s">
        <v>43</v>
      </c>
      <c r="K1042" s="1" t="s">
        <v>16</v>
      </c>
      <c r="L1042" s="1" t="s">
        <v>17</v>
      </c>
      <c r="M1042" s="1" t="s">
        <v>18</v>
      </c>
      <c r="N1042" s="1" t="s">
        <v>32</v>
      </c>
      <c r="O1042" s="2">
        <v>40609</v>
      </c>
      <c r="P1042" s="34"/>
      <c r="Q1042" s="34"/>
    </row>
    <row r="1043" spans="1:17" x14ac:dyDescent="0.3">
      <c r="A1043" s="1">
        <v>28867</v>
      </c>
      <c r="B1043" s="2" t="s">
        <v>86</v>
      </c>
      <c r="C1043" s="1" t="s">
        <v>60</v>
      </c>
      <c r="D1043" s="1">
        <v>6</v>
      </c>
      <c r="E1043" s="1">
        <v>642.41999999999996</v>
      </c>
      <c r="F1043" s="1" t="s">
        <v>25</v>
      </c>
      <c r="G1043" s="1">
        <v>19.989999999999998</v>
      </c>
      <c r="H1043" s="1">
        <f>(70/100*Canada_data[[#This Row],[Sales]])</f>
        <v>449.69399999999996</v>
      </c>
      <c r="I1043" s="1">
        <f>Canada_data[[#This Row],[ Cost Of Goods ]]+Canada_data[[#This Row],[Shipping Cost]]</f>
        <v>469.68399999999997</v>
      </c>
      <c r="J1043" s="1" t="s">
        <v>108</v>
      </c>
      <c r="K1043" s="1" t="s">
        <v>22</v>
      </c>
      <c r="L1043" s="1" t="s">
        <v>27</v>
      </c>
      <c r="M1043" s="1" t="s">
        <v>28</v>
      </c>
      <c r="N1043" s="1" t="s">
        <v>19</v>
      </c>
      <c r="O1043" s="1" t="s">
        <v>92</v>
      </c>
      <c r="P1043" s="34"/>
      <c r="Q1043" s="34"/>
    </row>
    <row r="1044" spans="1:17" x14ac:dyDescent="0.3">
      <c r="A1044" s="1">
        <v>24646</v>
      </c>
      <c r="B1044" s="2" t="s">
        <v>170</v>
      </c>
      <c r="C1044" s="1" t="s">
        <v>53</v>
      </c>
      <c r="D1044" s="1">
        <v>46</v>
      </c>
      <c r="E1044" s="1">
        <v>662.51</v>
      </c>
      <c r="F1044" s="1" t="s">
        <v>25</v>
      </c>
      <c r="G1044" s="1">
        <v>1.39</v>
      </c>
      <c r="H1044" s="1">
        <f>(70/100*Canada_data[[#This Row],[Sales]])</f>
        <v>463.75699999999995</v>
      </c>
      <c r="I1044" s="1">
        <f>Canada_data[[#This Row],[ Cost Of Goods ]]+Canada_data[[#This Row],[Shipping Cost]]</f>
        <v>465.14699999999993</v>
      </c>
      <c r="J1044" s="1" t="s">
        <v>108</v>
      </c>
      <c r="K1044" s="1" t="s">
        <v>44</v>
      </c>
      <c r="L1044" s="1" t="s">
        <v>27</v>
      </c>
      <c r="M1044" s="1" t="s">
        <v>168</v>
      </c>
      <c r="N1044" s="1" t="s">
        <v>19</v>
      </c>
      <c r="O1044" s="1" t="s">
        <v>75</v>
      </c>
      <c r="P1044" s="34"/>
      <c r="Q1044" s="34"/>
    </row>
    <row r="1045" spans="1:17" x14ac:dyDescent="0.3">
      <c r="A1045" s="1">
        <v>6566</v>
      </c>
      <c r="B1045" s="2" t="s">
        <v>110</v>
      </c>
      <c r="C1045" s="1" t="s">
        <v>20</v>
      </c>
      <c r="D1045" s="1">
        <v>21</v>
      </c>
      <c r="E1045" s="1">
        <v>748.83</v>
      </c>
      <c r="F1045" s="1" t="s">
        <v>25</v>
      </c>
      <c r="G1045" s="1">
        <v>1.99</v>
      </c>
      <c r="H1045" s="1">
        <f>(70/100*Canada_data[[#This Row],[Sales]])</f>
        <v>524.18100000000004</v>
      </c>
      <c r="I1045" s="1">
        <f>Canada_data[[#This Row],[ Cost Of Goods ]]+Canada_data[[#This Row],[Shipping Cost]]</f>
        <v>526.17100000000005</v>
      </c>
      <c r="J1045" s="1" t="s">
        <v>49</v>
      </c>
      <c r="K1045" s="1" t="s">
        <v>22</v>
      </c>
      <c r="L1045" s="1" t="s">
        <v>30</v>
      </c>
      <c r="M1045" s="1" t="s">
        <v>31</v>
      </c>
      <c r="N1045" s="1" t="s">
        <v>32</v>
      </c>
      <c r="O1045" s="1" t="s">
        <v>110</v>
      </c>
      <c r="P1045" s="34"/>
      <c r="Q1045" s="34"/>
    </row>
    <row r="1046" spans="1:17" x14ac:dyDescent="0.3">
      <c r="A1046" s="1">
        <v>2757</v>
      </c>
      <c r="B1046" s="2" t="s">
        <v>210</v>
      </c>
      <c r="C1046" s="1" t="s">
        <v>20</v>
      </c>
      <c r="D1046" s="1">
        <v>39</v>
      </c>
      <c r="E1046" s="1">
        <v>3554.46</v>
      </c>
      <c r="F1046" s="1" t="s">
        <v>21</v>
      </c>
      <c r="G1046" s="1">
        <v>74.349999999999994</v>
      </c>
      <c r="H1046" s="1">
        <f>(70/100*Canada_data[[#This Row],[Sales]])</f>
        <v>2488.1219999999998</v>
      </c>
      <c r="I1046" s="1">
        <f>Canada_data[[#This Row],[ Cost Of Goods ]]+Canada_data[[#This Row],[Shipping Cost]]</f>
        <v>2562.4719999999998</v>
      </c>
      <c r="J1046" s="1" t="s">
        <v>70</v>
      </c>
      <c r="K1046" s="1" t="s">
        <v>22</v>
      </c>
      <c r="L1046" s="1" t="s">
        <v>17</v>
      </c>
      <c r="M1046" s="1" t="s">
        <v>23</v>
      </c>
      <c r="N1046" s="1" t="s">
        <v>24</v>
      </c>
      <c r="O1046" s="1" t="s">
        <v>210</v>
      </c>
      <c r="P1046" s="34"/>
      <c r="Q1046" s="34"/>
    </row>
    <row r="1047" spans="1:17" x14ac:dyDescent="0.3">
      <c r="A1047" s="1">
        <v>38531</v>
      </c>
      <c r="B1047" s="2">
        <v>40675</v>
      </c>
      <c r="C1047" s="1" t="s">
        <v>13</v>
      </c>
      <c r="D1047" s="1">
        <v>26</v>
      </c>
      <c r="E1047" s="1">
        <v>118.43</v>
      </c>
      <c r="F1047" s="1" t="s">
        <v>14</v>
      </c>
      <c r="G1047" s="1">
        <v>2.2599999999999998</v>
      </c>
      <c r="H1047" s="1">
        <f>(70/100*Canada_data[[#This Row],[Sales]])</f>
        <v>82.900999999999996</v>
      </c>
      <c r="I1047" s="1">
        <f>Canada_data[[#This Row],[ Cost Of Goods ]]+Canada_data[[#This Row],[Shipping Cost]]</f>
        <v>85.161000000000001</v>
      </c>
      <c r="J1047" s="1" t="s">
        <v>72</v>
      </c>
      <c r="K1047" s="1" t="s">
        <v>29</v>
      </c>
      <c r="L1047" s="1" t="s">
        <v>27</v>
      </c>
      <c r="M1047" s="1" t="s">
        <v>28</v>
      </c>
      <c r="N1047" s="1" t="s">
        <v>38</v>
      </c>
      <c r="O1047" s="2">
        <v>40889</v>
      </c>
      <c r="P1047" s="34"/>
      <c r="Q1047" s="34"/>
    </row>
    <row r="1048" spans="1:17" x14ac:dyDescent="0.3">
      <c r="A1048" s="1">
        <v>10338</v>
      </c>
      <c r="B1048" s="2" t="s">
        <v>130</v>
      </c>
      <c r="C1048" s="1" t="s">
        <v>53</v>
      </c>
      <c r="D1048" s="1">
        <v>7</v>
      </c>
      <c r="E1048" s="1">
        <v>363.57</v>
      </c>
      <c r="F1048" s="1" t="s">
        <v>21</v>
      </c>
      <c r="G1048" s="1">
        <v>46.59</v>
      </c>
      <c r="H1048" s="1">
        <f>(70/100*Canada_data[[#This Row],[Sales]])</f>
        <v>254.49899999999997</v>
      </c>
      <c r="I1048" s="1">
        <f>Canada_data[[#This Row],[ Cost Of Goods ]]+Canada_data[[#This Row],[Shipping Cost]]</f>
        <v>301.08899999999994</v>
      </c>
      <c r="J1048" s="1" t="s">
        <v>43</v>
      </c>
      <c r="K1048" s="1" t="s">
        <v>22</v>
      </c>
      <c r="L1048" s="1" t="s">
        <v>17</v>
      </c>
      <c r="M1048" s="1" t="s">
        <v>57</v>
      </c>
      <c r="N1048" s="1" t="s">
        <v>62</v>
      </c>
      <c r="O1048" s="1" t="s">
        <v>121</v>
      </c>
      <c r="P1048" s="34"/>
      <c r="Q1048" s="34"/>
    </row>
    <row r="1049" spans="1:17" x14ac:dyDescent="0.3">
      <c r="A1049" s="1">
        <v>18273</v>
      </c>
      <c r="B1049" s="2" t="s">
        <v>54</v>
      </c>
      <c r="C1049" s="1" t="s">
        <v>13</v>
      </c>
      <c r="D1049" s="1">
        <v>18</v>
      </c>
      <c r="E1049" s="1">
        <v>925.03</v>
      </c>
      <c r="F1049" s="1" t="s">
        <v>25</v>
      </c>
      <c r="G1049" s="1">
        <v>19.989999999999998</v>
      </c>
      <c r="H1049" s="1">
        <f>(70/100*Canada_data[[#This Row],[Sales]])</f>
        <v>647.52099999999996</v>
      </c>
      <c r="I1049" s="1">
        <f>Canada_data[[#This Row],[ Cost Of Goods ]]+Canada_data[[#This Row],[Shipping Cost]]</f>
        <v>667.51099999999997</v>
      </c>
      <c r="J1049" s="1" t="s">
        <v>126</v>
      </c>
      <c r="K1049" s="1" t="s">
        <v>22</v>
      </c>
      <c r="L1049" s="1" t="s">
        <v>30</v>
      </c>
      <c r="M1049" s="1" t="s">
        <v>31</v>
      </c>
      <c r="N1049" s="1" t="s">
        <v>19</v>
      </c>
      <c r="O1049" s="1" t="s">
        <v>175</v>
      </c>
      <c r="P1049" s="34"/>
      <c r="Q1049" s="34"/>
    </row>
    <row r="1050" spans="1:17" x14ac:dyDescent="0.3">
      <c r="A1050" s="1">
        <v>44579</v>
      </c>
      <c r="B1050" s="2">
        <v>40608</v>
      </c>
      <c r="C1050" s="1" t="s">
        <v>53</v>
      </c>
      <c r="D1050" s="1">
        <v>19</v>
      </c>
      <c r="E1050" s="1">
        <v>3896.39</v>
      </c>
      <c r="F1050" s="1" t="s">
        <v>25</v>
      </c>
      <c r="G1050" s="1">
        <v>18.059999999999999</v>
      </c>
      <c r="H1050" s="1">
        <f>(70/100*Canada_data[[#This Row],[Sales]])</f>
        <v>2727.473</v>
      </c>
      <c r="I1050" s="1">
        <f>Canada_data[[#This Row],[ Cost Of Goods ]]+Canada_data[[#This Row],[Shipping Cost]]</f>
        <v>2745.5329999999999</v>
      </c>
      <c r="J1050" s="1" t="s">
        <v>56</v>
      </c>
      <c r="K1050" s="1" t="s">
        <v>44</v>
      </c>
      <c r="L1050" s="1" t="s">
        <v>17</v>
      </c>
      <c r="M1050" s="1" t="s">
        <v>23</v>
      </c>
      <c r="N1050" s="1" t="s">
        <v>93</v>
      </c>
      <c r="O1050" s="2">
        <v>40639</v>
      </c>
      <c r="P1050" s="34"/>
      <c r="Q1050" s="34"/>
    </row>
    <row r="1051" spans="1:17" x14ac:dyDescent="0.3">
      <c r="A1051" s="1">
        <v>20068</v>
      </c>
      <c r="B1051" s="2" t="s">
        <v>158</v>
      </c>
      <c r="C1051" s="1" t="s">
        <v>20</v>
      </c>
      <c r="D1051" s="1">
        <v>9</v>
      </c>
      <c r="E1051" s="1">
        <v>53.18</v>
      </c>
      <c r="F1051" s="1" t="s">
        <v>25</v>
      </c>
      <c r="G1051" s="1">
        <v>6.98</v>
      </c>
      <c r="H1051" s="1">
        <f>(70/100*Canada_data[[#This Row],[Sales]])</f>
        <v>37.225999999999999</v>
      </c>
      <c r="I1051" s="1">
        <f>Canada_data[[#This Row],[ Cost Of Goods ]]+Canada_data[[#This Row],[Shipping Cost]]</f>
        <v>44.206000000000003</v>
      </c>
      <c r="J1051" s="1" t="s">
        <v>36</v>
      </c>
      <c r="K1051" s="1" t="s">
        <v>29</v>
      </c>
      <c r="L1051" s="1" t="s">
        <v>27</v>
      </c>
      <c r="M1051" s="1" t="s">
        <v>79</v>
      </c>
      <c r="N1051" s="1" t="s">
        <v>19</v>
      </c>
      <c r="O1051" s="2">
        <v>40546</v>
      </c>
      <c r="P1051" s="34"/>
      <c r="Q1051" s="34"/>
    </row>
    <row r="1052" spans="1:17" x14ac:dyDescent="0.3">
      <c r="A1052" s="1">
        <v>42918</v>
      </c>
      <c r="B1052" s="2" t="s">
        <v>100</v>
      </c>
      <c r="C1052" s="1" t="s">
        <v>35</v>
      </c>
      <c r="D1052" s="1">
        <v>46</v>
      </c>
      <c r="E1052" s="1">
        <v>410.43</v>
      </c>
      <c r="F1052" s="1" t="s">
        <v>25</v>
      </c>
      <c r="G1052" s="1">
        <v>5.76</v>
      </c>
      <c r="H1052" s="1">
        <f>(70/100*Canada_data[[#This Row],[Sales]])</f>
        <v>287.30099999999999</v>
      </c>
      <c r="I1052" s="1">
        <f>Canada_data[[#This Row],[ Cost Of Goods ]]+Canada_data[[#This Row],[Shipping Cost]]</f>
        <v>293.06099999999998</v>
      </c>
      <c r="J1052" s="1" t="s">
        <v>126</v>
      </c>
      <c r="K1052" s="1" t="s">
        <v>22</v>
      </c>
      <c r="L1052" s="1" t="s">
        <v>30</v>
      </c>
      <c r="M1052" s="1" t="s">
        <v>46</v>
      </c>
      <c r="N1052" s="1" t="s">
        <v>47</v>
      </c>
      <c r="O1052" s="1" t="s">
        <v>113</v>
      </c>
      <c r="P1052" s="34"/>
      <c r="Q1052" s="34"/>
    </row>
    <row r="1053" spans="1:17" x14ac:dyDescent="0.3">
      <c r="A1053" s="1">
        <v>9216</v>
      </c>
      <c r="B1053" s="2" t="s">
        <v>182</v>
      </c>
      <c r="C1053" s="1" t="s">
        <v>60</v>
      </c>
      <c r="D1053" s="1">
        <v>36</v>
      </c>
      <c r="E1053" s="1">
        <v>5977.63</v>
      </c>
      <c r="F1053" s="1" t="s">
        <v>21</v>
      </c>
      <c r="G1053" s="1">
        <v>55.24</v>
      </c>
      <c r="H1053" s="1">
        <f>(70/100*Canada_data[[#This Row],[Sales]])</f>
        <v>4184.3409999999994</v>
      </c>
      <c r="I1053" s="1">
        <f>Canada_data[[#This Row],[ Cost Of Goods ]]+Canada_data[[#This Row],[Shipping Cost]]</f>
        <v>4239.5809999999992</v>
      </c>
      <c r="J1053" s="1" t="s">
        <v>126</v>
      </c>
      <c r="K1053" s="1" t="s">
        <v>16</v>
      </c>
      <c r="L1053" s="1" t="s">
        <v>27</v>
      </c>
      <c r="M1053" s="1" t="s">
        <v>76</v>
      </c>
      <c r="N1053" s="1" t="s">
        <v>24</v>
      </c>
      <c r="O1053" s="1" t="s">
        <v>75</v>
      </c>
      <c r="P1053" s="34"/>
      <c r="Q1053" s="34"/>
    </row>
    <row r="1054" spans="1:17" x14ac:dyDescent="0.3">
      <c r="A1054" s="1">
        <v>54882</v>
      </c>
      <c r="B1054" s="2">
        <v>40696</v>
      </c>
      <c r="C1054" s="1" t="s">
        <v>20</v>
      </c>
      <c r="D1054" s="1">
        <v>17</v>
      </c>
      <c r="E1054" s="1">
        <v>86.29</v>
      </c>
      <c r="F1054" s="1" t="s">
        <v>25</v>
      </c>
      <c r="G1054" s="1">
        <v>0.49</v>
      </c>
      <c r="H1054" s="1">
        <f>(70/100*Canada_data[[#This Row],[Sales]])</f>
        <v>60.402999999999999</v>
      </c>
      <c r="I1054" s="1">
        <f>Canada_data[[#This Row],[ Cost Of Goods ]]+Canada_data[[#This Row],[Shipping Cost]]</f>
        <v>60.893000000000001</v>
      </c>
      <c r="J1054" s="1" t="s">
        <v>40</v>
      </c>
      <c r="K1054" s="1" t="s">
        <v>16</v>
      </c>
      <c r="L1054" s="1" t="s">
        <v>27</v>
      </c>
      <c r="M1054" s="1" t="s">
        <v>85</v>
      </c>
      <c r="N1054" s="1" t="s">
        <v>19</v>
      </c>
      <c r="O1054" s="2">
        <v>40788</v>
      </c>
      <c r="P1054" s="34"/>
      <c r="Q1054" s="34"/>
    </row>
    <row r="1055" spans="1:17" x14ac:dyDescent="0.3">
      <c r="A1055" s="1">
        <v>27778</v>
      </c>
      <c r="B1055" s="2">
        <v>40583</v>
      </c>
      <c r="C1055" s="1" t="s">
        <v>20</v>
      </c>
      <c r="D1055" s="1">
        <v>34</v>
      </c>
      <c r="E1055" s="1">
        <v>4805.92</v>
      </c>
      <c r="F1055" s="1" t="s">
        <v>21</v>
      </c>
      <c r="G1055" s="1">
        <v>36.090000000000003</v>
      </c>
      <c r="H1055" s="1">
        <f>(70/100*Canada_data[[#This Row],[Sales]])</f>
        <v>3364.1439999999998</v>
      </c>
      <c r="I1055" s="1">
        <f>Canada_data[[#This Row],[ Cost Of Goods ]]+Canada_data[[#This Row],[Shipping Cost]]</f>
        <v>3400.2339999999999</v>
      </c>
      <c r="J1055" s="1" t="s">
        <v>26</v>
      </c>
      <c r="K1055" s="1" t="s">
        <v>22</v>
      </c>
      <c r="L1055" s="1" t="s">
        <v>17</v>
      </c>
      <c r="M1055" s="1" t="s">
        <v>150</v>
      </c>
      <c r="N1055" s="1" t="s">
        <v>62</v>
      </c>
      <c r="O1055" s="2">
        <v>40642</v>
      </c>
      <c r="P1055" s="34"/>
      <c r="Q1055" s="34"/>
    </row>
    <row r="1056" spans="1:17" x14ac:dyDescent="0.3">
      <c r="A1056" s="1">
        <v>8419</v>
      </c>
      <c r="B1056" s="2" t="s">
        <v>264</v>
      </c>
      <c r="C1056" s="1" t="s">
        <v>20</v>
      </c>
      <c r="D1056" s="1">
        <v>24</v>
      </c>
      <c r="E1056" s="1">
        <v>152.6</v>
      </c>
      <c r="F1056" s="1" t="s">
        <v>25</v>
      </c>
      <c r="G1056" s="1">
        <v>7.03</v>
      </c>
      <c r="H1056" s="1">
        <f>(70/100*Canada_data[[#This Row],[Sales]])</f>
        <v>106.82</v>
      </c>
      <c r="I1056" s="1">
        <f>Canada_data[[#This Row],[ Cost Of Goods ]]+Canada_data[[#This Row],[Shipping Cost]]</f>
        <v>113.85</v>
      </c>
      <c r="J1056" s="1" t="s">
        <v>70</v>
      </c>
      <c r="K1056" s="1" t="s">
        <v>44</v>
      </c>
      <c r="L1056" s="1" t="s">
        <v>27</v>
      </c>
      <c r="M1056" s="1" t="s">
        <v>28</v>
      </c>
      <c r="N1056" s="1" t="s">
        <v>19</v>
      </c>
      <c r="O1056" s="1" t="s">
        <v>230</v>
      </c>
      <c r="P1056" s="34"/>
      <c r="Q1056" s="34"/>
    </row>
    <row r="1057" spans="1:17" x14ac:dyDescent="0.3">
      <c r="A1057" s="1">
        <v>14948</v>
      </c>
      <c r="B1057" s="2" t="s">
        <v>111</v>
      </c>
      <c r="C1057" s="1" t="s">
        <v>60</v>
      </c>
      <c r="D1057" s="1">
        <v>6</v>
      </c>
      <c r="E1057" s="1">
        <v>647.78</v>
      </c>
      <c r="F1057" s="1" t="s">
        <v>21</v>
      </c>
      <c r="G1057" s="1">
        <v>35.840000000000003</v>
      </c>
      <c r="H1057" s="1">
        <f>(70/100*Canada_data[[#This Row],[Sales]])</f>
        <v>453.44599999999997</v>
      </c>
      <c r="I1057" s="1">
        <f>Canada_data[[#This Row],[ Cost Of Goods ]]+Canada_data[[#This Row],[Shipping Cost]]</f>
        <v>489.28599999999994</v>
      </c>
      <c r="J1057" s="1" t="s">
        <v>15</v>
      </c>
      <c r="K1057" s="1" t="s">
        <v>44</v>
      </c>
      <c r="L1057" s="1" t="s">
        <v>17</v>
      </c>
      <c r="M1057" s="1" t="s">
        <v>150</v>
      </c>
      <c r="N1057" s="1" t="s">
        <v>62</v>
      </c>
      <c r="O1057" s="1" t="s">
        <v>65</v>
      </c>
      <c r="P1057" s="34"/>
      <c r="Q1057" s="34"/>
    </row>
    <row r="1058" spans="1:17" x14ac:dyDescent="0.3">
      <c r="A1058" s="1">
        <v>45543</v>
      </c>
      <c r="B1058" s="2">
        <v>40576</v>
      </c>
      <c r="C1058" s="1" t="s">
        <v>13</v>
      </c>
      <c r="D1058" s="1">
        <v>16</v>
      </c>
      <c r="E1058" s="1">
        <v>1223.43</v>
      </c>
      <c r="F1058" s="1" t="s">
        <v>21</v>
      </c>
      <c r="G1058" s="1">
        <v>89.3</v>
      </c>
      <c r="H1058" s="1">
        <f>(70/100*Canada_data[[#This Row],[Sales]])</f>
        <v>856.40099999999995</v>
      </c>
      <c r="I1058" s="1">
        <f>Canada_data[[#This Row],[ Cost Of Goods ]]+Canada_data[[#This Row],[Shipping Cost]]</f>
        <v>945.70099999999991</v>
      </c>
      <c r="J1058" s="1" t="s">
        <v>56</v>
      </c>
      <c r="K1058" s="1" t="s">
        <v>22</v>
      </c>
      <c r="L1058" s="1" t="s">
        <v>17</v>
      </c>
      <c r="M1058" s="1" t="s">
        <v>57</v>
      </c>
      <c r="N1058" s="1" t="s">
        <v>62</v>
      </c>
      <c r="O1058" s="2">
        <v>40696</v>
      </c>
      <c r="P1058" s="34"/>
      <c r="Q1058" s="34"/>
    </row>
    <row r="1059" spans="1:17" x14ac:dyDescent="0.3">
      <c r="A1059" s="1">
        <v>31109</v>
      </c>
      <c r="B1059" s="2" t="s">
        <v>171</v>
      </c>
      <c r="C1059" s="1" t="s">
        <v>13</v>
      </c>
      <c r="D1059" s="1">
        <v>49</v>
      </c>
      <c r="E1059" s="1">
        <v>1515</v>
      </c>
      <c r="F1059" s="1" t="s">
        <v>25</v>
      </c>
      <c r="G1059" s="1">
        <v>12.62</v>
      </c>
      <c r="H1059" s="1">
        <f>(70/100*Canada_data[[#This Row],[Sales]])</f>
        <v>1060.5</v>
      </c>
      <c r="I1059" s="1">
        <f>Canada_data[[#This Row],[ Cost Of Goods ]]+Canada_data[[#This Row],[Shipping Cost]]</f>
        <v>1073.1199999999999</v>
      </c>
      <c r="J1059" s="1" t="s">
        <v>59</v>
      </c>
      <c r="K1059" s="1" t="s">
        <v>44</v>
      </c>
      <c r="L1059" s="1" t="s">
        <v>27</v>
      </c>
      <c r="M1059" s="1" t="s">
        <v>79</v>
      </c>
      <c r="N1059" s="1" t="s">
        <v>19</v>
      </c>
      <c r="O1059" s="2">
        <v>40554</v>
      </c>
      <c r="P1059" s="34"/>
      <c r="Q1059" s="34"/>
    </row>
    <row r="1060" spans="1:17" x14ac:dyDescent="0.3">
      <c r="A1060" s="1">
        <v>44960</v>
      </c>
      <c r="B1060" s="2">
        <v>40607</v>
      </c>
      <c r="C1060" s="1" t="s">
        <v>13</v>
      </c>
      <c r="D1060" s="1">
        <v>22</v>
      </c>
      <c r="E1060" s="1">
        <v>180.92</v>
      </c>
      <c r="F1060" s="1" t="s">
        <v>25</v>
      </c>
      <c r="G1060" s="1">
        <v>6.14</v>
      </c>
      <c r="H1060" s="1">
        <f>(70/100*Canada_data[[#This Row],[Sales]])</f>
        <v>126.64399999999998</v>
      </c>
      <c r="I1060" s="1">
        <f>Canada_data[[#This Row],[ Cost Of Goods ]]+Canada_data[[#This Row],[Shipping Cost]]</f>
        <v>132.78399999999996</v>
      </c>
      <c r="J1060" s="1" t="s">
        <v>56</v>
      </c>
      <c r="K1060" s="1" t="s">
        <v>16</v>
      </c>
      <c r="L1060" s="1" t="s">
        <v>27</v>
      </c>
      <c r="M1060" s="1" t="s">
        <v>37</v>
      </c>
      <c r="N1060" s="1" t="s">
        <v>32</v>
      </c>
      <c r="O1060" s="2">
        <v>40607</v>
      </c>
      <c r="P1060" s="34"/>
      <c r="Q1060" s="34"/>
    </row>
    <row r="1061" spans="1:17" x14ac:dyDescent="0.3">
      <c r="A1061" s="1">
        <v>54279</v>
      </c>
      <c r="B1061" s="2" t="s">
        <v>275</v>
      </c>
      <c r="C1061" s="1" t="s">
        <v>35</v>
      </c>
      <c r="D1061" s="1">
        <v>41</v>
      </c>
      <c r="E1061" s="1">
        <v>10071.09</v>
      </c>
      <c r="F1061" s="1" t="s">
        <v>21</v>
      </c>
      <c r="G1061" s="1">
        <v>17.86</v>
      </c>
      <c r="H1061" s="1">
        <f>(70/100*Canada_data[[#This Row],[Sales]])</f>
        <v>7049.7629999999999</v>
      </c>
      <c r="I1061" s="1">
        <f>Canada_data[[#This Row],[ Cost Of Goods ]]+Canada_data[[#This Row],[Shipping Cost]]</f>
        <v>7067.6229999999996</v>
      </c>
      <c r="J1061" s="1" t="s">
        <v>59</v>
      </c>
      <c r="K1061" s="1" t="s">
        <v>22</v>
      </c>
      <c r="L1061" s="1" t="s">
        <v>30</v>
      </c>
      <c r="M1061" s="1" t="s">
        <v>46</v>
      </c>
      <c r="N1061" s="1" t="s">
        <v>24</v>
      </c>
      <c r="O1061" s="1" t="s">
        <v>101</v>
      </c>
      <c r="P1061" s="34"/>
      <c r="Q1061" s="34"/>
    </row>
    <row r="1062" spans="1:17" x14ac:dyDescent="0.3">
      <c r="A1062" s="1">
        <v>56768</v>
      </c>
      <c r="B1062" s="2" t="s">
        <v>147</v>
      </c>
      <c r="C1062" s="1" t="s">
        <v>20</v>
      </c>
      <c r="D1062" s="1">
        <v>13</v>
      </c>
      <c r="E1062" s="1">
        <v>1207.02</v>
      </c>
      <c r="F1062" s="1" t="s">
        <v>21</v>
      </c>
      <c r="G1062" s="1">
        <v>14</v>
      </c>
      <c r="H1062" s="1">
        <f>(70/100*Canada_data[[#This Row],[Sales]])</f>
        <v>844.91399999999999</v>
      </c>
      <c r="I1062" s="1">
        <f>Canada_data[[#This Row],[ Cost Of Goods ]]+Canada_data[[#This Row],[Shipping Cost]]</f>
        <v>858.91399999999999</v>
      </c>
      <c r="J1062" s="1" t="s">
        <v>36</v>
      </c>
      <c r="K1062" s="1" t="s">
        <v>22</v>
      </c>
      <c r="L1062" s="1" t="s">
        <v>30</v>
      </c>
      <c r="M1062" s="1" t="s">
        <v>46</v>
      </c>
      <c r="N1062" s="1" t="s">
        <v>24</v>
      </c>
      <c r="O1062" s="1" t="s">
        <v>94</v>
      </c>
      <c r="P1062" s="34"/>
      <c r="Q1062" s="34"/>
    </row>
    <row r="1063" spans="1:17" x14ac:dyDescent="0.3">
      <c r="A1063" s="1">
        <v>28581</v>
      </c>
      <c r="B1063" s="2">
        <v>40736</v>
      </c>
      <c r="C1063" s="1" t="s">
        <v>60</v>
      </c>
      <c r="D1063" s="1">
        <v>36</v>
      </c>
      <c r="E1063" s="1">
        <v>176.35</v>
      </c>
      <c r="F1063" s="1" t="s">
        <v>25</v>
      </c>
      <c r="G1063" s="1">
        <v>0.8</v>
      </c>
      <c r="H1063" s="1">
        <f>(70/100*Canada_data[[#This Row],[Sales]])</f>
        <v>123.44499999999999</v>
      </c>
      <c r="I1063" s="1">
        <f>Canada_data[[#This Row],[ Cost Of Goods ]]+Canada_data[[#This Row],[Shipping Cost]]</f>
        <v>124.24499999999999</v>
      </c>
      <c r="J1063" s="1" t="s">
        <v>36</v>
      </c>
      <c r="K1063" s="1" t="s">
        <v>29</v>
      </c>
      <c r="L1063" s="1" t="s">
        <v>27</v>
      </c>
      <c r="M1063" s="1" t="s">
        <v>28</v>
      </c>
      <c r="N1063" s="1" t="s">
        <v>38</v>
      </c>
      <c r="O1063" s="2">
        <v>40798</v>
      </c>
      <c r="P1063" s="34"/>
      <c r="Q1063" s="34"/>
    </row>
    <row r="1064" spans="1:17" x14ac:dyDescent="0.3">
      <c r="A1064" s="1">
        <v>49477</v>
      </c>
      <c r="B1064" s="2" t="s">
        <v>279</v>
      </c>
      <c r="C1064" s="1" t="s">
        <v>60</v>
      </c>
      <c r="D1064" s="1">
        <v>9</v>
      </c>
      <c r="E1064" s="1">
        <v>75.94</v>
      </c>
      <c r="F1064" s="1" t="s">
        <v>25</v>
      </c>
      <c r="G1064" s="1">
        <v>5.83</v>
      </c>
      <c r="H1064" s="1">
        <f>(70/100*Canada_data[[#This Row],[Sales]])</f>
        <v>53.157999999999994</v>
      </c>
      <c r="I1064" s="1">
        <f>Canada_data[[#This Row],[ Cost Of Goods ]]+Canada_data[[#This Row],[Shipping Cost]]</f>
        <v>58.987999999999992</v>
      </c>
      <c r="J1064" s="1" t="s">
        <v>56</v>
      </c>
      <c r="K1064" s="1" t="s">
        <v>22</v>
      </c>
      <c r="L1064" s="1" t="s">
        <v>27</v>
      </c>
      <c r="M1064" s="1" t="s">
        <v>28</v>
      </c>
      <c r="N1064" s="1" t="s">
        <v>38</v>
      </c>
      <c r="O1064" s="1" t="s">
        <v>279</v>
      </c>
      <c r="P1064" s="34"/>
      <c r="Q1064" s="34"/>
    </row>
    <row r="1065" spans="1:17" x14ac:dyDescent="0.3">
      <c r="A1065" s="1">
        <v>17985</v>
      </c>
      <c r="B1065" s="2">
        <v>40881</v>
      </c>
      <c r="C1065" s="1" t="s">
        <v>60</v>
      </c>
      <c r="D1065" s="1">
        <v>4</v>
      </c>
      <c r="E1065" s="1">
        <v>473.88</v>
      </c>
      <c r="F1065" s="1" t="s">
        <v>21</v>
      </c>
      <c r="G1065" s="1">
        <v>30</v>
      </c>
      <c r="H1065" s="1">
        <f>(70/100*Canada_data[[#This Row],[Sales]])</f>
        <v>331.71599999999995</v>
      </c>
      <c r="I1065" s="1">
        <f>Canada_data[[#This Row],[ Cost Of Goods ]]+Canada_data[[#This Row],[Shipping Cost]]</f>
        <v>361.71599999999995</v>
      </c>
      <c r="J1065" s="1" t="s">
        <v>56</v>
      </c>
      <c r="K1065" s="1" t="s">
        <v>29</v>
      </c>
      <c r="L1065" s="1" t="s">
        <v>17</v>
      </c>
      <c r="M1065" s="1" t="s">
        <v>23</v>
      </c>
      <c r="N1065" s="1" t="s">
        <v>24</v>
      </c>
      <c r="O1065" s="1" t="s">
        <v>223</v>
      </c>
      <c r="P1065" s="34"/>
      <c r="Q1065" s="34"/>
    </row>
    <row r="1066" spans="1:17" x14ac:dyDescent="0.3">
      <c r="A1066" s="1">
        <v>52321</v>
      </c>
      <c r="B1066" s="2">
        <v>40674</v>
      </c>
      <c r="C1066" s="1" t="s">
        <v>35</v>
      </c>
      <c r="D1066" s="1">
        <v>45</v>
      </c>
      <c r="E1066" s="1">
        <v>13104.992</v>
      </c>
      <c r="F1066" s="1" t="s">
        <v>21</v>
      </c>
      <c r="G1066" s="1">
        <v>60</v>
      </c>
      <c r="H1066" s="1">
        <f>(70/100*Canada_data[[#This Row],[Sales]])</f>
        <v>9173.4943999999996</v>
      </c>
      <c r="I1066" s="1">
        <f>Canada_data[[#This Row],[ Cost Of Goods ]]+Canada_data[[#This Row],[Shipping Cost]]</f>
        <v>9233.4943999999996</v>
      </c>
      <c r="J1066" s="1" t="s">
        <v>26</v>
      </c>
      <c r="K1066" s="1" t="s">
        <v>44</v>
      </c>
      <c r="L1066" s="1" t="s">
        <v>17</v>
      </c>
      <c r="M1066" s="1" t="s">
        <v>57</v>
      </c>
      <c r="N1066" s="1" t="s">
        <v>24</v>
      </c>
      <c r="O1066" s="2">
        <v>40674</v>
      </c>
      <c r="P1066" s="34"/>
      <c r="Q1066" s="34"/>
    </row>
    <row r="1067" spans="1:17" x14ac:dyDescent="0.3">
      <c r="A1067" s="1">
        <v>9062</v>
      </c>
      <c r="B1067" s="2" t="s">
        <v>251</v>
      </c>
      <c r="C1067" s="1" t="s">
        <v>35</v>
      </c>
      <c r="D1067" s="1">
        <v>19</v>
      </c>
      <c r="E1067" s="1">
        <v>1825.42</v>
      </c>
      <c r="F1067" s="1" t="s">
        <v>25</v>
      </c>
      <c r="G1067" s="1">
        <v>8.99</v>
      </c>
      <c r="H1067" s="1">
        <f>(70/100*Canada_data[[#This Row],[Sales]])</f>
        <v>1277.7939999999999</v>
      </c>
      <c r="I1067" s="1">
        <f>Canada_data[[#This Row],[ Cost Of Goods ]]+Canada_data[[#This Row],[Shipping Cost]]</f>
        <v>1286.7839999999999</v>
      </c>
      <c r="J1067" s="1" t="s">
        <v>265</v>
      </c>
      <c r="K1067" s="1" t="s">
        <v>16</v>
      </c>
      <c r="L1067" s="1" t="s">
        <v>17</v>
      </c>
      <c r="M1067" s="1" t="s">
        <v>18</v>
      </c>
      <c r="N1067" s="1" t="s">
        <v>32</v>
      </c>
      <c r="O1067" s="1" t="s">
        <v>191</v>
      </c>
      <c r="P1067" s="34"/>
      <c r="Q1067" s="34"/>
    </row>
    <row r="1068" spans="1:17" x14ac:dyDescent="0.3">
      <c r="A1068" s="1">
        <v>6918</v>
      </c>
      <c r="B1068" s="2">
        <v>40550</v>
      </c>
      <c r="C1068" s="1" t="s">
        <v>20</v>
      </c>
      <c r="D1068" s="1">
        <v>38</v>
      </c>
      <c r="E1068" s="1">
        <v>1559.5</v>
      </c>
      <c r="F1068" s="1" t="s">
        <v>25</v>
      </c>
      <c r="G1068" s="1">
        <v>1.99</v>
      </c>
      <c r="H1068" s="1">
        <f>(70/100*Canada_data[[#This Row],[Sales]])</f>
        <v>1091.6499999999999</v>
      </c>
      <c r="I1068" s="1">
        <f>Canada_data[[#This Row],[ Cost Of Goods ]]+Canada_data[[#This Row],[Shipping Cost]]</f>
        <v>1093.6399999999999</v>
      </c>
      <c r="J1068" s="1" t="s">
        <v>56</v>
      </c>
      <c r="K1068" s="1" t="s">
        <v>16</v>
      </c>
      <c r="L1068" s="1" t="s">
        <v>30</v>
      </c>
      <c r="M1068" s="1" t="s">
        <v>31</v>
      </c>
      <c r="N1068" s="1" t="s">
        <v>32</v>
      </c>
      <c r="O1068" s="2">
        <v>40609</v>
      </c>
      <c r="P1068" s="34"/>
      <c r="Q1068" s="34"/>
    </row>
    <row r="1069" spans="1:17" x14ac:dyDescent="0.3">
      <c r="A1069" s="1">
        <v>20960</v>
      </c>
      <c r="B1069" s="2" t="s">
        <v>189</v>
      </c>
      <c r="C1069" s="1" t="s">
        <v>13</v>
      </c>
      <c r="D1069" s="1">
        <v>19</v>
      </c>
      <c r="E1069" s="1">
        <v>195.96</v>
      </c>
      <c r="F1069" s="1" t="s">
        <v>25</v>
      </c>
      <c r="G1069" s="1">
        <v>6.5</v>
      </c>
      <c r="H1069" s="1">
        <f>(70/100*Canada_data[[#This Row],[Sales]])</f>
        <v>137.172</v>
      </c>
      <c r="I1069" s="1">
        <f>Canada_data[[#This Row],[ Cost Of Goods ]]+Canada_data[[#This Row],[Shipping Cost]]</f>
        <v>143.672</v>
      </c>
      <c r="J1069" s="1" t="s">
        <v>15</v>
      </c>
      <c r="K1069" s="1" t="s">
        <v>22</v>
      </c>
      <c r="L1069" s="1" t="s">
        <v>30</v>
      </c>
      <c r="M1069" s="1" t="s">
        <v>31</v>
      </c>
      <c r="N1069" s="1" t="s">
        <v>19</v>
      </c>
      <c r="O1069" s="1" t="s">
        <v>166</v>
      </c>
      <c r="P1069" s="34"/>
      <c r="Q1069" s="34"/>
    </row>
    <row r="1070" spans="1:17" x14ac:dyDescent="0.3">
      <c r="A1070" s="1">
        <v>14662</v>
      </c>
      <c r="B1070" s="2" t="s">
        <v>188</v>
      </c>
      <c r="C1070" s="1" t="s">
        <v>35</v>
      </c>
      <c r="D1070" s="1">
        <v>24</v>
      </c>
      <c r="E1070" s="1">
        <v>39.69</v>
      </c>
      <c r="F1070" s="1" t="s">
        <v>25</v>
      </c>
      <c r="G1070" s="1">
        <v>1</v>
      </c>
      <c r="H1070" s="1">
        <f>(70/100*Canada_data[[#This Row],[Sales]])</f>
        <v>27.782999999999998</v>
      </c>
      <c r="I1070" s="1">
        <f>Canada_data[[#This Row],[ Cost Of Goods ]]+Canada_data[[#This Row],[Shipping Cost]]</f>
        <v>28.782999999999998</v>
      </c>
      <c r="J1070" s="1" t="s">
        <v>265</v>
      </c>
      <c r="K1070" s="1" t="s">
        <v>22</v>
      </c>
      <c r="L1070" s="1" t="s">
        <v>27</v>
      </c>
      <c r="M1070" s="1" t="s">
        <v>41</v>
      </c>
      <c r="N1070" s="1" t="s">
        <v>38</v>
      </c>
      <c r="O1070" s="1" t="s">
        <v>204</v>
      </c>
      <c r="P1070" s="34"/>
      <c r="Q1070" s="34"/>
    </row>
    <row r="1071" spans="1:17" x14ac:dyDescent="0.3">
      <c r="A1071" s="1">
        <v>55845</v>
      </c>
      <c r="B1071" s="2" t="s">
        <v>187</v>
      </c>
      <c r="C1071" s="1" t="s">
        <v>13</v>
      </c>
      <c r="D1071" s="1">
        <v>29</v>
      </c>
      <c r="E1071" s="1">
        <v>4203.88</v>
      </c>
      <c r="F1071" s="1" t="s">
        <v>21</v>
      </c>
      <c r="G1071" s="1">
        <v>66.27</v>
      </c>
      <c r="H1071" s="1">
        <f>(70/100*Canada_data[[#This Row],[Sales]])</f>
        <v>2942.7159999999999</v>
      </c>
      <c r="I1071" s="1">
        <f>Canada_data[[#This Row],[ Cost Of Goods ]]+Canada_data[[#This Row],[Shipping Cost]]</f>
        <v>3008.9859999999999</v>
      </c>
      <c r="J1071" s="1" t="s">
        <v>59</v>
      </c>
      <c r="K1071" s="1" t="s">
        <v>29</v>
      </c>
      <c r="L1071" s="1" t="s">
        <v>17</v>
      </c>
      <c r="M1071" s="1" t="s">
        <v>150</v>
      </c>
      <c r="N1071" s="1" t="s">
        <v>62</v>
      </c>
      <c r="O1071" s="1" t="s">
        <v>140</v>
      </c>
      <c r="P1071" s="34"/>
      <c r="Q1071" s="34"/>
    </row>
    <row r="1072" spans="1:17" x14ac:dyDescent="0.3">
      <c r="A1072" s="1">
        <v>34179</v>
      </c>
      <c r="B1072" s="2">
        <v>40585</v>
      </c>
      <c r="C1072" s="1" t="s">
        <v>53</v>
      </c>
      <c r="D1072" s="1">
        <v>21</v>
      </c>
      <c r="E1072" s="1">
        <v>293.27</v>
      </c>
      <c r="F1072" s="1" t="s">
        <v>25</v>
      </c>
      <c r="G1072" s="1">
        <v>1.99</v>
      </c>
      <c r="H1072" s="1">
        <f>(70/100*Canada_data[[#This Row],[Sales]])</f>
        <v>205.28899999999999</v>
      </c>
      <c r="I1072" s="1">
        <f>Canada_data[[#This Row],[ Cost Of Goods ]]+Canada_data[[#This Row],[Shipping Cost]]</f>
        <v>207.279</v>
      </c>
      <c r="J1072" s="1" t="s">
        <v>59</v>
      </c>
      <c r="K1072" s="1" t="s">
        <v>22</v>
      </c>
      <c r="L1072" s="1" t="s">
        <v>30</v>
      </c>
      <c r="M1072" s="1" t="s">
        <v>31</v>
      </c>
      <c r="N1072" s="1" t="s">
        <v>32</v>
      </c>
      <c r="O1072" s="2">
        <v>40644</v>
      </c>
      <c r="P1072" s="34"/>
      <c r="Q1072" s="34"/>
    </row>
    <row r="1073" spans="1:17" x14ac:dyDescent="0.3">
      <c r="A1073" s="1">
        <v>5568</v>
      </c>
      <c r="B1073" s="2">
        <v>40700</v>
      </c>
      <c r="C1073" s="1" t="s">
        <v>60</v>
      </c>
      <c r="D1073" s="1">
        <v>8</v>
      </c>
      <c r="E1073" s="1">
        <v>120.22</v>
      </c>
      <c r="F1073" s="1" t="s">
        <v>25</v>
      </c>
      <c r="G1073" s="1">
        <v>5</v>
      </c>
      <c r="H1073" s="1">
        <f>(70/100*Canada_data[[#This Row],[Sales]])</f>
        <v>84.153999999999996</v>
      </c>
      <c r="I1073" s="1">
        <f>Canada_data[[#This Row],[ Cost Of Goods ]]+Canada_data[[#This Row],[Shipping Cost]]</f>
        <v>89.153999999999996</v>
      </c>
      <c r="J1073" s="1" t="s">
        <v>108</v>
      </c>
      <c r="K1073" s="1" t="s">
        <v>29</v>
      </c>
      <c r="L1073" s="1" t="s">
        <v>17</v>
      </c>
      <c r="M1073" s="1" t="s">
        <v>18</v>
      </c>
      <c r="N1073" s="1" t="s">
        <v>32</v>
      </c>
      <c r="O1073" s="2">
        <v>40730</v>
      </c>
      <c r="P1073" s="34"/>
      <c r="Q1073" s="34"/>
    </row>
    <row r="1074" spans="1:17" x14ac:dyDescent="0.3">
      <c r="A1074" s="1">
        <v>21063</v>
      </c>
      <c r="B1074" s="2" t="s">
        <v>170</v>
      </c>
      <c r="C1074" s="1" t="s">
        <v>13</v>
      </c>
      <c r="D1074" s="1">
        <v>48</v>
      </c>
      <c r="E1074" s="1">
        <v>7339.24</v>
      </c>
      <c r="F1074" s="1" t="s">
        <v>21</v>
      </c>
      <c r="G1074" s="1">
        <v>51.92</v>
      </c>
      <c r="H1074" s="1">
        <f>(70/100*Canada_data[[#This Row],[Sales]])</f>
        <v>5137.4679999999998</v>
      </c>
      <c r="I1074" s="1">
        <f>Canada_data[[#This Row],[ Cost Of Goods ]]+Canada_data[[#This Row],[Shipping Cost]]</f>
        <v>5189.3879999999999</v>
      </c>
      <c r="J1074" s="1" t="s">
        <v>40</v>
      </c>
      <c r="K1074" s="1" t="s">
        <v>16</v>
      </c>
      <c r="L1074" s="1" t="s">
        <v>17</v>
      </c>
      <c r="M1074" s="1" t="s">
        <v>57</v>
      </c>
      <c r="N1074" s="1" t="s">
        <v>62</v>
      </c>
      <c r="O1074" s="1" t="s">
        <v>170</v>
      </c>
      <c r="P1074" s="34"/>
      <c r="Q1074" s="34"/>
    </row>
    <row r="1075" spans="1:17" x14ac:dyDescent="0.3">
      <c r="A1075" s="1">
        <v>21475</v>
      </c>
      <c r="B1075" s="2" t="s">
        <v>240</v>
      </c>
      <c r="C1075" s="1" t="s">
        <v>20</v>
      </c>
      <c r="D1075" s="1">
        <v>15</v>
      </c>
      <c r="E1075" s="1">
        <v>4956.7839999999997</v>
      </c>
      <c r="F1075" s="1" t="s">
        <v>21</v>
      </c>
      <c r="G1075" s="1">
        <v>75.23</v>
      </c>
      <c r="H1075" s="1">
        <f>(70/100*Canada_data[[#This Row],[Sales]])</f>
        <v>3469.7487999999994</v>
      </c>
      <c r="I1075" s="1">
        <f>Canada_data[[#This Row],[ Cost Of Goods ]]+Canada_data[[#This Row],[Shipping Cost]]</f>
        <v>3544.9787999999994</v>
      </c>
      <c r="J1075" s="1" t="s">
        <v>49</v>
      </c>
      <c r="K1075" s="1" t="s">
        <v>16</v>
      </c>
      <c r="L1075" s="1" t="s">
        <v>17</v>
      </c>
      <c r="M1075" s="1" t="s">
        <v>57</v>
      </c>
      <c r="N1075" s="1" t="s">
        <v>62</v>
      </c>
      <c r="O1075" s="1" t="s">
        <v>241</v>
      </c>
      <c r="P1075" s="34"/>
      <c r="Q1075" s="34"/>
    </row>
    <row r="1076" spans="1:17" x14ac:dyDescent="0.3">
      <c r="A1076" s="1">
        <v>26787</v>
      </c>
      <c r="B1076" s="2" t="s">
        <v>154</v>
      </c>
      <c r="C1076" s="1" t="s">
        <v>35</v>
      </c>
      <c r="D1076" s="1">
        <v>25</v>
      </c>
      <c r="E1076" s="1">
        <v>1119.9100000000001</v>
      </c>
      <c r="F1076" s="1" t="s">
        <v>14</v>
      </c>
      <c r="G1076" s="1">
        <v>5.79</v>
      </c>
      <c r="H1076" s="1">
        <f>(70/100*Canada_data[[#This Row],[Sales]])</f>
        <v>783.93700000000001</v>
      </c>
      <c r="I1076" s="1">
        <f>Canada_data[[#This Row],[ Cost Of Goods ]]+Canada_data[[#This Row],[Shipping Cost]]</f>
        <v>789.72699999999998</v>
      </c>
      <c r="J1076" s="1" t="s">
        <v>40</v>
      </c>
      <c r="K1076" s="1" t="s">
        <v>44</v>
      </c>
      <c r="L1076" s="1" t="s">
        <v>27</v>
      </c>
      <c r="M1076" s="1" t="s">
        <v>28</v>
      </c>
      <c r="N1076" s="1" t="s">
        <v>19</v>
      </c>
      <c r="O1076" s="1" t="s">
        <v>227</v>
      </c>
      <c r="P1076" s="34"/>
      <c r="Q1076" s="34"/>
    </row>
    <row r="1077" spans="1:17" x14ac:dyDescent="0.3">
      <c r="A1077" s="1">
        <v>42081</v>
      </c>
      <c r="B1077" s="2">
        <v>40817</v>
      </c>
      <c r="C1077" s="1" t="s">
        <v>13</v>
      </c>
      <c r="D1077" s="1">
        <v>3</v>
      </c>
      <c r="E1077" s="1">
        <v>32.49</v>
      </c>
      <c r="F1077" s="1" t="s">
        <v>25</v>
      </c>
      <c r="G1077" s="1">
        <v>1.39</v>
      </c>
      <c r="H1077" s="1">
        <f>(70/100*Canada_data[[#This Row],[Sales]])</f>
        <v>22.742999999999999</v>
      </c>
      <c r="I1077" s="1">
        <f>Canada_data[[#This Row],[ Cost Of Goods ]]+Canada_data[[#This Row],[Shipping Cost]]</f>
        <v>24.132999999999999</v>
      </c>
      <c r="J1077" s="1" t="s">
        <v>56</v>
      </c>
      <c r="K1077" s="1" t="s">
        <v>44</v>
      </c>
      <c r="L1077" s="1" t="s">
        <v>27</v>
      </c>
      <c r="M1077" s="1" t="s">
        <v>168</v>
      </c>
      <c r="N1077" s="1" t="s">
        <v>19</v>
      </c>
      <c r="O1077" s="2">
        <v>40878</v>
      </c>
      <c r="P1077" s="34"/>
      <c r="Q1077" s="34"/>
    </row>
    <row r="1078" spans="1:17" x14ac:dyDescent="0.3">
      <c r="A1078" s="1">
        <v>10791</v>
      </c>
      <c r="B1078" s="2" t="s">
        <v>119</v>
      </c>
      <c r="C1078" s="1" t="s">
        <v>53</v>
      </c>
      <c r="D1078" s="1">
        <v>20</v>
      </c>
      <c r="E1078" s="1">
        <v>400.57</v>
      </c>
      <c r="F1078" s="1" t="s">
        <v>25</v>
      </c>
      <c r="G1078" s="1">
        <v>5.77</v>
      </c>
      <c r="H1078" s="1">
        <f>(70/100*Canada_data[[#This Row],[Sales]])</f>
        <v>280.399</v>
      </c>
      <c r="I1078" s="1">
        <f>Canada_data[[#This Row],[ Cost Of Goods ]]+Canada_data[[#This Row],[Shipping Cost]]</f>
        <v>286.16899999999998</v>
      </c>
      <c r="J1078" s="1" t="s">
        <v>26</v>
      </c>
      <c r="K1078" s="1" t="s">
        <v>44</v>
      </c>
      <c r="L1078" s="1" t="s">
        <v>27</v>
      </c>
      <c r="M1078" s="1" t="s">
        <v>28</v>
      </c>
      <c r="N1078" s="1" t="s">
        <v>19</v>
      </c>
      <c r="O1078" s="1" t="s">
        <v>112</v>
      </c>
      <c r="P1078" s="34"/>
      <c r="Q1078" s="34"/>
    </row>
    <row r="1079" spans="1:17" x14ac:dyDescent="0.3">
      <c r="A1079" s="1">
        <v>37861</v>
      </c>
      <c r="B1079" s="2" t="s">
        <v>278</v>
      </c>
      <c r="C1079" s="1" t="s">
        <v>53</v>
      </c>
      <c r="D1079" s="1">
        <v>32</v>
      </c>
      <c r="E1079" s="1">
        <v>980.07</v>
      </c>
      <c r="F1079" s="1" t="s">
        <v>25</v>
      </c>
      <c r="G1079" s="1">
        <v>5.76</v>
      </c>
      <c r="H1079" s="1">
        <f>(70/100*Canada_data[[#This Row],[Sales]])</f>
        <v>686.04899999999998</v>
      </c>
      <c r="I1079" s="1">
        <f>Canada_data[[#This Row],[ Cost Of Goods ]]+Canada_data[[#This Row],[Shipping Cost]]</f>
        <v>691.80899999999997</v>
      </c>
      <c r="J1079" s="1" t="s">
        <v>108</v>
      </c>
      <c r="K1079" s="1" t="s">
        <v>22</v>
      </c>
      <c r="L1079" s="1" t="s">
        <v>27</v>
      </c>
      <c r="M1079" s="1" t="s">
        <v>28</v>
      </c>
      <c r="N1079" s="1" t="s">
        <v>19</v>
      </c>
      <c r="O1079" s="1" t="s">
        <v>82</v>
      </c>
      <c r="P1079" s="34"/>
      <c r="Q1079" s="34"/>
    </row>
    <row r="1080" spans="1:17" x14ac:dyDescent="0.3">
      <c r="A1080" s="1">
        <v>47174</v>
      </c>
      <c r="B1080" s="2" t="s">
        <v>194</v>
      </c>
      <c r="C1080" s="1" t="s">
        <v>20</v>
      </c>
      <c r="D1080" s="1">
        <v>42</v>
      </c>
      <c r="E1080" s="1">
        <v>642.1</v>
      </c>
      <c r="F1080" s="1" t="s">
        <v>25</v>
      </c>
      <c r="G1080" s="1">
        <v>7.51</v>
      </c>
      <c r="H1080" s="1">
        <f>(70/100*Canada_data[[#This Row],[Sales]])</f>
        <v>449.46999999999997</v>
      </c>
      <c r="I1080" s="1">
        <f>Canada_data[[#This Row],[ Cost Of Goods ]]+Canada_data[[#This Row],[Shipping Cost]]</f>
        <v>456.97999999999996</v>
      </c>
      <c r="J1080" s="1" t="s">
        <v>56</v>
      </c>
      <c r="K1080" s="1" t="s">
        <v>22</v>
      </c>
      <c r="L1080" s="1" t="s">
        <v>30</v>
      </c>
      <c r="M1080" s="1" t="s">
        <v>46</v>
      </c>
      <c r="N1080" s="1" t="s">
        <v>47</v>
      </c>
      <c r="O1080" s="1" t="s">
        <v>194</v>
      </c>
      <c r="P1080" s="34"/>
      <c r="Q1080" s="34"/>
    </row>
    <row r="1081" spans="1:17" x14ac:dyDescent="0.3">
      <c r="A1081" s="1">
        <v>3814</v>
      </c>
      <c r="B1081" s="2" t="s">
        <v>241</v>
      </c>
      <c r="C1081" s="1" t="s">
        <v>13</v>
      </c>
      <c r="D1081" s="1">
        <v>43</v>
      </c>
      <c r="E1081" s="1">
        <v>1225.4100000000001</v>
      </c>
      <c r="F1081" s="1" t="s">
        <v>14</v>
      </c>
      <c r="G1081" s="1">
        <v>13.99</v>
      </c>
      <c r="H1081" s="1">
        <f>(70/100*Canada_data[[#This Row],[Sales]])</f>
        <v>857.78700000000003</v>
      </c>
      <c r="I1081" s="1">
        <f>Canada_data[[#This Row],[ Cost Of Goods ]]+Canada_data[[#This Row],[Shipping Cost]]</f>
        <v>871.77700000000004</v>
      </c>
      <c r="J1081" s="1" t="s">
        <v>49</v>
      </c>
      <c r="K1081" s="1" t="s">
        <v>16</v>
      </c>
      <c r="L1081" s="1" t="s">
        <v>27</v>
      </c>
      <c r="M1081" s="1" t="s">
        <v>64</v>
      </c>
      <c r="N1081" s="1" t="s">
        <v>47</v>
      </c>
      <c r="O1081" s="1" t="s">
        <v>212</v>
      </c>
      <c r="P1081" s="34"/>
      <c r="Q1081" s="34"/>
    </row>
    <row r="1082" spans="1:17" x14ac:dyDescent="0.3">
      <c r="A1082" s="1">
        <v>19616</v>
      </c>
      <c r="B1082" s="2" t="s">
        <v>148</v>
      </c>
      <c r="C1082" s="1" t="s">
        <v>35</v>
      </c>
      <c r="D1082" s="1">
        <v>3</v>
      </c>
      <c r="E1082" s="1">
        <v>92.31</v>
      </c>
      <c r="F1082" s="1" t="s">
        <v>25</v>
      </c>
      <c r="G1082" s="1">
        <v>6.17</v>
      </c>
      <c r="H1082" s="1">
        <f>(70/100*Canada_data[[#This Row],[Sales]])</f>
        <v>64.617000000000004</v>
      </c>
      <c r="I1082" s="1">
        <f>Canada_data[[#This Row],[ Cost Of Goods ]]+Canada_data[[#This Row],[Shipping Cost]]</f>
        <v>70.787000000000006</v>
      </c>
      <c r="J1082" s="1" t="s">
        <v>56</v>
      </c>
      <c r="K1082" s="1" t="s">
        <v>22</v>
      </c>
      <c r="L1082" s="1" t="s">
        <v>27</v>
      </c>
      <c r="M1082" s="1" t="s">
        <v>41</v>
      </c>
      <c r="N1082" s="1" t="s">
        <v>32</v>
      </c>
      <c r="O1082" s="1" t="s">
        <v>213</v>
      </c>
      <c r="P1082" s="34"/>
      <c r="Q1082" s="34"/>
    </row>
    <row r="1083" spans="1:17" x14ac:dyDescent="0.3">
      <c r="A1083" s="1">
        <v>30276</v>
      </c>
      <c r="B1083" s="2" t="s">
        <v>151</v>
      </c>
      <c r="C1083" s="1" t="s">
        <v>13</v>
      </c>
      <c r="D1083" s="1">
        <v>44</v>
      </c>
      <c r="E1083" s="1">
        <v>1453.704</v>
      </c>
      <c r="F1083" s="1" t="s">
        <v>25</v>
      </c>
      <c r="G1083" s="1">
        <v>1.1000000000000001</v>
      </c>
      <c r="H1083" s="1">
        <f>(70/100*Canada_data[[#This Row],[Sales]])</f>
        <v>1017.5927999999999</v>
      </c>
      <c r="I1083" s="1">
        <f>Canada_data[[#This Row],[ Cost Of Goods ]]+Canada_data[[#This Row],[Shipping Cost]]</f>
        <v>1018.6927999999999</v>
      </c>
      <c r="J1083" s="1" t="s">
        <v>36</v>
      </c>
      <c r="K1083" s="1" t="s">
        <v>22</v>
      </c>
      <c r="L1083" s="1" t="s">
        <v>30</v>
      </c>
      <c r="M1083" s="1" t="s">
        <v>50</v>
      </c>
      <c r="N1083" s="1" t="s">
        <v>19</v>
      </c>
      <c r="O1083" s="1" t="s">
        <v>218</v>
      </c>
      <c r="P1083" s="34"/>
      <c r="Q1083" s="34"/>
    </row>
    <row r="1084" spans="1:17" x14ac:dyDescent="0.3">
      <c r="A1084" s="1">
        <v>6336</v>
      </c>
      <c r="B1084" s="2" t="s">
        <v>247</v>
      </c>
      <c r="C1084" s="1" t="s">
        <v>35</v>
      </c>
      <c r="D1084" s="1">
        <v>43</v>
      </c>
      <c r="E1084" s="1">
        <v>320.26</v>
      </c>
      <c r="F1084" s="1" t="s">
        <v>14</v>
      </c>
      <c r="G1084" s="1">
        <v>6.05</v>
      </c>
      <c r="H1084" s="1">
        <f>(70/100*Canada_data[[#This Row],[Sales]])</f>
        <v>224.18199999999999</v>
      </c>
      <c r="I1084" s="1">
        <f>Canada_data[[#This Row],[ Cost Of Goods ]]+Canada_data[[#This Row],[Shipping Cost]]</f>
        <v>230.232</v>
      </c>
      <c r="J1084" s="1" t="s">
        <v>108</v>
      </c>
      <c r="K1084" s="1" t="s">
        <v>29</v>
      </c>
      <c r="L1084" s="1" t="s">
        <v>27</v>
      </c>
      <c r="M1084" s="1" t="s">
        <v>79</v>
      </c>
      <c r="N1084" s="1" t="s">
        <v>19</v>
      </c>
      <c r="O1084" s="1" t="s">
        <v>218</v>
      </c>
      <c r="P1084" s="34"/>
      <c r="Q1084" s="34"/>
    </row>
    <row r="1085" spans="1:17" x14ac:dyDescent="0.3">
      <c r="A1085" s="1">
        <v>59554</v>
      </c>
      <c r="B1085" s="2" t="s">
        <v>203</v>
      </c>
      <c r="C1085" s="1" t="s">
        <v>20</v>
      </c>
      <c r="D1085" s="1">
        <v>40</v>
      </c>
      <c r="E1085" s="1">
        <v>718.6</v>
      </c>
      <c r="F1085" s="1" t="s">
        <v>25</v>
      </c>
      <c r="G1085" s="1">
        <v>4</v>
      </c>
      <c r="H1085" s="1">
        <f>(70/100*Canada_data[[#This Row],[Sales]])</f>
        <v>503.02</v>
      </c>
      <c r="I1085" s="1">
        <f>Canada_data[[#This Row],[ Cost Of Goods ]]+Canada_data[[#This Row],[Shipping Cost]]</f>
        <v>507.02</v>
      </c>
      <c r="J1085" s="1" t="s">
        <v>56</v>
      </c>
      <c r="K1085" s="1" t="s">
        <v>16</v>
      </c>
      <c r="L1085" s="1" t="s">
        <v>30</v>
      </c>
      <c r="M1085" s="1" t="s">
        <v>31</v>
      </c>
      <c r="N1085" s="1" t="s">
        <v>19</v>
      </c>
      <c r="O1085" s="1" t="s">
        <v>188</v>
      </c>
      <c r="P1085" s="34"/>
      <c r="Q1085" s="34"/>
    </row>
    <row r="1086" spans="1:17" x14ac:dyDescent="0.3">
      <c r="A1086" s="1">
        <v>43267</v>
      </c>
      <c r="B1086" s="2" t="s">
        <v>267</v>
      </c>
      <c r="C1086" s="1" t="s">
        <v>20</v>
      </c>
      <c r="D1086" s="1">
        <v>17</v>
      </c>
      <c r="E1086" s="1">
        <v>1368.14</v>
      </c>
      <c r="F1086" s="1" t="s">
        <v>14</v>
      </c>
      <c r="G1086" s="1">
        <v>19.95</v>
      </c>
      <c r="H1086" s="1">
        <f>(70/100*Canada_data[[#This Row],[Sales]])</f>
        <v>957.69799999999998</v>
      </c>
      <c r="I1086" s="1">
        <f>Canada_data[[#This Row],[ Cost Of Goods ]]+Canada_data[[#This Row],[Shipping Cost]]</f>
        <v>977.64800000000002</v>
      </c>
      <c r="J1086" s="1" t="s">
        <v>26</v>
      </c>
      <c r="K1086" s="1" t="s">
        <v>29</v>
      </c>
      <c r="L1086" s="1" t="s">
        <v>27</v>
      </c>
      <c r="M1086" s="1" t="s">
        <v>76</v>
      </c>
      <c r="N1086" s="1" t="s">
        <v>93</v>
      </c>
      <c r="O1086" s="1" t="s">
        <v>260</v>
      </c>
      <c r="P1086" s="34"/>
      <c r="Q1086" s="34"/>
    </row>
    <row r="1087" spans="1:17" x14ac:dyDescent="0.3">
      <c r="A1087" s="1">
        <v>38693</v>
      </c>
      <c r="B1087" s="2" t="s">
        <v>117</v>
      </c>
      <c r="C1087" s="1" t="s">
        <v>13</v>
      </c>
      <c r="D1087" s="1">
        <v>3</v>
      </c>
      <c r="E1087" s="1">
        <v>2222.61</v>
      </c>
      <c r="F1087" s="1" t="s">
        <v>25</v>
      </c>
      <c r="G1087" s="1">
        <v>24.49</v>
      </c>
      <c r="H1087" s="1">
        <f>(70/100*Canada_data[[#This Row],[Sales]])</f>
        <v>1555.827</v>
      </c>
      <c r="I1087" s="1">
        <f>Canada_data[[#This Row],[ Cost Of Goods ]]+Canada_data[[#This Row],[Shipping Cost]]</f>
        <v>1580.317</v>
      </c>
      <c r="J1087" s="1" t="s">
        <v>56</v>
      </c>
      <c r="K1087" s="1" t="s">
        <v>29</v>
      </c>
      <c r="L1087" s="1" t="s">
        <v>30</v>
      </c>
      <c r="M1087" s="1" t="s">
        <v>214</v>
      </c>
      <c r="N1087" s="1" t="s">
        <v>93</v>
      </c>
      <c r="O1087" s="1" t="s">
        <v>261</v>
      </c>
      <c r="P1087" s="34"/>
      <c r="Q1087" s="34"/>
    </row>
    <row r="1088" spans="1:17" x14ac:dyDescent="0.3">
      <c r="A1088" s="1">
        <v>26791</v>
      </c>
      <c r="B1088" s="2" t="s">
        <v>83</v>
      </c>
      <c r="C1088" s="1" t="s">
        <v>13</v>
      </c>
      <c r="D1088" s="1">
        <v>45</v>
      </c>
      <c r="E1088" s="1">
        <v>500.48</v>
      </c>
      <c r="F1088" s="1" t="s">
        <v>25</v>
      </c>
      <c r="G1088" s="1">
        <v>5.03</v>
      </c>
      <c r="H1088" s="1">
        <f>(70/100*Canada_data[[#This Row],[Sales]])</f>
        <v>350.33600000000001</v>
      </c>
      <c r="I1088" s="1">
        <f>Canada_data[[#This Row],[ Cost Of Goods ]]+Canada_data[[#This Row],[Shipping Cost]]</f>
        <v>355.36599999999999</v>
      </c>
      <c r="J1088" s="1" t="s">
        <v>126</v>
      </c>
      <c r="K1088" s="1" t="s">
        <v>29</v>
      </c>
      <c r="L1088" s="1" t="s">
        <v>27</v>
      </c>
      <c r="M1088" s="1" t="s">
        <v>64</v>
      </c>
      <c r="N1088" s="1" t="s">
        <v>19</v>
      </c>
      <c r="O1088" s="2">
        <v>40699</v>
      </c>
      <c r="P1088" s="34"/>
      <c r="Q1088" s="34"/>
    </row>
    <row r="1089" spans="1:17" x14ac:dyDescent="0.3">
      <c r="A1089" s="1">
        <v>52199</v>
      </c>
      <c r="B1089" s="2" t="s">
        <v>246</v>
      </c>
      <c r="C1089" s="1" t="s">
        <v>60</v>
      </c>
      <c r="D1089" s="1">
        <v>19</v>
      </c>
      <c r="E1089" s="1">
        <v>92.24</v>
      </c>
      <c r="F1089" s="1" t="s">
        <v>25</v>
      </c>
      <c r="G1089" s="1">
        <v>5.24</v>
      </c>
      <c r="H1089" s="1">
        <f>(70/100*Canada_data[[#This Row],[Sales]])</f>
        <v>64.567999999999998</v>
      </c>
      <c r="I1089" s="1">
        <f>Canada_data[[#This Row],[ Cost Of Goods ]]+Canada_data[[#This Row],[Shipping Cost]]</f>
        <v>69.807999999999993</v>
      </c>
      <c r="J1089" s="1" t="s">
        <v>59</v>
      </c>
      <c r="K1089" s="1" t="s">
        <v>22</v>
      </c>
      <c r="L1089" s="1" t="s">
        <v>27</v>
      </c>
      <c r="M1089" s="1" t="s">
        <v>79</v>
      </c>
      <c r="N1089" s="1" t="s">
        <v>19</v>
      </c>
      <c r="O1089" s="1" t="s">
        <v>220</v>
      </c>
      <c r="P1089" s="34"/>
      <c r="Q1089" s="34"/>
    </row>
    <row r="1090" spans="1:17" x14ac:dyDescent="0.3">
      <c r="A1090" s="1">
        <v>27872</v>
      </c>
      <c r="B1090" s="2" t="s">
        <v>226</v>
      </c>
      <c r="C1090" s="1" t="s">
        <v>53</v>
      </c>
      <c r="D1090" s="1">
        <v>25</v>
      </c>
      <c r="E1090" s="1">
        <v>388.71</v>
      </c>
      <c r="F1090" s="1" t="s">
        <v>25</v>
      </c>
      <c r="G1090" s="1">
        <v>7.27</v>
      </c>
      <c r="H1090" s="1">
        <f>(70/100*Canada_data[[#This Row],[Sales]])</f>
        <v>272.09699999999998</v>
      </c>
      <c r="I1090" s="1">
        <f>Canada_data[[#This Row],[ Cost Of Goods ]]+Canada_data[[#This Row],[Shipping Cost]]</f>
        <v>279.36699999999996</v>
      </c>
      <c r="J1090" s="1" t="s">
        <v>59</v>
      </c>
      <c r="K1090" s="1" t="s">
        <v>22</v>
      </c>
      <c r="L1090" s="1" t="s">
        <v>27</v>
      </c>
      <c r="M1090" s="1" t="s">
        <v>79</v>
      </c>
      <c r="N1090" s="1" t="s">
        <v>19</v>
      </c>
      <c r="O1090" s="1" t="s">
        <v>197</v>
      </c>
      <c r="P1090" s="34"/>
      <c r="Q1090" s="34"/>
    </row>
    <row r="1091" spans="1:17" x14ac:dyDescent="0.3">
      <c r="A1091" s="1">
        <v>40770</v>
      </c>
      <c r="B1091" s="2" t="s">
        <v>75</v>
      </c>
      <c r="C1091" s="1" t="s">
        <v>13</v>
      </c>
      <c r="D1091" s="1">
        <v>19</v>
      </c>
      <c r="E1091" s="1">
        <v>217.69</v>
      </c>
      <c r="F1091" s="1" t="s">
        <v>25</v>
      </c>
      <c r="G1091" s="1">
        <v>6.12</v>
      </c>
      <c r="H1091" s="1">
        <f>(70/100*Canada_data[[#This Row],[Sales]])</f>
        <v>152.38299999999998</v>
      </c>
      <c r="I1091" s="1">
        <f>Canada_data[[#This Row],[ Cost Of Goods ]]+Canada_data[[#This Row],[Shipping Cost]]</f>
        <v>158.50299999999999</v>
      </c>
      <c r="J1091" s="1" t="s">
        <v>59</v>
      </c>
      <c r="K1091" s="1" t="s">
        <v>29</v>
      </c>
      <c r="L1091" s="1" t="s">
        <v>27</v>
      </c>
      <c r="M1091" s="1" t="s">
        <v>76</v>
      </c>
      <c r="N1091" s="1" t="s">
        <v>47</v>
      </c>
      <c r="O1091" s="1" t="s">
        <v>73</v>
      </c>
      <c r="P1091" s="34"/>
      <c r="Q1091" s="34"/>
    </row>
    <row r="1092" spans="1:17" x14ac:dyDescent="0.3">
      <c r="A1092" s="1">
        <v>58117</v>
      </c>
      <c r="B1092" s="2" t="s">
        <v>240</v>
      </c>
      <c r="C1092" s="1" t="s">
        <v>20</v>
      </c>
      <c r="D1092" s="1">
        <v>42</v>
      </c>
      <c r="E1092" s="1">
        <v>134.86000000000001</v>
      </c>
      <c r="F1092" s="1" t="s">
        <v>25</v>
      </c>
      <c r="G1092" s="1">
        <v>1.92</v>
      </c>
      <c r="H1092" s="1">
        <f>(70/100*Canada_data[[#This Row],[Sales]])</f>
        <v>94.402000000000001</v>
      </c>
      <c r="I1092" s="1">
        <f>Canada_data[[#This Row],[ Cost Of Goods ]]+Canada_data[[#This Row],[Shipping Cost]]</f>
        <v>96.322000000000003</v>
      </c>
      <c r="J1092" s="1" t="s">
        <v>40</v>
      </c>
      <c r="K1092" s="1" t="s">
        <v>22</v>
      </c>
      <c r="L1092" s="1" t="s">
        <v>27</v>
      </c>
      <c r="M1092" s="1" t="s">
        <v>37</v>
      </c>
      <c r="N1092" s="1" t="s">
        <v>38</v>
      </c>
      <c r="O1092" s="1" t="s">
        <v>241</v>
      </c>
      <c r="P1092" s="34"/>
      <c r="Q1092" s="34"/>
    </row>
    <row r="1093" spans="1:17" x14ac:dyDescent="0.3">
      <c r="A1093" s="1">
        <v>47106</v>
      </c>
      <c r="B1093" s="2" t="s">
        <v>234</v>
      </c>
      <c r="C1093" s="1" t="s">
        <v>60</v>
      </c>
      <c r="D1093" s="1">
        <v>40</v>
      </c>
      <c r="E1093" s="1">
        <v>6618.4570000000003</v>
      </c>
      <c r="F1093" s="1" t="s">
        <v>25</v>
      </c>
      <c r="G1093" s="1">
        <v>5.99</v>
      </c>
      <c r="H1093" s="1">
        <f>(70/100*Canada_data[[#This Row],[Sales]])</f>
        <v>4632.9198999999999</v>
      </c>
      <c r="I1093" s="1">
        <f>Canada_data[[#This Row],[ Cost Of Goods ]]+Canada_data[[#This Row],[Shipping Cost]]</f>
        <v>4638.9098999999997</v>
      </c>
      <c r="J1093" s="1" t="s">
        <v>43</v>
      </c>
      <c r="K1093" s="1" t="s">
        <v>29</v>
      </c>
      <c r="L1093" s="1" t="s">
        <v>30</v>
      </c>
      <c r="M1093" s="1" t="s">
        <v>50</v>
      </c>
      <c r="N1093" s="1" t="s">
        <v>19</v>
      </c>
      <c r="O1093" s="1" t="s">
        <v>196</v>
      </c>
      <c r="P1093" s="34"/>
      <c r="Q1093" s="34"/>
    </row>
    <row r="1094" spans="1:17" x14ac:dyDescent="0.3">
      <c r="A1094" s="1">
        <v>55361</v>
      </c>
      <c r="B1094" s="2" t="s">
        <v>191</v>
      </c>
      <c r="C1094" s="1" t="s">
        <v>53</v>
      </c>
      <c r="D1094" s="1">
        <v>31</v>
      </c>
      <c r="E1094" s="1">
        <v>293.52</v>
      </c>
      <c r="F1094" s="1" t="s">
        <v>25</v>
      </c>
      <c r="G1094" s="1">
        <v>7.28</v>
      </c>
      <c r="H1094" s="1">
        <f>(70/100*Canada_data[[#This Row],[Sales]])</f>
        <v>205.46399999999997</v>
      </c>
      <c r="I1094" s="1">
        <f>Canada_data[[#This Row],[ Cost Of Goods ]]+Canada_data[[#This Row],[Shipping Cost]]</f>
        <v>212.74399999999997</v>
      </c>
      <c r="J1094" s="1" t="s">
        <v>36</v>
      </c>
      <c r="K1094" s="1" t="s">
        <v>44</v>
      </c>
      <c r="L1094" s="1" t="s">
        <v>27</v>
      </c>
      <c r="M1094" s="1" t="s">
        <v>64</v>
      </c>
      <c r="N1094" s="1" t="s">
        <v>19</v>
      </c>
      <c r="O1094" s="1" t="s">
        <v>67</v>
      </c>
      <c r="P1094" s="34"/>
      <c r="Q1094" s="34"/>
    </row>
    <row r="1095" spans="1:17" x14ac:dyDescent="0.3">
      <c r="A1095" s="1">
        <v>24033</v>
      </c>
      <c r="B1095" s="2">
        <v>40575</v>
      </c>
      <c r="C1095" s="1" t="s">
        <v>35</v>
      </c>
      <c r="D1095" s="1">
        <v>50</v>
      </c>
      <c r="E1095" s="1">
        <v>1227.18</v>
      </c>
      <c r="F1095" s="1" t="s">
        <v>21</v>
      </c>
      <c r="G1095" s="1">
        <v>15.68</v>
      </c>
      <c r="H1095" s="1">
        <f>(70/100*Canada_data[[#This Row],[Sales]])</f>
        <v>859.02599999999995</v>
      </c>
      <c r="I1095" s="1">
        <f>Canada_data[[#This Row],[ Cost Of Goods ]]+Canada_data[[#This Row],[Shipping Cost]]</f>
        <v>874.7059999999999</v>
      </c>
      <c r="J1095" s="1" t="s">
        <v>40</v>
      </c>
      <c r="K1095" s="1" t="s">
        <v>16</v>
      </c>
      <c r="L1095" s="1" t="s">
        <v>17</v>
      </c>
      <c r="M1095" s="1" t="s">
        <v>18</v>
      </c>
      <c r="N1095" s="1" t="s">
        <v>24</v>
      </c>
      <c r="O1095" s="2">
        <v>40634</v>
      </c>
      <c r="P1095" s="34"/>
      <c r="Q1095" s="34"/>
    </row>
    <row r="1096" spans="1:17" x14ac:dyDescent="0.3">
      <c r="A1096" s="1">
        <v>27266</v>
      </c>
      <c r="B1096" s="2">
        <v>40764</v>
      </c>
      <c r="C1096" s="1" t="s">
        <v>20</v>
      </c>
      <c r="D1096" s="1">
        <v>9</v>
      </c>
      <c r="E1096" s="1">
        <v>1031.06</v>
      </c>
      <c r="F1096" s="1" t="s">
        <v>25</v>
      </c>
      <c r="G1096" s="1">
        <v>1.99</v>
      </c>
      <c r="H1096" s="1">
        <f>(70/100*Canada_data[[#This Row],[Sales]])</f>
        <v>721.74199999999996</v>
      </c>
      <c r="I1096" s="1">
        <f>Canada_data[[#This Row],[ Cost Of Goods ]]+Canada_data[[#This Row],[Shipping Cost]]</f>
        <v>723.73199999999997</v>
      </c>
      <c r="J1096" s="1" t="s">
        <v>43</v>
      </c>
      <c r="K1096" s="1" t="s">
        <v>22</v>
      </c>
      <c r="L1096" s="1" t="s">
        <v>30</v>
      </c>
      <c r="M1096" s="1" t="s">
        <v>31</v>
      </c>
      <c r="N1096" s="1" t="s">
        <v>32</v>
      </c>
      <c r="O1096" s="2">
        <v>40856</v>
      </c>
      <c r="P1096" s="34"/>
      <c r="Q1096" s="34"/>
    </row>
    <row r="1097" spans="1:17" x14ac:dyDescent="0.3">
      <c r="A1097" s="1">
        <v>18182</v>
      </c>
      <c r="B1097" s="2">
        <v>40820</v>
      </c>
      <c r="C1097" s="1" t="s">
        <v>60</v>
      </c>
      <c r="D1097" s="1">
        <v>12</v>
      </c>
      <c r="E1097" s="1">
        <v>396.69</v>
      </c>
      <c r="F1097" s="1" t="s">
        <v>14</v>
      </c>
      <c r="G1097" s="1">
        <v>8.74</v>
      </c>
      <c r="H1097" s="1">
        <f>(70/100*Canada_data[[#This Row],[Sales]])</f>
        <v>277.68299999999999</v>
      </c>
      <c r="I1097" s="1">
        <f>Canada_data[[#This Row],[ Cost Of Goods ]]+Canada_data[[#This Row],[Shipping Cost]]</f>
        <v>286.423</v>
      </c>
      <c r="J1097" s="1" t="s">
        <v>56</v>
      </c>
      <c r="K1097" s="1" t="s">
        <v>22</v>
      </c>
      <c r="L1097" s="1" t="s">
        <v>27</v>
      </c>
      <c r="M1097" s="1" t="s">
        <v>64</v>
      </c>
      <c r="N1097" s="1" t="s">
        <v>19</v>
      </c>
      <c r="O1097" s="2">
        <v>40881</v>
      </c>
      <c r="P1097" s="34"/>
      <c r="Q1097" s="34"/>
    </row>
    <row r="1098" spans="1:17" x14ac:dyDescent="0.3">
      <c r="A1098" s="1">
        <v>18528</v>
      </c>
      <c r="B1098" s="2" t="s">
        <v>178</v>
      </c>
      <c r="C1098" s="1" t="s">
        <v>20</v>
      </c>
      <c r="D1098" s="1">
        <v>33</v>
      </c>
      <c r="E1098" s="1">
        <v>340.97</v>
      </c>
      <c r="F1098" s="1" t="s">
        <v>25</v>
      </c>
      <c r="G1098" s="1">
        <v>3.99</v>
      </c>
      <c r="H1098" s="1">
        <f>(70/100*Canada_data[[#This Row],[Sales]])</f>
        <v>238.679</v>
      </c>
      <c r="I1098" s="1">
        <f>Canada_data[[#This Row],[ Cost Of Goods ]]+Canada_data[[#This Row],[Shipping Cost]]</f>
        <v>242.66900000000001</v>
      </c>
      <c r="J1098" s="1" t="s">
        <v>56</v>
      </c>
      <c r="K1098" s="1" t="s">
        <v>22</v>
      </c>
      <c r="L1098" s="1" t="s">
        <v>27</v>
      </c>
      <c r="M1098" s="1" t="s">
        <v>76</v>
      </c>
      <c r="N1098" s="1" t="s">
        <v>19</v>
      </c>
      <c r="O1098" s="2">
        <v>40548</v>
      </c>
      <c r="P1098" s="34"/>
      <c r="Q1098" s="34"/>
    </row>
    <row r="1099" spans="1:17" x14ac:dyDescent="0.3">
      <c r="A1099" s="1">
        <v>14662</v>
      </c>
      <c r="B1099" s="2" t="s">
        <v>188</v>
      </c>
      <c r="C1099" s="1" t="s">
        <v>35</v>
      </c>
      <c r="D1099" s="1">
        <v>48</v>
      </c>
      <c r="E1099" s="1">
        <v>5139.8819999999996</v>
      </c>
      <c r="F1099" s="1" t="s">
        <v>25</v>
      </c>
      <c r="G1099" s="1">
        <v>8.99</v>
      </c>
      <c r="H1099" s="1">
        <f>(70/100*Canada_data[[#This Row],[Sales]])</f>
        <v>3597.9173999999994</v>
      </c>
      <c r="I1099" s="1">
        <f>Canada_data[[#This Row],[ Cost Of Goods ]]+Canada_data[[#This Row],[Shipping Cost]]</f>
        <v>3606.9073999999991</v>
      </c>
      <c r="J1099" s="1" t="s">
        <v>43</v>
      </c>
      <c r="K1099" s="1" t="s">
        <v>22</v>
      </c>
      <c r="L1099" s="1" t="s">
        <v>30</v>
      </c>
      <c r="M1099" s="1" t="s">
        <v>50</v>
      </c>
      <c r="N1099" s="1" t="s">
        <v>19</v>
      </c>
      <c r="O1099" s="1" t="s">
        <v>204</v>
      </c>
      <c r="P1099" s="34"/>
      <c r="Q1099" s="34"/>
    </row>
    <row r="1100" spans="1:17" x14ac:dyDescent="0.3">
      <c r="A1100" s="1">
        <v>22149</v>
      </c>
      <c r="B1100" s="2" t="s">
        <v>208</v>
      </c>
      <c r="C1100" s="1" t="s">
        <v>13</v>
      </c>
      <c r="D1100" s="1">
        <v>17</v>
      </c>
      <c r="E1100" s="1">
        <v>48.24</v>
      </c>
      <c r="F1100" s="1" t="s">
        <v>25</v>
      </c>
      <c r="G1100" s="1">
        <v>1.01</v>
      </c>
      <c r="H1100" s="1">
        <f>(70/100*Canada_data[[#This Row],[Sales]])</f>
        <v>33.768000000000001</v>
      </c>
      <c r="I1100" s="1">
        <f>Canada_data[[#This Row],[ Cost Of Goods ]]+Canada_data[[#This Row],[Shipping Cost]]</f>
        <v>34.777999999999999</v>
      </c>
      <c r="J1100" s="1" t="s">
        <v>43</v>
      </c>
      <c r="K1100" s="1" t="s">
        <v>44</v>
      </c>
      <c r="L1100" s="1" t="s">
        <v>27</v>
      </c>
      <c r="M1100" s="1" t="s">
        <v>41</v>
      </c>
      <c r="N1100" s="1" t="s">
        <v>38</v>
      </c>
      <c r="O1100" s="1" t="s">
        <v>144</v>
      </c>
      <c r="P1100" s="34"/>
      <c r="Q1100" s="34"/>
    </row>
    <row r="1101" spans="1:17" x14ac:dyDescent="0.3">
      <c r="A1101" s="1">
        <v>14434</v>
      </c>
      <c r="B1101" s="2" t="s">
        <v>164</v>
      </c>
      <c r="C1101" s="1" t="s">
        <v>53</v>
      </c>
      <c r="D1101" s="1">
        <v>39</v>
      </c>
      <c r="E1101" s="1">
        <v>4733.88</v>
      </c>
      <c r="F1101" s="1" t="s">
        <v>21</v>
      </c>
      <c r="G1101" s="1">
        <v>56.14</v>
      </c>
      <c r="H1101" s="1">
        <f>(70/100*Canada_data[[#This Row],[Sales]])</f>
        <v>3313.7159999999999</v>
      </c>
      <c r="I1101" s="1">
        <f>Canada_data[[#This Row],[ Cost Of Goods ]]+Canada_data[[#This Row],[Shipping Cost]]</f>
        <v>3369.8559999999998</v>
      </c>
      <c r="J1101" s="1" t="s">
        <v>49</v>
      </c>
      <c r="K1101" s="1" t="s">
        <v>22</v>
      </c>
      <c r="L1101" s="1" t="s">
        <v>30</v>
      </c>
      <c r="M1101" s="1" t="s">
        <v>46</v>
      </c>
      <c r="N1101" s="1" t="s">
        <v>62</v>
      </c>
      <c r="O1101" s="1" t="s">
        <v>165</v>
      </c>
      <c r="P1101" s="34"/>
      <c r="Q1101" s="34"/>
    </row>
    <row r="1102" spans="1:17" x14ac:dyDescent="0.3">
      <c r="A1102" s="1">
        <v>23558</v>
      </c>
      <c r="B1102" s="2">
        <v>40794</v>
      </c>
      <c r="C1102" s="1" t="s">
        <v>13</v>
      </c>
      <c r="D1102" s="1">
        <v>4</v>
      </c>
      <c r="E1102" s="1">
        <v>25.82</v>
      </c>
      <c r="F1102" s="1" t="s">
        <v>25</v>
      </c>
      <c r="G1102" s="1">
        <v>4.72</v>
      </c>
      <c r="H1102" s="1">
        <f>(70/100*Canada_data[[#This Row],[Sales]])</f>
        <v>18.073999999999998</v>
      </c>
      <c r="I1102" s="1">
        <f>Canada_data[[#This Row],[ Cost Of Goods ]]+Canada_data[[#This Row],[Shipping Cost]]</f>
        <v>22.793999999999997</v>
      </c>
      <c r="J1102" s="1" t="s">
        <v>56</v>
      </c>
      <c r="K1102" s="1" t="s">
        <v>29</v>
      </c>
      <c r="L1102" s="1" t="s">
        <v>27</v>
      </c>
      <c r="M1102" s="1" t="s">
        <v>28</v>
      </c>
      <c r="N1102" s="1" t="s">
        <v>19</v>
      </c>
      <c r="O1102" s="2">
        <v>40855</v>
      </c>
      <c r="P1102" s="34"/>
      <c r="Q1102" s="34"/>
    </row>
    <row r="1103" spans="1:17" x14ac:dyDescent="0.3">
      <c r="A1103" s="1">
        <v>10979</v>
      </c>
      <c r="B1103" s="2">
        <v>40643</v>
      </c>
      <c r="C1103" s="1" t="s">
        <v>60</v>
      </c>
      <c r="D1103" s="1">
        <v>7</v>
      </c>
      <c r="E1103" s="1">
        <v>144.94999999999999</v>
      </c>
      <c r="F1103" s="1" t="s">
        <v>14</v>
      </c>
      <c r="G1103" s="1">
        <v>5.86</v>
      </c>
      <c r="H1103" s="1">
        <f>(70/100*Canada_data[[#This Row],[Sales]])</f>
        <v>101.46499999999999</v>
      </c>
      <c r="I1103" s="1">
        <f>Canada_data[[#This Row],[ Cost Of Goods ]]+Canada_data[[#This Row],[Shipping Cost]]</f>
        <v>107.32499999999999</v>
      </c>
      <c r="J1103" s="1" t="s">
        <v>108</v>
      </c>
      <c r="K1103" s="1" t="s">
        <v>44</v>
      </c>
      <c r="L1103" s="1" t="s">
        <v>27</v>
      </c>
      <c r="M1103" s="1" t="s">
        <v>28</v>
      </c>
      <c r="N1103" s="1" t="s">
        <v>19</v>
      </c>
      <c r="O1103" s="2">
        <v>40704</v>
      </c>
      <c r="P1103" s="34"/>
      <c r="Q1103" s="34"/>
    </row>
    <row r="1104" spans="1:17" x14ac:dyDescent="0.3">
      <c r="A1104" s="1">
        <v>33958</v>
      </c>
      <c r="B1104" s="2">
        <v>40576</v>
      </c>
      <c r="C1104" s="1" t="s">
        <v>20</v>
      </c>
      <c r="D1104" s="1">
        <v>27</v>
      </c>
      <c r="E1104" s="1">
        <v>462.36599999999999</v>
      </c>
      <c r="F1104" s="1" t="s">
        <v>25</v>
      </c>
      <c r="G1104" s="1">
        <v>3.3</v>
      </c>
      <c r="H1104" s="1">
        <f>(70/100*Canada_data[[#This Row],[Sales]])</f>
        <v>323.65619999999996</v>
      </c>
      <c r="I1104" s="1">
        <f>Canada_data[[#This Row],[ Cost Of Goods ]]+Canada_data[[#This Row],[Shipping Cost]]</f>
        <v>326.95619999999997</v>
      </c>
      <c r="J1104" s="1" t="s">
        <v>43</v>
      </c>
      <c r="K1104" s="1" t="s">
        <v>44</v>
      </c>
      <c r="L1104" s="1" t="s">
        <v>30</v>
      </c>
      <c r="M1104" s="1" t="s">
        <v>50</v>
      </c>
      <c r="N1104" s="1" t="s">
        <v>32</v>
      </c>
      <c r="O1104" s="2">
        <v>40635</v>
      </c>
      <c r="P1104" s="34"/>
      <c r="Q1104" s="34"/>
    </row>
    <row r="1105" spans="1:17" x14ac:dyDescent="0.3">
      <c r="A1105" s="1">
        <v>38118</v>
      </c>
      <c r="B1105" s="2" t="s">
        <v>77</v>
      </c>
      <c r="C1105" s="1" t="s">
        <v>53</v>
      </c>
      <c r="D1105" s="1">
        <v>7</v>
      </c>
      <c r="E1105" s="1">
        <v>138.91</v>
      </c>
      <c r="F1105" s="1" t="s">
        <v>25</v>
      </c>
      <c r="G1105" s="1">
        <v>4</v>
      </c>
      <c r="H1105" s="1">
        <f>(70/100*Canada_data[[#This Row],[Sales]])</f>
        <v>97.236999999999995</v>
      </c>
      <c r="I1105" s="1">
        <f>Canada_data[[#This Row],[ Cost Of Goods ]]+Canada_data[[#This Row],[Shipping Cost]]</f>
        <v>101.23699999999999</v>
      </c>
      <c r="J1105" s="1" t="s">
        <v>108</v>
      </c>
      <c r="K1105" s="1" t="s">
        <v>44</v>
      </c>
      <c r="L1105" s="1" t="s">
        <v>30</v>
      </c>
      <c r="M1105" s="1" t="s">
        <v>31</v>
      </c>
      <c r="N1105" s="1" t="s">
        <v>19</v>
      </c>
      <c r="O1105" s="1" t="s">
        <v>71</v>
      </c>
      <c r="P1105" s="34"/>
      <c r="Q1105" s="34"/>
    </row>
    <row r="1106" spans="1:17" x14ac:dyDescent="0.3">
      <c r="A1106" s="1">
        <v>24960</v>
      </c>
      <c r="B1106" s="2" t="s">
        <v>220</v>
      </c>
      <c r="C1106" s="1" t="s">
        <v>35</v>
      </c>
      <c r="D1106" s="1">
        <v>48</v>
      </c>
      <c r="E1106" s="1">
        <v>1760.35</v>
      </c>
      <c r="F1106" s="1" t="s">
        <v>14</v>
      </c>
      <c r="G1106" s="1">
        <v>7.53</v>
      </c>
      <c r="H1106" s="1">
        <f>(70/100*Canada_data[[#This Row],[Sales]])</f>
        <v>1232.2449999999999</v>
      </c>
      <c r="I1106" s="1">
        <f>Canada_data[[#This Row],[ Cost Of Goods ]]+Canada_data[[#This Row],[Shipping Cost]]</f>
        <v>1239.7749999999999</v>
      </c>
      <c r="J1106" s="1" t="s">
        <v>56</v>
      </c>
      <c r="K1106" s="1" t="s">
        <v>44</v>
      </c>
      <c r="L1106" s="1" t="s">
        <v>30</v>
      </c>
      <c r="M1106" s="1" t="s">
        <v>31</v>
      </c>
      <c r="N1106" s="1" t="s">
        <v>19</v>
      </c>
      <c r="O1106" s="1" t="s">
        <v>233</v>
      </c>
      <c r="P1106" s="34"/>
      <c r="Q1106" s="34"/>
    </row>
    <row r="1107" spans="1:17" x14ac:dyDescent="0.3">
      <c r="A1107" s="1">
        <v>56515</v>
      </c>
      <c r="B1107" s="2" t="s">
        <v>63</v>
      </c>
      <c r="C1107" s="1" t="s">
        <v>60</v>
      </c>
      <c r="D1107" s="1">
        <v>17</v>
      </c>
      <c r="E1107" s="1">
        <v>979.52</v>
      </c>
      <c r="F1107" s="1" t="s">
        <v>21</v>
      </c>
      <c r="G1107" s="1">
        <v>36.61</v>
      </c>
      <c r="H1107" s="1">
        <f>(70/100*Canada_data[[#This Row],[Sales]])</f>
        <v>685.66399999999999</v>
      </c>
      <c r="I1107" s="1">
        <f>Canada_data[[#This Row],[ Cost Of Goods ]]+Canada_data[[#This Row],[Shipping Cost]]</f>
        <v>722.274</v>
      </c>
      <c r="J1107" s="1" t="s">
        <v>43</v>
      </c>
      <c r="K1107" s="1" t="s">
        <v>44</v>
      </c>
      <c r="L1107" s="1" t="s">
        <v>17</v>
      </c>
      <c r="M1107" s="1" t="s">
        <v>150</v>
      </c>
      <c r="N1107" s="1" t="s">
        <v>62</v>
      </c>
      <c r="O1107" s="1" t="s">
        <v>65</v>
      </c>
      <c r="P1107" s="34"/>
      <c r="Q1107" s="34"/>
    </row>
    <row r="1108" spans="1:17" x14ac:dyDescent="0.3">
      <c r="A1108" s="1">
        <v>51938</v>
      </c>
      <c r="B1108" s="2" t="s">
        <v>235</v>
      </c>
      <c r="C1108" s="1" t="s">
        <v>13</v>
      </c>
      <c r="D1108" s="1">
        <v>5</v>
      </c>
      <c r="E1108" s="1">
        <v>503.32749999999999</v>
      </c>
      <c r="F1108" s="1" t="s">
        <v>25</v>
      </c>
      <c r="G1108" s="1">
        <v>5.63</v>
      </c>
      <c r="H1108" s="1">
        <f>(70/100*Canada_data[[#This Row],[Sales]])</f>
        <v>352.32924999999994</v>
      </c>
      <c r="I1108" s="1">
        <f>Canada_data[[#This Row],[ Cost Of Goods ]]+Canada_data[[#This Row],[Shipping Cost]]</f>
        <v>357.95924999999994</v>
      </c>
      <c r="J1108" s="1" t="s">
        <v>26</v>
      </c>
      <c r="K1108" s="1" t="s">
        <v>22</v>
      </c>
      <c r="L1108" s="1" t="s">
        <v>30</v>
      </c>
      <c r="M1108" s="1" t="s">
        <v>50</v>
      </c>
      <c r="N1108" s="1" t="s">
        <v>19</v>
      </c>
      <c r="O1108" s="1" t="s">
        <v>110</v>
      </c>
      <c r="P1108" s="34"/>
      <c r="Q1108" s="34"/>
    </row>
    <row r="1109" spans="1:17" x14ac:dyDescent="0.3">
      <c r="A1109" s="1">
        <v>44609</v>
      </c>
      <c r="B1109" s="2" t="s">
        <v>254</v>
      </c>
      <c r="C1109" s="1" t="s">
        <v>13</v>
      </c>
      <c r="D1109" s="1">
        <v>37</v>
      </c>
      <c r="E1109" s="1">
        <v>61.77</v>
      </c>
      <c r="F1109" s="1" t="s">
        <v>14</v>
      </c>
      <c r="G1109" s="1">
        <v>0.7</v>
      </c>
      <c r="H1109" s="1">
        <f>(70/100*Canada_data[[#This Row],[Sales]])</f>
        <v>43.238999999999997</v>
      </c>
      <c r="I1109" s="1">
        <f>Canada_data[[#This Row],[ Cost Of Goods ]]+Canada_data[[#This Row],[Shipping Cost]]</f>
        <v>43.939</v>
      </c>
      <c r="J1109" s="1" t="s">
        <v>40</v>
      </c>
      <c r="K1109" s="1" t="s">
        <v>44</v>
      </c>
      <c r="L1109" s="1" t="s">
        <v>27</v>
      </c>
      <c r="M1109" s="1" t="s">
        <v>102</v>
      </c>
      <c r="N1109" s="1" t="s">
        <v>38</v>
      </c>
      <c r="O1109" s="1" t="s">
        <v>159</v>
      </c>
      <c r="P1109" s="34"/>
      <c r="Q1109" s="34"/>
    </row>
    <row r="1110" spans="1:17" x14ac:dyDescent="0.3">
      <c r="A1110" s="1">
        <v>54914</v>
      </c>
      <c r="B1110" s="2" t="s">
        <v>247</v>
      </c>
      <c r="C1110" s="1" t="s">
        <v>20</v>
      </c>
      <c r="D1110" s="1">
        <v>7</v>
      </c>
      <c r="E1110" s="1">
        <v>90.58</v>
      </c>
      <c r="F1110" s="1" t="s">
        <v>25</v>
      </c>
      <c r="G1110" s="1">
        <v>6.27</v>
      </c>
      <c r="H1110" s="1">
        <f>(70/100*Canada_data[[#This Row],[Sales]])</f>
        <v>63.405999999999992</v>
      </c>
      <c r="I1110" s="1">
        <f>Canada_data[[#This Row],[ Cost Of Goods ]]+Canada_data[[#This Row],[Shipping Cost]]</f>
        <v>69.675999999999988</v>
      </c>
      <c r="J1110" s="1" t="s">
        <v>56</v>
      </c>
      <c r="K1110" s="1" t="s">
        <v>44</v>
      </c>
      <c r="L1110" s="1" t="s">
        <v>27</v>
      </c>
      <c r="M1110" s="1" t="s">
        <v>64</v>
      </c>
      <c r="N1110" s="1" t="s">
        <v>47</v>
      </c>
      <c r="O1110" s="1" t="s">
        <v>218</v>
      </c>
      <c r="P1110" s="34"/>
      <c r="Q1110" s="34"/>
    </row>
    <row r="1111" spans="1:17" x14ac:dyDescent="0.3">
      <c r="A1111" s="1">
        <v>41926</v>
      </c>
      <c r="B1111" s="2">
        <v>40665</v>
      </c>
      <c r="C1111" s="1" t="s">
        <v>35</v>
      </c>
      <c r="D1111" s="1">
        <v>43</v>
      </c>
      <c r="E1111" s="1">
        <v>1562.69</v>
      </c>
      <c r="F1111" s="1" t="s">
        <v>25</v>
      </c>
      <c r="G1111" s="1">
        <v>8.2200000000000006</v>
      </c>
      <c r="H1111" s="1">
        <f>(70/100*Canada_data[[#This Row],[Sales]])</f>
        <v>1093.883</v>
      </c>
      <c r="I1111" s="1">
        <f>Canada_data[[#This Row],[ Cost Of Goods ]]+Canada_data[[#This Row],[Shipping Cost]]</f>
        <v>1102.1030000000001</v>
      </c>
      <c r="J1111" s="1" t="s">
        <v>56</v>
      </c>
      <c r="K1111" s="1" t="s">
        <v>44</v>
      </c>
      <c r="L1111" s="1" t="s">
        <v>27</v>
      </c>
      <c r="M1111" s="1" t="s">
        <v>64</v>
      </c>
      <c r="N1111" s="1" t="s">
        <v>19</v>
      </c>
      <c r="O1111" s="2">
        <v>40665</v>
      </c>
      <c r="P1111" s="34"/>
      <c r="Q1111" s="34"/>
    </row>
    <row r="1112" spans="1:17" x14ac:dyDescent="0.3">
      <c r="A1112" s="1">
        <v>56032</v>
      </c>
      <c r="B1112" s="2" t="s">
        <v>88</v>
      </c>
      <c r="C1112" s="1" t="s">
        <v>53</v>
      </c>
      <c r="D1112" s="1">
        <v>31</v>
      </c>
      <c r="E1112" s="1">
        <v>2893.31</v>
      </c>
      <c r="F1112" s="1" t="s">
        <v>25</v>
      </c>
      <c r="G1112" s="1">
        <v>13.99</v>
      </c>
      <c r="H1112" s="1">
        <f>(70/100*Canada_data[[#This Row],[Sales]])</f>
        <v>2025.3169999999998</v>
      </c>
      <c r="I1112" s="1">
        <f>Canada_data[[#This Row],[ Cost Of Goods ]]+Canada_data[[#This Row],[Shipping Cost]]</f>
        <v>2039.3069999999998</v>
      </c>
      <c r="J1112" s="1" t="s">
        <v>108</v>
      </c>
      <c r="K1112" s="1" t="s">
        <v>22</v>
      </c>
      <c r="L1112" s="1" t="s">
        <v>30</v>
      </c>
      <c r="M1112" s="1" t="s">
        <v>46</v>
      </c>
      <c r="N1112" s="1" t="s">
        <v>47</v>
      </c>
      <c r="O1112" s="1" t="s">
        <v>88</v>
      </c>
      <c r="P1112" s="34"/>
      <c r="Q1112" s="34"/>
    </row>
    <row r="1113" spans="1:17" x14ac:dyDescent="0.3">
      <c r="A1113" s="1">
        <v>1767</v>
      </c>
      <c r="B1113" s="2" t="s">
        <v>169</v>
      </c>
      <c r="C1113" s="1" t="s">
        <v>35</v>
      </c>
      <c r="D1113" s="1">
        <v>10</v>
      </c>
      <c r="E1113" s="1">
        <v>46.34</v>
      </c>
      <c r="F1113" s="1" t="s">
        <v>25</v>
      </c>
      <c r="G1113" s="1">
        <v>0.7</v>
      </c>
      <c r="H1113" s="1">
        <f>(70/100*Canada_data[[#This Row],[Sales]])</f>
        <v>32.438000000000002</v>
      </c>
      <c r="I1113" s="1">
        <f>Canada_data[[#This Row],[ Cost Of Goods ]]+Canada_data[[#This Row],[Shipping Cost]]</f>
        <v>33.138000000000005</v>
      </c>
      <c r="J1113" s="1" t="s">
        <v>59</v>
      </c>
      <c r="K1113" s="1" t="s">
        <v>22</v>
      </c>
      <c r="L1113" s="1" t="s">
        <v>27</v>
      </c>
      <c r="M1113" s="1" t="s">
        <v>102</v>
      </c>
      <c r="N1113" s="1" t="s">
        <v>38</v>
      </c>
      <c r="O1113" s="1" t="s">
        <v>161</v>
      </c>
      <c r="P1113" s="34"/>
      <c r="Q1113" s="34"/>
    </row>
    <row r="1114" spans="1:17" x14ac:dyDescent="0.3">
      <c r="A1114" s="1">
        <v>7878</v>
      </c>
      <c r="B1114" s="2">
        <v>40548</v>
      </c>
      <c r="C1114" s="1" t="s">
        <v>13</v>
      </c>
      <c r="D1114" s="1">
        <v>42</v>
      </c>
      <c r="E1114" s="1">
        <v>256.64</v>
      </c>
      <c r="F1114" s="1" t="s">
        <v>25</v>
      </c>
      <c r="G1114" s="1">
        <v>3.37</v>
      </c>
      <c r="H1114" s="1">
        <f>(70/100*Canada_data[[#This Row],[Sales]])</f>
        <v>179.64799999999997</v>
      </c>
      <c r="I1114" s="1">
        <f>Canada_data[[#This Row],[ Cost Of Goods ]]+Canada_data[[#This Row],[Shipping Cost]]</f>
        <v>183.01799999999997</v>
      </c>
      <c r="J1114" s="1" t="s">
        <v>40</v>
      </c>
      <c r="K1114" s="1" t="s">
        <v>22</v>
      </c>
      <c r="L1114" s="1" t="s">
        <v>27</v>
      </c>
      <c r="M1114" s="1" t="s">
        <v>102</v>
      </c>
      <c r="N1114" s="1" t="s">
        <v>38</v>
      </c>
      <c r="O1114" s="2">
        <v>40760</v>
      </c>
      <c r="P1114" s="34"/>
      <c r="Q1114" s="34"/>
    </row>
    <row r="1115" spans="1:17" x14ac:dyDescent="0.3">
      <c r="A1115" s="1">
        <v>5251</v>
      </c>
      <c r="B1115" s="2">
        <v>40851</v>
      </c>
      <c r="C1115" s="1" t="s">
        <v>60</v>
      </c>
      <c r="D1115" s="1">
        <v>38</v>
      </c>
      <c r="E1115" s="1">
        <v>3821.0390000000002</v>
      </c>
      <c r="F1115" s="1" t="s">
        <v>14</v>
      </c>
      <c r="G1115" s="1">
        <v>5.99</v>
      </c>
      <c r="H1115" s="1">
        <f>(70/100*Canada_data[[#This Row],[Sales]])</f>
        <v>2674.7273</v>
      </c>
      <c r="I1115" s="1">
        <f>Canada_data[[#This Row],[ Cost Of Goods ]]+Canada_data[[#This Row],[Shipping Cost]]</f>
        <v>2680.7172999999998</v>
      </c>
      <c r="J1115" s="1" t="s">
        <v>56</v>
      </c>
      <c r="K1115" s="1" t="s">
        <v>22</v>
      </c>
      <c r="L1115" s="1" t="s">
        <v>30</v>
      </c>
      <c r="M1115" s="1" t="s">
        <v>50</v>
      </c>
      <c r="N1115" s="1" t="s">
        <v>19</v>
      </c>
      <c r="O1115" s="1" t="s">
        <v>223</v>
      </c>
      <c r="P1115" s="34"/>
      <c r="Q1115" s="34"/>
    </row>
    <row r="1116" spans="1:17" x14ac:dyDescent="0.3">
      <c r="A1116" s="1">
        <v>2626</v>
      </c>
      <c r="B1116" s="2">
        <v>40733</v>
      </c>
      <c r="C1116" s="1" t="s">
        <v>53</v>
      </c>
      <c r="D1116" s="1">
        <v>16</v>
      </c>
      <c r="E1116" s="1">
        <v>48.37</v>
      </c>
      <c r="F1116" s="1" t="s">
        <v>25</v>
      </c>
      <c r="G1116" s="1">
        <v>0.5</v>
      </c>
      <c r="H1116" s="1">
        <f>(70/100*Canada_data[[#This Row],[Sales]])</f>
        <v>33.858999999999995</v>
      </c>
      <c r="I1116" s="1">
        <f>Canada_data[[#This Row],[ Cost Of Goods ]]+Canada_data[[#This Row],[Shipping Cost]]</f>
        <v>34.358999999999995</v>
      </c>
      <c r="J1116" s="1" t="s">
        <v>56</v>
      </c>
      <c r="K1116" s="1" t="s">
        <v>44</v>
      </c>
      <c r="L1116" s="1" t="s">
        <v>27</v>
      </c>
      <c r="M1116" s="1" t="s">
        <v>85</v>
      </c>
      <c r="N1116" s="1" t="s">
        <v>19</v>
      </c>
      <c r="O1116" s="2">
        <v>40795</v>
      </c>
      <c r="P1116" s="34"/>
      <c r="Q1116" s="34"/>
    </row>
    <row r="1117" spans="1:17" x14ac:dyDescent="0.3">
      <c r="A1117" s="1">
        <v>46147</v>
      </c>
      <c r="B1117" s="2" t="s">
        <v>129</v>
      </c>
      <c r="C1117" s="1" t="s">
        <v>20</v>
      </c>
      <c r="D1117" s="1">
        <v>39</v>
      </c>
      <c r="E1117" s="1">
        <v>282.48</v>
      </c>
      <c r="F1117" s="1" t="s">
        <v>14</v>
      </c>
      <c r="G1117" s="1">
        <v>6.05</v>
      </c>
      <c r="H1117" s="1">
        <f>(70/100*Canada_data[[#This Row],[Sales]])</f>
        <v>197.73599999999999</v>
      </c>
      <c r="I1117" s="1">
        <f>Canada_data[[#This Row],[ Cost Of Goods ]]+Canada_data[[#This Row],[Shipping Cost]]</f>
        <v>203.786</v>
      </c>
      <c r="J1117" s="1" t="s">
        <v>40</v>
      </c>
      <c r="K1117" s="1" t="s">
        <v>22</v>
      </c>
      <c r="L1117" s="1" t="s">
        <v>27</v>
      </c>
      <c r="M1117" s="1" t="s">
        <v>79</v>
      </c>
      <c r="N1117" s="1" t="s">
        <v>19</v>
      </c>
      <c r="O1117" s="1" t="s">
        <v>259</v>
      </c>
      <c r="P1117" s="34"/>
      <c r="Q1117" s="34"/>
    </row>
    <row r="1118" spans="1:17" x14ac:dyDescent="0.3">
      <c r="A1118" s="1">
        <v>59200</v>
      </c>
      <c r="B1118" s="2">
        <v>40798</v>
      </c>
      <c r="C1118" s="1" t="s">
        <v>60</v>
      </c>
      <c r="D1118" s="1">
        <v>4</v>
      </c>
      <c r="E1118" s="1">
        <v>170.45</v>
      </c>
      <c r="F1118" s="1" t="s">
        <v>25</v>
      </c>
      <c r="G1118" s="1">
        <v>4.62</v>
      </c>
      <c r="H1118" s="1">
        <f>(70/100*Canada_data[[#This Row],[Sales]])</f>
        <v>119.31499999999998</v>
      </c>
      <c r="I1118" s="1">
        <f>Canada_data[[#This Row],[ Cost Of Goods ]]+Canada_data[[#This Row],[Shipping Cost]]</f>
        <v>123.93499999999999</v>
      </c>
      <c r="J1118" s="1" t="s">
        <v>56</v>
      </c>
      <c r="K1118" s="1" t="s">
        <v>29</v>
      </c>
      <c r="L1118" s="1" t="s">
        <v>27</v>
      </c>
      <c r="M1118" s="1" t="s">
        <v>76</v>
      </c>
      <c r="N1118" s="1" t="s">
        <v>19</v>
      </c>
      <c r="O1118" s="2">
        <v>40798</v>
      </c>
      <c r="P1118" s="34"/>
      <c r="Q1118" s="34"/>
    </row>
    <row r="1119" spans="1:17" x14ac:dyDescent="0.3">
      <c r="A1119" s="1">
        <v>47265</v>
      </c>
      <c r="B1119" s="2">
        <v>40828</v>
      </c>
      <c r="C1119" s="1" t="s">
        <v>20</v>
      </c>
      <c r="D1119" s="1">
        <v>31</v>
      </c>
      <c r="E1119" s="1">
        <v>187.13</v>
      </c>
      <c r="F1119" s="1" t="s">
        <v>25</v>
      </c>
      <c r="G1119" s="1">
        <v>5.46</v>
      </c>
      <c r="H1119" s="1">
        <f>(70/100*Canada_data[[#This Row],[Sales]])</f>
        <v>130.99099999999999</v>
      </c>
      <c r="I1119" s="1">
        <f>Canada_data[[#This Row],[ Cost Of Goods ]]+Canada_data[[#This Row],[Shipping Cost]]</f>
        <v>136.45099999999999</v>
      </c>
      <c r="J1119" s="1" t="s">
        <v>36</v>
      </c>
      <c r="K1119" s="1" t="s">
        <v>29</v>
      </c>
      <c r="L1119" s="1" t="s">
        <v>27</v>
      </c>
      <c r="M1119" s="1" t="s">
        <v>28</v>
      </c>
      <c r="N1119" s="1" t="s">
        <v>19</v>
      </c>
      <c r="O1119" s="2">
        <v>40859</v>
      </c>
      <c r="P1119" s="34"/>
      <c r="Q1119" s="34"/>
    </row>
    <row r="1120" spans="1:17" x14ac:dyDescent="0.3">
      <c r="A1120" s="1">
        <v>33604</v>
      </c>
      <c r="B1120" s="2" t="s">
        <v>118</v>
      </c>
      <c r="C1120" s="1" t="s">
        <v>35</v>
      </c>
      <c r="D1120" s="1">
        <v>10</v>
      </c>
      <c r="E1120" s="1">
        <v>59.62</v>
      </c>
      <c r="F1120" s="1" t="s">
        <v>25</v>
      </c>
      <c r="G1120" s="1">
        <v>7.78</v>
      </c>
      <c r="H1120" s="1">
        <f>(70/100*Canada_data[[#This Row],[Sales]])</f>
        <v>41.733999999999995</v>
      </c>
      <c r="I1120" s="1">
        <f>Canada_data[[#This Row],[ Cost Of Goods ]]+Canada_data[[#This Row],[Shipping Cost]]</f>
        <v>49.513999999999996</v>
      </c>
      <c r="J1120" s="1" t="s">
        <v>15</v>
      </c>
      <c r="K1120" s="1" t="s">
        <v>22</v>
      </c>
      <c r="L1120" s="1" t="s">
        <v>27</v>
      </c>
      <c r="M1120" s="1" t="s">
        <v>79</v>
      </c>
      <c r="N1120" s="1" t="s">
        <v>19</v>
      </c>
      <c r="O1120" s="1" t="s">
        <v>34</v>
      </c>
      <c r="P1120" s="34"/>
      <c r="Q1120" s="34"/>
    </row>
    <row r="1121" spans="1:17" x14ac:dyDescent="0.3">
      <c r="A1121" s="1">
        <v>9921</v>
      </c>
      <c r="B1121" s="2" t="s">
        <v>90</v>
      </c>
      <c r="C1121" s="1" t="s">
        <v>13</v>
      </c>
      <c r="D1121" s="1">
        <v>23</v>
      </c>
      <c r="E1121" s="1">
        <v>356.09</v>
      </c>
      <c r="F1121" s="1" t="s">
        <v>25</v>
      </c>
      <c r="G1121" s="1">
        <v>1.39</v>
      </c>
      <c r="H1121" s="1">
        <f>(70/100*Canada_data[[#This Row],[Sales]])</f>
        <v>249.26299999999998</v>
      </c>
      <c r="I1121" s="1">
        <f>Canada_data[[#This Row],[ Cost Of Goods ]]+Canada_data[[#This Row],[Shipping Cost]]</f>
        <v>250.65299999999996</v>
      </c>
      <c r="J1121" s="1" t="s">
        <v>108</v>
      </c>
      <c r="K1121" s="1" t="s">
        <v>29</v>
      </c>
      <c r="L1121" s="1" t="s">
        <v>27</v>
      </c>
      <c r="M1121" s="1" t="s">
        <v>168</v>
      </c>
      <c r="N1121" s="1" t="s">
        <v>19</v>
      </c>
      <c r="O1121" s="1" t="s">
        <v>90</v>
      </c>
      <c r="P1121" s="34"/>
      <c r="Q1121" s="34"/>
    </row>
    <row r="1122" spans="1:17" x14ac:dyDescent="0.3">
      <c r="A1122" s="1">
        <v>11074</v>
      </c>
      <c r="B1122" s="2">
        <v>40792</v>
      </c>
      <c r="C1122" s="1" t="s">
        <v>35</v>
      </c>
      <c r="D1122" s="1">
        <v>44</v>
      </c>
      <c r="E1122" s="1">
        <v>7164.7434999999996</v>
      </c>
      <c r="F1122" s="1" t="s">
        <v>25</v>
      </c>
      <c r="G1122" s="1">
        <v>5.99</v>
      </c>
      <c r="H1122" s="1">
        <f>(70/100*Canada_data[[#This Row],[Sales]])</f>
        <v>5015.3204499999993</v>
      </c>
      <c r="I1122" s="1">
        <f>Canada_data[[#This Row],[ Cost Of Goods ]]+Canada_data[[#This Row],[Shipping Cost]]</f>
        <v>5021.310449999999</v>
      </c>
      <c r="J1122" s="1" t="s">
        <v>15</v>
      </c>
      <c r="K1122" s="1" t="s">
        <v>22</v>
      </c>
      <c r="L1122" s="1" t="s">
        <v>30</v>
      </c>
      <c r="M1122" s="1" t="s">
        <v>50</v>
      </c>
      <c r="N1122" s="1" t="s">
        <v>19</v>
      </c>
      <c r="O1122" s="2">
        <v>40822</v>
      </c>
      <c r="P1122" s="34"/>
      <c r="Q1122" s="34"/>
    </row>
    <row r="1123" spans="1:17" x14ac:dyDescent="0.3">
      <c r="A1123" s="1">
        <v>32965</v>
      </c>
      <c r="B1123" s="2" t="s">
        <v>266</v>
      </c>
      <c r="C1123" s="1" t="s">
        <v>35</v>
      </c>
      <c r="D1123" s="1">
        <v>25</v>
      </c>
      <c r="E1123" s="1">
        <v>2427.25</v>
      </c>
      <c r="F1123" s="1" t="s">
        <v>25</v>
      </c>
      <c r="G1123" s="1">
        <v>19.989999999999998</v>
      </c>
      <c r="H1123" s="1">
        <f>(70/100*Canada_data[[#This Row],[Sales]])</f>
        <v>1699.0749999999998</v>
      </c>
      <c r="I1123" s="1">
        <f>Canada_data[[#This Row],[ Cost Of Goods ]]+Canada_data[[#This Row],[Shipping Cost]]</f>
        <v>1719.0649999999998</v>
      </c>
      <c r="J1123" s="1" t="s">
        <v>36</v>
      </c>
      <c r="K1123" s="1" t="s">
        <v>44</v>
      </c>
      <c r="L1123" s="1" t="s">
        <v>30</v>
      </c>
      <c r="M1123" s="1" t="s">
        <v>31</v>
      </c>
      <c r="N1123" s="1" t="s">
        <v>19</v>
      </c>
      <c r="O1123" s="1" t="s">
        <v>207</v>
      </c>
      <c r="P1123" s="34"/>
      <c r="Q1123" s="34"/>
    </row>
    <row r="1124" spans="1:17" x14ac:dyDescent="0.3">
      <c r="A1124" s="1">
        <v>35077</v>
      </c>
      <c r="B1124" s="2">
        <v>40734</v>
      </c>
      <c r="C1124" s="1" t="s">
        <v>35</v>
      </c>
      <c r="D1124" s="1">
        <v>29</v>
      </c>
      <c r="E1124" s="1">
        <v>81.099999999999994</v>
      </c>
      <c r="F1124" s="1" t="s">
        <v>25</v>
      </c>
      <c r="G1124" s="1">
        <v>0.96</v>
      </c>
      <c r="H1124" s="1">
        <f>(70/100*Canada_data[[#This Row],[Sales]])</f>
        <v>56.769999999999989</v>
      </c>
      <c r="I1124" s="1">
        <f>Canada_data[[#This Row],[ Cost Of Goods ]]+Canada_data[[#This Row],[Shipping Cost]]</f>
        <v>57.72999999999999</v>
      </c>
      <c r="J1124" s="1" t="s">
        <v>56</v>
      </c>
      <c r="K1124" s="1" t="s">
        <v>29</v>
      </c>
      <c r="L1124" s="1" t="s">
        <v>27</v>
      </c>
      <c r="M1124" s="1" t="s">
        <v>41</v>
      </c>
      <c r="N1124" s="1" t="s">
        <v>38</v>
      </c>
      <c r="O1124" s="2">
        <v>40765</v>
      </c>
      <c r="P1124" s="34"/>
      <c r="Q1124" s="34"/>
    </row>
    <row r="1125" spans="1:17" x14ac:dyDescent="0.3">
      <c r="A1125" s="1">
        <v>20071</v>
      </c>
      <c r="B1125" s="2" t="s">
        <v>175</v>
      </c>
      <c r="C1125" s="1" t="s">
        <v>60</v>
      </c>
      <c r="D1125" s="1">
        <v>31</v>
      </c>
      <c r="E1125" s="1">
        <v>789.94</v>
      </c>
      <c r="F1125" s="1" t="s">
        <v>21</v>
      </c>
      <c r="G1125" s="1">
        <v>14.36</v>
      </c>
      <c r="H1125" s="1">
        <f>(70/100*Canada_data[[#This Row],[Sales]])</f>
        <v>552.95799999999997</v>
      </c>
      <c r="I1125" s="1">
        <f>Canada_data[[#This Row],[ Cost Of Goods ]]+Canada_data[[#This Row],[Shipping Cost]]</f>
        <v>567.31799999999998</v>
      </c>
      <c r="J1125" s="1" t="s">
        <v>26</v>
      </c>
      <c r="K1125" s="1" t="s">
        <v>29</v>
      </c>
      <c r="L1125" s="1" t="s">
        <v>17</v>
      </c>
      <c r="M1125" s="1" t="s">
        <v>23</v>
      </c>
      <c r="N1125" s="1" t="s">
        <v>24</v>
      </c>
      <c r="O1125" s="1" t="s">
        <v>154</v>
      </c>
      <c r="P1125" s="34"/>
      <c r="Q1125" s="34"/>
    </row>
    <row r="1126" spans="1:17" x14ac:dyDescent="0.3">
      <c r="A1126" s="1">
        <v>56550</v>
      </c>
      <c r="B1126" s="2">
        <v>40759</v>
      </c>
      <c r="C1126" s="1" t="s">
        <v>53</v>
      </c>
      <c r="D1126" s="1">
        <v>8</v>
      </c>
      <c r="E1126" s="1">
        <v>469.83749999999998</v>
      </c>
      <c r="F1126" s="1" t="s">
        <v>25</v>
      </c>
      <c r="G1126" s="1">
        <v>8.99</v>
      </c>
      <c r="H1126" s="1">
        <f>(70/100*Canada_data[[#This Row],[Sales]])</f>
        <v>328.88624999999996</v>
      </c>
      <c r="I1126" s="1">
        <f>Canada_data[[#This Row],[ Cost Of Goods ]]+Canada_data[[#This Row],[Shipping Cost]]</f>
        <v>337.87624999999997</v>
      </c>
      <c r="J1126" s="1" t="s">
        <v>59</v>
      </c>
      <c r="K1126" s="1" t="s">
        <v>29</v>
      </c>
      <c r="L1126" s="1" t="s">
        <v>30</v>
      </c>
      <c r="M1126" s="1" t="s">
        <v>50</v>
      </c>
      <c r="N1126" s="1" t="s">
        <v>19</v>
      </c>
      <c r="O1126" s="2">
        <v>40790</v>
      </c>
      <c r="P1126" s="34"/>
      <c r="Q1126" s="34"/>
    </row>
    <row r="1127" spans="1:17" x14ac:dyDescent="0.3">
      <c r="A1127" s="1">
        <v>20805</v>
      </c>
      <c r="B1127" s="2">
        <v>40817</v>
      </c>
      <c r="C1127" s="1" t="s">
        <v>35</v>
      </c>
      <c r="D1127" s="1">
        <v>3</v>
      </c>
      <c r="E1127" s="1">
        <v>17.7</v>
      </c>
      <c r="F1127" s="1" t="s">
        <v>25</v>
      </c>
      <c r="G1127" s="1">
        <v>4.79</v>
      </c>
      <c r="H1127" s="1">
        <f>(70/100*Canada_data[[#This Row],[Sales]])</f>
        <v>12.389999999999999</v>
      </c>
      <c r="I1127" s="1">
        <f>Canada_data[[#This Row],[ Cost Of Goods ]]+Canada_data[[#This Row],[Shipping Cost]]</f>
        <v>17.18</v>
      </c>
      <c r="J1127" s="1" t="s">
        <v>56</v>
      </c>
      <c r="K1127" s="1" t="s">
        <v>29</v>
      </c>
      <c r="L1127" s="1" t="s">
        <v>27</v>
      </c>
      <c r="M1127" s="1" t="s">
        <v>28</v>
      </c>
      <c r="N1127" s="1" t="s">
        <v>19</v>
      </c>
      <c r="O1127" s="2">
        <v>40848</v>
      </c>
      <c r="P1127" s="34"/>
      <c r="Q1127" s="34"/>
    </row>
    <row r="1128" spans="1:17" x14ac:dyDescent="0.3">
      <c r="A1128" s="1">
        <v>8419</v>
      </c>
      <c r="B1128" s="2" t="s">
        <v>264</v>
      </c>
      <c r="C1128" s="1" t="s">
        <v>20</v>
      </c>
      <c r="D1128" s="1">
        <v>19</v>
      </c>
      <c r="E1128" s="1">
        <v>368.04</v>
      </c>
      <c r="F1128" s="1" t="s">
        <v>14</v>
      </c>
      <c r="G1128" s="1">
        <v>5.97</v>
      </c>
      <c r="H1128" s="1">
        <f>(70/100*Canada_data[[#This Row],[Sales]])</f>
        <v>257.62799999999999</v>
      </c>
      <c r="I1128" s="1">
        <f>Canada_data[[#This Row],[ Cost Of Goods ]]+Canada_data[[#This Row],[Shipping Cost]]</f>
        <v>263.59800000000001</v>
      </c>
      <c r="J1128" s="1" t="s">
        <v>70</v>
      </c>
      <c r="K1128" s="1" t="s">
        <v>44</v>
      </c>
      <c r="L1128" s="1" t="s">
        <v>27</v>
      </c>
      <c r="M1128" s="1" t="s">
        <v>28</v>
      </c>
      <c r="N1128" s="1" t="s">
        <v>19</v>
      </c>
      <c r="O1128" s="2">
        <v>40553</v>
      </c>
      <c r="P1128" s="34"/>
      <c r="Q1128" s="34"/>
    </row>
    <row r="1129" spans="1:17" x14ac:dyDescent="0.3">
      <c r="A1129" s="1">
        <v>25061</v>
      </c>
      <c r="B1129" s="2" t="s">
        <v>87</v>
      </c>
      <c r="C1129" s="1" t="s">
        <v>60</v>
      </c>
      <c r="D1129" s="1">
        <v>20</v>
      </c>
      <c r="E1129" s="1">
        <v>941.13</v>
      </c>
      <c r="F1129" s="1" t="s">
        <v>25</v>
      </c>
      <c r="G1129" s="1">
        <v>7.23</v>
      </c>
      <c r="H1129" s="1">
        <f>(70/100*Canada_data[[#This Row],[Sales]])</f>
        <v>658.79099999999994</v>
      </c>
      <c r="I1129" s="1">
        <f>Canada_data[[#This Row],[ Cost Of Goods ]]+Canada_data[[#This Row],[Shipping Cost]]</f>
        <v>666.02099999999996</v>
      </c>
      <c r="J1129" s="1" t="s">
        <v>56</v>
      </c>
      <c r="K1129" s="1" t="s">
        <v>29</v>
      </c>
      <c r="L1129" s="1" t="s">
        <v>27</v>
      </c>
      <c r="M1129" s="1" t="s">
        <v>28</v>
      </c>
      <c r="N1129" s="1" t="s">
        <v>19</v>
      </c>
      <c r="O1129" s="1" t="s">
        <v>133</v>
      </c>
      <c r="P1129" s="34"/>
      <c r="Q1129" s="34"/>
    </row>
    <row r="1130" spans="1:17" x14ac:dyDescent="0.3">
      <c r="A1130" s="1">
        <v>27169</v>
      </c>
      <c r="B1130" s="2">
        <v>40856</v>
      </c>
      <c r="C1130" s="1" t="s">
        <v>53</v>
      </c>
      <c r="D1130" s="1">
        <v>16</v>
      </c>
      <c r="E1130" s="1">
        <v>109.9</v>
      </c>
      <c r="F1130" s="1" t="s">
        <v>25</v>
      </c>
      <c r="G1130" s="1">
        <v>5.27</v>
      </c>
      <c r="H1130" s="1">
        <f>(70/100*Canada_data[[#This Row],[Sales]])</f>
        <v>76.929999999999993</v>
      </c>
      <c r="I1130" s="1">
        <f>Canada_data[[#This Row],[ Cost Of Goods ]]+Canada_data[[#This Row],[Shipping Cost]]</f>
        <v>82.199999999999989</v>
      </c>
      <c r="J1130" s="1" t="s">
        <v>49</v>
      </c>
      <c r="K1130" s="1" t="s">
        <v>22</v>
      </c>
      <c r="L1130" s="1" t="s">
        <v>27</v>
      </c>
      <c r="M1130" s="1" t="s">
        <v>79</v>
      </c>
      <c r="N1130" s="1" t="s">
        <v>19</v>
      </c>
      <c r="O1130" s="2">
        <v>40886</v>
      </c>
      <c r="P1130" s="34"/>
      <c r="Q1130" s="34"/>
    </row>
    <row r="1131" spans="1:17" x14ac:dyDescent="0.3">
      <c r="A1131" s="1">
        <v>55202</v>
      </c>
      <c r="B1131" s="2" t="s">
        <v>263</v>
      </c>
      <c r="C1131" s="1" t="s">
        <v>13</v>
      </c>
      <c r="D1131" s="1">
        <v>49</v>
      </c>
      <c r="E1131" s="1">
        <v>6335.8575000000001</v>
      </c>
      <c r="F1131" s="1" t="s">
        <v>25</v>
      </c>
      <c r="G1131" s="1">
        <v>8.99</v>
      </c>
      <c r="H1131" s="1">
        <f>(70/100*Canada_data[[#This Row],[Sales]])</f>
        <v>4435.1002499999995</v>
      </c>
      <c r="I1131" s="1">
        <f>Canada_data[[#This Row],[ Cost Of Goods ]]+Canada_data[[#This Row],[Shipping Cost]]</f>
        <v>4444.0902499999993</v>
      </c>
      <c r="J1131" s="1" t="s">
        <v>56</v>
      </c>
      <c r="K1131" s="1" t="s">
        <v>44</v>
      </c>
      <c r="L1131" s="1" t="s">
        <v>30</v>
      </c>
      <c r="M1131" s="1" t="s">
        <v>50</v>
      </c>
      <c r="N1131" s="1" t="s">
        <v>19</v>
      </c>
      <c r="O1131" s="1" t="s">
        <v>78</v>
      </c>
      <c r="P1131" s="34"/>
      <c r="Q1131" s="34"/>
    </row>
    <row r="1132" spans="1:17" x14ac:dyDescent="0.3">
      <c r="A1132" s="1">
        <v>44965</v>
      </c>
      <c r="B1132" s="2">
        <v>40584</v>
      </c>
      <c r="C1132" s="1" t="s">
        <v>13</v>
      </c>
      <c r="D1132" s="1">
        <v>19</v>
      </c>
      <c r="E1132" s="1">
        <v>28.82</v>
      </c>
      <c r="F1132" s="1" t="s">
        <v>25</v>
      </c>
      <c r="G1132" s="1">
        <v>0.7</v>
      </c>
      <c r="H1132" s="1">
        <f>(70/100*Canada_data[[#This Row],[Sales]])</f>
        <v>20.173999999999999</v>
      </c>
      <c r="I1132" s="1">
        <f>Canada_data[[#This Row],[ Cost Of Goods ]]+Canada_data[[#This Row],[Shipping Cost]]</f>
        <v>20.873999999999999</v>
      </c>
      <c r="J1132" s="1" t="s">
        <v>108</v>
      </c>
      <c r="K1132" s="1" t="s">
        <v>22</v>
      </c>
      <c r="L1132" s="1" t="s">
        <v>27</v>
      </c>
      <c r="M1132" s="1" t="s">
        <v>102</v>
      </c>
      <c r="N1132" s="1" t="s">
        <v>38</v>
      </c>
      <c r="O1132" s="2">
        <v>40704</v>
      </c>
      <c r="P1132" s="34"/>
      <c r="Q1132" s="34"/>
    </row>
    <row r="1133" spans="1:17" x14ac:dyDescent="0.3">
      <c r="A1133" s="1">
        <v>20486</v>
      </c>
      <c r="B1133" s="2">
        <v>40666</v>
      </c>
      <c r="C1133" s="1" t="s">
        <v>35</v>
      </c>
      <c r="D1133" s="1">
        <v>34</v>
      </c>
      <c r="E1133" s="1">
        <v>306.3</v>
      </c>
      <c r="F1133" s="1" t="s">
        <v>25</v>
      </c>
      <c r="G1133" s="1">
        <v>4.3899999999999997</v>
      </c>
      <c r="H1133" s="1">
        <f>(70/100*Canada_data[[#This Row],[Sales]])</f>
        <v>214.41</v>
      </c>
      <c r="I1133" s="1">
        <f>Canada_data[[#This Row],[ Cost Of Goods ]]+Canada_data[[#This Row],[Shipping Cost]]</f>
        <v>218.79999999999998</v>
      </c>
      <c r="J1133" s="1" t="s">
        <v>56</v>
      </c>
      <c r="K1133" s="1" t="s">
        <v>22</v>
      </c>
      <c r="L1133" s="1" t="s">
        <v>27</v>
      </c>
      <c r="M1133" s="1" t="s">
        <v>28</v>
      </c>
      <c r="N1133" s="1" t="s">
        <v>38</v>
      </c>
      <c r="O1133" s="2">
        <v>40697</v>
      </c>
      <c r="P1133" s="34"/>
      <c r="Q1133" s="34"/>
    </row>
    <row r="1134" spans="1:17" x14ac:dyDescent="0.3">
      <c r="A1134" s="1">
        <v>52675</v>
      </c>
      <c r="B1134" s="2">
        <v>40826</v>
      </c>
      <c r="C1134" s="1" t="s">
        <v>60</v>
      </c>
      <c r="D1134" s="1">
        <v>4</v>
      </c>
      <c r="E1134" s="1">
        <v>20.25</v>
      </c>
      <c r="F1134" s="1" t="s">
        <v>25</v>
      </c>
      <c r="G1134" s="1">
        <v>2.39</v>
      </c>
      <c r="H1134" s="1">
        <f>(70/100*Canada_data[[#This Row],[Sales]])</f>
        <v>14.174999999999999</v>
      </c>
      <c r="I1134" s="1">
        <f>Canada_data[[#This Row],[ Cost Of Goods ]]+Canada_data[[#This Row],[Shipping Cost]]</f>
        <v>16.564999999999998</v>
      </c>
      <c r="J1134" s="1" t="s">
        <v>15</v>
      </c>
      <c r="K1134" s="1" t="s">
        <v>44</v>
      </c>
      <c r="L1134" s="1" t="s">
        <v>30</v>
      </c>
      <c r="M1134" s="1" t="s">
        <v>31</v>
      </c>
      <c r="N1134" s="1" t="s">
        <v>32</v>
      </c>
      <c r="O1134" s="2">
        <v>40887</v>
      </c>
      <c r="P1134" s="34"/>
      <c r="Q1134" s="34"/>
    </row>
    <row r="1135" spans="1:17" x14ac:dyDescent="0.3">
      <c r="A1135" s="1">
        <v>24640</v>
      </c>
      <c r="B1135" s="2" t="s">
        <v>221</v>
      </c>
      <c r="C1135" s="1" t="s">
        <v>60</v>
      </c>
      <c r="D1135" s="1">
        <v>12</v>
      </c>
      <c r="E1135" s="1">
        <v>1379.98</v>
      </c>
      <c r="F1135" s="1" t="s">
        <v>21</v>
      </c>
      <c r="G1135" s="1">
        <v>30</v>
      </c>
      <c r="H1135" s="1">
        <f>(70/100*Canada_data[[#This Row],[Sales]])</f>
        <v>965.98599999999999</v>
      </c>
      <c r="I1135" s="1">
        <f>Canada_data[[#This Row],[ Cost Of Goods ]]+Canada_data[[#This Row],[Shipping Cost]]</f>
        <v>995.98599999999999</v>
      </c>
      <c r="J1135" s="1" t="s">
        <v>56</v>
      </c>
      <c r="K1135" s="1" t="s">
        <v>29</v>
      </c>
      <c r="L1135" s="1" t="s">
        <v>17</v>
      </c>
      <c r="M1135" s="1" t="s">
        <v>23</v>
      </c>
      <c r="N1135" s="1" t="s">
        <v>24</v>
      </c>
      <c r="O1135" s="1" t="s">
        <v>276</v>
      </c>
      <c r="P1135" s="34"/>
      <c r="Q1135" s="34"/>
    </row>
    <row r="1136" spans="1:17" x14ac:dyDescent="0.3">
      <c r="A1136" s="1">
        <v>27589</v>
      </c>
      <c r="B1136" s="2" t="s">
        <v>54</v>
      </c>
      <c r="C1136" s="1" t="s">
        <v>60</v>
      </c>
      <c r="D1136" s="1">
        <v>25</v>
      </c>
      <c r="E1136" s="1">
        <v>467</v>
      </c>
      <c r="F1136" s="1" t="s">
        <v>25</v>
      </c>
      <c r="G1136" s="1">
        <v>8.99</v>
      </c>
      <c r="H1136" s="1">
        <f>(70/100*Canada_data[[#This Row],[Sales]])</f>
        <v>326.89999999999998</v>
      </c>
      <c r="I1136" s="1">
        <f>Canada_data[[#This Row],[ Cost Of Goods ]]+Canada_data[[#This Row],[Shipping Cost]]</f>
        <v>335.89</v>
      </c>
      <c r="J1136" s="1" t="s">
        <v>56</v>
      </c>
      <c r="K1136" s="1" t="s">
        <v>22</v>
      </c>
      <c r="L1136" s="1" t="s">
        <v>17</v>
      </c>
      <c r="M1136" s="1" t="s">
        <v>18</v>
      </c>
      <c r="N1136" s="1" t="s">
        <v>32</v>
      </c>
      <c r="O1136" s="1" t="s">
        <v>194</v>
      </c>
      <c r="P1136" s="34"/>
      <c r="Q1136" s="34"/>
    </row>
    <row r="1137" spans="1:17" x14ac:dyDescent="0.3">
      <c r="A1137" s="1">
        <v>54084</v>
      </c>
      <c r="B1137" s="2">
        <v>40825</v>
      </c>
      <c r="C1137" s="1" t="s">
        <v>20</v>
      </c>
      <c r="D1137" s="1">
        <v>3</v>
      </c>
      <c r="E1137" s="1">
        <v>160.52000000000001</v>
      </c>
      <c r="F1137" s="1" t="s">
        <v>21</v>
      </c>
      <c r="G1137" s="1">
        <v>14.19</v>
      </c>
      <c r="H1137" s="1">
        <f>(70/100*Canada_data[[#This Row],[Sales]])</f>
        <v>112.364</v>
      </c>
      <c r="I1137" s="1">
        <f>Canada_data[[#This Row],[ Cost Of Goods ]]+Canada_data[[#This Row],[Shipping Cost]]</f>
        <v>126.554</v>
      </c>
      <c r="J1137" s="1" t="s">
        <v>59</v>
      </c>
      <c r="K1137" s="1" t="s">
        <v>22</v>
      </c>
      <c r="L1137" s="1" t="s">
        <v>17</v>
      </c>
      <c r="M1137" s="1" t="s">
        <v>23</v>
      </c>
      <c r="N1137" s="1" t="s">
        <v>24</v>
      </c>
      <c r="O1137" s="2">
        <v>40886</v>
      </c>
      <c r="P1137" s="34"/>
      <c r="Q1137" s="34"/>
    </row>
    <row r="1138" spans="1:17" x14ac:dyDescent="0.3">
      <c r="A1138" s="1">
        <v>3622</v>
      </c>
      <c r="B1138" s="2" t="s">
        <v>206</v>
      </c>
      <c r="C1138" s="1" t="s">
        <v>13</v>
      </c>
      <c r="D1138" s="1">
        <v>16</v>
      </c>
      <c r="E1138" s="1">
        <v>76.599999999999994</v>
      </c>
      <c r="F1138" s="1" t="s">
        <v>25</v>
      </c>
      <c r="G1138" s="1">
        <v>5.41</v>
      </c>
      <c r="H1138" s="1">
        <f>(70/100*Canada_data[[#This Row],[Sales]])</f>
        <v>53.61999999999999</v>
      </c>
      <c r="I1138" s="1">
        <f>Canada_data[[#This Row],[ Cost Of Goods ]]+Canada_data[[#This Row],[Shipping Cost]]</f>
        <v>59.029999999999987</v>
      </c>
      <c r="J1138" s="1" t="s">
        <v>40</v>
      </c>
      <c r="K1138" s="1" t="s">
        <v>16</v>
      </c>
      <c r="L1138" s="1" t="s">
        <v>27</v>
      </c>
      <c r="M1138" s="1" t="s">
        <v>79</v>
      </c>
      <c r="N1138" s="1" t="s">
        <v>19</v>
      </c>
      <c r="O1138" s="2">
        <v>40555</v>
      </c>
      <c r="P1138" s="34"/>
      <c r="Q1138" s="34"/>
    </row>
    <row r="1139" spans="1:17" x14ac:dyDescent="0.3">
      <c r="A1139" s="1">
        <v>40480</v>
      </c>
      <c r="B1139" s="2">
        <v>40736</v>
      </c>
      <c r="C1139" s="1" t="s">
        <v>20</v>
      </c>
      <c r="D1139" s="1">
        <v>50</v>
      </c>
      <c r="E1139" s="1">
        <v>1270.03</v>
      </c>
      <c r="F1139" s="1" t="s">
        <v>25</v>
      </c>
      <c r="G1139" s="1">
        <v>6.93</v>
      </c>
      <c r="H1139" s="1">
        <f>(70/100*Canada_data[[#This Row],[Sales]])</f>
        <v>889.02099999999996</v>
      </c>
      <c r="I1139" s="1">
        <f>Canada_data[[#This Row],[ Cost Of Goods ]]+Canada_data[[#This Row],[Shipping Cost]]</f>
        <v>895.95099999999991</v>
      </c>
      <c r="J1139" s="1" t="s">
        <v>126</v>
      </c>
      <c r="K1139" s="1" t="s">
        <v>29</v>
      </c>
      <c r="L1139" s="1" t="s">
        <v>17</v>
      </c>
      <c r="M1139" s="1" t="s">
        <v>18</v>
      </c>
      <c r="N1139" s="1" t="s">
        <v>19</v>
      </c>
      <c r="O1139" s="2">
        <v>40798</v>
      </c>
      <c r="P1139" s="34"/>
      <c r="Q1139" s="34"/>
    </row>
    <row r="1140" spans="1:17" x14ac:dyDescent="0.3">
      <c r="A1140" s="1">
        <v>21760</v>
      </c>
      <c r="B1140" s="2" t="s">
        <v>276</v>
      </c>
      <c r="C1140" s="1" t="s">
        <v>53</v>
      </c>
      <c r="D1140" s="1">
        <v>9</v>
      </c>
      <c r="E1140" s="1">
        <v>71.2</v>
      </c>
      <c r="F1140" s="1" t="s">
        <v>25</v>
      </c>
      <c r="G1140" s="1">
        <v>5.21</v>
      </c>
      <c r="H1140" s="1">
        <f>(70/100*Canada_data[[#This Row],[Sales]])</f>
        <v>49.839999999999996</v>
      </c>
      <c r="I1140" s="1">
        <f>Canada_data[[#This Row],[ Cost Of Goods ]]+Canada_data[[#This Row],[Shipping Cost]]</f>
        <v>55.05</v>
      </c>
      <c r="J1140" s="1" t="s">
        <v>49</v>
      </c>
      <c r="K1140" s="1" t="s">
        <v>29</v>
      </c>
      <c r="L1140" s="1" t="s">
        <v>17</v>
      </c>
      <c r="M1140" s="1" t="s">
        <v>18</v>
      </c>
      <c r="N1140" s="1" t="s">
        <v>19</v>
      </c>
      <c r="O1140" s="1" t="s">
        <v>229</v>
      </c>
      <c r="P1140" s="34"/>
      <c r="Q1140" s="34"/>
    </row>
    <row r="1141" spans="1:17" x14ac:dyDescent="0.3">
      <c r="A1141" s="1">
        <v>37667</v>
      </c>
      <c r="B1141" s="2">
        <v>40586</v>
      </c>
      <c r="C1141" s="1" t="s">
        <v>35</v>
      </c>
      <c r="D1141" s="1">
        <v>31</v>
      </c>
      <c r="E1141" s="1">
        <v>472.35</v>
      </c>
      <c r="F1141" s="1" t="s">
        <v>25</v>
      </c>
      <c r="G1141" s="1">
        <v>6.46</v>
      </c>
      <c r="H1141" s="1">
        <f>(70/100*Canada_data[[#This Row],[Sales]])</f>
        <v>330.64499999999998</v>
      </c>
      <c r="I1141" s="1">
        <f>Canada_data[[#This Row],[ Cost Of Goods ]]+Canada_data[[#This Row],[Shipping Cost]]</f>
        <v>337.10499999999996</v>
      </c>
      <c r="J1141" s="1" t="s">
        <v>108</v>
      </c>
      <c r="K1141" s="1" t="s">
        <v>16</v>
      </c>
      <c r="L1141" s="1" t="s">
        <v>27</v>
      </c>
      <c r="M1141" s="1" t="s">
        <v>79</v>
      </c>
      <c r="N1141" s="1" t="s">
        <v>19</v>
      </c>
      <c r="O1141" s="2">
        <v>40614</v>
      </c>
      <c r="P1141" s="34"/>
      <c r="Q1141" s="34"/>
    </row>
    <row r="1142" spans="1:17" x14ac:dyDescent="0.3">
      <c r="A1142" s="1">
        <v>20448</v>
      </c>
      <c r="B1142" s="2">
        <v>40582</v>
      </c>
      <c r="C1142" s="1" t="s">
        <v>20</v>
      </c>
      <c r="D1142" s="1">
        <v>23</v>
      </c>
      <c r="E1142" s="1">
        <v>104.82</v>
      </c>
      <c r="F1142" s="1" t="s">
        <v>14</v>
      </c>
      <c r="G1142" s="1">
        <v>2.5</v>
      </c>
      <c r="H1142" s="1">
        <f>(70/100*Canada_data[[#This Row],[Sales]])</f>
        <v>73.373999999999995</v>
      </c>
      <c r="I1142" s="1">
        <f>Canada_data[[#This Row],[ Cost Of Goods ]]+Canada_data[[#This Row],[Shipping Cost]]</f>
        <v>75.873999999999995</v>
      </c>
      <c r="J1142" s="1" t="s">
        <v>15</v>
      </c>
      <c r="K1142" s="1" t="s">
        <v>22</v>
      </c>
      <c r="L1142" s="1" t="s">
        <v>27</v>
      </c>
      <c r="M1142" s="1" t="s">
        <v>168</v>
      </c>
      <c r="N1142" s="1" t="s">
        <v>19</v>
      </c>
      <c r="O1142" s="2">
        <v>40610</v>
      </c>
      <c r="P1142" s="34"/>
      <c r="Q1142" s="34"/>
    </row>
    <row r="1143" spans="1:17" x14ac:dyDescent="0.3">
      <c r="A1143" s="1">
        <v>49892</v>
      </c>
      <c r="B1143" s="2">
        <v>40818</v>
      </c>
      <c r="C1143" s="1" t="s">
        <v>13</v>
      </c>
      <c r="D1143" s="1">
        <v>26</v>
      </c>
      <c r="E1143" s="1">
        <v>171.14</v>
      </c>
      <c r="F1143" s="1" t="s">
        <v>25</v>
      </c>
      <c r="G1143" s="1">
        <v>49</v>
      </c>
      <c r="H1143" s="1">
        <f>(70/100*Canada_data[[#This Row],[Sales]])</f>
        <v>119.79799999999999</v>
      </c>
      <c r="I1143" s="1">
        <f>Canada_data[[#This Row],[ Cost Of Goods ]]+Canada_data[[#This Row],[Shipping Cost]]</f>
        <v>168.798</v>
      </c>
      <c r="J1143" s="1" t="s">
        <v>36</v>
      </c>
      <c r="K1143" s="1" t="s">
        <v>22</v>
      </c>
      <c r="L1143" s="1" t="s">
        <v>27</v>
      </c>
      <c r="M1143" s="1" t="s">
        <v>76</v>
      </c>
      <c r="N1143" s="1" t="s">
        <v>93</v>
      </c>
      <c r="O1143" s="2">
        <v>40818</v>
      </c>
      <c r="P1143" s="34"/>
      <c r="Q1143" s="34"/>
    </row>
    <row r="1144" spans="1:17" x14ac:dyDescent="0.3">
      <c r="A1144" s="1">
        <v>27844</v>
      </c>
      <c r="B1144" s="2" t="s">
        <v>145</v>
      </c>
      <c r="C1144" s="1" t="s">
        <v>13</v>
      </c>
      <c r="D1144" s="1">
        <v>27</v>
      </c>
      <c r="E1144" s="1">
        <v>135.86000000000001</v>
      </c>
      <c r="F1144" s="1" t="s">
        <v>25</v>
      </c>
      <c r="G1144" s="1">
        <v>5.49</v>
      </c>
      <c r="H1144" s="1">
        <f>(70/100*Canada_data[[#This Row],[Sales]])</f>
        <v>95.102000000000004</v>
      </c>
      <c r="I1144" s="1">
        <f>Canada_data[[#This Row],[ Cost Of Goods ]]+Canada_data[[#This Row],[Shipping Cost]]</f>
        <v>100.592</v>
      </c>
      <c r="J1144" s="1" t="s">
        <v>56</v>
      </c>
      <c r="K1144" s="1" t="s">
        <v>29</v>
      </c>
      <c r="L1144" s="1" t="s">
        <v>27</v>
      </c>
      <c r="M1144" s="1" t="s">
        <v>28</v>
      </c>
      <c r="N1144" s="1" t="s">
        <v>19</v>
      </c>
      <c r="O1144" s="2">
        <v>40550</v>
      </c>
      <c r="P1144" s="34"/>
      <c r="Q1144" s="34"/>
    </row>
    <row r="1145" spans="1:17" x14ac:dyDescent="0.3">
      <c r="A1145" s="1">
        <v>52642</v>
      </c>
      <c r="B1145" s="2" t="s">
        <v>117</v>
      </c>
      <c r="C1145" s="1" t="s">
        <v>13</v>
      </c>
      <c r="D1145" s="1">
        <v>9</v>
      </c>
      <c r="E1145" s="1">
        <v>742.84</v>
      </c>
      <c r="F1145" s="1" t="s">
        <v>21</v>
      </c>
      <c r="G1145" s="1">
        <v>59.81</v>
      </c>
      <c r="H1145" s="1">
        <f>(70/100*Canada_data[[#This Row],[Sales]])</f>
        <v>519.98799999999994</v>
      </c>
      <c r="I1145" s="1">
        <f>Canada_data[[#This Row],[ Cost Of Goods ]]+Canada_data[[#This Row],[Shipping Cost]]</f>
        <v>579.798</v>
      </c>
      <c r="J1145" s="1" t="s">
        <v>56</v>
      </c>
      <c r="K1145" s="1" t="s">
        <v>29</v>
      </c>
      <c r="L1145" s="1" t="s">
        <v>17</v>
      </c>
      <c r="M1145" s="1" t="s">
        <v>23</v>
      </c>
      <c r="N1145" s="1" t="s">
        <v>24</v>
      </c>
      <c r="O1145" s="1" t="s">
        <v>254</v>
      </c>
      <c r="P1145" s="34"/>
      <c r="Q1145" s="34"/>
    </row>
    <row r="1146" spans="1:17" x14ac:dyDescent="0.3">
      <c r="A1146" s="1">
        <v>45506</v>
      </c>
      <c r="B1146" s="2" t="s">
        <v>248</v>
      </c>
      <c r="C1146" s="1" t="s">
        <v>13</v>
      </c>
      <c r="D1146" s="1">
        <v>3</v>
      </c>
      <c r="E1146" s="1">
        <v>448.36649999999997</v>
      </c>
      <c r="F1146" s="1" t="s">
        <v>25</v>
      </c>
      <c r="G1146" s="1">
        <v>8.99</v>
      </c>
      <c r="H1146" s="1">
        <f>(70/100*Canada_data[[#This Row],[Sales]])</f>
        <v>313.85654999999997</v>
      </c>
      <c r="I1146" s="1">
        <f>Canada_data[[#This Row],[ Cost Of Goods ]]+Canada_data[[#This Row],[Shipping Cost]]</f>
        <v>322.84654999999998</v>
      </c>
      <c r="J1146" s="1" t="s">
        <v>108</v>
      </c>
      <c r="K1146" s="1" t="s">
        <v>16</v>
      </c>
      <c r="L1146" s="1" t="s">
        <v>30</v>
      </c>
      <c r="M1146" s="1" t="s">
        <v>50</v>
      </c>
      <c r="N1146" s="1" t="s">
        <v>19</v>
      </c>
      <c r="O1146" s="1" t="s">
        <v>69</v>
      </c>
      <c r="P1146" s="34"/>
      <c r="Q1146" s="34"/>
    </row>
    <row r="1147" spans="1:17" x14ac:dyDescent="0.3">
      <c r="A1147" s="1">
        <v>21989</v>
      </c>
      <c r="B1147" s="2">
        <v>40818</v>
      </c>
      <c r="C1147" s="1" t="s">
        <v>13</v>
      </c>
      <c r="D1147" s="1">
        <v>35</v>
      </c>
      <c r="E1147" s="1">
        <v>3814.1709999999998</v>
      </c>
      <c r="F1147" s="1" t="s">
        <v>25</v>
      </c>
      <c r="G1147" s="1">
        <v>4.2</v>
      </c>
      <c r="H1147" s="1">
        <f>(70/100*Canada_data[[#This Row],[Sales]])</f>
        <v>2669.9196999999999</v>
      </c>
      <c r="I1147" s="1">
        <f>Canada_data[[#This Row],[ Cost Of Goods ]]+Canada_data[[#This Row],[Shipping Cost]]</f>
        <v>2674.1196999999997</v>
      </c>
      <c r="J1147" s="1" t="s">
        <v>56</v>
      </c>
      <c r="K1147" s="1" t="s">
        <v>29</v>
      </c>
      <c r="L1147" s="1" t="s">
        <v>30</v>
      </c>
      <c r="M1147" s="1" t="s">
        <v>50</v>
      </c>
      <c r="N1147" s="1" t="s">
        <v>19</v>
      </c>
      <c r="O1147" s="2">
        <v>40818</v>
      </c>
      <c r="P1147" s="34"/>
      <c r="Q1147" s="34"/>
    </row>
    <row r="1148" spans="1:17" x14ac:dyDescent="0.3">
      <c r="A1148" s="1">
        <v>5347</v>
      </c>
      <c r="B1148" s="2" t="s">
        <v>241</v>
      </c>
      <c r="C1148" s="1" t="s">
        <v>60</v>
      </c>
      <c r="D1148" s="1">
        <v>39</v>
      </c>
      <c r="E1148" s="1">
        <v>276.029</v>
      </c>
      <c r="F1148" s="1" t="s">
        <v>25</v>
      </c>
      <c r="G1148" s="1">
        <v>5.03</v>
      </c>
      <c r="H1148" s="1">
        <f>(70/100*Canada_data[[#This Row],[Sales]])</f>
        <v>193.22029999999998</v>
      </c>
      <c r="I1148" s="1">
        <f>Canada_data[[#This Row],[ Cost Of Goods ]]+Canada_data[[#This Row],[Shipping Cost]]</f>
        <v>198.25029999999998</v>
      </c>
      <c r="J1148" s="1" t="s">
        <v>59</v>
      </c>
      <c r="K1148" s="1" t="s">
        <v>22</v>
      </c>
      <c r="L1148" s="1" t="s">
        <v>30</v>
      </c>
      <c r="M1148" s="1" t="s">
        <v>50</v>
      </c>
      <c r="N1148" s="1" t="s">
        <v>47</v>
      </c>
      <c r="O1148" s="1" t="s">
        <v>266</v>
      </c>
      <c r="P1148" s="34"/>
      <c r="Q1148" s="34"/>
    </row>
    <row r="1149" spans="1:17" x14ac:dyDescent="0.3">
      <c r="A1149" s="1">
        <v>11719</v>
      </c>
      <c r="B1149" s="2">
        <v>40665</v>
      </c>
      <c r="C1149" s="1" t="s">
        <v>53</v>
      </c>
      <c r="D1149" s="1">
        <v>3</v>
      </c>
      <c r="E1149" s="1">
        <v>1566.8</v>
      </c>
      <c r="F1149" s="1" t="s">
        <v>21</v>
      </c>
      <c r="G1149" s="1">
        <v>69.3</v>
      </c>
      <c r="H1149" s="1">
        <f>(70/100*Canada_data[[#This Row],[Sales]])</f>
        <v>1096.76</v>
      </c>
      <c r="I1149" s="1">
        <f>Canada_data[[#This Row],[ Cost Of Goods ]]+Canada_data[[#This Row],[Shipping Cost]]</f>
        <v>1166.06</v>
      </c>
      <c r="J1149" s="1" t="s">
        <v>40</v>
      </c>
      <c r="K1149" s="1" t="s">
        <v>29</v>
      </c>
      <c r="L1149" s="1" t="s">
        <v>30</v>
      </c>
      <c r="M1149" s="1" t="s">
        <v>46</v>
      </c>
      <c r="N1149" s="1" t="s">
        <v>24</v>
      </c>
      <c r="O1149" s="2">
        <v>40696</v>
      </c>
      <c r="P1149" s="34"/>
      <c r="Q1149" s="34"/>
    </row>
    <row r="1150" spans="1:17" x14ac:dyDescent="0.3">
      <c r="A1150" s="1">
        <v>12868</v>
      </c>
      <c r="B1150" s="2">
        <v>40546</v>
      </c>
      <c r="C1150" s="1" t="s">
        <v>20</v>
      </c>
      <c r="D1150" s="1">
        <v>31</v>
      </c>
      <c r="E1150" s="1">
        <v>53.33</v>
      </c>
      <c r="F1150" s="1" t="s">
        <v>25</v>
      </c>
      <c r="G1150" s="1">
        <v>0.7</v>
      </c>
      <c r="H1150" s="1">
        <f>(70/100*Canada_data[[#This Row],[Sales]])</f>
        <v>37.330999999999996</v>
      </c>
      <c r="I1150" s="1">
        <f>Canada_data[[#This Row],[ Cost Of Goods ]]+Canada_data[[#This Row],[Shipping Cost]]</f>
        <v>38.030999999999999</v>
      </c>
      <c r="J1150" s="1" t="s">
        <v>36</v>
      </c>
      <c r="K1150" s="1" t="s">
        <v>16</v>
      </c>
      <c r="L1150" s="1" t="s">
        <v>27</v>
      </c>
      <c r="M1150" s="1" t="s">
        <v>41</v>
      </c>
      <c r="N1150" s="1" t="s">
        <v>38</v>
      </c>
      <c r="O1150" s="2">
        <v>40577</v>
      </c>
      <c r="P1150" s="34"/>
      <c r="Q1150" s="34"/>
    </row>
    <row r="1151" spans="1:17" x14ac:dyDescent="0.3">
      <c r="A1151" s="1">
        <v>15621</v>
      </c>
      <c r="B1151" s="2" t="s">
        <v>143</v>
      </c>
      <c r="C1151" s="1" t="s">
        <v>20</v>
      </c>
      <c r="D1151" s="1">
        <v>39</v>
      </c>
      <c r="E1151" s="1">
        <v>1105.6600000000001</v>
      </c>
      <c r="F1151" s="1" t="s">
        <v>25</v>
      </c>
      <c r="G1151" s="1">
        <v>13.99</v>
      </c>
      <c r="H1151" s="1">
        <f>(70/100*Canada_data[[#This Row],[Sales]])</f>
        <v>773.96199999999999</v>
      </c>
      <c r="I1151" s="1">
        <f>Canada_data[[#This Row],[ Cost Of Goods ]]+Canada_data[[#This Row],[Shipping Cost]]</f>
        <v>787.952</v>
      </c>
      <c r="J1151" s="1" t="s">
        <v>15</v>
      </c>
      <c r="K1151" s="1" t="s">
        <v>16</v>
      </c>
      <c r="L1151" s="1" t="s">
        <v>27</v>
      </c>
      <c r="M1151" s="1" t="s">
        <v>64</v>
      </c>
      <c r="N1151" s="1" t="s">
        <v>47</v>
      </c>
      <c r="O1151" s="1" t="s">
        <v>143</v>
      </c>
      <c r="P1151" s="34"/>
      <c r="Q1151" s="34"/>
    </row>
    <row r="1152" spans="1:17" x14ac:dyDescent="0.3">
      <c r="A1152" s="1">
        <v>45991</v>
      </c>
      <c r="B1152" s="2" t="s">
        <v>176</v>
      </c>
      <c r="C1152" s="1" t="s">
        <v>13</v>
      </c>
      <c r="D1152" s="1">
        <v>1</v>
      </c>
      <c r="E1152" s="1">
        <v>131.27000000000001</v>
      </c>
      <c r="F1152" s="1" t="s">
        <v>21</v>
      </c>
      <c r="G1152" s="1">
        <v>35.840000000000003</v>
      </c>
      <c r="H1152" s="1">
        <f>(70/100*Canada_data[[#This Row],[Sales]])</f>
        <v>91.888999999999996</v>
      </c>
      <c r="I1152" s="1">
        <f>Canada_data[[#This Row],[ Cost Of Goods ]]+Canada_data[[#This Row],[Shipping Cost]]</f>
        <v>127.729</v>
      </c>
      <c r="J1152" s="1" t="s">
        <v>56</v>
      </c>
      <c r="K1152" s="1" t="s">
        <v>16</v>
      </c>
      <c r="L1152" s="1" t="s">
        <v>17</v>
      </c>
      <c r="M1152" s="1" t="s">
        <v>150</v>
      </c>
      <c r="N1152" s="1" t="s">
        <v>62</v>
      </c>
      <c r="O1152" s="1" t="s">
        <v>177</v>
      </c>
      <c r="P1152" s="34"/>
      <c r="Q1152" s="34"/>
    </row>
    <row r="1153" spans="1:17" x14ac:dyDescent="0.3">
      <c r="A1153" s="1">
        <v>24384</v>
      </c>
      <c r="B1153" s="2" t="s">
        <v>107</v>
      </c>
      <c r="C1153" s="1" t="s">
        <v>60</v>
      </c>
      <c r="D1153" s="1">
        <v>21</v>
      </c>
      <c r="E1153" s="1">
        <v>3981.23</v>
      </c>
      <c r="F1153" s="1" t="s">
        <v>25</v>
      </c>
      <c r="G1153" s="1">
        <v>19.989999999999998</v>
      </c>
      <c r="H1153" s="1">
        <f>(70/100*Canada_data[[#This Row],[Sales]])</f>
        <v>2786.8609999999999</v>
      </c>
      <c r="I1153" s="1">
        <f>Canada_data[[#This Row],[ Cost Of Goods ]]+Canada_data[[#This Row],[Shipping Cost]]</f>
        <v>2806.8509999999997</v>
      </c>
      <c r="J1153" s="1" t="s">
        <v>40</v>
      </c>
      <c r="K1153" s="1" t="s">
        <v>16</v>
      </c>
      <c r="L1153" s="1" t="s">
        <v>27</v>
      </c>
      <c r="M1153" s="1" t="s">
        <v>64</v>
      </c>
      <c r="N1153" s="1" t="s">
        <v>19</v>
      </c>
      <c r="O1153" s="1" t="s">
        <v>183</v>
      </c>
      <c r="P1153" s="34"/>
      <c r="Q1153" s="34"/>
    </row>
    <row r="1154" spans="1:17" x14ac:dyDescent="0.3">
      <c r="A1154" s="1">
        <v>12199</v>
      </c>
      <c r="B1154" s="2" t="s">
        <v>222</v>
      </c>
      <c r="C1154" s="1" t="s">
        <v>13</v>
      </c>
      <c r="D1154" s="1">
        <v>50</v>
      </c>
      <c r="E1154" s="1">
        <v>8289.51</v>
      </c>
      <c r="F1154" s="1" t="s">
        <v>25</v>
      </c>
      <c r="G1154" s="1">
        <v>7.07</v>
      </c>
      <c r="H1154" s="1">
        <f>(70/100*Canada_data[[#This Row],[Sales]])</f>
        <v>5802.6570000000002</v>
      </c>
      <c r="I1154" s="1">
        <f>Canada_data[[#This Row],[ Cost Of Goods ]]+Canada_data[[#This Row],[Shipping Cost]]</f>
        <v>5809.7269999999999</v>
      </c>
      <c r="J1154" s="1" t="s">
        <v>15</v>
      </c>
      <c r="K1154" s="1" t="s">
        <v>22</v>
      </c>
      <c r="L1154" s="1" t="s">
        <v>27</v>
      </c>
      <c r="M1154" s="1" t="s">
        <v>64</v>
      </c>
      <c r="N1154" s="1" t="s">
        <v>19</v>
      </c>
      <c r="O1154" s="1" t="s">
        <v>87</v>
      </c>
      <c r="P1154" s="34"/>
      <c r="Q1154" s="34"/>
    </row>
    <row r="1155" spans="1:17" x14ac:dyDescent="0.3">
      <c r="A1155" s="1">
        <v>9955</v>
      </c>
      <c r="B1155" s="2">
        <v>40642</v>
      </c>
      <c r="C1155" s="1" t="s">
        <v>20</v>
      </c>
      <c r="D1155" s="1">
        <v>37</v>
      </c>
      <c r="E1155" s="1">
        <v>2912.0149999999999</v>
      </c>
      <c r="F1155" s="1" t="s">
        <v>25</v>
      </c>
      <c r="G1155" s="1">
        <v>4.9000000000000004</v>
      </c>
      <c r="H1155" s="1">
        <f>(70/100*Canada_data[[#This Row],[Sales]])</f>
        <v>2038.4104999999997</v>
      </c>
      <c r="I1155" s="1">
        <f>Canada_data[[#This Row],[ Cost Of Goods ]]+Canada_data[[#This Row],[Shipping Cost]]</f>
        <v>2043.3104999999998</v>
      </c>
      <c r="J1155" s="1" t="s">
        <v>59</v>
      </c>
      <c r="K1155" s="1" t="s">
        <v>22</v>
      </c>
      <c r="L1155" s="1" t="s">
        <v>30</v>
      </c>
      <c r="M1155" s="1" t="s">
        <v>50</v>
      </c>
      <c r="N1155" s="1" t="s">
        <v>19</v>
      </c>
      <c r="O1155" s="2">
        <v>40703</v>
      </c>
      <c r="P1155" s="34"/>
      <c r="Q1155" s="34"/>
    </row>
    <row r="1156" spans="1:17" x14ac:dyDescent="0.3">
      <c r="A1156" s="1">
        <v>28035</v>
      </c>
      <c r="B1156" s="2">
        <v>40760</v>
      </c>
      <c r="C1156" s="1" t="s">
        <v>53</v>
      </c>
      <c r="D1156" s="1">
        <v>19</v>
      </c>
      <c r="E1156" s="1">
        <v>376.21</v>
      </c>
      <c r="F1156" s="1" t="s">
        <v>25</v>
      </c>
      <c r="G1156" s="1">
        <v>5.23</v>
      </c>
      <c r="H1156" s="1">
        <f>(70/100*Canada_data[[#This Row],[Sales]])</f>
        <v>263.34699999999998</v>
      </c>
      <c r="I1156" s="1">
        <f>Canada_data[[#This Row],[ Cost Of Goods ]]+Canada_data[[#This Row],[Shipping Cost]]</f>
        <v>268.577</v>
      </c>
      <c r="J1156" s="1" t="s">
        <v>26</v>
      </c>
      <c r="K1156" s="1" t="s">
        <v>29</v>
      </c>
      <c r="L1156" s="1" t="s">
        <v>27</v>
      </c>
      <c r="M1156" s="1" t="s">
        <v>79</v>
      </c>
      <c r="N1156" s="1" t="s">
        <v>19</v>
      </c>
      <c r="O1156" s="2">
        <v>40821</v>
      </c>
      <c r="P1156" s="34"/>
      <c r="Q1156" s="34"/>
    </row>
    <row r="1157" spans="1:17" x14ac:dyDescent="0.3">
      <c r="A1157" s="1">
        <v>48544</v>
      </c>
      <c r="B1157" s="2" t="s">
        <v>267</v>
      </c>
      <c r="C1157" s="1" t="s">
        <v>35</v>
      </c>
      <c r="D1157" s="1">
        <v>44</v>
      </c>
      <c r="E1157" s="1">
        <v>831.58050000000003</v>
      </c>
      <c r="F1157" s="1" t="s">
        <v>25</v>
      </c>
      <c r="G1157" s="1">
        <v>0.99</v>
      </c>
      <c r="H1157" s="1">
        <f>(70/100*Canada_data[[#This Row],[Sales]])</f>
        <v>582.10635000000002</v>
      </c>
      <c r="I1157" s="1">
        <f>Canada_data[[#This Row],[ Cost Of Goods ]]+Canada_data[[#This Row],[Shipping Cost]]</f>
        <v>583.09635000000003</v>
      </c>
      <c r="J1157" s="1" t="s">
        <v>108</v>
      </c>
      <c r="K1157" s="1" t="s">
        <v>44</v>
      </c>
      <c r="L1157" s="1" t="s">
        <v>30</v>
      </c>
      <c r="M1157" s="1" t="s">
        <v>50</v>
      </c>
      <c r="N1157" s="1" t="s">
        <v>38</v>
      </c>
      <c r="O1157" s="1" t="s">
        <v>260</v>
      </c>
      <c r="P1157" s="34"/>
      <c r="Q1157" s="34"/>
    </row>
    <row r="1158" spans="1:17" x14ac:dyDescent="0.3">
      <c r="A1158" s="1">
        <v>50465</v>
      </c>
      <c r="B1158" s="2">
        <v>40850</v>
      </c>
      <c r="C1158" s="1" t="s">
        <v>60</v>
      </c>
      <c r="D1158" s="1">
        <v>29</v>
      </c>
      <c r="E1158" s="1">
        <v>1337.08</v>
      </c>
      <c r="F1158" s="1" t="s">
        <v>25</v>
      </c>
      <c r="G1158" s="1">
        <v>35</v>
      </c>
      <c r="H1158" s="1">
        <f>(70/100*Canada_data[[#This Row],[Sales]])</f>
        <v>935.9559999999999</v>
      </c>
      <c r="I1158" s="1">
        <f>Canada_data[[#This Row],[ Cost Of Goods ]]+Canada_data[[#This Row],[Shipping Cost]]</f>
        <v>970.9559999999999</v>
      </c>
      <c r="J1158" s="1" t="s">
        <v>40</v>
      </c>
      <c r="K1158" s="1" t="s">
        <v>44</v>
      </c>
      <c r="L1158" s="1" t="s">
        <v>27</v>
      </c>
      <c r="M1158" s="1" t="s">
        <v>64</v>
      </c>
      <c r="N1158" s="1" t="s">
        <v>93</v>
      </c>
      <c r="O1158" s="1" t="s">
        <v>169</v>
      </c>
      <c r="P1158" s="34"/>
      <c r="Q1158" s="34"/>
    </row>
    <row r="1159" spans="1:17" x14ac:dyDescent="0.3">
      <c r="A1159" s="1">
        <v>23426</v>
      </c>
      <c r="B1159" s="2" t="s">
        <v>177</v>
      </c>
      <c r="C1159" s="1" t="s">
        <v>20</v>
      </c>
      <c r="D1159" s="1">
        <v>45</v>
      </c>
      <c r="E1159" s="1">
        <v>1009.8</v>
      </c>
      <c r="F1159" s="1" t="s">
        <v>25</v>
      </c>
      <c r="G1159" s="1">
        <v>1.99</v>
      </c>
      <c r="H1159" s="1">
        <f>(70/100*Canada_data[[#This Row],[Sales]])</f>
        <v>706.8599999999999</v>
      </c>
      <c r="I1159" s="1">
        <f>Canada_data[[#This Row],[ Cost Of Goods ]]+Canada_data[[#This Row],[Shipping Cost]]</f>
        <v>708.84999999999991</v>
      </c>
      <c r="J1159" s="1" t="s">
        <v>56</v>
      </c>
      <c r="K1159" s="1" t="s">
        <v>16</v>
      </c>
      <c r="L1159" s="1" t="s">
        <v>30</v>
      </c>
      <c r="M1159" s="1" t="s">
        <v>31</v>
      </c>
      <c r="N1159" s="1" t="s">
        <v>32</v>
      </c>
      <c r="O1159" s="1" t="s">
        <v>274</v>
      </c>
      <c r="P1159" s="34"/>
      <c r="Q1159" s="34"/>
    </row>
    <row r="1160" spans="1:17" x14ac:dyDescent="0.3">
      <c r="A1160" s="1">
        <v>50464</v>
      </c>
      <c r="B1160" s="2" t="s">
        <v>237</v>
      </c>
      <c r="C1160" s="1" t="s">
        <v>20</v>
      </c>
      <c r="D1160" s="1">
        <v>7</v>
      </c>
      <c r="E1160" s="1">
        <v>105.94</v>
      </c>
      <c r="F1160" s="1" t="s">
        <v>25</v>
      </c>
      <c r="G1160" s="1">
        <v>7.17</v>
      </c>
      <c r="H1160" s="1">
        <f>(70/100*Canada_data[[#This Row],[Sales]])</f>
        <v>74.157999999999987</v>
      </c>
      <c r="I1160" s="1">
        <f>Canada_data[[#This Row],[ Cost Of Goods ]]+Canada_data[[#This Row],[Shipping Cost]]</f>
        <v>81.327999999999989</v>
      </c>
      <c r="J1160" s="1" t="s">
        <v>40</v>
      </c>
      <c r="K1160" s="1" t="s">
        <v>22</v>
      </c>
      <c r="L1160" s="1" t="s">
        <v>27</v>
      </c>
      <c r="M1160" s="1" t="s">
        <v>79</v>
      </c>
      <c r="N1160" s="1" t="s">
        <v>19</v>
      </c>
      <c r="O1160" s="1" t="s">
        <v>230</v>
      </c>
      <c r="P1160" s="34"/>
      <c r="Q1160" s="34"/>
    </row>
    <row r="1161" spans="1:17" x14ac:dyDescent="0.3">
      <c r="A1161" s="1">
        <v>30497</v>
      </c>
      <c r="B1161" s="2">
        <v>40696</v>
      </c>
      <c r="C1161" s="1" t="s">
        <v>20</v>
      </c>
      <c r="D1161" s="1">
        <v>34</v>
      </c>
      <c r="E1161" s="1">
        <v>706.91</v>
      </c>
      <c r="F1161" s="1" t="s">
        <v>14</v>
      </c>
      <c r="G1161" s="1">
        <v>8.83</v>
      </c>
      <c r="H1161" s="1">
        <f>(70/100*Canada_data[[#This Row],[Sales]])</f>
        <v>494.83699999999993</v>
      </c>
      <c r="I1161" s="1">
        <f>Canada_data[[#This Row],[ Cost Of Goods ]]+Canada_data[[#This Row],[Shipping Cost]]</f>
        <v>503.66699999999992</v>
      </c>
      <c r="J1161" s="1" t="s">
        <v>40</v>
      </c>
      <c r="K1161" s="1" t="s">
        <v>22</v>
      </c>
      <c r="L1161" s="1" t="s">
        <v>27</v>
      </c>
      <c r="M1161" s="1" t="s">
        <v>79</v>
      </c>
      <c r="N1161" s="1" t="s">
        <v>19</v>
      </c>
      <c r="O1161" s="2">
        <v>40757</v>
      </c>
      <c r="P1161" s="34"/>
      <c r="Q1161" s="34"/>
    </row>
    <row r="1162" spans="1:17" x14ac:dyDescent="0.3">
      <c r="A1162" s="1">
        <v>26243</v>
      </c>
      <c r="B1162" s="2" t="s">
        <v>121</v>
      </c>
      <c r="C1162" s="1" t="s">
        <v>13</v>
      </c>
      <c r="D1162" s="1">
        <v>42</v>
      </c>
      <c r="E1162" s="1">
        <v>71.319999999999993</v>
      </c>
      <c r="F1162" s="1" t="s">
        <v>25</v>
      </c>
      <c r="G1162" s="1">
        <v>1</v>
      </c>
      <c r="H1162" s="1">
        <f>(70/100*Canada_data[[#This Row],[Sales]])</f>
        <v>49.923999999999992</v>
      </c>
      <c r="I1162" s="1">
        <f>Canada_data[[#This Row],[ Cost Of Goods ]]+Canada_data[[#This Row],[Shipping Cost]]</f>
        <v>50.923999999999992</v>
      </c>
      <c r="J1162" s="1" t="s">
        <v>265</v>
      </c>
      <c r="K1162" s="1" t="s">
        <v>22</v>
      </c>
      <c r="L1162" s="1" t="s">
        <v>27</v>
      </c>
      <c r="M1162" s="1" t="s">
        <v>41</v>
      </c>
      <c r="N1162" s="1" t="s">
        <v>38</v>
      </c>
      <c r="O1162" s="1" t="s">
        <v>84</v>
      </c>
      <c r="P1162" s="34"/>
      <c r="Q1162" s="34"/>
    </row>
    <row r="1163" spans="1:17" x14ac:dyDescent="0.3">
      <c r="A1163" s="1">
        <v>30944</v>
      </c>
      <c r="B1163" s="2" t="s">
        <v>159</v>
      </c>
      <c r="C1163" s="1" t="s">
        <v>20</v>
      </c>
      <c r="D1163" s="1">
        <v>32</v>
      </c>
      <c r="E1163" s="1">
        <v>546.01</v>
      </c>
      <c r="F1163" s="1" t="s">
        <v>25</v>
      </c>
      <c r="G1163" s="1">
        <v>5.08</v>
      </c>
      <c r="H1163" s="1">
        <f>(70/100*Canada_data[[#This Row],[Sales]])</f>
        <v>382.20699999999999</v>
      </c>
      <c r="I1163" s="1">
        <f>Canada_data[[#This Row],[ Cost Of Goods ]]+Canada_data[[#This Row],[Shipping Cost]]</f>
        <v>387.28699999999998</v>
      </c>
      <c r="J1163" s="1" t="s">
        <v>108</v>
      </c>
      <c r="K1163" s="1" t="s">
        <v>16</v>
      </c>
      <c r="L1163" s="1" t="s">
        <v>27</v>
      </c>
      <c r="M1163" s="1" t="s">
        <v>79</v>
      </c>
      <c r="N1163" s="1" t="s">
        <v>19</v>
      </c>
      <c r="O1163" s="1" t="s">
        <v>201</v>
      </c>
      <c r="P1163" s="34"/>
      <c r="Q1163" s="34"/>
    </row>
    <row r="1164" spans="1:17" x14ac:dyDescent="0.3">
      <c r="A1164" s="1">
        <v>12486</v>
      </c>
      <c r="B1164" s="2" t="s">
        <v>240</v>
      </c>
      <c r="C1164" s="1" t="s">
        <v>35</v>
      </c>
      <c r="D1164" s="1">
        <v>31</v>
      </c>
      <c r="E1164" s="1">
        <v>3081.33</v>
      </c>
      <c r="F1164" s="1" t="s">
        <v>21</v>
      </c>
      <c r="G1164" s="1">
        <v>57.38</v>
      </c>
      <c r="H1164" s="1">
        <f>(70/100*Canada_data[[#This Row],[Sales]])</f>
        <v>2156.9309999999996</v>
      </c>
      <c r="I1164" s="1">
        <f>Canada_data[[#This Row],[ Cost Of Goods ]]+Canada_data[[#This Row],[Shipping Cost]]</f>
        <v>2214.3109999999997</v>
      </c>
      <c r="J1164" s="1" t="s">
        <v>49</v>
      </c>
      <c r="K1164" s="1" t="s">
        <v>22</v>
      </c>
      <c r="L1164" s="1" t="s">
        <v>17</v>
      </c>
      <c r="M1164" s="1" t="s">
        <v>150</v>
      </c>
      <c r="N1164" s="1" t="s">
        <v>62</v>
      </c>
      <c r="O1164" s="1" t="s">
        <v>241</v>
      </c>
      <c r="P1164" s="34"/>
      <c r="Q1164" s="34"/>
    </row>
    <row r="1165" spans="1:17" x14ac:dyDescent="0.3">
      <c r="A1165" s="1">
        <v>58086</v>
      </c>
      <c r="B1165" s="2">
        <v>40819</v>
      </c>
      <c r="C1165" s="1" t="s">
        <v>60</v>
      </c>
      <c r="D1165" s="1">
        <v>31</v>
      </c>
      <c r="E1165" s="1">
        <v>1638.2</v>
      </c>
      <c r="F1165" s="1" t="s">
        <v>25</v>
      </c>
      <c r="G1165" s="1">
        <v>13.88</v>
      </c>
      <c r="H1165" s="1">
        <f>(70/100*Canada_data[[#This Row],[Sales]])</f>
        <v>1146.74</v>
      </c>
      <c r="I1165" s="1">
        <f>Canada_data[[#This Row],[ Cost Of Goods ]]+Canada_data[[#This Row],[Shipping Cost]]</f>
        <v>1160.6200000000001</v>
      </c>
      <c r="J1165" s="1" t="s">
        <v>40</v>
      </c>
      <c r="K1165" s="1" t="s">
        <v>22</v>
      </c>
      <c r="L1165" s="1" t="s">
        <v>27</v>
      </c>
      <c r="M1165" s="1" t="s">
        <v>28</v>
      </c>
      <c r="N1165" s="1" t="s">
        <v>19</v>
      </c>
      <c r="O1165" s="2">
        <v>40850</v>
      </c>
      <c r="P1165" s="34"/>
      <c r="Q1165" s="34"/>
    </row>
    <row r="1166" spans="1:17" x14ac:dyDescent="0.3">
      <c r="A1166" s="1">
        <v>56550</v>
      </c>
      <c r="B1166" s="2">
        <v>40759</v>
      </c>
      <c r="C1166" s="1" t="s">
        <v>53</v>
      </c>
      <c r="D1166" s="1">
        <v>37</v>
      </c>
      <c r="E1166" s="1">
        <v>823.78</v>
      </c>
      <c r="F1166" s="1" t="s">
        <v>14</v>
      </c>
      <c r="G1166" s="1">
        <v>5.08</v>
      </c>
      <c r="H1166" s="1">
        <f>(70/100*Canada_data[[#This Row],[Sales]])</f>
        <v>576.64599999999996</v>
      </c>
      <c r="I1166" s="1">
        <f>Canada_data[[#This Row],[ Cost Of Goods ]]+Canada_data[[#This Row],[Shipping Cost]]</f>
        <v>581.726</v>
      </c>
      <c r="J1166" s="1" t="s">
        <v>59</v>
      </c>
      <c r="K1166" s="1" t="s">
        <v>29</v>
      </c>
      <c r="L1166" s="1" t="s">
        <v>17</v>
      </c>
      <c r="M1166" s="1" t="s">
        <v>18</v>
      </c>
      <c r="N1166" s="1" t="s">
        <v>32</v>
      </c>
      <c r="O1166" s="2">
        <v>40820</v>
      </c>
      <c r="P1166" s="34"/>
      <c r="Q1166" s="34"/>
    </row>
    <row r="1167" spans="1:17" x14ac:dyDescent="0.3">
      <c r="A1167" s="1">
        <v>9574</v>
      </c>
      <c r="B1167" s="2" t="s">
        <v>275</v>
      </c>
      <c r="C1167" s="1" t="s">
        <v>60</v>
      </c>
      <c r="D1167" s="1">
        <v>40</v>
      </c>
      <c r="E1167" s="1">
        <v>434.62</v>
      </c>
      <c r="F1167" s="1" t="s">
        <v>25</v>
      </c>
      <c r="G1167" s="1">
        <v>7.19</v>
      </c>
      <c r="H1167" s="1">
        <f>(70/100*Canada_data[[#This Row],[Sales]])</f>
        <v>304.23399999999998</v>
      </c>
      <c r="I1167" s="1">
        <f>Canada_data[[#This Row],[ Cost Of Goods ]]+Canada_data[[#This Row],[Shipping Cost]]</f>
        <v>311.42399999999998</v>
      </c>
      <c r="J1167" s="1" t="s">
        <v>126</v>
      </c>
      <c r="K1167" s="1" t="s">
        <v>22</v>
      </c>
      <c r="L1167" s="1" t="s">
        <v>27</v>
      </c>
      <c r="M1167" s="1" t="s">
        <v>79</v>
      </c>
      <c r="N1167" s="1" t="s">
        <v>19</v>
      </c>
      <c r="O1167" s="1" t="s">
        <v>101</v>
      </c>
      <c r="P1167" s="34"/>
      <c r="Q1167" s="34"/>
    </row>
    <row r="1168" spans="1:17" x14ac:dyDescent="0.3">
      <c r="A1168" s="1">
        <v>1445</v>
      </c>
      <c r="B1168" s="2">
        <v>40787</v>
      </c>
      <c r="C1168" s="1" t="s">
        <v>60</v>
      </c>
      <c r="D1168" s="1">
        <v>3</v>
      </c>
      <c r="E1168" s="1">
        <v>1326.09</v>
      </c>
      <c r="F1168" s="1" t="s">
        <v>25</v>
      </c>
      <c r="G1168" s="1">
        <v>19.989999999999998</v>
      </c>
      <c r="H1168" s="1">
        <f>(70/100*Canada_data[[#This Row],[Sales]])</f>
        <v>928.26299999999992</v>
      </c>
      <c r="I1168" s="1">
        <f>Canada_data[[#This Row],[ Cost Of Goods ]]+Canada_data[[#This Row],[Shipping Cost]]</f>
        <v>948.25299999999993</v>
      </c>
      <c r="J1168" s="1" t="s">
        <v>15</v>
      </c>
      <c r="K1168" s="1" t="s">
        <v>22</v>
      </c>
      <c r="L1168" s="1" t="s">
        <v>27</v>
      </c>
      <c r="M1168" s="1" t="s">
        <v>79</v>
      </c>
      <c r="N1168" s="1" t="s">
        <v>19</v>
      </c>
      <c r="O1168" s="2">
        <v>40878</v>
      </c>
      <c r="P1168" s="34"/>
      <c r="Q1168" s="34"/>
    </row>
    <row r="1169" spans="1:17" x14ac:dyDescent="0.3">
      <c r="A1169" s="1">
        <v>8195</v>
      </c>
      <c r="B1169" s="2">
        <v>40695</v>
      </c>
      <c r="C1169" s="1" t="s">
        <v>60</v>
      </c>
      <c r="D1169" s="1">
        <v>1</v>
      </c>
      <c r="E1169" s="1">
        <v>8.48</v>
      </c>
      <c r="F1169" s="1" t="s">
        <v>25</v>
      </c>
      <c r="G1169" s="1">
        <v>3.63</v>
      </c>
      <c r="H1169" s="1">
        <f>(70/100*Canada_data[[#This Row],[Sales]])</f>
        <v>5.9359999999999999</v>
      </c>
      <c r="I1169" s="1">
        <f>Canada_data[[#This Row],[ Cost Of Goods ]]+Canada_data[[#This Row],[Shipping Cost]]</f>
        <v>9.5659999999999989</v>
      </c>
      <c r="J1169" s="1" t="s">
        <v>36</v>
      </c>
      <c r="K1169" s="1" t="s">
        <v>16</v>
      </c>
      <c r="L1169" s="1" t="s">
        <v>17</v>
      </c>
      <c r="M1169" s="1" t="s">
        <v>18</v>
      </c>
      <c r="N1169" s="1" t="s">
        <v>38</v>
      </c>
      <c r="O1169" s="2">
        <v>40756</v>
      </c>
      <c r="P1169" s="34"/>
      <c r="Q1169" s="34"/>
    </row>
    <row r="1170" spans="1:17" x14ac:dyDescent="0.3">
      <c r="A1170" s="1">
        <v>16481</v>
      </c>
      <c r="B1170" s="2" t="s">
        <v>274</v>
      </c>
      <c r="C1170" s="1" t="s">
        <v>13</v>
      </c>
      <c r="D1170" s="1">
        <v>50</v>
      </c>
      <c r="E1170" s="1">
        <v>3089.06</v>
      </c>
      <c r="F1170" s="1" t="s">
        <v>25</v>
      </c>
      <c r="G1170" s="1">
        <v>13.22</v>
      </c>
      <c r="H1170" s="1">
        <f>(70/100*Canada_data[[#This Row],[Sales]])</f>
        <v>2162.3419999999996</v>
      </c>
      <c r="I1170" s="1">
        <f>Canada_data[[#This Row],[ Cost Of Goods ]]+Canada_data[[#This Row],[Shipping Cost]]</f>
        <v>2175.5619999999994</v>
      </c>
      <c r="J1170" s="1" t="s">
        <v>49</v>
      </c>
      <c r="K1170" s="1" t="s">
        <v>22</v>
      </c>
      <c r="L1170" s="1" t="s">
        <v>27</v>
      </c>
      <c r="M1170" s="1" t="s">
        <v>76</v>
      </c>
      <c r="N1170" s="1" t="s">
        <v>19</v>
      </c>
      <c r="O1170" s="1" t="s">
        <v>262</v>
      </c>
      <c r="P1170" s="34"/>
      <c r="Q1170" s="34"/>
    </row>
    <row r="1171" spans="1:17" x14ac:dyDescent="0.3">
      <c r="A1171" s="1">
        <v>2465</v>
      </c>
      <c r="B1171" s="2" t="s">
        <v>201</v>
      </c>
      <c r="C1171" s="1" t="s">
        <v>20</v>
      </c>
      <c r="D1171" s="1">
        <v>28</v>
      </c>
      <c r="E1171" s="1">
        <v>1082.45</v>
      </c>
      <c r="F1171" s="1" t="s">
        <v>25</v>
      </c>
      <c r="G1171" s="1">
        <v>1.99</v>
      </c>
      <c r="H1171" s="1">
        <f>(70/100*Canada_data[[#This Row],[Sales]])</f>
        <v>757.71500000000003</v>
      </c>
      <c r="I1171" s="1">
        <f>Canada_data[[#This Row],[ Cost Of Goods ]]+Canada_data[[#This Row],[Shipping Cost]]</f>
        <v>759.70500000000004</v>
      </c>
      <c r="J1171" s="1" t="s">
        <v>15</v>
      </c>
      <c r="K1171" s="1" t="s">
        <v>16</v>
      </c>
      <c r="L1171" s="1" t="s">
        <v>30</v>
      </c>
      <c r="M1171" s="1" t="s">
        <v>31</v>
      </c>
      <c r="N1171" s="1" t="s">
        <v>32</v>
      </c>
      <c r="O1171" s="1" t="s">
        <v>48</v>
      </c>
      <c r="P1171" s="34"/>
      <c r="Q1171" s="34"/>
    </row>
    <row r="1172" spans="1:17" x14ac:dyDescent="0.3">
      <c r="A1172" s="1">
        <v>46565</v>
      </c>
      <c r="B1172" s="2" t="s">
        <v>159</v>
      </c>
      <c r="C1172" s="1" t="s">
        <v>53</v>
      </c>
      <c r="D1172" s="1">
        <v>50</v>
      </c>
      <c r="E1172" s="1">
        <v>804.14</v>
      </c>
      <c r="F1172" s="1" t="s">
        <v>25</v>
      </c>
      <c r="G1172" s="1">
        <v>8.99</v>
      </c>
      <c r="H1172" s="1">
        <f>(70/100*Canada_data[[#This Row],[Sales]])</f>
        <v>562.89799999999991</v>
      </c>
      <c r="I1172" s="1">
        <f>Canada_data[[#This Row],[ Cost Of Goods ]]+Canada_data[[#This Row],[Shipping Cost]]</f>
        <v>571.88799999999992</v>
      </c>
      <c r="J1172" s="1" t="s">
        <v>72</v>
      </c>
      <c r="K1172" s="1" t="s">
        <v>29</v>
      </c>
      <c r="L1172" s="1" t="s">
        <v>17</v>
      </c>
      <c r="M1172" s="1" t="s">
        <v>18</v>
      </c>
      <c r="N1172" s="1" t="s">
        <v>32</v>
      </c>
      <c r="O1172" s="1" t="s">
        <v>201</v>
      </c>
      <c r="P1172" s="34"/>
      <c r="Q1172" s="34"/>
    </row>
    <row r="1173" spans="1:17" x14ac:dyDescent="0.3">
      <c r="A1173" s="1">
        <v>52423</v>
      </c>
      <c r="B1173" s="2">
        <v>40851</v>
      </c>
      <c r="C1173" s="1" t="s">
        <v>20</v>
      </c>
      <c r="D1173" s="1">
        <v>49</v>
      </c>
      <c r="E1173" s="1">
        <v>1734.4</v>
      </c>
      <c r="F1173" s="1" t="s">
        <v>25</v>
      </c>
      <c r="G1173" s="1">
        <v>1.99</v>
      </c>
      <c r="H1173" s="1">
        <f>(70/100*Canada_data[[#This Row],[Sales]])</f>
        <v>1214.08</v>
      </c>
      <c r="I1173" s="1">
        <f>Canada_data[[#This Row],[ Cost Of Goods ]]+Canada_data[[#This Row],[Shipping Cost]]</f>
        <v>1216.07</v>
      </c>
      <c r="J1173" s="1" t="s">
        <v>15</v>
      </c>
      <c r="K1173" s="1" t="s">
        <v>29</v>
      </c>
      <c r="L1173" s="1" t="s">
        <v>30</v>
      </c>
      <c r="M1173" s="1" t="s">
        <v>31</v>
      </c>
      <c r="N1173" s="1" t="s">
        <v>32</v>
      </c>
      <c r="O1173" s="1" t="s">
        <v>223</v>
      </c>
      <c r="P1173" s="34"/>
      <c r="Q1173" s="34"/>
    </row>
    <row r="1174" spans="1:17" x14ac:dyDescent="0.3">
      <c r="A1174" s="1">
        <v>16710</v>
      </c>
      <c r="B1174" s="2" t="s">
        <v>174</v>
      </c>
      <c r="C1174" s="1" t="s">
        <v>35</v>
      </c>
      <c r="D1174" s="1">
        <v>47</v>
      </c>
      <c r="E1174" s="1">
        <v>5549.79</v>
      </c>
      <c r="F1174" s="1" t="s">
        <v>21</v>
      </c>
      <c r="G1174" s="1">
        <v>17.850000000000001</v>
      </c>
      <c r="H1174" s="1">
        <f>(70/100*Canada_data[[#This Row],[Sales]])</f>
        <v>3884.8529999999996</v>
      </c>
      <c r="I1174" s="1">
        <f>Canada_data[[#This Row],[ Cost Of Goods ]]+Canada_data[[#This Row],[Shipping Cost]]</f>
        <v>3902.7029999999995</v>
      </c>
      <c r="J1174" s="1" t="s">
        <v>43</v>
      </c>
      <c r="K1174" s="1" t="s">
        <v>16</v>
      </c>
      <c r="L1174" s="1" t="s">
        <v>30</v>
      </c>
      <c r="M1174" s="1" t="s">
        <v>46</v>
      </c>
      <c r="N1174" s="1" t="s">
        <v>24</v>
      </c>
      <c r="O1174" s="1" t="s">
        <v>124</v>
      </c>
      <c r="P1174" s="34"/>
      <c r="Q1174" s="34"/>
    </row>
    <row r="1175" spans="1:17" x14ac:dyDescent="0.3">
      <c r="A1175" s="1">
        <v>51652</v>
      </c>
      <c r="B1175" s="2">
        <v>40790</v>
      </c>
      <c r="C1175" s="1" t="s">
        <v>53</v>
      </c>
      <c r="D1175" s="1">
        <v>37</v>
      </c>
      <c r="E1175" s="1">
        <v>195.51</v>
      </c>
      <c r="F1175" s="1" t="s">
        <v>14</v>
      </c>
      <c r="G1175" s="1">
        <v>0.49</v>
      </c>
      <c r="H1175" s="1">
        <f>(70/100*Canada_data[[#This Row],[Sales]])</f>
        <v>136.85699999999997</v>
      </c>
      <c r="I1175" s="1">
        <f>Canada_data[[#This Row],[ Cost Of Goods ]]+Canada_data[[#This Row],[Shipping Cost]]</f>
        <v>137.34699999999998</v>
      </c>
      <c r="J1175" s="1" t="s">
        <v>40</v>
      </c>
      <c r="K1175" s="1" t="s">
        <v>29</v>
      </c>
      <c r="L1175" s="1" t="s">
        <v>27</v>
      </c>
      <c r="M1175" s="1" t="s">
        <v>85</v>
      </c>
      <c r="N1175" s="1" t="s">
        <v>19</v>
      </c>
      <c r="O1175" s="2">
        <v>40851</v>
      </c>
      <c r="P1175" s="34"/>
      <c r="Q1175" s="34"/>
    </row>
    <row r="1176" spans="1:17" x14ac:dyDescent="0.3">
      <c r="A1176" s="1">
        <v>29383</v>
      </c>
      <c r="B1176" s="2" t="s">
        <v>189</v>
      </c>
      <c r="C1176" s="1" t="s">
        <v>60</v>
      </c>
      <c r="D1176" s="1">
        <v>28</v>
      </c>
      <c r="E1176" s="1">
        <v>195.11</v>
      </c>
      <c r="F1176" s="1" t="s">
        <v>25</v>
      </c>
      <c r="G1176" s="1">
        <v>8.73</v>
      </c>
      <c r="H1176" s="1">
        <f>(70/100*Canada_data[[#This Row],[Sales]])</f>
        <v>136.577</v>
      </c>
      <c r="I1176" s="1">
        <f>Canada_data[[#This Row],[ Cost Of Goods ]]+Canada_data[[#This Row],[Shipping Cost]]</f>
        <v>145.30699999999999</v>
      </c>
      <c r="J1176" s="1" t="s">
        <v>56</v>
      </c>
      <c r="K1176" s="1" t="s">
        <v>22</v>
      </c>
      <c r="L1176" s="1" t="s">
        <v>27</v>
      </c>
      <c r="M1176" s="1" t="s">
        <v>28</v>
      </c>
      <c r="N1176" s="1" t="s">
        <v>19</v>
      </c>
      <c r="O1176" s="1" t="s">
        <v>97</v>
      </c>
      <c r="P1176" s="34"/>
      <c r="Q1176" s="34"/>
    </row>
    <row r="1177" spans="1:17" x14ac:dyDescent="0.3">
      <c r="A1177" s="1">
        <v>19654</v>
      </c>
      <c r="B1177" s="2">
        <v>40787</v>
      </c>
      <c r="C1177" s="1" t="s">
        <v>35</v>
      </c>
      <c r="D1177" s="1">
        <v>8</v>
      </c>
      <c r="E1177" s="1">
        <v>381.69</v>
      </c>
      <c r="F1177" s="1" t="s">
        <v>25</v>
      </c>
      <c r="G1177" s="1">
        <v>6.77</v>
      </c>
      <c r="H1177" s="1">
        <f>(70/100*Canada_data[[#This Row],[Sales]])</f>
        <v>267.18299999999999</v>
      </c>
      <c r="I1177" s="1">
        <f>Canada_data[[#This Row],[ Cost Of Goods ]]+Canada_data[[#This Row],[Shipping Cost]]</f>
        <v>273.95299999999997</v>
      </c>
      <c r="J1177" s="1" t="s">
        <v>108</v>
      </c>
      <c r="K1177" s="1" t="s">
        <v>29</v>
      </c>
      <c r="L1177" s="1" t="s">
        <v>17</v>
      </c>
      <c r="M1177" s="1" t="s">
        <v>18</v>
      </c>
      <c r="N1177" s="1" t="s">
        <v>19</v>
      </c>
      <c r="O1177" s="2">
        <v>40787</v>
      </c>
      <c r="P1177" s="34"/>
      <c r="Q1177" s="34"/>
    </row>
    <row r="1178" spans="1:17" x14ac:dyDescent="0.3">
      <c r="A1178" s="1">
        <v>25095</v>
      </c>
      <c r="B1178" s="2" t="s">
        <v>156</v>
      </c>
      <c r="C1178" s="1" t="s">
        <v>13</v>
      </c>
      <c r="D1178" s="1">
        <v>18</v>
      </c>
      <c r="E1178" s="1">
        <v>693.06</v>
      </c>
      <c r="F1178" s="1" t="s">
        <v>25</v>
      </c>
      <c r="G1178" s="1">
        <v>9.83</v>
      </c>
      <c r="H1178" s="1">
        <f>(70/100*Canada_data[[#This Row],[Sales]])</f>
        <v>485.14199999999994</v>
      </c>
      <c r="I1178" s="1">
        <f>Canada_data[[#This Row],[ Cost Of Goods ]]+Canada_data[[#This Row],[Shipping Cost]]</f>
        <v>494.97199999999992</v>
      </c>
      <c r="J1178" s="1" t="s">
        <v>56</v>
      </c>
      <c r="K1178" s="1" t="s">
        <v>16</v>
      </c>
      <c r="L1178" s="1" t="s">
        <v>27</v>
      </c>
      <c r="M1178" s="1" t="s">
        <v>168</v>
      </c>
      <c r="N1178" s="1" t="s">
        <v>19</v>
      </c>
      <c r="O1178" s="1" t="s">
        <v>276</v>
      </c>
      <c r="P1178" s="34"/>
      <c r="Q1178" s="34"/>
    </row>
    <row r="1179" spans="1:17" x14ac:dyDescent="0.3">
      <c r="A1179" s="1">
        <v>19424</v>
      </c>
      <c r="B1179" s="2">
        <v>40790</v>
      </c>
      <c r="C1179" s="1" t="s">
        <v>53</v>
      </c>
      <c r="D1179" s="1">
        <v>29</v>
      </c>
      <c r="E1179" s="1">
        <v>60.68</v>
      </c>
      <c r="F1179" s="1" t="s">
        <v>25</v>
      </c>
      <c r="G1179" s="1">
        <v>4.7699999999999996</v>
      </c>
      <c r="H1179" s="1">
        <f>(70/100*Canada_data[[#This Row],[Sales]])</f>
        <v>42.475999999999999</v>
      </c>
      <c r="I1179" s="1">
        <f>Canada_data[[#This Row],[ Cost Of Goods ]]+Canada_data[[#This Row],[Shipping Cost]]</f>
        <v>47.245999999999995</v>
      </c>
      <c r="J1179" s="1" t="s">
        <v>59</v>
      </c>
      <c r="K1179" s="1" t="s">
        <v>44</v>
      </c>
      <c r="L1179" s="1" t="s">
        <v>27</v>
      </c>
      <c r="M1179" s="1" t="s">
        <v>79</v>
      </c>
      <c r="N1179" s="1" t="s">
        <v>19</v>
      </c>
      <c r="O1179" s="2">
        <v>40790</v>
      </c>
      <c r="P1179" s="34"/>
      <c r="Q1179" s="34"/>
    </row>
    <row r="1180" spans="1:17" x14ac:dyDescent="0.3">
      <c r="A1180" s="1">
        <v>41184</v>
      </c>
      <c r="B1180" s="2" t="s">
        <v>184</v>
      </c>
      <c r="C1180" s="1" t="s">
        <v>35</v>
      </c>
      <c r="D1180" s="1">
        <v>7</v>
      </c>
      <c r="E1180" s="1">
        <v>120.03</v>
      </c>
      <c r="F1180" s="1" t="s">
        <v>25</v>
      </c>
      <c r="G1180" s="1">
        <v>11.25</v>
      </c>
      <c r="H1180" s="1">
        <f>(70/100*Canada_data[[#This Row],[Sales]])</f>
        <v>84.021000000000001</v>
      </c>
      <c r="I1180" s="1">
        <f>Canada_data[[#This Row],[ Cost Of Goods ]]+Canada_data[[#This Row],[Shipping Cost]]</f>
        <v>95.271000000000001</v>
      </c>
      <c r="J1180" s="1" t="s">
        <v>26</v>
      </c>
      <c r="K1180" s="1" t="s">
        <v>29</v>
      </c>
      <c r="L1180" s="1" t="s">
        <v>27</v>
      </c>
      <c r="M1180" s="1" t="s">
        <v>64</v>
      </c>
      <c r="N1180" s="1" t="s">
        <v>19</v>
      </c>
      <c r="O1180" s="1" t="s">
        <v>143</v>
      </c>
      <c r="P1180" s="34"/>
      <c r="Q1180" s="34"/>
    </row>
    <row r="1181" spans="1:17" x14ac:dyDescent="0.3">
      <c r="A1181" s="1">
        <v>30565</v>
      </c>
      <c r="B1181" s="2" t="s">
        <v>141</v>
      </c>
      <c r="C1181" s="1" t="s">
        <v>60</v>
      </c>
      <c r="D1181" s="1">
        <v>32</v>
      </c>
      <c r="E1181" s="1">
        <v>1785.02</v>
      </c>
      <c r="F1181" s="1" t="s">
        <v>14</v>
      </c>
      <c r="G1181" s="1">
        <v>4</v>
      </c>
      <c r="H1181" s="1">
        <f>(70/100*Canada_data[[#This Row],[Sales]])</f>
        <v>1249.5139999999999</v>
      </c>
      <c r="I1181" s="1">
        <f>Canada_data[[#This Row],[ Cost Of Goods ]]+Canada_data[[#This Row],[Shipping Cost]]</f>
        <v>1253.5139999999999</v>
      </c>
      <c r="J1181" s="1" t="s">
        <v>108</v>
      </c>
      <c r="K1181" s="1" t="s">
        <v>22</v>
      </c>
      <c r="L1181" s="1" t="s">
        <v>30</v>
      </c>
      <c r="M1181" s="1" t="s">
        <v>31</v>
      </c>
      <c r="N1181" s="1" t="s">
        <v>19</v>
      </c>
      <c r="O1181" s="1" t="s">
        <v>94</v>
      </c>
      <c r="P1181" s="34"/>
      <c r="Q1181" s="34"/>
    </row>
    <row r="1182" spans="1:17" x14ac:dyDescent="0.3">
      <c r="A1182" s="1">
        <v>6947</v>
      </c>
      <c r="B1182" s="2" t="s">
        <v>210</v>
      </c>
      <c r="C1182" s="1" t="s">
        <v>20</v>
      </c>
      <c r="D1182" s="1">
        <v>9</v>
      </c>
      <c r="E1182" s="1">
        <v>520.49</v>
      </c>
      <c r="F1182" s="1" t="s">
        <v>25</v>
      </c>
      <c r="G1182" s="1">
        <v>18.45</v>
      </c>
      <c r="H1182" s="1">
        <f>(70/100*Canada_data[[#This Row],[Sales]])</f>
        <v>364.34299999999996</v>
      </c>
      <c r="I1182" s="1">
        <f>Canada_data[[#This Row],[ Cost Of Goods ]]+Canada_data[[#This Row],[Shipping Cost]]</f>
        <v>382.79299999999995</v>
      </c>
      <c r="J1182" s="1" t="s">
        <v>40</v>
      </c>
      <c r="K1182" s="1" t="s">
        <v>44</v>
      </c>
      <c r="L1182" s="1" t="s">
        <v>17</v>
      </c>
      <c r="M1182" s="1" t="s">
        <v>18</v>
      </c>
      <c r="N1182" s="1" t="s">
        <v>47</v>
      </c>
      <c r="O1182" s="1" t="s">
        <v>187</v>
      </c>
      <c r="P1182" s="34"/>
      <c r="Q1182" s="34"/>
    </row>
    <row r="1183" spans="1:17" x14ac:dyDescent="0.3">
      <c r="A1183" s="1">
        <v>41026</v>
      </c>
      <c r="B1183" s="2" t="s">
        <v>74</v>
      </c>
      <c r="C1183" s="1" t="s">
        <v>60</v>
      </c>
      <c r="D1183" s="1">
        <v>8</v>
      </c>
      <c r="E1183" s="1">
        <v>709.37</v>
      </c>
      <c r="F1183" s="1" t="s">
        <v>21</v>
      </c>
      <c r="G1183" s="1">
        <v>42</v>
      </c>
      <c r="H1183" s="1">
        <f>(70/100*Canada_data[[#This Row],[Sales]])</f>
        <v>496.55899999999997</v>
      </c>
      <c r="I1183" s="1">
        <f>Canada_data[[#This Row],[ Cost Of Goods ]]+Canada_data[[#This Row],[Shipping Cost]]</f>
        <v>538.55899999999997</v>
      </c>
      <c r="J1183" s="1" t="s">
        <v>56</v>
      </c>
      <c r="K1183" s="1" t="s">
        <v>29</v>
      </c>
      <c r="L1183" s="1" t="s">
        <v>17</v>
      </c>
      <c r="M1183" s="1" t="s">
        <v>23</v>
      </c>
      <c r="N1183" s="1" t="s">
        <v>24</v>
      </c>
      <c r="O1183" s="1" t="s">
        <v>71</v>
      </c>
      <c r="P1183" s="34"/>
      <c r="Q1183" s="34"/>
    </row>
    <row r="1184" spans="1:17" x14ac:dyDescent="0.3">
      <c r="A1184" s="1">
        <v>21989</v>
      </c>
      <c r="B1184" s="2">
        <v>40818</v>
      </c>
      <c r="C1184" s="1" t="s">
        <v>13</v>
      </c>
      <c r="D1184" s="1">
        <v>9</v>
      </c>
      <c r="E1184" s="1">
        <v>118.95</v>
      </c>
      <c r="F1184" s="1" t="s">
        <v>25</v>
      </c>
      <c r="G1184" s="1">
        <v>6.2</v>
      </c>
      <c r="H1184" s="1">
        <f>(70/100*Canada_data[[#This Row],[Sales]])</f>
        <v>83.265000000000001</v>
      </c>
      <c r="I1184" s="1">
        <f>Canada_data[[#This Row],[ Cost Of Goods ]]+Canada_data[[#This Row],[Shipping Cost]]</f>
        <v>89.465000000000003</v>
      </c>
      <c r="J1184" s="1" t="s">
        <v>56</v>
      </c>
      <c r="K1184" s="1" t="s">
        <v>29</v>
      </c>
      <c r="L1184" s="1" t="s">
        <v>17</v>
      </c>
      <c r="M1184" s="1" t="s">
        <v>18</v>
      </c>
      <c r="N1184" s="1" t="s">
        <v>38</v>
      </c>
      <c r="O1184" s="2">
        <v>40818</v>
      </c>
      <c r="P1184" s="34"/>
      <c r="Q1184" s="34"/>
    </row>
    <row r="1185" spans="1:17" x14ac:dyDescent="0.3">
      <c r="A1185" s="1">
        <v>1666</v>
      </c>
      <c r="B1185" s="2" t="s">
        <v>198</v>
      </c>
      <c r="C1185" s="1" t="s">
        <v>20</v>
      </c>
      <c r="D1185" s="1">
        <v>19</v>
      </c>
      <c r="E1185" s="1">
        <v>5642.18</v>
      </c>
      <c r="F1185" s="1" t="s">
        <v>14</v>
      </c>
      <c r="G1185" s="1">
        <v>19.989999999999998</v>
      </c>
      <c r="H1185" s="1">
        <f>(70/100*Canada_data[[#This Row],[Sales]])</f>
        <v>3949.5259999999998</v>
      </c>
      <c r="I1185" s="1">
        <f>Canada_data[[#This Row],[ Cost Of Goods ]]+Canada_data[[#This Row],[Shipping Cost]]</f>
        <v>3969.5159999999996</v>
      </c>
      <c r="J1185" s="1" t="s">
        <v>108</v>
      </c>
      <c r="K1185" s="1" t="s">
        <v>22</v>
      </c>
      <c r="L1185" s="1" t="s">
        <v>27</v>
      </c>
      <c r="M1185" s="1" t="s">
        <v>79</v>
      </c>
      <c r="N1185" s="1" t="s">
        <v>19</v>
      </c>
      <c r="O1185" s="1" t="s">
        <v>135</v>
      </c>
      <c r="P1185" s="34"/>
      <c r="Q1185" s="34"/>
    </row>
    <row r="1186" spans="1:17" x14ac:dyDescent="0.3">
      <c r="A1186" s="1">
        <v>47236</v>
      </c>
      <c r="B1186" s="2">
        <v>40584</v>
      </c>
      <c r="C1186" s="1" t="s">
        <v>35</v>
      </c>
      <c r="D1186" s="1">
        <v>1</v>
      </c>
      <c r="E1186" s="1">
        <v>70.91</v>
      </c>
      <c r="F1186" s="1" t="s">
        <v>25</v>
      </c>
      <c r="G1186" s="1">
        <v>3.5</v>
      </c>
      <c r="H1186" s="1">
        <f>(70/100*Canada_data[[#This Row],[Sales]])</f>
        <v>49.636999999999993</v>
      </c>
      <c r="I1186" s="1">
        <f>Canada_data[[#This Row],[ Cost Of Goods ]]+Canada_data[[#This Row],[Shipping Cost]]</f>
        <v>53.136999999999993</v>
      </c>
      <c r="J1186" s="1" t="s">
        <v>56</v>
      </c>
      <c r="K1186" s="1" t="s">
        <v>29</v>
      </c>
      <c r="L1186" s="1" t="s">
        <v>27</v>
      </c>
      <c r="M1186" s="1" t="s">
        <v>76</v>
      </c>
      <c r="N1186" s="1" t="s">
        <v>19</v>
      </c>
      <c r="O1186" s="2">
        <v>40643</v>
      </c>
      <c r="P1186" s="34"/>
      <c r="Q1186" s="34"/>
    </row>
    <row r="1187" spans="1:17" x14ac:dyDescent="0.3">
      <c r="A1187" s="1">
        <v>11876</v>
      </c>
      <c r="B1187" s="2">
        <v>40609</v>
      </c>
      <c r="C1187" s="1" t="s">
        <v>35</v>
      </c>
      <c r="D1187" s="1">
        <v>47</v>
      </c>
      <c r="E1187" s="1">
        <v>5051.8900000000003</v>
      </c>
      <c r="F1187" s="1" t="s">
        <v>25</v>
      </c>
      <c r="G1187" s="1">
        <v>5.81</v>
      </c>
      <c r="H1187" s="1">
        <f>(70/100*Canada_data[[#This Row],[Sales]])</f>
        <v>3536.3229999999999</v>
      </c>
      <c r="I1187" s="1">
        <f>Canada_data[[#This Row],[ Cost Of Goods ]]+Canada_data[[#This Row],[Shipping Cost]]</f>
        <v>3542.1329999999998</v>
      </c>
      <c r="J1187" s="1" t="s">
        <v>56</v>
      </c>
      <c r="K1187" s="1" t="s">
        <v>29</v>
      </c>
      <c r="L1187" s="1" t="s">
        <v>17</v>
      </c>
      <c r="M1187" s="1" t="s">
        <v>18</v>
      </c>
      <c r="N1187" s="1" t="s">
        <v>47</v>
      </c>
      <c r="O1187" s="2">
        <v>40701</v>
      </c>
      <c r="P1187" s="34"/>
      <c r="Q1187" s="34"/>
    </row>
    <row r="1188" spans="1:17" x14ac:dyDescent="0.3">
      <c r="A1188" s="1">
        <v>49346</v>
      </c>
      <c r="B1188" s="2">
        <v>40668</v>
      </c>
      <c r="C1188" s="1" t="s">
        <v>53</v>
      </c>
      <c r="D1188" s="1">
        <v>8</v>
      </c>
      <c r="E1188" s="1">
        <v>94.35</v>
      </c>
      <c r="F1188" s="1" t="s">
        <v>25</v>
      </c>
      <c r="G1188" s="1">
        <v>2.85</v>
      </c>
      <c r="H1188" s="1">
        <f>(70/100*Canada_data[[#This Row],[Sales]])</f>
        <v>66.044999999999987</v>
      </c>
      <c r="I1188" s="1">
        <f>Canada_data[[#This Row],[ Cost Of Goods ]]+Canada_data[[#This Row],[Shipping Cost]]</f>
        <v>68.894999999999982</v>
      </c>
      <c r="J1188" s="1" t="s">
        <v>108</v>
      </c>
      <c r="K1188" s="1" t="s">
        <v>22</v>
      </c>
      <c r="L1188" s="1" t="s">
        <v>17</v>
      </c>
      <c r="M1188" s="1" t="s">
        <v>18</v>
      </c>
      <c r="N1188" s="1" t="s">
        <v>32</v>
      </c>
      <c r="O1188" s="2">
        <v>40760</v>
      </c>
      <c r="P1188" s="34"/>
      <c r="Q1188" s="34"/>
    </row>
    <row r="1189" spans="1:17" x14ac:dyDescent="0.3">
      <c r="A1189" s="1">
        <v>57121</v>
      </c>
      <c r="B1189" s="2" t="s">
        <v>188</v>
      </c>
      <c r="C1189" s="1" t="s">
        <v>53</v>
      </c>
      <c r="D1189" s="1">
        <v>3</v>
      </c>
      <c r="E1189" s="1">
        <v>504.6705</v>
      </c>
      <c r="F1189" s="1" t="s">
        <v>25</v>
      </c>
      <c r="G1189" s="1">
        <v>4.2</v>
      </c>
      <c r="H1189" s="1">
        <f>(70/100*Canada_data[[#This Row],[Sales]])</f>
        <v>353.26934999999997</v>
      </c>
      <c r="I1189" s="1">
        <f>Canada_data[[#This Row],[ Cost Of Goods ]]+Canada_data[[#This Row],[Shipping Cost]]</f>
        <v>357.46934999999996</v>
      </c>
      <c r="J1189" s="1" t="s">
        <v>59</v>
      </c>
      <c r="K1189" s="1" t="s">
        <v>16</v>
      </c>
      <c r="L1189" s="1" t="s">
        <v>30</v>
      </c>
      <c r="M1189" s="1" t="s">
        <v>50</v>
      </c>
      <c r="N1189" s="1" t="s">
        <v>19</v>
      </c>
      <c r="O1189" s="1" t="s">
        <v>189</v>
      </c>
      <c r="P1189" s="34"/>
      <c r="Q1189" s="34"/>
    </row>
    <row r="1190" spans="1:17" x14ac:dyDescent="0.3">
      <c r="A1190" s="1">
        <v>51203</v>
      </c>
      <c r="B1190" s="2" t="s">
        <v>134</v>
      </c>
      <c r="C1190" s="1" t="s">
        <v>35</v>
      </c>
      <c r="D1190" s="1">
        <v>49</v>
      </c>
      <c r="E1190" s="1">
        <v>26622.55</v>
      </c>
      <c r="F1190" s="1" t="s">
        <v>21</v>
      </c>
      <c r="G1190" s="1">
        <v>45.7</v>
      </c>
      <c r="H1190" s="1">
        <f>(70/100*Canada_data[[#This Row],[Sales]])</f>
        <v>18635.785</v>
      </c>
      <c r="I1190" s="1">
        <f>Canada_data[[#This Row],[ Cost Of Goods ]]+Canada_data[[#This Row],[Shipping Cost]]</f>
        <v>18681.485000000001</v>
      </c>
      <c r="J1190" s="1" t="s">
        <v>43</v>
      </c>
      <c r="K1190" s="1" t="s">
        <v>29</v>
      </c>
      <c r="L1190" s="1" t="s">
        <v>17</v>
      </c>
      <c r="M1190" s="1" t="s">
        <v>57</v>
      </c>
      <c r="N1190" s="1" t="s">
        <v>62</v>
      </c>
      <c r="O1190" s="1" t="s">
        <v>148</v>
      </c>
      <c r="P1190" s="34"/>
      <c r="Q1190" s="34"/>
    </row>
    <row r="1191" spans="1:17" x14ac:dyDescent="0.3">
      <c r="A1191" s="1">
        <v>39492</v>
      </c>
      <c r="B1191" s="2" t="s">
        <v>173</v>
      </c>
      <c r="C1191" s="1" t="s">
        <v>53</v>
      </c>
      <c r="D1191" s="1">
        <v>38</v>
      </c>
      <c r="E1191" s="1">
        <v>1541.92</v>
      </c>
      <c r="F1191" s="1" t="s">
        <v>25</v>
      </c>
      <c r="G1191" s="1">
        <v>19.989999999999998</v>
      </c>
      <c r="H1191" s="1">
        <f>(70/100*Canada_data[[#This Row],[Sales]])</f>
        <v>1079.3440000000001</v>
      </c>
      <c r="I1191" s="1">
        <f>Canada_data[[#This Row],[ Cost Of Goods ]]+Canada_data[[#This Row],[Shipping Cost]]</f>
        <v>1099.3340000000001</v>
      </c>
      <c r="J1191" s="1" t="s">
        <v>56</v>
      </c>
      <c r="K1191" s="1" t="s">
        <v>22</v>
      </c>
      <c r="L1191" s="1" t="s">
        <v>30</v>
      </c>
      <c r="M1191" s="1" t="s">
        <v>31</v>
      </c>
      <c r="N1191" s="1" t="s">
        <v>19</v>
      </c>
      <c r="O1191" s="1" t="s">
        <v>74</v>
      </c>
      <c r="P1191" s="34"/>
      <c r="Q1191" s="34"/>
    </row>
    <row r="1192" spans="1:17" x14ac:dyDescent="0.3">
      <c r="A1192" s="1">
        <v>23617</v>
      </c>
      <c r="B1192" s="2">
        <v>40668</v>
      </c>
      <c r="C1192" s="1" t="s">
        <v>53</v>
      </c>
      <c r="D1192" s="1">
        <v>6</v>
      </c>
      <c r="E1192" s="1">
        <v>247.34</v>
      </c>
      <c r="F1192" s="1" t="s">
        <v>14</v>
      </c>
      <c r="G1192" s="1">
        <v>2.99</v>
      </c>
      <c r="H1192" s="1">
        <f>(70/100*Canada_data[[#This Row],[Sales]])</f>
        <v>173.13800000000001</v>
      </c>
      <c r="I1192" s="1">
        <f>Canada_data[[#This Row],[ Cost Of Goods ]]+Canada_data[[#This Row],[Shipping Cost]]</f>
        <v>176.12800000000001</v>
      </c>
      <c r="J1192" s="1" t="s">
        <v>49</v>
      </c>
      <c r="K1192" s="1" t="s">
        <v>16</v>
      </c>
      <c r="L1192" s="1" t="s">
        <v>27</v>
      </c>
      <c r="M1192" s="1" t="s">
        <v>79</v>
      </c>
      <c r="N1192" s="1" t="s">
        <v>19</v>
      </c>
      <c r="O1192" s="2">
        <v>40729</v>
      </c>
      <c r="P1192" s="34"/>
      <c r="Q1192" s="34"/>
    </row>
    <row r="1193" spans="1:17" x14ac:dyDescent="0.3">
      <c r="A1193" s="1">
        <v>8773</v>
      </c>
      <c r="B1193" s="2" t="s">
        <v>115</v>
      </c>
      <c r="C1193" s="1" t="s">
        <v>20</v>
      </c>
      <c r="D1193" s="1">
        <v>5</v>
      </c>
      <c r="E1193" s="1">
        <v>220.78749999999999</v>
      </c>
      <c r="F1193" s="1" t="s">
        <v>25</v>
      </c>
      <c r="G1193" s="1">
        <v>5</v>
      </c>
      <c r="H1193" s="1">
        <f>(70/100*Canada_data[[#This Row],[Sales]])</f>
        <v>154.55124999999998</v>
      </c>
      <c r="I1193" s="1">
        <f>Canada_data[[#This Row],[ Cost Of Goods ]]+Canada_data[[#This Row],[Shipping Cost]]</f>
        <v>159.55124999999998</v>
      </c>
      <c r="J1193" s="1" t="s">
        <v>43</v>
      </c>
      <c r="K1193" s="1" t="s">
        <v>29</v>
      </c>
      <c r="L1193" s="1" t="s">
        <v>30</v>
      </c>
      <c r="M1193" s="1" t="s">
        <v>50</v>
      </c>
      <c r="N1193" s="1" t="s">
        <v>32</v>
      </c>
      <c r="O1193" s="1" t="s">
        <v>115</v>
      </c>
      <c r="P1193" s="34"/>
      <c r="Q1193" s="34"/>
    </row>
    <row r="1194" spans="1:17" x14ac:dyDescent="0.3">
      <c r="A1194" s="1">
        <v>35</v>
      </c>
      <c r="B1194" s="2" t="s">
        <v>115</v>
      </c>
      <c r="C1194" s="1" t="s">
        <v>53</v>
      </c>
      <c r="D1194" s="1">
        <v>30</v>
      </c>
      <c r="E1194" s="1">
        <v>288.56</v>
      </c>
      <c r="F1194" s="1" t="s">
        <v>25</v>
      </c>
      <c r="G1194" s="1">
        <v>2.25</v>
      </c>
      <c r="H1194" s="1">
        <f>(70/100*Canada_data[[#This Row],[Sales]])</f>
        <v>201.99199999999999</v>
      </c>
      <c r="I1194" s="1">
        <f>Canada_data[[#This Row],[ Cost Of Goods ]]+Canada_data[[#This Row],[Shipping Cost]]</f>
        <v>204.24199999999999</v>
      </c>
      <c r="J1194" s="1" t="s">
        <v>15</v>
      </c>
      <c r="K1194" s="1" t="s">
        <v>22</v>
      </c>
      <c r="L1194" s="1" t="s">
        <v>27</v>
      </c>
      <c r="M1194" s="1" t="s">
        <v>41</v>
      </c>
      <c r="N1194" s="1" t="s">
        <v>38</v>
      </c>
      <c r="O1194" s="1" t="s">
        <v>116</v>
      </c>
      <c r="P1194" s="34"/>
      <c r="Q1194" s="34"/>
    </row>
    <row r="1195" spans="1:17" x14ac:dyDescent="0.3">
      <c r="A1195" s="1">
        <v>27106</v>
      </c>
      <c r="B1195" s="2">
        <v>40555</v>
      </c>
      <c r="C1195" s="1" t="s">
        <v>35</v>
      </c>
      <c r="D1195" s="1">
        <v>29</v>
      </c>
      <c r="E1195" s="1">
        <v>3524.55</v>
      </c>
      <c r="F1195" s="1" t="s">
        <v>21</v>
      </c>
      <c r="G1195" s="1">
        <v>30</v>
      </c>
      <c r="H1195" s="1">
        <f>(70/100*Canada_data[[#This Row],[Sales]])</f>
        <v>2467.1849999999999</v>
      </c>
      <c r="I1195" s="1">
        <f>Canada_data[[#This Row],[ Cost Of Goods ]]+Canada_data[[#This Row],[Shipping Cost]]</f>
        <v>2497.1849999999999</v>
      </c>
      <c r="J1195" s="1" t="s">
        <v>56</v>
      </c>
      <c r="K1195" s="1" t="s">
        <v>29</v>
      </c>
      <c r="L1195" s="1" t="s">
        <v>17</v>
      </c>
      <c r="M1195" s="1" t="s">
        <v>23</v>
      </c>
      <c r="N1195" s="1" t="s">
        <v>24</v>
      </c>
      <c r="O1195" s="2">
        <v>40614</v>
      </c>
      <c r="P1195" s="34"/>
      <c r="Q1195" s="34"/>
    </row>
    <row r="1196" spans="1:17" x14ac:dyDescent="0.3">
      <c r="A1196" s="1">
        <v>11648</v>
      </c>
      <c r="B1196" s="2">
        <v>40790</v>
      </c>
      <c r="C1196" s="1" t="s">
        <v>13</v>
      </c>
      <c r="D1196" s="1">
        <v>1</v>
      </c>
      <c r="E1196" s="1">
        <v>32.51</v>
      </c>
      <c r="F1196" s="1" t="s">
        <v>25</v>
      </c>
      <c r="G1196" s="1">
        <v>1.99</v>
      </c>
      <c r="H1196" s="1">
        <f>(70/100*Canada_data[[#This Row],[Sales]])</f>
        <v>22.756999999999998</v>
      </c>
      <c r="I1196" s="1">
        <f>Canada_data[[#This Row],[ Cost Of Goods ]]+Canada_data[[#This Row],[Shipping Cost]]</f>
        <v>24.746999999999996</v>
      </c>
      <c r="J1196" s="1" t="s">
        <v>59</v>
      </c>
      <c r="K1196" s="1" t="s">
        <v>22</v>
      </c>
      <c r="L1196" s="1" t="s">
        <v>30</v>
      </c>
      <c r="M1196" s="1" t="s">
        <v>31</v>
      </c>
      <c r="N1196" s="1" t="s">
        <v>32</v>
      </c>
      <c r="O1196" s="1" t="s">
        <v>75</v>
      </c>
      <c r="P1196" s="34"/>
      <c r="Q1196" s="34"/>
    </row>
    <row r="1197" spans="1:17" x14ac:dyDescent="0.3">
      <c r="A1197" s="1">
        <v>10695</v>
      </c>
      <c r="B1197" s="2">
        <v>40579</v>
      </c>
      <c r="C1197" s="1" t="s">
        <v>35</v>
      </c>
      <c r="D1197" s="1">
        <v>39</v>
      </c>
      <c r="E1197" s="1">
        <v>6330.0860000000002</v>
      </c>
      <c r="F1197" s="1" t="s">
        <v>25</v>
      </c>
      <c r="G1197" s="1">
        <v>2.5</v>
      </c>
      <c r="H1197" s="1">
        <f>(70/100*Canada_data[[#This Row],[Sales]])</f>
        <v>4431.0601999999999</v>
      </c>
      <c r="I1197" s="1">
        <f>Canada_data[[#This Row],[ Cost Of Goods ]]+Canada_data[[#This Row],[Shipping Cost]]</f>
        <v>4433.5601999999999</v>
      </c>
      <c r="J1197" s="1" t="s">
        <v>40</v>
      </c>
      <c r="K1197" s="1" t="s">
        <v>22</v>
      </c>
      <c r="L1197" s="1" t="s">
        <v>30</v>
      </c>
      <c r="M1197" s="1" t="s">
        <v>50</v>
      </c>
      <c r="N1197" s="1" t="s">
        <v>19</v>
      </c>
      <c r="O1197" s="2">
        <v>40607</v>
      </c>
      <c r="P1197" s="34"/>
      <c r="Q1197" s="34"/>
    </row>
    <row r="1198" spans="1:17" x14ac:dyDescent="0.3">
      <c r="A1198" s="1">
        <v>6560</v>
      </c>
      <c r="B1198" s="2">
        <v>40634</v>
      </c>
      <c r="C1198" s="1" t="s">
        <v>13</v>
      </c>
      <c r="D1198" s="1">
        <v>20</v>
      </c>
      <c r="E1198" s="1">
        <v>169.18</v>
      </c>
      <c r="F1198" s="1" t="s">
        <v>25</v>
      </c>
      <c r="G1198" s="1">
        <v>3.5</v>
      </c>
      <c r="H1198" s="1">
        <f>(70/100*Canada_data[[#This Row],[Sales]])</f>
        <v>118.426</v>
      </c>
      <c r="I1198" s="1">
        <f>Canada_data[[#This Row],[ Cost Of Goods ]]+Canada_data[[#This Row],[Shipping Cost]]</f>
        <v>121.926</v>
      </c>
      <c r="J1198" s="1" t="s">
        <v>108</v>
      </c>
      <c r="K1198" s="1" t="s">
        <v>22</v>
      </c>
      <c r="L1198" s="1" t="s">
        <v>27</v>
      </c>
      <c r="M1198" s="1" t="s">
        <v>76</v>
      </c>
      <c r="N1198" s="1" t="s">
        <v>19</v>
      </c>
      <c r="O1198" s="2">
        <v>40756</v>
      </c>
      <c r="P1198" s="34"/>
      <c r="Q1198" s="34"/>
    </row>
    <row r="1199" spans="1:17" x14ac:dyDescent="0.3">
      <c r="A1199" s="1">
        <v>39492</v>
      </c>
      <c r="B1199" s="2" t="s">
        <v>173</v>
      </c>
      <c r="C1199" s="1" t="s">
        <v>53</v>
      </c>
      <c r="D1199" s="1">
        <v>31</v>
      </c>
      <c r="E1199" s="1">
        <v>5347.9875000000002</v>
      </c>
      <c r="F1199" s="1" t="s">
        <v>25</v>
      </c>
      <c r="G1199" s="1">
        <v>4.2</v>
      </c>
      <c r="H1199" s="1">
        <f>(70/100*Canada_data[[#This Row],[Sales]])</f>
        <v>3743.5912499999999</v>
      </c>
      <c r="I1199" s="1">
        <f>Canada_data[[#This Row],[ Cost Of Goods ]]+Canada_data[[#This Row],[Shipping Cost]]</f>
        <v>3747.7912499999998</v>
      </c>
      <c r="J1199" s="1" t="s">
        <v>59</v>
      </c>
      <c r="K1199" s="1" t="s">
        <v>22</v>
      </c>
      <c r="L1199" s="1" t="s">
        <v>30</v>
      </c>
      <c r="M1199" s="1" t="s">
        <v>50</v>
      </c>
      <c r="N1199" s="1" t="s">
        <v>19</v>
      </c>
      <c r="O1199" s="1" t="s">
        <v>71</v>
      </c>
      <c r="P1199" s="34"/>
      <c r="Q1199" s="34"/>
    </row>
    <row r="1200" spans="1:17" x14ac:dyDescent="0.3">
      <c r="A1200" s="1">
        <v>41794</v>
      </c>
      <c r="B1200" s="2" t="s">
        <v>63</v>
      </c>
      <c r="C1200" s="1" t="s">
        <v>20</v>
      </c>
      <c r="D1200" s="1">
        <v>21</v>
      </c>
      <c r="E1200" s="1">
        <v>58.14</v>
      </c>
      <c r="F1200" s="1" t="s">
        <v>25</v>
      </c>
      <c r="G1200" s="1">
        <v>0.97</v>
      </c>
      <c r="H1200" s="1">
        <f>(70/100*Canada_data[[#This Row],[Sales]])</f>
        <v>40.698</v>
      </c>
      <c r="I1200" s="1">
        <f>Canada_data[[#This Row],[ Cost Of Goods ]]+Canada_data[[#This Row],[Shipping Cost]]</f>
        <v>41.667999999999999</v>
      </c>
      <c r="J1200" s="1" t="s">
        <v>59</v>
      </c>
      <c r="K1200" s="1" t="s">
        <v>29</v>
      </c>
      <c r="L1200" s="1" t="s">
        <v>27</v>
      </c>
      <c r="M1200" s="1" t="s">
        <v>41</v>
      </c>
      <c r="N1200" s="1" t="s">
        <v>38</v>
      </c>
      <c r="O1200" s="1" t="s">
        <v>65</v>
      </c>
      <c r="P1200" s="34"/>
      <c r="Q1200" s="34"/>
    </row>
    <row r="1201" spans="1:17" x14ac:dyDescent="0.3">
      <c r="A1201" s="1">
        <v>18432</v>
      </c>
      <c r="B1201" s="2">
        <v>40880</v>
      </c>
      <c r="C1201" s="1" t="s">
        <v>35</v>
      </c>
      <c r="D1201" s="1">
        <v>42</v>
      </c>
      <c r="E1201" s="1">
        <v>451.32</v>
      </c>
      <c r="F1201" s="1" t="s">
        <v>25</v>
      </c>
      <c r="G1201" s="1">
        <v>5.16</v>
      </c>
      <c r="H1201" s="1">
        <f>(70/100*Canada_data[[#This Row],[Sales]])</f>
        <v>315.92399999999998</v>
      </c>
      <c r="I1201" s="1">
        <f>Canada_data[[#This Row],[ Cost Of Goods ]]+Canada_data[[#This Row],[Shipping Cost]]</f>
        <v>321.084</v>
      </c>
      <c r="J1201" s="1" t="s">
        <v>43</v>
      </c>
      <c r="K1201" s="1" t="s">
        <v>22</v>
      </c>
      <c r="L1201" s="1" t="s">
        <v>17</v>
      </c>
      <c r="M1201" s="1" t="s">
        <v>18</v>
      </c>
      <c r="N1201" s="1" t="s">
        <v>19</v>
      </c>
      <c r="O1201" s="2">
        <v>40880</v>
      </c>
      <c r="P1201" s="34"/>
      <c r="Q1201" s="34"/>
    </row>
    <row r="1202" spans="1:17" x14ac:dyDescent="0.3">
      <c r="A1202" s="1">
        <v>47492</v>
      </c>
      <c r="B1202" s="2" t="s">
        <v>92</v>
      </c>
      <c r="C1202" s="1" t="s">
        <v>35</v>
      </c>
      <c r="D1202" s="1">
        <v>22</v>
      </c>
      <c r="E1202" s="1">
        <v>649.71</v>
      </c>
      <c r="F1202" s="1" t="s">
        <v>25</v>
      </c>
      <c r="G1202" s="1">
        <v>8.65</v>
      </c>
      <c r="H1202" s="1">
        <f>(70/100*Canada_data[[#This Row],[Sales]])</f>
        <v>454.79699999999997</v>
      </c>
      <c r="I1202" s="1">
        <f>Canada_data[[#This Row],[ Cost Of Goods ]]+Canada_data[[#This Row],[Shipping Cost]]</f>
        <v>463.44699999999995</v>
      </c>
      <c r="J1202" s="1" t="s">
        <v>56</v>
      </c>
      <c r="K1202" s="1" t="s">
        <v>22</v>
      </c>
      <c r="L1202" s="1" t="s">
        <v>30</v>
      </c>
      <c r="M1202" s="1" t="s">
        <v>31</v>
      </c>
      <c r="N1202" s="1" t="s">
        <v>19</v>
      </c>
      <c r="O1202" s="1" t="s">
        <v>140</v>
      </c>
      <c r="P1202" s="34"/>
      <c r="Q1202" s="34"/>
    </row>
    <row r="1203" spans="1:17" x14ac:dyDescent="0.3">
      <c r="A1203" s="1">
        <v>34881</v>
      </c>
      <c r="B1203" s="2">
        <v>40726</v>
      </c>
      <c r="C1203" s="1" t="s">
        <v>60</v>
      </c>
      <c r="D1203" s="1">
        <v>37</v>
      </c>
      <c r="E1203" s="1">
        <v>187.37</v>
      </c>
      <c r="F1203" s="1" t="s">
        <v>25</v>
      </c>
      <c r="G1203" s="1">
        <v>4.95</v>
      </c>
      <c r="H1203" s="1">
        <f>(70/100*Canada_data[[#This Row],[Sales]])</f>
        <v>131.15899999999999</v>
      </c>
      <c r="I1203" s="1">
        <f>Canada_data[[#This Row],[ Cost Of Goods ]]+Canada_data[[#This Row],[Shipping Cost]]</f>
        <v>136.10899999999998</v>
      </c>
      <c r="J1203" s="1" t="s">
        <v>36</v>
      </c>
      <c r="K1203" s="1" t="s">
        <v>22</v>
      </c>
      <c r="L1203" s="1" t="s">
        <v>27</v>
      </c>
      <c r="M1203" s="1" t="s">
        <v>79</v>
      </c>
      <c r="N1203" s="1" t="s">
        <v>19</v>
      </c>
      <c r="O1203" s="2">
        <v>40788</v>
      </c>
      <c r="P1203" s="34"/>
      <c r="Q1203" s="34"/>
    </row>
    <row r="1204" spans="1:17" x14ac:dyDescent="0.3">
      <c r="A1204" s="1">
        <v>16967</v>
      </c>
      <c r="B1204" s="2" t="s">
        <v>119</v>
      </c>
      <c r="C1204" s="1" t="s">
        <v>13</v>
      </c>
      <c r="D1204" s="1">
        <v>34</v>
      </c>
      <c r="E1204" s="1">
        <v>676.26</v>
      </c>
      <c r="F1204" s="1" t="s">
        <v>25</v>
      </c>
      <c r="G1204" s="1">
        <v>5.77</v>
      </c>
      <c r="H1204" s="1">
        <f>(70/100*Canada_data[[#This Row],[Sales]])</f>
        <v>473.38199999999995</v>
      </c>
      <c r="I1204" s="1">
        <f>Canada_data[[#This Row],[ Cost Of Goods ]]+Canada_data[[#This Row],[Shipping Cost]]</f>
        <v>479.15199999999993</v>
      </c>
      <c r="J1204" s="1" t="s">
        <v>43</v>
      </c>
      <c r="K1204" s="1" t="s">
        <v>22</v>
      </c>
      <c r="L1204" s="1" t="s">
        <v>27</v>
      </c>
      <c r="M1204" s="1" t="s">
        <v>28</v>
      </c>
      <c r="N1204" s="1" t="s">
        <v>19</v>
      </c>
      <c r="O1204" s="1" t="s">
        <v>119</v>
      </c>
      <c r="P1204" s="34"/>
      <c r="Q1204" s="34"/>
    </row>
    <row r="1205" spans="1:17" x14ac:dyDescent="0.3">
      <c r="A1205" s="1">
        <v>41152</v>
      </c>
      <c r="B1205" s="2">
        <v>40611</v>
      </c>
      <c r="C1205" s="1" t="s">
        <v>35</v>
      </c>
      <c r="D1205" s="1">
        <v>49</v>
      </c>
      <c r="E1205" s="1">
        <v>3702.92</v>
      </c>
      <c r="F1205" s="1" t="s">
        <v>25</v>
      </c>
      <c r="G1205" s="1">
        <v>19.95</v>
      </c>
      <c r="H1205" s="1">
        <f>(70/100*Canada_data[[#This Row],[Sales]])</f>
        <v>2592.0439999999999</v>
      </c>
      <c r="I1205" s="1">
        <f>Canada_data[[#This Row],[ Cost Of Goods ]]+Canada_data[[#This Row],[Shipping Cost]]</f>
        <v>2611.9939999999997</v>
      </c>
      <c r="J1205" s="1" t="s">
        <v>15</v>
      </c>
      <c r="K1205" s="1" t="s">
        <v>22</v>
      </c>
      <c r="L1205" s="1" t="s">
        <v>27</v>
      </c>
      <c r="M1205" s="1" t="s">
        <v>76</v>
      </c>
      <c r="N1205" s="1" t="s">
        <v>93</v>
      </c>
      <c r="O1205" s="2">
        <v>40642</v>
      </c>
      <c r="P1205" s="34"/>
      <c r="Q1205" s="34"/>
    </row>
    <row r="1206" spans="1:17" x14ac:dyDescent="0.3">
      <c r="A1206" s="1">
        <v>21412</v>
      </c>
      <c r="B1206" s="2" t="s">
        <v>142</v>
      </c>
      <c r="C1206" s="1" t="s">
        <v>53</v>
      </c>
      <c r="D1206" s="1">
        <v>38</v>
      </c>
      <c r="E1206" s="1">
        <v>137.07</v>
      </c>
      <c r="F1206" s="1" t="s">
        <v>25</v>
      </c>
      <c r="G1206" s="1">
        <v>6.83</v>
      </c>
      <c r="H1206" s="1">
        <f>(70/100*Canada_data[[#This Row],[Sales]])</f>
        <v>95.948999999999984</v>
      </c>
      <c r="I1206" s="1">
        <f>Canada_data[[#This Row],[ Cost Of Goods ]]+Canada_data[[#This Row],[Shipping Cost]]</f>
        <v>102.77899999999998</v>
      </c>
      <c r="J1206" s="1" t="s">
        <v>40</v>
      </c>
      <c r="K1206" s="1" t="s">
        <v>29</v>
      </c>
      <c r="L1206" s="1" t="s">
        <v>27</v>
      </c>
      <c r="M1206" s="1" t="s">
        <v>79</v>
      </c>
      <c r="N1206" s="1" t="s">
        <v>19</v>
      </c>
      <c r="O1206" s="1" t="s">
        <v>120</v>
      </c>
      <c r="P1206" s="34"/>
      <c r="Q1206" s="34"/>
    </row>
    <row r="1207" spans="1:17" x14ac:dyDescent="0.3">
      <c r="A1207" s="1">
        <v>42788</v>
      </c>
      <c r="B1207" s="2" t="s">
        <v>226</v>
      </c>
      <c r="C1207" s="1" t="s">
        <v>20</v>
      </c>
      <c r="D1207" s="1">
        <v>26</v>
      </c>
      <c r="E1207" s="1">
        <v>241.92</v>
      </c>
      <c r="F1207" s="1" t="s">
        <v>25</v>
      </c>
      <c r="G1207" s="1">
        <v>2.27</v>
      </c>
      <c r="H1207" s="1">
        <f>(70/100*Canada_data[[#This Row],[Sales]])</f>
        <v>169.34399999999999</v>
      </c>
      <c r="I1207" s="1">
        <f>Canada_data[[#This Row],[ Cost Of Goods ]]+Canada_data[[#This Row],[Shipping Cost]]</f>
        <v>171.614</v>
      </c>
      <c r="J1207" s="1" t="s">
        <v>108</v>
      </c>
      <c r="K1207" s="1" t="s">
        <v>44</v>
      </c>
      <c r="L1207" s="1" t="s">
        <v>27</v>
      </c>
      <c r="M1207" s="1" t="s">
        <v>28</v>
      </c>
      <c r="N1207" s="1" t="s">
        <v>38</v>
      </c>
      <c r="O1207" s="1" t="s">
        <v>197</v>
      </c>
      <c r="P1207" s="34"/>
      <c r="Q1207" s="34"/>
    </row>
    <row r="1208" spans="1:17" x14ac:dyDescent="0.3">
      <c r="A1208" s="1">
        <v>55042</v>
      </c>
      <c r="B1208" s="2">
        <v>40767</v>
      </c>
      <c r="C1208" s="1" t="s">
        <v>35</v>
      </c>
      <c r="D1208" s="1">
        <v>28</v>
      </c>
      <c r="E1208" s="1">
        <v>1717.88</v>
      </c>
      <c r="F1208" s="1" t="s">
        <v>14</v>
      </c>
      <c r="G1208" s="1">
        <v>4.5</v>
      </c>
      <c r="H1208" s="1">
        <f>(70/100*Canada_data[[#This Row],[Sales]])</f>
        <v>1202.5160000000001</v>
      </c>
      <c r="I1208" s="1">
        <f>Canada_data[[#This Row],[ Cost Of Goods ]]+Canada_data[[#This Row],[Shipping Cost]]</f>
        <v>1207.0160000000001</v>
      </c>
      <c r="J1208" s="1" t="s">
        <v>40</v>
      </c>
      <c r="K1208" s="1" t="s">
        <v>29</v>
      </c>
      <c r="L1208" s="1" t="s">
        <v>27</v>
      </c>
      <c r="M1208" s="1" t="s">
        <v>76</v>
      </c>
      <c r="N1208" s="1" t="s">
        <v>19</v>
      </c>
      <c r="O1208" s="2">
        <v>40828</v>
      </c>
      <c r="P1208" s="34"/>
      <c r="Q1208" s="34"/>
    </row>
    <row r="1209" spans="1:17" x14ac:dyDescent="0.3">
      <c r="A1209" s="1">
        <v>59009</v>
      </c>
      <c r="B1209" s="2" t="s">
        <v>189</v>
      </c>
      <c r="C1209" s="1" t="s">
        <v>20</v>
      </c>
      <c r="D1209" s="1">
        <v>19</v>
      </c>
      <c r="E1209" s="1">
        <v>614.91</v>
      </c>
      <c r="F1209" s="1" t="s">
        <v>14</v>
      </c>
      <c r="G1209" s="1">
        <v>17.079999999999998</v>
      </c>
      <c r="H1209" s="1">
        <f>(70/100*Canada_data[[#This Row],[Sales]])</f>
        <v>430.43699999999995</v>
      </c>
      <c r="I1209" s="1">
        <f>Canada_data[[#This Row],[ Cost Of Goods ]]+Canada_data[[#This Row],[Shipping Cost]]</f>
        <v>447.51699999999994</v>
      </c>
      <c r="J1209" s="1" t="s">
        <v>56</v>
      </c>
      <c r="K1209" s="1" t="s">
        <v>16</v>
      </c>
      <c r="L1209" s="1" t="s">
        <v>27</v>
      </c>
      <c r="M1209" s="1" t="s">
        <v>28</v>
      </c>
      <c r="N1209" s="1" t="s">
        <v>19</v>
      </c>
      <c r="O1209" s="1" t="s">
        <v>200</v>
      </c>
      <c r="P1209" s="34"/>
      <c r="Q1209" s="34"/>
    </row>
    <row r="1210" spans="1:17" x14ac:dyDescent="0.3">
      <c r="A1210" s="1">
        <v>33764</v>
      </c>
      <c r="B1210" s="2">
        <v>40818</v>
      </c>
      <c r="C1210" s="1" t="s">
        <v>20</v>
      </c>
      <c r="D1210" s="1">
        <v>6</v>
      </c>
      <c r="E1210" s="1">
        <v>1029.8855000000001</v>
      </c>
      <c r="F1210" s="1" t="s">
        <v>14</v>
      </c>
      <c r="G1210" s="1">
        <v>8.99</v>
      </c>
      <c r="H1210" s="1">
        <f>(70/100*Canada_data[[#This Row],[Sales]])</f>
        <v>720.91985</v>
      </c>
      <c r="I1210" s="1">
        <f>Canada_data[[#This Row],[ Cost Of Goods ]]+Canada_data[[#This Row],[Shipping Cost]]</f>
        <v>729.90985000000001</v>
      </c>
      <c r="J1210" s="1" t="s">
        <v>59</v>
      </c>
      <c r="K1210" s="1" t="s">
        <v>44</v>
      </c>
      <c r="L1210" s="1" t="s">
        <v>30</v>
      </c>
      <c r="M1210" s="1" t="s">
        <v>50</v>
      </c>
      <c r="N1210" s="1" t="s">
        <v>19</v>
      </c>
      <c r="O1210" s="2">
        <v>40849</v>
      </c>
      <c r="P1210" s="34"/>
      <c r="Q1210" s="34"/>
    </row>
    <row r="1211" spans="1:17" x14ac:dyDescent="0.3">
      <c r="A1211" s="1">
        <v>31233</v>
      </c>
      <c r="B1211" s="2" t="s">
        <v>143</v>
      </c>
      <c r="C1211" s="1" t="s">
        <v>13</v>
      </c>
      <c r="D1211" s="1">
        <v>3</v>
      </c>
      <c r="E1211" s="1">
        <v>19.34</v>
      </c>
      <c r="F1211" s="1" t="s">
        <v>25</v>
      </c>
      <c r="G1211" s="1">
        <v>5.0199999999999996</v>
      </c>
      <c r="H1211" s="1">
        <f>(70/100*Canada_data[[#This Row],[Sales]])</f>
        <v>13.537999999999998</v>
      </c>
      <c r="I1211" s="1">
        <f>Canada_data[[#This Row],[ Cost Of Goods ]]+Canada_data[[#This Row],[Shipping Cost]]</f>
        <v>18.558</v>
      </c>
      <c r="J1211" s="1" t="s">
        <v>49</v>
      </c>
      <c r="K1211" s="1" t="s">
        <v>29</v>
      </c>
      <c r="L1211" s="1" t="s">
        <v>27</v>
      </c>
      <c r="M1211" s="1" t="s">
        <v>28</v>
      </c>
      <c r="N1211" s="1" t="s">
        <v>19</v>
      </c>
      <c r="O1211" s="1" t="s">
        <v>236</v>
      </c>
      <c r="P1211" s="34"/>
      <c r="Q1211" s="34"/>
    </row>
    <row r="1212" spans="1:17" x14ac:dyDescent="0.3">
      <c r="A1212" s="1">
        <v>25955</v>
      </c>
      <c r="B1212" s="2">
        <v>40638</v>
      </c>
      <c r="C1212" s="1" t="s">
        <v>53</v>
      </c>
      <c r="D1212" s="1">
        <v>10</v>
      </c>
      <c r="E1212" s="1">
        <v>170.35</v>
      </c>
      <c r="F1212" s="1" t="s">
        <v>25</v>
      </c>
      <c r="G1212" s="1">
        <v>8.34</v>
      </c>
      <c r="H1212" s="1">
        <f>(70/100*Canada_data[[#This Row],[Sales]])</f>
        <v>119.24499999999999</v>
      </c>
      <c r="I1212" s="1">
        <f>Canada_data[[#This Row],[ Cost Of Goods ]]+Canada_data[[#This Row],[Shipping Cost]]</f>
        <v>127.58499999999999</v>
      </c>
      <c r="J1212" s="1" t="s">
        <v>36</v>
      </c>
      <c r="K1212" s="1" t="s">
        <v>22</v>
      </c>
      <c r="L1212" s="1" t="s">
        <v>27</v>
      </c>
      <c r="M1212" s="1" t="s">
        <v>64</v>
      </c>
      <c r="N1212" s="1" t="s">
        <v>19</v>
      </c>
      <c r="O1212" s="2">
        <v>40699</v>
      </c>
      <c r="P1212" s="34"/>
      <c r="Q1212" s="34"/>
    </row>
    <row r="1213" spans="1:17" x14ac:dyDescent="0.3">
      <c r="A1213" s="1">
        <v>38628</v>
      </c>
      <c r="B1213" s="2" t="s">
        <v>249</v>
      </c>
      <c r="C1213" s="1" t="s">
        <v>13</v>
      </c>
      <c r="D1213" s="1">
        <v>23</v>
      </c>
      <c r="E1213" s="1">
        <v>667.99800000000005</v>
      </c>
      <c r="F1213" s="1" t="s">
        <v>25</v>
      </c>
      <c r="G1213" s="1">
        <v>1.25</v>
      </c>
      <c r="H1213" s="1">
        <f>(70/100*Canada_data[[#This Row],[Sales]])</f>
        <v>467.59859999999998</v>
      </c>
      <c r="I1213" s="1">
        <f>Canada_data[[#This Row],[ Cost Of Goods ]]+Canada_data[[#This Row],[Shipping Cost]]</f>
        <v>468.84859999999998</v>
      </c>
      <c r="J1213" s="1" t="s">
        <v>72</v>
      </c>
      <c r="K1213" s="1" t="s">
        <v>44</v>
      </c>
      <c r="L1213" s="1" t="s">
        <v>30</v>
      </c>
      <c r="M1213" s="1" t="s">
        <v>50</v>
      </c>
      <c r="N1213" s="1" t="s">
        <v>32</v>
      </c>
      <c r="O1213" s="2">
        <v>40613</v>
      </c>
      <c r="P1213" s="34"/>
      <c r="Q1213" s="34"/>
    </row>
    <row r="1214" spans="1:17" x14ac:dyDescent="0.3">
      <c r="A1214" s="1">
        <v>58500</v>
      </c>
      <c r="B1214" s="2" t="s">
        <v>176</v>
      </c>
      <c r="C1214" s="1" t="s">
        <v>13</v>
      </c>
      <c r="D1214" s="1">
        <v>17</v>
      </c>
      <c r="E1214" s="1">
        <v>1529.0139999999999</v>
      </c>
      <c r="F1214" s="1" t="s">
        <v>25</v>
      </c>
      <c r="G1214" s="1">
        <v>8.99</v>
      </c>
      <c r="H1214" s="1">
        <f>(70/100*Canada_data[[#This Row],[Sales]])</f>
        <v>1070.3097999999998</v>
      </c>
      <c r="I1214" s="1">
        <f>Canada_data[[#This Row],[ Cost Of Goods ]]+Canada_data[[#This Row],[Shipping Cost]]</f>
        <v>1079.2997999999998</v>
      </c>
      <c r="J1214" s="1" t="s">
        <v>15</v>
      </c>
      <c r="K1214" s="1" t="s">
        <v>29</v>
      </c>
      <c r="L1214" s="1" t="s">
        <v>30</v>
      </c>
      <c r="M1214" s="1" t="s">
        <v>50</v>
      </c>
      <c r="N1214" s="1" t="s">
        <v>19</v>
      </c>
      <c r="O1214" s="1" t="s">
        <v>176</v>
      </c>
      <c r="P1214" s="34"/>
      <c r="Q1214" s="34"/>
    </row>
    <row r="1215" spans="1:17" x14ac:dyDescent="0.3">
      <c r="A1215" s="1">
        <v>13795</v>
      </c>
      <c r="B1215" s="2">
        <v>40820</v>
      </c>
      <c r="C1215" s="1" t="s">
        <v>53</v>
      </c>
      <c r="D1215" s="1">
        <v>30</v>
      </c>
      <c r="E1215" s="1">
        <v>501.32</v>
      </c>
      <c r="F1215" s="1" t="s">
        <v>25</v>
      </c>
      <c r="G1215" s="1">
        <v>13.18</v>
      </c>
      <c r="H1215" s="1">
        <f>(70/100*Canada_data[[#This Row],[Sales]])</f>
        <v>350.92399999999998</v>
      </c>
      <c r="I1215" s="1">
        <f>Canada_data[[#This Row],[ Cost Of Goods ]]+Canada_data[[#This Row],[Shipping Cost]]</f>
        <v>364.10399999999998</v>
      </c>
      <c r="J1215" s="1" t="s">
        <v>26</v>
      </c>
      <c r="K1215" s="1" t="s">
        <v>44</v>
      </c>
      <c r="L1215" s="1" t="s">
        <v>27</v>
      </c>
      <c r="M1215" s="1" t="s">
        <v>79</v>
      </c>
      <c r="N1215" s="1" t="s">
        <v>19</v>
      </c>
      <c r="O1215" s="1" t="s">
        <v>223</v>
      </c>
      <c r="P1215" s="34"/>
      <c r="Q1215" s="34"/>
    </row>
    <row r="1216" spans="1:17" x14ac:dyDescent="0.3">
      <c r="A1216" s="1">
        <v>21956</v>
      </c>
      <c r="B1216" s="2">
        <v>40545</v>
      </c>
      <c r="C1216" s="1" t="s">
        <v>35</v>
      </c>
      <c r="D1216" s="1">
        <v>2</v>
      </c>
      <c r="E1216" s="1">
        <v>125.273</v>
      </c>
      <c r="F1216" s="1" t="s">
        <v>25</v>
      </c>
      <c r="G1216" s="1">
        <v>8.99</v>
      </c>
      <c r="H1216" s="1">
        <f>(70/100*Canada_data[[#This Row],[Sales]])</f>
        <v>87.691099999999992</v>
      </c>
      <c r="I1216" s="1">
        <f>Canada_data[[#This Row],[ Cost Of Goods ]]+Canada_data[[#This Row],[Shipping Cost]]</f>
        <v>96.681099999999986</v>
      </c>
      <c r="J1216" s="1" t="s">
        <v>40</v>
      </c>
      <c r="K1216" s="1" t="s">
        <v>16</v>
      </c>
      <c r="L1216" s="1" t="s">
        <v>30</v>
      </c>
      <c r="M1216" s="1" t="s">
        <v>50</v>
      </c>
      <c r="N1216" s="1" t="s">
        <v>19</v>
      </c>
      <c r="O1216" s="2">
        <v>40604</v>
      </c>
      <c r="P1216" s="34"/>
      <c r="Q1216" s="34"/>
    </row>
    <row r="1217" spans="1:17" x14ac:dyDescent="0.3">
      <c r="A1217" s="1">
        <v>26437</v>
      </c>
      <c r="B1217" s="2" t="s">
        <v>217</v>
      </c>
      <c r="C1217" s="1" t="s">
        <v>20</v>
      </c>
      <c r="D1217" s="1">
        <v>4</v>
      </c>
      <c r="E1217" s="1">
        <v>52.43</v>
      </c>
      <c r="F1217" s="1" t="s">
        <v>14</v>
      </c>
      <c r="G1217" s="1">
        <v>6.22</v>
      </c>
      <c r="H1217" s="1">
        <f>(70/100*Canada_data[[#This Row],[Sales]])</f>
        <v>36.701000000000001</v>
      </c>
      <c r="I1217" s="1">
        <f>Canada_data[[#This Row],[ Cost Of Goods ]]+Canada_data[[#This Row],[Shipping Cost]]</f>
        <v>42.920999999999999</v>
      </c>
      <c r="J1217" s="1" t="s">
        <v>49</v>
      </c>
      <c r="K1217" s="1" t="s">
        <v>22</v>
      </c>
      <c r="L1217" s="1" t="s">
        <v>17</v>
      </c>
      <c r="M1217" s="1" t="s">
        <v>18</v>
      </c>
      <c r="N1217" s="1" t="s">
        <v>19</v>
      </c>
      <c r="O1217" s="1" t="s">
        <v>279</v>
      </c>
      <c r="P1217" s="34"/>
      <c r="Q1217" s="34"/>
    </row>
    <row r="1218" spans="1:17" x14ac:dyDescent="0.3">
      <c r="A1218" s="1">
        <v>19365</v>
      </c>
      <c r="B1218" s="2" t="s">
        <v>127</v>
      </c>
      <c r="C1218" s="1" t="s">
        <v>60</v>
      </c>
      <c r="D1218" s="1">
        <v>29</v>
      </c>
      <c r="E1218" s="1">
        <v>181.83</v>
      </c>
      <c r="F1218" s="1" t="s">
        <v>25</v>
      </c>
      <c r="G1218" s="1">
        <v>5.2</v>
      </c>
      <c r="H1218" s="1">
        <f>(70/100*Canada_data[[#This Row],[Sales]])</f>
        <v>127.28100000000001</v>
      </c>
      <c r="I1218" s="1">
        <f>Canada_data[[#This Row],[ Cost Of Goods ]]+Canada_data[[#This Row],[Shipping Cost]]</f>
        <v>132.48099999999999</v>
      </c>
      <c r="J1218" s="1" t="s">
        <v>126</v>
      </c>
      <c r="K1218" s="1" t="s">
        <v>44</v>
      </c>
      <c r="L1218" s="1" t="s">
        <v>27</v>
      </c>
      <c r="M1218" s="1" t="s">
        <v>28</v>
      </c>
      <c r="N1218" s="1" t="s">
        <v>19</v>
      </c>
      <c r="O1218" s="1" t="s">
        <v>259</v>
      </c>
      <c r="P1218" s="34"/>
      <c r="Q1218" s="34"/>
    </row>
    <row r="1219" spans="1:17" x14ac:dyDescent="0.3">
      <c r="A1219" s="1">
        <v>42725</v>
      </c>
      <c r="B1219" s="2">
        <v>40579</v>
      </c>
      <c r="C1219" s="1" t="s">
        <v>60</v>
      </c>
      <c r="D1219" s="1">
        <v>18</v>
      </c>
      <c r="E1219" s="1">
        <v>231.06</v>
      </c>
      <c r="F1219" s="1" t="s">
        <v>25</v>
      </c>
      <c r="G1219" s="1">
        <v>6.13</v>
      </c>
      <c r="H1219" s="1">
        <f>(70/100*Canada_data[[#This Row],[Sales]])</f>
        <v>161.74199999999999</v>
      </c>
      <c r="I1219" s="1">
        <f>Canada_data[[#This Row],[ Cost Of Goods ]]+Canada_data[[#This Row],[Shipping Cost]]</f>
        <v>167.87199999999999</v>
      </c>
      <c r="J1219" s="1" t="s">
        <v>59</v>
      </c>
      <c r="K1219" s="1" t="s">
        <v>22</v>
      </c>
      <c r="L1219" s="1" t="s">
        <v>27</v>
      </c>
      <c r="M1219" s="1" t="s">
        <v>64</v>
      </c>
      <c r="N1219" s="1" t="s">
        <v>19</v>
      </c>
      <c r="O1219" s="2">
        <v>40607</v>
      </c>
      <c r="P1219" s="34"/>
      <c r="Q1219" s="34"/>
    </row>
    <row r="1220" spans="1:17" x14ac:dyDescent="0.3">
      <c r="A1220" s="1">
        <v>46115</v>
      </c>
      <c r="B1220" s="2">
        <v>40577</v>
      </c>
      <c r="C1220" s="1" t="s">
        <v>20</v>
      </c>
      <c r="D1220" s="1">
        <v>35</v>
      </c>
      <c r="E1220" s="1">
        <v>677.43</v>
      </c>
      <c r="F1220" s="1" t="s">
        <v>25</v>
      </c>
      <c r="G1220" s="1">
        <v>4</v>
      </c>
      <c r="H1220" s="1">
        <f>(70/100*Canada_data[[#This Row],[Sales]])</f>
        <v>474.20099999999991</v>
      </c>
      <c r="I1220" s="1">
        <f>Canada_data[[#This Row],[ Cost Of Goods ]]+Canada_data[[#This Row],[Shipping Cost]]</f>
        <v>478.20099999999991</v>
      </c>
      <c r="J1220" s="1" t="s">
        <v>36</v>
      </c>
      <c r="K1220" s="1" t="s">
        <v>44</v>
      </c>
      <c r="L1220" s="1" t="s">
        <v>30</v>
      </c>
      <c r="M1220" s="1" t="s">
        <v>31</v>
      </c>
      <c r="N1220" s="1" t="s">
        <v>19</v>
      </c>
      <c r="O1220" s="2">
        <v>40636</v>
      </c>
      <c r="P1220" s="34"/>
      <c r="Q1220" s="34"/>
    </row>
    <row r="1221" spans="1:17" x14ac:dyDescent="0.3">
      <c r="A1221" s="1">
        <v>13381</v>
      </c>
      <c r="B1221" s="2" t="s">
        <v>132</v>
      </c>
      <c r="C1221" s="1" t="s">
        <v>60</v>
      </c>
      <c r="D1221" s="1">
        <v>41</v>
      </c>
      <c r="E1221" s="1">
        <v>10714.78</v>
      </c>
      <c r="F1221" s="1" t="s">
        <v>21</v>
      </c>
      <c r="G1221" s="1">
        <v>66.67</v>
      </c>
      <c r="H1221" s="1">
        <f>(70/100*Canada_data[[#This Row],[Sales]])</f>
        <v>7500.3459999999995</v>
      </c>
      <c r="I1221" s="1">
        <f>Canada_data[[#This Row],[ Cost Of Goods ]]+Canada_data[[#This Row],[Shipping Cost]]</f>
        <v>7567.0159999999996</v>
      </c>
      <c r="J1221" s="1" t="s">
        <v>36</v>
      </c>
      <c r="K1221" s="1" t="s">
        <v>16</v>
      </c>
      <c r="L1221" s="1" t="s">
        <v>17</v>
      </c>
      <c r="M1221" s="1" t="s">
        <v>57</v>
      </c>
      <c r="N1221" s="1" t="s">
        <v>62</v>
      </c>
      <c r="O1221" s="1" t="s">
        <v>132</v>
      </c>
      <c r="P1221" s="34"/>
      <c r="Q1221" s="34"/>
    </row>
    <row r="1222" spans="1:17" x14ac:dyDescent="0.3">
      <c r="A1222" s="1">
        <v>51777</v>
      </c>
      <c r="B1222" s="2" t="s">
        <v>242</v>
      </c>
      <c r="C1222" s="1" t="s">
        <v>60</v>
      </c>
      <c r="D1222" s="1">
        <v>13</v>
      </c>
      <c r="E1222" s="1">
        <v>1307.8800000000001</v>
      </c>
      <c r="F1222" s="1" t="s">
        <v>25</v>
      </c>
      <c r="G1222" s="1">
        <v>7.18</v>
      </c>
      <c r="H1222" s="1">
        <f>(70/100*Canada_data[[#This Row],[Sales]])</f>
        <v>915.51599999999996</v>
      </c>
      <c r="I1222" s="1">
        <f>Canada_data[[#This Row],[ Cost Of Goods ]]+Canada_data[[#This Row],[Shipping Cost]]</f>
        <v>922.69599999999991</v>
      </c>
      <c r="J1222" s="1" t="s">
        <v>40</v>
      </c>
      <c r="K1222" s="1" t="s">
        <v>44</v>
      </c>
      <c r="L1222" s="1" t="s">
        <v>30</v>
      </c>
      <c r="M1222" s="1" t="s">
        <v>31</v>
      </c>
      <c r="N1222" s="1" t="s">
        <v>19</v>
      </c>
      <c r="O1222" s="1" t="s">
        <v>241</v>
      </c>
      <c r="P1222" s="34"/>
      <c r="Q1222" s="34"/>
    </row>
    <row r="1223" spans="1:17" x14ac:dyDescent="0.3">
      <c r="A1223" s="1">
        <v>21379</v>
      </c>
      <c r="B1223" s="2" t="s">
        <v>284</v>
      </c>
      <c r="C1223" s="1" t="s">
        <v>35</v>
      </c>
      <c r="D1223" s="1">
        <v>35</v>
      </c>
      <c r="E1223" s="1">
        <v>5428.49</v>
      </c>
      <c r="F1223" s="1" t="s">
        <v>21</v>
      </c>
      <c r="G1223" s="1">
        <v>60.2</v>
      </c>
      <c r="H1223" s="1">
        <f>(70/100*Canada_data[[#This Row],[Sales]])</f>
        <v>3799.9429999999998</v>
      </c>
      <c r="I1223" s="1">
        <f>Canada_data[[#This Row],[ Cost Of Goods ]]+Canada_data[[#This Row],[Shipping Cost]]</f>
        <v>3860.1429999999996</v>
      </c>
      <c r="J1223" s="1" t="s">
        <v>43</v>
      </c>
      <c r="K1223" s="1" t="s">
        <v>22</v>
      </c>
      <c r="L1223" s="1" t="s">
        <v>17</v>
      </c>
      <c r="M1223" s="1" t="s">
        <v>23</v>
      </c>
      <c r="N1223" s="1" t="s">
        <v>24</v>
      </c>
      <c r="O1223" s="1" t="s">
        <v>127</v>
      </c>
      <c r="P1223" s="34"/>
      <c r="Q1223" s="34"/>
    </row>
    <row r="1224" spans="1:17" x14ac:dyDescent="0.3">
      <c r="A1224" s="1">
        <v>59171</v>
      </c>
      <c r="B1224" s="2">
        <v>40886</v>
      </c>
      <c r="C1224" s="1" t="s">
        <v>60</v>
      </c>
      <c r="D1224" s="1">
        <v>39</v>
      </c>
      <c r="E1224" s="1">
        <v>105.07</v>
      </c>
      <c r="F1224" s="1" t="s">
        <v>25</v>
      </c>
      <c r="G1224" s="1">
        <v>0.7</v>
      </c>
      <c r="H1224" s="1">
        <f>(70/100*Canada_data[[#This Row],[Sales]])</f>
        <v>73.548999999999992</v>
      </c>
      <c r="I1224" s="1">
        <f>Canada_data[[#This Row],[ Cost Of Goods ]]+Canada_data[[#This Row],[Shipping Cost]]</f>
        <v>74.248999999999995</v>
      </c>
      <c r="J1224" s="1" t="s">
        <v>72</v>
      </c>
      <c r="K1224" s="1" t="s">
        <v>22</v>
      </c>
      <c r="L1224" s="1" t="s">
        <v>27</v>
      </c>
      <c r="M1224" s="1" t="s">
        <v>41</v>
      </c>
      <c r="N1224" s="1" t="s">
        <v>38</v>
      </c>
      <c r="O1224" s="1" t="s">
        <v>137</v>
      </c>
      <c r="P1224" s="34"/>
      <c r="Q1224" s="34"/>
    </row>
    <row r="1225" spans="1:17" x14ac:dyDescent="0.3">
      <c r="A1225" s="1">
        <v>24388</v>
      </c>
      <c r="B1225" s="2" t="s">
        <v>246</v>
      </c>
      <c r="C1225" s="1" t="s">
        <v>20</v>
      </c>
      <c r="D1225" s="1">
        <v>15</v>
      </c>
      <c r="E1225" s="1">
        <v>8662.34</v>
      </c>
      <c r="F1225" s="1" t="s">
        <v>21</v>
      </c>
      <c r="G1225" s="1">
        <v>49</v>
      </c>
      <c r="H1225" s="1">
        <f>(70/100*Canada_data[[#This Row],[Sales]])</f>
        <v>6063.6379999999999</v>
      </c>
      <c r="I1225" s="1">
        <f>Canada_data[[#This Row],[ Cost Of Goods ]]+Canada_data[[#This Row],[Shipping Cost]]</f>
        <v>6112.6379999999999</v>
      </c>
      <c r="J1225" s="1" t="s">
        <v>126</v>
      </c>
      <c r="K1225" s="1" t="s">
        <v>22</v>
      </c>
      <c r="L1225" s="1" t="s">
        <v>30</v>
      </c>
      <c r="M1225" s="1" t="s">
        <v>214</v>
      </c>
      <c r="N1225" s="1" t="s">
        <v>24</v>
      </c>
      <c r="O1225" s="1" t="s">
        <v>220</v>
      </c>
      <c r="P1225" s="34"/>
      <c r="Q1225" s="34"/>
    </row>
    <row r="1226" spans="1:17" x14ac:dyDescent="0.3">
      <c r="A1226" s="1">
        <v>35266</v>
      </c>
      <c r="B1226" s="2">
        <v>40817</v>
      </c>
      <c r="C1226" s="1" t="s">
        <v>53</v>
      </c>
      <c r="D1226" s="1">
        <v>39</v>
      </c>
      <c r="E1226" s="1">
        <v>217.25</v>
      </c>
      <c r="F1226" s="1" t="s">
        <v>25</v>
      </c>
      <c r="G1226" s="1">
        <v>1.2</v>
      </c>
      <c r="H1226" s="1">
        <f>(70/100*Canada_data[[#This Row],[Sales]])</f>
        <v>152.07499999999999</v>
      </c>
      <c r="I1226" s="1">
        <f>Canada_data[[#This Row],[ Cost Of Goods ]]+Canada_data[[#This Row],[Shipping Cost]]</f>
        <v>153.27499999999998</v>
      </c>
      <c r="J1226" s="1" t="s">
        <v>26</v>
      </c>
      <c r="K1226" s="1" t="s">
        <v>22</v>
      </c>
      <c r="L1226" s="1" t="s">
        <v>27</v>
      </c>
      <c r="M1226" s="1" t="s">
        <v>41</v>
      </c>
      <c r="N1226" s="1" t="s">
        <v>38</v>
      </c>
      <c r="O1226" s="2">
        <v>40817</v>
      </c>
      <c r="P1226" s="34"/>
      <c r="Q1226" s="34"/>
    </row>
    <row r="1227" spans="1:17" x14ac:dyDescent="0.3">
      <c r="A1227" s="1">
        <v>10054</v>
      </c>
      <c r="B1227" s="2" t="s">
        <v>128</v>
      </c>
      <c r="C1227" s="1" t="s">
        <v>35</v>
      </c>
      <c r="D1227" s="1">
        <v>2</v>
      </c>
      <c r="E1227" s="1">
        <v>203.3</v>
      </c>
      <c r="F1227" s="1" t="s">
        <v>25</v>
      </c>
      <c r="G1227" s="1">
        <v>48.2</v>
      </c>
      <c r="H1227" s="1">
        <f>(70/100*Canada_data[[#This Row],[Sales]])</f>
        <v>142.31</v>
      </c>
      <c r="I1227" s="1">
        <f>Canada_data[[#This Row],[ Cost Of Goods ]]+Canada_data[[#This Row],[Shipping Cost]]</f>
        <v>190.51</v>
      </c>
      <c r="J1227" s="1" t="s">
        <v>36</v>
      </c>
      <c r="K1227" s="1" t="s">
        <v>29</v>
      </c>
      <c r="L1227" s="1" t="s">
        <v>17</v>
      </c>
      <c r="M1227" s="1" t="s">
        <v>18</v>
      </c>
      <c r="N1227" s="1" t="s">
        <v>47</v>
      </c>
      <c r="O1227" s="1" t="s">
        <v>178</v>
      </c>
      <c r="P1227" s="34"/>
      <c r="Q1227" s="34"/>
    </row>
    <row r="1228" spans="1:17" x14ac:dyDescent="0.3">
      <c r="A1228" s="1">
        <v>36931</v>
      </c>
      <c r="B1228" s="2" t="s">
        <v>224</v>
      </c>
      <c r="C1228" s="1" t="s">
        <v>53</v>
      </c>
      <c r="D1228" s="1">
        <v>46</v>
      </c>
      <c r="E1228" s="1">
        <v>180.56</v>
      </c>
      <c r="F1228" s="1" t="s">
        <v>25</v>
      </c>
      <c r="G1228" s="1">
        <v>1.6</v>
      </c>
      <c r="H1228" s="1">
        <f>(70/100*Canada_data[[#This Row],[Sales]])</f>
        <v>126.392</v>
      </c>
      <c r="I1228" s="1">
        <f>Canada_data[[#This Row],[ Cost Of Goods ]]+Canada_data[[#This Row],[Shipping Cost]]</f>
        <v>127.99199999999999</v>
      </c>
      <c r="J1228" s="1" t="s">
        <v>49</v>
      </c>
      <c r="K1228" s="1" t="s">
        <v>29</v>
      </c>
      <c r="L1228" s="1" t="s">
        <v>27</v>
      </c>
      <c r="M1228" s="1" t="s">
        <v>41</v>
      </c>
      <c r="N1228" s="1" t="s">
        <v>38</v>
      </c>
      <c r="O1228" s="1" t="s">
        <v>224</v>
      </c>
      <c r="P1228" s="34"/>
      <c r="Q1228" s="34"/>
    </row>
    <row r="1229" spans="1:17" x14ac:dyDescent="0.3">
      <c r="A1229" s="1">
        <v>45155</v>
      </c>
      <c r="B1229" s="2" t="s">
        <v>164</v>
      </c>
      <c r="C1229" s="1" t="s">
        <v>13</v>
      </c>
      <c r="D1229" s="1">
        <v>35</v>
      </c>
      <c r="E1229" s="1">
        <v>111.55</v>
      </c>
      <c r="F1229" s="1" t="s">
        <v>25</v>
      </c>
      <c r="G1229" s="1">
        <v>1.92</v>
      </c>
      <c r="H1229" s="1">
        <f>(70/100*Canada_data[[#This Row],[Sales]])</f>
        <v>78.084999999999994</v>
      </c>
      <c r="I1229" s="1">
        <f>Canada_data[[#This Row],[ Cost Of Goods ]]+Canada_data[[#This Row],[Shipping Cost]]</f>
        <v>80.004999999999995</v>
      </c>
      <c r="J1229" s="1" t="s">
        <v>43</v>
      </c>
      <c r="K1229" s="1" t="s">
        <v>22</v>
      </c>
      <c r="L1229" s="1" t="s">
        <v>27</v>
      </c>
      <c r="M1229" s="1" t="s">
        <v>37</v>
      </c>
      <c r="N1229" s="1" t="s">
        <v>38</v>
      </c>
      <c r="O1229" s="1" t="s">
        <v>164</v>
      </c>
      <c r="P1229" s="34"/>
      <c r="Q1229" s="34"/>
    </row>
    <row r="1230" spans="1:17" x14ac:dyDescent="0.3">
      <c r="A1230" s="1">
        <v>30279</v>
      </c>
      <c r="B1230" s="2">
        <v>40736</v>
      </c>
      <c r="C1230" s="1" t="s">
        <v>20</v>
      </c>
      <c r="D1230" s="1">
        <v>25</v>
      </c>
      <c r="E1230" s="1">
        <v>1412.98</v>
      </c>
      <c r="F1230" s="1" t="s">
        <v>25</v>
      </c>
      <c r="G1230" s="1">
        <v>4.5</v>
      </c>
      <c r="H1230" s="1">
        <f>(70/100*Canada_data[[#This Row],[Sales]])</f>
        <v>989.0859999999999</v>
      </c>
      <c r="I1230" s="1">
        <f>Canada_data[[#This Row],[ Cost Of Goods ]]+Canada_data[[#This Row],[Shipping Cost]]</f>
        <v>993.5859999999999</v>
      </c>
      <c r="J1230" s="1" t="s">
        <v>36</v>
      </c>
      <c r="K1230" s="1" t="s">
        <v>22</v>
      </c>
      <c r="L1230" s="1" t="s">
        <v>27</v>
      </c>
      <c r="M1230" s="1" t="s">
        <v>76</v>
      </c>
      <c r="N1230" s="1" t="s">
        <v>19</v>
      </c>
      <c r="O1230" s="2">
        <v>40736</v>
      </c>
      <c r="P1230" s="34"/>
      <c r="Q1230" s="34"/>
    </row>
    <row r="1231" spans="1:17" x14ac:dyDescent="0.3">
      <c r="A1231" s="1">
        <v>7171</v>
      </c>
      <c r="B1231" s="2" t="s">
        <v>181</v>
      </c>
      <c r="C1231" s="1" t="s">
        <v>60</v>
      </c>
      <c r="D1231" s="1">
        <v>28</v>
      </c>
      <c r="E1231" s="1">
        <v>1703.8505</v>
      </c>
      <c r="F1231" s="1" t="s">
        <v>25</v>
      </c>
      <c r="G1231" s="1">
        <v>8.99</v>
      </c>
      <c r="H1231" s="1">
        <f>(70/100*Canada_data[[#This Row],[Sales]])</f>
        <v>1192.69535</v>
      </c>
      <c r="I1231" s="1">
        <f>Canada_data[[#This Row],[ Cost Of Goods ]]+Canada_data[[#This Row],[Shipping Cost]]</f>
        <v>1201.68535</v>
      </c>
      <c r="J1231" s="1" t="s">
        <v>108</v>
      </c>
      <c r="K1231" s="1" t="s">
        <v>16</v>
      </c>
      <c r="L1231" s="1" t="s">
        <v>30</v>
      </c>
      <c r="M1231" s="1" t="s">
        <v>50</v>
      </c>
      <c r="N1231" s="1" t="s">
        <v>19</v>
      </c>
      <c r="O1231" s="1" t="s">
        <v>164</v>
      </c>
      <c r="P1231" s="34"/>
      <c r="Q1231" s="34"/>
    </row>
    <row r="1232" spans="1:17" x14ac:dyDescent="0.3">
      <c r="A1232" s="1">
        <v>964</v>
      </c>
      <c r="B1232" s="2" t="s">
        <v>109</v>
      </c>
      <c r="C1232" s="1" t="s">
        <v>60</v>
      </c>
      <c r="D1232" s="1">
        <v>4</v>
      </c>
      <c r="E1232" s="1">
        <v>40.020000000000003</v>
      </c>
      <c r="F1232" s="1" t="s">
        <v>25</v>
      </c>
      <c r="G1232" s="1">
        <v>1.0900000000000001</v>
      </c>
      <c r="H1232" s="1">
        <f>(70/100*Canada_data[[#This Row],[Sales]])</f>
        <v>28.013999999999999</v>
      </c>
      <c r="I1232" s="1">
        <f>Canada_data[[#This Row],[ Cost Of Goods ]]+Canada_data[[#This Row],[Shipping Cost]]</f>
        <v>29.103999999999999</v>
      </c>
      <c r="J1232" s="1" t="s">
        <v>43</v>
      </c>
      <c r="K1232" s="1" t="s">
        <v>22</v>
      </c>
      <c r="L1232" s="1" t="s">
        <v>27</v>
      </c>
      <c r="M1232" s="1" t="s">
        <v>41</v>
      </c>
      <c r="N1232" s="1" t="s">
        <v>38</v>
      </c>
      <c r="O1232" s="1" t="s">
        <v>110</v>
      </c>
      <c r="P1232" s="34"/>
      <c r="Q1232" s="34"/>
    </row>
    <row r="1233" spans="1:17" x14ac:dyDescent="0.3">
      <c r="A1233" s="1">
        <v>39683</v>
      </c>
      <c r="B1233" s="2">
        <v>40824</v>
      </c>
      <c r="C1233" s="1" t="s">
        <v>35</v>
      </c>
      <c r="D1233" s="1">
        <v>6</v>
      </c>
      <c r="E1233" s="1">
        <v>126.02</v>
      </c>
      <c r="F1233" s="1" t="s">
        <v>25</v>
      </c>
      <c r="G1233" s="1">
        <v>6.67</v>
      </c>
      <c r="H1233" s="1">
        <f>(70/100*Canada_data[[#This Row],[Sales]])</f>
        <v>88.213999999999999</v>
      </c>
      <c r="I1233" s="1">
        <f>Canada_data[[#This Row],[ Cost Of Goods ]]+Canada_data[[#This Row],[Shipping Cost]]</f>
        <v>94.884</v>
      </c>
      <c r="J1233" s="1" t="s">
        <v>26</v>
      </c>
      <c r="K1233" s="1" t="s">
        <v>22</v>
      </c>
      <c r="L1233" s="1" t="s">
        <v>17</v>
      </c>
      <c r="M1233" s="1" t="s">
        <v>18</v>
      </c>
      <c r="N1233" s="1" t="s">
        <v>32</v>
      </c>
      <c r="O1233" s="2">
        <v>40855</v>
      </c>
      <c r="P1233" s="34"/>
      <c r="Q1233" s="34"/>
    </row>
    <row r="1234" spans="1:17" x14ac:dyDescent="0.3">
      <c r="A1234" s="1">
        <v>21894</v>
      </c>
      <c r="B1234" s="2" t="s">
        <v>87</v>
      </c>
      <c r="C1234" s="1" t="s">
        <v>20</v>
      </c>
      <c r="D1234" s="1">
        <v>6</v>
      </c>
      <c r="E1234" s="1">
        <v>54.3</v>
      </c>
      <c r="F1234" s="1" t="s">
        <v>25</v>
      </c>
      <c r="G1234" s="1">
        <v>2.0299999999999998</v>
      </c>
      <c r="H1234" s="1">
        <f>(70/100*Canada_data[[#This Row],[Sales]])</f>
        <v>38.01</v>
      </c>
      <c r="I1234" s="1">
        <f>Canada_data[[#This Row],[ Cost Of Goods ]]+Canada_data[[#This Row],[Shipping Cost]]</f>
        <v>40.04</v>
      </c>
      <c r="J1234" s="1" t="s">
        <v>40</v>
      </c>
      <c r="K1234" s="1" t="s">
        <v>16</v>
      </c>
      <c r="L1234" s="1" t="s">
        <v>27</v>
      </c>
      <c r="M1234" s="1" t="s">
        <v>28</v>
      </c>
      <c r="N1234" s="1" t="s">
        <v>38</v>
      </c>
      <c r="O1234" s="1" t="s">
        <v>133</v>
      </c>
      <c r="P1234" s="34"/>
      <c r="Q1234" s="34"/>
    </row>
    <row r="1235" spans="1:17" x14ac:dyDescent="0.3">
      <c r="A1235" s="1">
        <v>17573</v>
      </c>
      <c r="B1235" s="2">
        <v>40642</v>
      </c>
      <c r="C1235" s="1" t="s">
        <v>13</v>
      </c>
      <c r="D1235" s="1">
        <v>23</v>
      </c>
      <c r="E1235" s="1">
        <v>220.97</v>
      </c>
      <c r="F1235" s="1" t="s">
        <v>25</v>
      </c>
      <c r="G1235" s="1">
        <v>7.29</v>
      </c>
      <c r="H1235" s="1">
        <f>(70/100*Canada_data[[#This Row],[Sales]])</f>
        <v>154.679</v>
      </c>
      <c r="I1235" s="1">
        <f>Canada_data[[#This Row],[ Cost Of Goods ]]+Canada_data[[#This Row],[Shipping Cost]]</f>
        <v>161.96899999999999</v>
      </c>
      <c r="J1235" s="1" t="s">
        <v>56</v>
      </c>
      <c r="K1235" s="1" t="s">
        <v>44</v>
      </c>
      <c r="L1235" s="1" t="s">
        <v>17</v>
      </c>
      <c r="M1235" s="1" t="s">
        <v>18</v>
      </c>
      <c r="N1235" s="1" t="s">
        <v>32</v>
      </c>
      <c r="O1235" s="2">
        <v>40764</v>
      </c>
      <c r="P1235" s="34"/>
      <c r="Q1235" s="34"/>
    </row>
    <row r="1236" spans="1:17" x14ac:dyDescent="0.3">
      <c r="A1236" s="1">
        <v>58372</v>
      </c>
      <c r="B1236" s="2">
        <v>40578</v>
      </c>
      <c r="C1236" s="1" t="s">
        <v>13</v>
      </c>
      <c r="D1236" s="1">
        <v>16</v>
      </c>
      <c r="E1236" s="1">
        <v>38.200000000000003</v>
      </c>
      <c r="F1236" s="1" t="s">
        <v>14</v>
      </c>
      <c r="G1236" s="1">
        <v>1</v>
      </c>
      <c r="H1236" s="1">
        <f>(70/100*Canada_data[[#This Row],[Sales]])</f>
        <v>26.740000000000002</v>
      </c>
      <c r="I1236" s="1">
        <f>Canada_data[[#This Row],[ Cost Of Goods ]]+Canada_data[[#This Row],[Shipping Cost]]</f>
        <v>27.740000000000002</v>
      </c>
      <c r="J1236" s="1" t="s">
        <v>56</v>
      </c>
      <c r="K1236" s="1" t="s">
        <v>22</v>
      </c>
      <c r="L1236" s="1" t="s">
        <v>27</v>
      </c>
      <c r="M1236" s="1" t="s">
        <v>41</v>
      </c>
      <c r="N1236" s="1" t="s">
        <v>38</v>
      </c>
      <c r="O1236" s="2">
        <v>40698</v>
      </c>
      <c r="P1236" s="34"/>
      <c r="Q1236" s="34"/>
    </row>
    <row r="1237" spans="1:17" x14ac:dyDescent="0.3">
      <c r="A1237" s="1">
        <v>31169</v>
      </c>
      <c r="B1237" s="2">
        <v>40792</v>
      </c>
      <c r="C1237" s="1" t="s">
        <v>13</v>
      </c>
      <c r="D1237" s="1">
        <v>6</v>
      </c>
      <c r="E1237" s="1">
        <v>254.76</v>
      </c>
      <c r="F1237" s="1" t="s">
        <v>25</v>
      </c>
      <c r="G1237" s="1">
        <v>14.45</v>
      </c>
      <c r="H1237" s="1">
        <f>(70/100*Canada_data[[#This Row],[Sales]])</f>
        <v>178.33199999999999</v>
      </c>
      <c r="I1237" s="1">
        <f>Canada_data[[#This Row],[ Cost Of Goods ]]+Canada_data[[#This Row],[Shipping Cost]]</f>
        <v>192.78199999999998</v>
      </c>
      <c r="J1237" s="1" t="s">
        <v>26</v>
      </c>
      <c r="K1237" s="1" t="s">
        <v>29</v>
      </c>
      <c r="L1237" s="1" t="s">
        <v>17</v>
      </c>
      <c r="M1237" s="1" t="s">
        <v>18</v>
      </c>
      <c r="N1237" s="1" t="s">
        <v>93</v>
      </c>
      <c r="O1237" s="1" t="s">
        <v>273</v>
      </c>
      <c r="P1237" s="34"/>
      <c r="Q1237" s="34"/>
    </row>
    <row r="1238" spans="1:17" x14ac:dyDescent="0.3">
      <c r="A1238" s="1">
        <v>8996</v>
      </c>
      <c r="B1238" s="2">
        <v>40580</v>
      </c>
      <c r="C1238" s="1" t="s">
        <v>13</v>
      </c>
      <c r="D1238" s="1">
        <v>13</v>
      </c>
      <c r="E1238" s="1">
        <v>772.26750000000004</v>
      </c>
      <c r="F1238" s="1" t="s">
        <v>25</v>
      </c>
      <c r="G1238" s="1">
        <v>8.99</v>
      </c>
      <c r="H1238" s="1">
        <f>(70/100*Canada_data[[#This Row],[Sales]])</f>
        <v>540.58725000000004</v>
      </c>
      <c r="I1238" s="1">
        <f>Canada_data[[#This Row],[ Cost Of Goods ]]+Canada_data[[#This Row],[Shipping Cost]]</f>
        <v>549.57725000000005</v>
      </c>
      <c r="J1238" s="1" t="s">
        <v>40</v>
      </c>
      <c r="K1238" s="1" t="s">
        <v>22</v>
      </c>
      <c r="L1238" s="1" t="s">
        <v>30</v>
      </c>
      <c r="M1238" s="1" t="s">
        <v>50</v>
      </c>
      <c r="N1238" s="1" t="s">
        <v>19</v>
      </c>
      <c r="O1238" s="2">
        <v>40700</v>
      </c>
      <c r="P1238" s="34"/>
      <c r="Q1238" s="34"/>
    </row>
    <row r="1239" spans="1:17" x14ac:dyDescent="0.3">
      <c r="A1239" s="1">
        <v>21639</v>
      </c>
      <c r="B1239" s="2">
        <v>40576</v>
      </c>
      <c r="C1239" s="1" t="s">
        <v>53</v>
      </c>
      <c r="D1239" s="1">
        <v>38</v>
      </c>
      <c r="E1239" s="1">
        <v>7814.59</v>
      </c>
      <c r="F1239" s="1" t="s">
        <v>25</v>
      </c>
      <c r="G1239" s="1">
        <v>11.54</v>
      </c>
      <c r="H1239" s="1">
        <f>(70/100*Canada_data[[#This Row],[Sales]])</f>
        <v>5470.2129999999997</v>
      </c>
      <c r="I1239" s="1">
        <f>Canada_data[[#This Row],[ Cost Of Goods ]]+Canada_data[[#This Row],[Shipping Cost]]</f>
        <v>5481.7529999999997</v>
      </c>
      <c r="J1239" s="1" t="s">
        <v>49</v>
      </c>
      <c r="K1239" s="1" t="s">
        <v>29</v>
      </c>
      <c r="L1239" s="1" t="s">
        <v>17</v>
      </c>
      <c r="M1239" s="1" t="s">
        <v>18</v>
      </c>
      <c r="N1239" s="1" t="s">
        <v>93</v>
      </c>
      <c r="O1239" s="2">
        <v>40576</v>
      </c>
      <c r="P1239" s="34"/>
      <c r="Q1239" s="34"/>
    </row>
    <row r="1240" spans="1:17" x14ac:dyDescent="0.3">
      <c r="A1240" s="1">
        <v>6148</v>
      </c>
      <c r="B1240" s="2" t="s">
        <v>250</v>
      </c>
      <c r="C1240" s="1" t="s">
        <v>60</v>
      </c>
      <c r="D1240" s="1">
        <v>50</v>
      </c>
      <c r="E1240" s="1">
        <v>510.56</v>
      </c>
      <c r="F1240" s="1" t="s">
        <v>25</v>
      </c>
      <c r="G1240" s="1">
        <v>5.16</v>
      </c>
      <c r="H1240" s="1">
        <f>(70/100*Canada_data[[#This Row],[Sales]])</f>
        <v>357.392</v>
      </c>
      <c r="I1240" s="1">
        <f>Canada_data[[#This Row],[ Cost Of Goods ]]+Canada_data[[#This Row],[Shipping Cost]]</f>
        <v>362.55200000000002</v>
      </c>
      <c r="J1240" s="1" t="s">
        <v>36</v>
      </c>
      <c r="K1240" s="1" t="s">
        <v>44</v>
      </c>
      <c r="L1240" s="1" t="s">
        <v>17</v>
      </c>
      <c r="M1240" s="1" t="s">
        <v>18</v>
      </c>
      <c r="N1240" s="1" t="s">
        <v>19</v>
      </c>
      <c r="O1240" s="1" t="s">
        <v>104</v>
      </c>
      <c r="P1240" s="34"/>
      <c r="Q1240" s="34"/>
    </row>
    <row r="1241" spans="1:17" x14ac:dyDescent="0.3">
      <c r="A1241" s="1">
        <v>4324</v>
      </c>
      <c r="B1241" s="2" t="s">
        <v>121</v>
      </c>
      <c r="C1241" s="1" t="s">
        <v>20</v>
      </c>
      <c r="D1241" s="1">
        <v>28</v>
      </c>
      <c r="E1241" s="1">
        <v>1165.33</v>
      </c>
      <c r="F1241" s="1" t="s">
        <v>25</v>
      </c>
      <c r="G1241" s="1">
        <v>8.99</v>
      </c>
      <c r="H1241" s="1">
        <f>(70/100*Canada_data[[#This Row],[Sales]])</f>
        <v>815.73099999999988</v>
      </c>
      <c r="I1241" s="1">
        <f>Canada_data[[#This Row],[ Cost Of Goods ]]+Canada_data[[#This Row],[Shipping Cost]]</f>
        <v>824.72099999999989</v>
      </c>
      <c r="J1241" s="1" t="s">
        <v>49</v>
      </c>
      <c r="K1241" s="1" t="s">
        <v>44</v>
      </c>
      <c r="L1241" s="1" t="s">
        <v>27</v>
      </c>
      <c r="M1241" s="1" t="s">
        <v>41</v>
      </c>
      <c r="N1241" s="1" t="s">
        <v>32</v>
      </c>
      <c r="O1241" s="1" t="s">
        <v>167</v>
      </c>
      <c r="P1241" s="34"/>
      <c r="Q1241" s="34"/>
    </row>
    <row r="1242" spans="1:17" x14ac:dyDescent="0.3">
      <c r="A1242" s="1">
        <v>12289</v>
      </c>
      <c r="B1242" s="2" t="s">
        <v>250</v>
      </c>
      <c r="C1242" s="1" t="s">
        <v>13</v>
      </c>
      <c r="D1242" s="1">
        <v>25</v>
      </c>
      <c r="E1242" s="1">
        <v>3019.41</v>
      </c>
      <c r="F1242" s="1" t="s">
        <v>25</v>
      </c>
      <c r="G1242" s="1">
        <v>7.11</v>
      </c>
      <c r="H1242" s="1">
        <f>(70/100*Canada_data[[#This Row],[Sales]])</f>
        <v>2113.587</v>
      </c>
      <c r="I1242" s="1">
        <f>Canada_data[[#This Row],[ Cost Of Goods ]]+Canada_data[[#This Row],[Shipping Cost]]</f>
        <v>2120.6970000000001</v>
      </c>
      <c r="J1242" s="1" t="s">
        <v>26</v>
      </c>
      <c r="K1242" s="1" t="s">
        <v>22</v>
      </c>
      <c r="L1242" s="1" t="s">
        <v>30</v>
      </c>
      <c r="M1242" s="1" t="s">
        <v>46</v>
      </c>
      <c r="N1242" s="1" t="s">
        <v>47</v>
      </c>
      <c r="O1242" s="1" t="s">
        <v>278</v>
      </c>
      <c r="P1242" s="34"/>
      <c r="Q1242" s="34"/>
    </row>
    <row r="1243" spans="1:17" x14ac:dyDescent="0.3">
      <c r="A1243" s="1">
        <v>51969</v>
      </c>
      <c r="B1243" s="2">
        <v>40642</v>
      </c>
      <c r="C1243" s="1" t="s">
        <v>35</v>
      </c>
      <c r="D1243" s="1">
        <v>16</v>
      </c>
      <c r="E1243" s="1">
        <v>196.98</v>
      </c>
      <c r="F1243" s="1" t="s">
        <v>25</v>
      </c>
      <c r="G1243" s="1">
        <v>6.47</v>
      </c>
      <c r="H1243" s="1">
        <f>(70/100*Canada_data[[#This Row],[Sales]])</f>
        <v>137.886</v>
      </c>
      <c r="I1243" s="1">
        <f>Canada_data[[#This Row],[ Cost Of Goods ]]+Canada_data[[#This Row],[Shipping Cost]]</f>
        <v>144.35599999999999</v>
      </c>
      <c r="J1243" s="1" t="s">
        <v>15</v>
      </c>
      <c r="K1243" s="1" t="s">
        <v>16</v>
      </c>
      <c r="L1243" s="1" t="s">
        <v>27</v>
      </c>
      <c r="M1243" s="1" t="s">
        <v>28</v>
      </c>
      <c r="N1243" s="1" t="s">
        <v>19</v>
      </c>
      <c r="O1243" s="2">
        <v>40642</v>
      </c>
      <c r="P1243" s="34"/>
      <c r="Q1243" s="34"/>
    </row>
    <row r="1244" spans="1:17" x14ac:dyDescent="0.3">
      <c r="A1244" s="1">
        <v>18144</v>
      </c>
      <c r="B1244" s="2">
        <v>40730</v>
      </c>
      <c r="C1244" s="1" t="s">
        <v>20</v>
      </c>
      <c r="D1244" s="1">
        <v>8</v>
      </c>
      <c r="E1244" s="1">
        <v>234.28</v>
      </c>
      <c r="F1244" s="1" t="s">
        <v>25</v>
      </c>
      <c r="G1244" s="1">
        <v>13.99</v>
      </c>
      <c r="H1244" s="1">
        <f>(70/100*Canada_data[[#This Row],[Sales]])</f>
        <v>163.99599999999998</v>
      </c>
      <c r="I1244" s="1">
        <f>Canada_data[[#This Row],[ Cost Of Goods ]]+Canada_data[[#This Row],[Shipping Cost]]</f>
        <v>177.98599999999999</v>
      </c>
      <c r="J1244" s="1" t="s">
        <v>26</v>
      </c>
      <c r="K1244" s="1" t="s">
        <v>22</v>
      </c>
      <c r="L1244" s="1" t="s">
        <v>27</v>
      </c>
      <c r="M1244" s="1" t="s">
        <v>64</v>
      </c>
      <c r="N1244" s="1" t="s">
        <v>47</v>
      </c>
      <c r="O1244" s="2">
        <v>40792</v>
      </c>
      <c r="P1244" s="34"/>
      <c r="Q1244" s="34"/>
    </row>
    <row r="1245" spans="1:17" x14ac:dyDescent="0.3">
      <c r="A1245" s="1">
        <v>50983</v>
      </c>
      <c r="B1245" s="2" t="s">
        <v>243</v>
      </c>
      <c r="C1245" s="1" t="s">
        <v>20</v>
      </c>
      <c r="D1245" s="1">
        <v>15</v>
      </c>
      <c r="E1245" s="1">
        <v>229.03</v>
      </c>
      <c r="F1245" s="1" t="s">
        <v>25</v>
      </c>
      <c r="G1245" s="1">
        <v>5.8</v>
      </c>
      <c r="H1245" s="1">
        <f>(70/100*Canada_data[[#This Row],[Sales]])</f>
        <v>160.321</v>
      </c>
      <c r="I1245" s="1">
        <f>Canada_data[[#This Row],[ Cost Of Goods ]]+Canada_data[[#This Row],[Shipping Cost]]</f>
        <v>166.12100000000001</v>
      </c>
      <c r="J1245" s="1" t="s">
        <v>49</v>
      </c>
      <c r="K1245" s="1" t="s">
        <v>29</v>
      </c>
      <c r="L1245" s="1" t="s">
        <v>27</v>
      </c>
      <c r="M1245" s="1" t="s">
        <v>64</v>
      </c>
      <c r="N1245" s="1" t="s">
        <v>19</v>
      </c>
      <c r="O1245" s="1" t="s">
        <v>228</v>
      </c>
      <c r="P1245" s="34"/>
      <c r="Q1245" s="34"/>
    </row>
    <row r="1246" spans="1:17" x14ac:dyDescent="0.3">
      <c r="A1246" s="1">
        <v>18400</v>
      </c>
      <c r="B1246" s="2">
        <v>40706</v>
      </c>
      <c r="C1246" s="1" t="s">
        <v>53</v>
      </c>
      <c r="D1246" s="1">
        <v>29</v>
      </c>
      <c r="E1246" s="1">
        <v>598.49</v>
      </c>
      <c r="F1246" s="1" t="s">
        <v>25</v>
      </c>
      <c r="G1246" s="1">
        <v>4</v>
      </c>
      <c r="H1246" s="1">
        <f>(70/100*Canada_data[[#This Row],[Sales]])</f>
        <v>418.94299999999998</v>
      </c>
      <c r="I1246" s="1">
        <f>Canada_data[[#This Row],[ Cost Of Goods ]]+Canada_data[[#This Row],[Shipping Cost]]</f>
        <v>422.94299999999998</v>
      </c>
      <c r="J1246" s="1" t="s">
        <v>36</v>
      </c>
      <c r="K1246" s="1" t="s">
        <v>16</v>
      </c>
      <c r="L1246" s="1" t="s">
        <v>30</v>
      </c>
      <c r="M1246" s="1" t="s">
        <v>31</v>
      </c>
      <c r="N1246" s="1" t="s">
        <v>19</v>
      </c>
      <c r="O1246" s="2">
        <v>40736</v>
      </c>
      <c r="P1246" s="34"/>
      <c r="Q1246" s="34"/>
    </row>
    <row r="1247" spans="1:17" x14ac:dyDescent="0.3">
      <c r="A1247" s="1">
        <v>448</v>
      </c>
      <c r="B1247" s="2" t="s">
        <v>34</v>
      </c>
      <c r="C1247" s="1" t="s">
        <v>60</v>
      </c>
      <c r="D1247" s="1">
        <v>22</v>
      </c>
      <c r="E1247" s="1">
        <v>1162.4005</v>
      </c>
      <c r="F1247" s="1" t="s">
        <v>25</v>
      </c>
      <c r="G1247" s="1">
        <v>19.989999999999998</v>
      </c>
      <c r="H1247" s="1">
        <f>(70/100*Canada_data[[#This Row],[Sales]])</f>
        <v>813.68034999999998</v>
      </c>
      <c r="I1247" s="1">
        <f>Canada_data[[#This Row],[ Cost Of Goods ]]+Canada_data[[#This Row],[Shipping Cost]]</f>
        <v>833.67034999999998</v>
      </c>
      <c r="J1247" s="1" t="s">
        <v>49</v>
      </c>
      <c r="K1247" s="1" t="s">
        <v>22</v>
      </c>
      <c r="L1247" s="1" t="s">
        <v>30</v>
      </c>
      <c r="M1247" s="1" t="s">
        <v>50</v>
      </c>
      <c r="N1247" s="1" t="s">
        <v>19</v>
      </c>
      <c r="O1247" s="1" t="s">
        <v>39</v>
      </c>
      <c r="P1247" s="34"/>
      <c r="Q1247" s="34"/>
    </row>
    <row r="1248" spans="1:17" x14ac:dyDescent="0.3">
      <c r="A1248" s="1">
        <v>59200</v>
      </c>
      <c r="B1248" s="2">
        <v>40798</v>
      </c>
      <c r="C1248" s="1" t="s">
        <v>60</v>
      </c>
      <c r="D1248" s="1">
        <v>28</v>
      </c>
      <c r="E1248" s="1">
        <v>350.42</v>
      </c>
      <c r="F1248" s="1" t="s">
        <v>25</v>
      </c>
      <c r="G1248" s="1">
        <v>5.81</v>
      </c>
      <c r="H1248" s="1">
        <f>(70/100*Canada_data[[#This Row],[Sales]])</f>
        <v>245.29399999999998</v>
      </c>
      <c r="I1248" s="1">
        <f>Canada_data[[#This Row],[ Cost Of Goods ]]+Canada_data[[#This Row],[Shipping Cost]]</f>
        <v>251.10399999999998</v>
      </c>
      <c r="J1248" s="1" t="s">
        <v>56</v>
      </c>
      <c r="K1248" s="1" t="s">
        <v>29</v>
      </c>
      <c r="L1248" s="1" t="s">
        <v>27</v>
      </c>
      <c r="M1248" s="1" t="s">
        <v>41</v>
      </c>
      <c r="N1248" s="1" t="s">
        <v>32</v>
      </c>
      <c r="O1248" s="2">
        <v>40859</v>
      </c>
      <c r="P1248" s="34"/>
      <c r="Q1248" s="34"/>
    </row>
    <row r="1249" spans="1:17" x14ac:dyDescent="0.3">
      <c r="A1249" s="1">
        <v>33377</v>
      </c>
      <c r="B1249" s="2" t="s">
        <v>101</v>
      </c>
      <c r="C1249" s="1" t="s">
        <v>35</v>
      </c>
      <c r="D1249" s="1">
        <v>20</v>
      </c>
      <c r="E1249" s="1">
        <v>100.4</v>
      </c>
      <c r="F1249" s="1" t="s">
        <v>25</v>
      </c>
      <c r="G1249" s="1">
        <v>2.04</v>
      </c>
      <c r="H1249" s="1">
        <f>(70/100*Canada_data[[#This Row],[Sales]])</f>
        <v>70.28</v>
      </c>
      <c r="I1249" s="1">
        <f>Canada_data[[#This Row],[ Cost Of Goods ]]+Canada_data[[#This Row],[Shipping Cost]]</f>
        <v>72.320000000000007</v>
      </c>
      <c r="J1249" s="1" t="s">
        <v>26</v>
      </c>
      <c r="K1249" s="1" t="s">
        <v>22</v>
      </c>
      <c r="L1249" s="1" t="s">
        <v>27</v>
      </c>
      <c r="M1249" s="1" t="s">
        <v>28</v>
      </c>
      <c r="N1249" s="1" t="s">
        <v>38</v>
      </c>
      <c r="O1249" s="2">
        <v>40582</v>
      </c>
      <c r="P1249" s="34"/>
      <c r="Q1249" s="34"/>
    </row>
    <row r="1250" spans="1:17" x14ac:dyDescent="0.3">
      <c r="A1250" s="1">
        <v>6432</v>
      </c>
      <c r="B1250" s="2">
        <v>40827</v>
      </c>
      <c r="C1250" s="1" t="s">
        <v>20</v>
      </c>
      <c r="D1250" s="1">
        <v>30</v>
      </c>
      <c r="E1250" s="1">
        <v>311.08</v>
      </c>
      <c r="F1250" s="1" t="s">
        <v>25</v>
      </c>
      <c r="G1250" s="1">
        <v>4.5</v>
      </c>
      <c r="H1250" s="1">
        <f>(70/100*Canada_data[[#This Row],[Sales]])</f>
        <v>217.75599999999997</v>
      </c>
      <c r="I1250" s="1">
        <f>Canada_data[[#This Row],[ Cost Of Goods ]]+Canada_data[[#This Row],[Shipping Cost]]</f>
        <v>222.25599999999997</v>
      </c>
      <c r="J1250" s="1" t="s">
        <v>56</v>
      </c>
      <c r="K1250" s="1" t="s">
        <v>22</v>
      </c>
      <c r="L1250" s="1" t="s">
        <v>27</v>
      </c>
      <c r="M1250" s="1" t="s">
        <v>76</v>
      </c>
      <c r="N1250" s="1" t="s">
        <v>19</v>
      </c>
      <c r="O1250" s="2">
        <v>40888</v>
      </c>
      <c r="P1250" s="34"/>
      <c r="Q1250" s="34"/>
    </row>
    <row r="1251" spans="1:17" x14ac:dyDescent="0.3">
      <c r="A1251" s="1">
        <v>53671</v>
      </c>
      <c r="B1251" s="2">
        <v>40822</v>
      </c>
      <c r="C1251" s="1" t="s">
        <v>60</v>
      </c>
      <c r="D1251" s="1">
        <v>41</v>
      </c>
      <c r="E1251" s="1">
        <v>236.68</v>
      </c>
      <c r="F1251" s="1" t="s">
        <v>25</v>
      </c>
      <c r="G1251" s="1">
        <v>5.01</v>
      </c>
      <c r="H1251" s="1">
        <f>(70/100*Canada_data[[#This Row],[Sales]])</f>
        <v>165.67599999999999</v>
      </c>
      <c r="I1251" s="1">
        <f>Canada_data[[#This Row],[ Cost Of Goods ]]+Canada_data[[#This Row],[Shipping Cost]]</f>
        <v>170.68599999999998</v>
      </c>
      <c r="J1251" s="1" t="s">
        <v>56</v>
      </c>
      <c r="K1251" s="1" t="s">
        <v>44</v>
      </c>
      <c r="L1251" s="1" t="s">
        <v>27</v>
      </c>
      <c r="M1251" s="1" t="s">
        <v>79</v>
      </c>
      <c r="N1251" s="1" t="s">
        <v>19</v>
      </c>
      <c r="O1251" s="2">
        <v>40853</v>
      </c>
      <c r="P1251" s="34"/>
      <c r="Q1251" s="34"/>
    </row>
    <row r="1252" spans="1:17" x14ac:dyDescent="0.3">
      <c r="A1252" s="1">
        <v>40420</v>
      </c>
      <c r="B1252" s="2">
        <v>40817</v>
      </c>
      <c r="C1252" s="1" t="s">
        <v>35</v>
      </c>
      <c r="D1252" s="1">
        <v>22</v>
      </c>
      <c r="E1252" s="1">
        <v>59.08</v>
      </c>
      <c r="F1252" s="1" t="s">
        <v>25</v>
      </c>
      <c r="G1252" s="1">
        <v>1.49</v>
      </c>
      <c r="H1252" s="1">
        <f>(70/100*Canada_data[[#This Row],[Sales]])</f>
        <v>41.355999999999995</v>
      </c>
      <c r="I1252" s="1">
        <f>Canada_data[[#This Row],[ Cost Of Goods ]]+Canada_data[[#This Row],[Shipping Cost]]</f>
        <v>42.845999999999997</v>
      </c>
      <c r="J1252" s="1" t="s">
        <v>15</v>
      </c>
      <c r="K1252" s="1" t="s">
        <v>22</v>
      </c>
      <c r="L1252" s="1" t="s">
        <v>27</v>
      </c>
      <c r="M1252" s="1" t="s">
        <v>79</v>
      </c>
      <c r="N1252" s="1" t="s">
        <v>19</v>
      </c>
      <c r="O1252" s="2">
        <v>40878</v>
      </c>
      <c r="P1252" s="34"/>
      <c r="Q1252" s="34"/>
    </row>
    <row r="1253" spans="1:17" x14ac:dyDescent="0.3">
      <c r="A1253" s="1">
        <v>21601</v>
      </c>
      <c r="B1253" s="2">
        <v>40698</v>
      </c>
      <c r="C1253" s="1" t="s">
        <v>13</v>
      </c>
      <c r="D1253" s="1">
        <v>20</v>
      </c>
      <c r="E1253" s="1">
        <v>2227.34</v>
      </c>
      <c r="F1253" s="1" t="s">
        <v>25</v>
      </c>
      <c r="G1253" s="1">
        <v>35</v>
      </c>
      <c r="H1253" s="1">
        <f>(70/100*Canada_data[[#This Row],[Sales]])</f>
        <v>1559.1379999999999</v>
      </c>
      <c r="I1253" s="1">
        <f>Canada_data[[#This Row],[ Cost Of Goods ]]+Canada_data[[#This Row],[Shipping Cost]]</f>
        <v>1594.1379999999999</v>
      </c>
      <c r="J1253" s="1" t="s">
        <v>56</v>
      </c>
      <c r="K1253" s="1" t="s">
        <v>16</v>
      </c>
      <c r="L1253" s="1" t="s">
        <v>27</v>
      </c>
      <c r="M1253" s="1" t="s">
        <v>64</v>
      </c>
      <c r="N1253" s="1" t="s">
        <v>93</v>
      </c>
      <c r="O1253" s="2">
        <v>40698</v>
      </c>
      <c r="P1253" s="34"/>
      <c r="Q1253" s="34"/>
    </row>
    <row r="1254" spans="1:17" x14ac:dyDescent="0.3">
      <c r="A1254" s="1">
        <v>54081</v>
      </c>
      <c r="B1254" s="2">
        <v>40819</v>
      </c>
      <c r="C1254" s="1" t="s">
        <v>13</v>
      </c>
      <c r="D1254" s="1">
        <v>2</v>
      </c>
      <c r="E1254" s="1">
        <v>57.5</v>
      </c>
      <c r="F1254" s="1" t="s">
        <v>25</v>
      </c>
      <c r="G1254" s="1">
        <v>1.99</v>
      </c>
      <c r="H1254" s="1">
        <f>(70/100*Canada_data[[#This Row],[Sales]])</f>
        <v>40.25</v>
      </c>
      <c r="I1254" s="1">
        <f>Canada_data[[#This Row],[ Cost Of Goods ]]+Canada_data[[#This Row],[Shipping Cost]]</f>
        <v>42.24</v>
      </c>
      <c r="J1254" s="1" t="s">
        <v>15</v>
      </c>
      <c r="K1254" s="1" t="s">
        <v>29</v>
      </c>
      <c r="L1254" s="1" t="s">
        <v>30</v>
      </c>
      <c r="M1254" s="1" t="s">
        <v>31</v>
      </c>
      <c r="N1254" s="1" t="s">
        <v>32</v>
      </c>
      <c r="O1254" s="2">
        <v>40880</v>
      </c>
      <c r="P1254" s="34"/>
      <c r="Q1254" s="34"/>
    </row>
    <row r="1255" spans="1:17" x14ac:dyDescent="0.3">
      <c r="A1255" s="1">
        <v>50499</v>
      </c>
      <c r="B1255" s="2">
        <v>40887</v>
      </c>
      <c r="C1255" s="1" t="s">
        <v>53</v>
      </c>
      <c r="D1255" s="1">
        <v>18</v>
      </c>
      <c r="E1255" s="1">
        <v>1758.41</v>
      </c>
      <c r="F1255" s="1" t="s">
        <v>21</v>
      </c>
      <c r="G1255" s="1">
        <v>15.66</v>
      </c>
      <c r="H1255" s="1">
        <f>(70/100*Canada_data[[#This Row],[Sales]])</f>
        <v>1230.8869999999999</v>
      </c>
      <c r="I1255" s="1">
        <f>Canada_data[[#This Row],[ Cost Of Goods ]]+Canada_data[[#This Row],[Shipping Cost]]</f>
        <v>1246.547</v>
      </c>
      <c r="J1255" s="1" t="s">
        <v>40</v>
      </c>
      <c r="K1255" s="1" t="s">
        <v>44</v>
      </c>
      <c r="L1255" s="1" t="s">
        <v>27</v>
      </c>
      <c r="M1255" s="1" t="s">
        <v>76</v>
      </c>
      <c r="N1255" s="1" t="s">
        <v>24</v>
      </c>
      <c r="O1255" s="1" t="s">
        <v>226</v>
      </c>
      <c r="P1255" s="34"/>
      <c r="Q1255" s="34"/>
    </row>
    <row r="1256" spans="1:17" x14ac:dyDescent="0.3">
      <c r="A1256" s="1">
        <v>38948</v>
      </c>
      <c r="B1256" s="2">
        <v>40669</v>
      </c>
      <c r="C1256" s="1" t="s">
        <v>53</v>
      </c>
      <c r="D1256" s="1">
        <v>44</v>
      </c>
      <c r="E1256" s="1">
        <v>6862.2370000000001</v>
      </c>
      <c r="F1256" s="1" t="s">
        <v>14</v>
      </c>
      <c r="G1256" s="1">
        <v>13.99</v>
      </c>
      <c r="H1256" s="1">
        <f>(70/100*Canada_data[[#This Row],[Sales]])</f>
        <v>4803.5658999999996</v>
      </c>
      <c r="I1256" s="1">
        <f>Canada_data[[#This Row],[ Cost Of Goods ]]+Canada_data[[#This Row],[Shipping Cost]]</f>
        <v>4817.5558999999994</v>
      </c>
      <c r="J1256" s="1" t="s">
        <v>15</v>
      </c>
      <c r="K1256" s="1" t="s">
        <v>29</v>
      </c>
      <c r="L1256" s="1" t="s">
        <v>30</v>
      </c>
      <c r="M1256" s="1" t="s">
        <v>50</v>
      </c>
      <c r="N1256" s="1" t="s">
        <v>47</v>
      </c>
      <c r="O1256" s="2">
        <v>40700</v>
      </c>
      <c r="P1256" s="34"/>
      <c r="Q1256" s="34"/>
    </row>
    <row r="1257" spans="1:17" x14ac:dyDescent="0.3">
      <c r="A1257" s="1">
        <v>16805</v>
      </c>
      <c r="B1257" s="2" t="s">
        <v>82</v>
      </c>
      <c r="C1257" s="1" t="s">
        <v>13</v>
      </c>
      <c r="D1257" s="1">
        <v>29</v>
      </c>
      <c r="E1257" s="1">
        <v>852.75</v>
      </c>
      <c r="F1257" s="1" t="s">
        <v>25</v>
      </c>
      <c r="G1257" s="1">
        <v>1.49</v>
      </c>
      <c r="H1257" s="1">
        <f>(70/100*Canada_data[[#This Row],[Sales]])</f>
        <v>596.92499999999995</v>
      </c>
      <c r="I1257" s="1">
        <f>Canada_data[[#This Row],[ Cost Of Goods ]]+Canada_data[[#This Row],[Shipping Cost]]</f>
        <v>598.41499999999996</v>
      </c>
      <c r="J1257" s="1" t="s">
        <v>59</v>
      </c>
      <c r="K1257" s="1" t="s">
        <v>22</v>
      </c>
      <c r="L1257" s="1" t="s">
        <v>27</v>
      </c>
      <c r="M1257" s="1" t="s">
        <v>79</v>
      </c>
      <c r="N1257" s="1" t="s">
        <v>19</v>
      </c>
      <c r="O1257" s="2">
        <v>40909</v>
      </c>
      <c r="P1257" s="34"/>
      <c r="Q1257" s="34"/>
    </row>
    <row r="1258" spans="1:17" x14ac:dyDescent="0.3">
      <c r="A1258" s="1">
        <v>18144</v>
      </c>
      <c r="B1258" s="2">
        <v>40730</v>
      </c>
      <c r="C1258" s="1" t="s">
        <v>20</v>
      </c>
      <c r="D1258" s="1">
        <v>41</v>
      </c>
      <c r="E1258" s="1">
        <v>1779.8915</v>
      </c>
      <c r="F1258" s="1" t="s">
        <v>25</v>
      </c>
      <c r="G1258" s="1">
        <v>5</v>
      </c>
      <c r="H1258" s="1">
        <f>(70/100*Canada_data[[#This Row],[Sales]])</f>
        <v>1245.9240499999999</v>
      </c>
      <c r="I1258" s="1">
        <f>Canada_data[[#This Row],[ Cost Of Goods ]]+Canada_data[[#This Row],[Shipping Cost]]</f>
        <v>1250.9240499999999</v>
      </c>
      <c r="J1258" s="1" t="s">
        <v>26</v>
      </c>
      <c r="K1258" s="1" t="s">
        <v>22</v>
      </c>
      <c r="L1258" s="1" t="s">
        <v>30</v>
      </c>
      <c r="M1258" s="1" t="s">
        <v>50</v>
      </c>
      <c r="N1258" s="1" t="s">
        <v>32</v>
      </c>
      <c r="O1258" s="2">
        <v>40792</v>
      </c>
      <c r="P1258" s="34"/>
      <c r="Q1258" s="34"/>
    </row>
    <row r="1259" spans="1:17" x14ac:dyDescent="0.3">
      <c r="A1259" s="1">
        <v>51974</v>
      </c>
      <c r="B1259" s="2" t="s">
        <v>246</v>
      </c>
      <c r="C1259" s="1" t="s">
        <v>35</v>
      </c>
      <c r="D1259" s="1">
        <v>2</v>
      </c>
      <c r="E1259" s="1">
        <v>23.18</v>
      </c>
      <c r="F1259" s="1" t="s">
        <v>25</v>
      </c>
      <c r="G1259" s="1">
        <v>6.19</v>
      </c>
      <c r="H1259" s="1">
        <f>(70/100*Canada_data[[#This Row],[Sales]])</f>
        <v>16.225999999999999</v>
      </c>
      <c r="I1259" s="1">
        <f>Canada_data[[#This Row],[ Cost Of Goods ]]+Canada_data[[#This Row],[Shipping Cost]]</f>
        <v>22.416</v>
      </c>
      <c r="J1259" s="1" t="s">
        <v>108</v>
      </c>
      <c r="K1259" s="1" t="s">
        <v>44</v>
      </c>
      <c r="L1259" s="1" t="s">
        <v>27</v>
      </c>
      <c r="M1259" s="1" t="s">
        <v>79</v>
      </c>
      <c r="N1259" s="1" t="s">
        <v>19</v>
      </c>
      <c r="O1259" s="1" t="s">
        <v>220</v>
      </c>
      <c r="P1259" s="34"/>
      <c r="Q1259" s="34"/>
    </row>
    <row r="1260" spans="1:17" x14ac:dyDescent="0.3">
      <c r="A1260" s="1">
        <v>52611</v>
      </c>
      <c r="B1260" s="2" t="s">
        <v>123</v>
      </c>
      <c r="C1260" s="1" t="s">
        <v>60</v>
      </c>
      <c r="D1260" s="1">
        <v>11</v>
      </c>
      <c r="E1260" s="1">
        <v>24.95</v>
      </c>
      <c r="F1260" s="1" t="s">
        <v>25</v>
      </c>
      <c r="G1260" s="1">
        <v>1.38</v>
      </c>
      <c r="H1260" s="1">
        <f>(70/100*Canada_data[[#This Row],[Sales]])</f>
        <v>17.465</v>
      </c>
      <c r="I1260" s="1">
        <f>Canada_data[[#This Row],[ Cost Of Goods ]]+Canada_data[[#This Row],[Shipping Cost]]</f>
        <v>18.844999999999999</v>
      </c>
      <c r="J1260" s="1" t="s">
        <v>56</v>
      </c>
      <c r="K1260" s="1" t="s">
        <v>22</v>
      </c>
      <c r="L1260" s="1" t="s">
        <v>27</v>
      </c>
      <c r="M1260" s="1" t="s">
        <v>102</v>
      </c>
      <c r="N1260" s="1" t="s">
        <v>38</v>
      </c>
      <c r="O1260" s="1" t="s">
        <v>123</v>
      </c>
      <c r="P1260" s="34"/>
      <c r="Q1260" s="34"/>
    </row>
    <row r="1261" spans="1:17" x14ac:dyDescent="0.3">
      <c r="A1261" s="1">
        <v>10916</v>
      </c>
      <c r="B1261" s="2">
        <v>40819</v>
      </c>
      <c r="C1261" s="1" t="s">
        <v>60</v>
      </c>
      <c r="D1261" s="1">
        <v>23</v>
      </c>
      <c r="E1261" s="1">
        <v>135.31</v>
      </c>
      <c r="F1261" s="1" t="s">
        <v>25</v>
      </c>
      <c r="G1261" s="1">
        <v>5.01</v>
      </c>
      <c r="H1261" s="1">
        <f>(70/100*Canada_data[[#This Row],[Sales]])</f>
        <v>94.716999999999999</v>
      </c>
      <c r="I1261" s="1">
        <f>Canada_data[[#This Row],[ Cost Of Goods ]]+Canada_data[[#This Row],[Shipping Cost]]</f>
        <v>99.727000000000004</v>
      </c>
      <c r="J1261" s="1" t="s">
        <v>15</v>
      </c>
      <c r="K1261" s="1" t="s">
        <v>44</v>
      </c>
      <c r="L1261" s="1" t="s">
        <v>27</v>
      </c>
      <c r="M1261" s="1" t="s">
        <v>79</v>
      </c>
      <c r="N1261" s="1" t="s">
        <v>19</v>
      </c>
      <c r="O1261" s="2">
        <v>40819</v>
      </c>
      <c r="P1261" s="34"/>
      <c r="Q1261" s="34"/>
    </row>
    <row r="1262" spans="1:17" x14ac:dyDescent="0.3">
      <c r="A1262" s="1">
        <v>14368</v>
      </c>
      <c r="B1262" s="2">
        <v>40825</v>
      </c>
      <c r="C1262" s="1" t="s">
        <v>35</v>
      </c>
      <c r="D1262" s="1">
        <v>5</v>
      </c>
      <c r="E1262" s="1">
        <v>522.05999999999995</v>
      </c>
      <c r="F1262" s="1" t="s">
        <v>25</v>
      </c>
      <c r="G1262" s="1">
        <v>13.99</v>
      </c>
      <c r="H1262" s="1">
        <f>(70/100*Canada_data[[#This Row],[Sales]])</f>
        <v>365.44199999999995</v>
      </c>
      <c r="I1262" s="1">
        <f>Canada_data[[#This Row],[ Cost Of Goods ]]+Canada_data[[#This Row],[Shipping Cost]]</f>
        <v>379.43199999999996</v>
      </c>
      <c r="J1262" s="1" t="s">
        <v>56</v>
      </c>
      <c r="K1262" s="1" t="s">
        <v>16</v>
      </c>
      <c r="L1262" s="1" t="s">
        <v>17</v>
      </c>
      <c r="M1262" s="1" t="s">
        <v>18</v>
      </c>
      <c r="N1262" s="1" t="s">
        <v>47</v>
      </c>
      <c r="O1262" s="2">
        <v>40856</v>
      </c>
      <c r="P1262" s="34"/>
      <c r="Q1262" s="34"/>
    </row>
    <row r="1263" spans="1:17" x14ac:dyDescent="0.3">
      <c r="A1263" s="1">
        <v>24548</v>
      </c>
      <c r="B1263" s="2" t="s">
        <v>157</v>
      </c>
      <c r="C1263" s="1" t="s">
        <v>35</v>
      </c>
      <c r="D1263" s="1">
        <v>32</v>
      </c>
      <c r="E1263" s="1">
        <v>269.3</v>
      </c>
      <c r="F1263" s="1" t="s">
        <v>14</v>
      </c>
      <c r="G1263" s="1">
        <v>4.95</v>
      </c>
      <c r="H1263" s="1">
        <f>(70/100*Canada_data[[#This Row],[Sales]])</f>
        <v>188.51</v>
      </c>
      <c r="I1263" s="1">
        <f>Canada_data[[#This Row],[ Cost Of Goods ]]+Canada_data[[#This Row],[Shipping Cost]]</f>
        <v>193.45999999999998</v>
      </c>
      <c r="J1263" s="1" t="s">
        <v>49</v>
      </c>
      <c r="K1263" s="1" t="s">
        <v>22</v>
      </c>
      <c r="L1263" s="1" t="s">
        <v>17</v>
      </c>
      <c r="M1263" s="1" t="s">
        <v>18</v>
      </c>
      <c r="N1263" s="1" t="s">
        <v>19</v>
      </c>
      <c r="O1263" s="1" t="s">
        <v>161</v>
      </c>
      <c r="P1263" s="34"/>
      <c r="Q1263" s="34"/>
    </row>
    <row r="1264" spans="1:17" x14ac:dyDescent="0.3">
      <c r="A1264" s="1">
        <v>45606</v>
      </c>
      <c r="B1264" s="2" t="s">
        <v>184</v>
      </c>
      <c r="C1264" s="1" t="s">
        <v>60</v>
      </c>
      <c r="D1264" s="1">
        <v>24</v>
      </c>
      <c r="E1264" s="1">
        <v>136.41999999999999</v>
      </c>
      <c r="F1264" s="1" t="s">
        <v>25</v>
      </c>
      <c r="G1264" s="1">
        <v>2.27</v>
      </c>
      <c r="H1264" s="1">
        <f>(70/100*Canada_data[[#This Row],[Sales]])</f>
        <v>95.493999999999986</v>
      </c>
      <c r="I1264" s="1">
        <f>Canada_data[[#This Row],[ Cost Of Goods ]]+Canada_data[[#This Row],[Shipping Cost]]</f>
        <v>97.763999999999982</v>
      </c>
      <c r="J1264" s="1" t="s">
        <v>126</v>
      </c>
      <c r="K1264" s="1" t="s">
        <v>22</v>
      </c>
      <c r="L1264" s="1" t="s">
        <v>27</v>
      </c>
      <c r="M1264" s="1" t="s">
        <v>41</v>
      </c>
      <c r="N1264" s="1" t="s">
        <v>38</v>
      </c>
      <c r="O1264" s="1" t="s">
        <v>208</v>
      </c>
      <c r="P1264" s="34"/>
      <c r="Q1264" s="34"/>
    </row>
    <row r="1265" spans="1:17" x14ac:dyDescent="0.3">
      <c r="A1265" s="1">
        <v>50276</v>
      </c>
      <c r="B1265" s="2" t="s">
        <v>176</v>
      </c>
      <c r="C1265" s="1" t="s">
        <v>53</v>
      </c>
      <c r="D1265" s="1">
        <v>34</v>
      </c>
      <c r="E1265" s="1">
        <v>390.35</v>
      </c>
      <c r="F1265" s="1" t="s">
        <v>25</v>
      </c>
      <c r="G1265" s="1">
        <v>2.36</v>
      </c>
      <c r="H1265" s="1">
        <f>(70/100*Canada_data[[#This Row],[Sales]])</f>
        <v>273.245</v>
      </c>
      <c r="I1265" s="1">
        <f>Canada_data[[#This Row],[ Cost Of Goods ]]+Canada_data[[#This Row],[Shipping Cost]]</f>
        <v>275.60500000000002</v>
      </c>
      <c r="J1265" s="1" t="s">
        <v>43</v>
      </c>
      <c r="K1265" s="1" t="s">
        <v>44</v>
      </c>
      <c r="L1265" s="1" t="s">
        <v>27</v>
      </c>
      <c r="M1265" s="1" t="s">
        <v>41</v>
      </c>
      <c r="N1265" s="1" t="s">
        <v>38</v>
      </c>
      <c r="O1265" s="1" t="s">
        <v>164</v>
      </c>
      <c r="P1265" s="34"/>
      <c r="Q1265" s="34"/>
    </row>
    <row r="1266" spans="1:17" x14ac:dyDescent="0.3">
      <c r="A1266" s="1">
        <v>65</v>
      </c>
      <c r="B1266" s="2" t="s">
        <v>42</v>
      </c>
      <c r="C1266" s="1" t="s">
        <v>20</v>
      </c>
      <c r="D1266" s="1">
        <v>32</v>
      </c>
      <c r="E1266" s="1">
        <v>3812.73</v>
      </c>
      <c r="F1266" s="1" t="s">
        <v>25</v>
      </c>
      <c r="G1266" s="1">
        <v>1.99</v>
      </c>
      <c r="H1266" s="1">
        <f>(70/100*Canada_data[[#This Row],[Sales]])</f>
        <v>2668.9110000000001</v>
      </c>
      <c r="I1266" s="1">
        <f>Canada_data[[#This Row],[ Cost Of Goods ]]+Canada_data[[#This Row],[Shipping Cost]]</f>
        <v>2670.9009999999998</v>
      </c>
      <c r="J1266" s="1" t="s">
        <v>56</v>
      </c>
      <c r="K1266" s="1" t="s">
        <v>22</v>
      </c>
      <c r="L1266" s="1" t="s">
        <v>30</v>
      </c>
      <c r="M1266" s="1" t="s">
        <v>31</v>
      </c>
      <c r="N1266" s="1" t="s">
        <v>32</v>
      </c>
      <c r="O1266" s="1" t="s">
        <v>55</v>
      </c>
      <c r="P1266" s="34"/>
      <c r="Q1266" s="34"/>
    </row>
    <row r="1267" spans="1:17" x14ac:dyDescent="0.3">
      <c r="A1267" s="1">
        <v>32484</v>
      </c>
      <c r="B1267" s="2">
        <v>40635</v>
      </c>
      <c r="C1267" s="1" t="s">
        <v>53</v>
      </c>
      <c r="D1267" s="1">
        <v>9</v>
      </c>
      <c r="E1267" s="1">
        <v>2502.67</v>
      </c>
      <c r="F1267" s="1" t="s">
        <v>21</v>
      </c>
      <c r="G1267" s="1">
        <v>64.73</v>
      </c>
      <c r="H1267" s="1">
        <f>(70/100*Canada_data[[#This Row],[Sales]])</f>
        <v>1751.8689999999999</v>
      </c>
      <c r="I1267" s="1">
        <f>Canada_data[[#This Row],[ Cost Of Goods ]]+Canada_data[[#This Row],[Shipping Cost]]</f>
        <v>1816.5989999999999</v>
      </c>
      <c r="J1267" s="1" t="s">
        <v>108</v>
      </c>
      <c r="K1267" s="1" t="s">
        <v>22</v>
      </c>
      <c r="L1267" s="1" t="s">
        <v>17</v>
      </c>
      <c r="M1267" s="1" t="s">
        <v>23</v>
      </c>
      <c r="N1267" s="1" t="s">
        <v>24</v>
      </c>
      <c r="O1267" s="2">
        <v>40665</v>
      </c>
      <c r="P1267" s="34"/>
      <c r="Q1267" s="34"/>
    </row>
    <row r="1268" spans="1:17" x14ac:dyDescent="0.3">
      <c r="A1268" s="1">
        <v>18432</v>
      </c>
      <c r="B1268" s="2">
        <v>40880</v>
      </c>
      <c r="C1268" s="1" t="s">
        <v>35</v>
      </c>
      <c r="D1268" s="1">
        <v>15</v>
      </c>
      <c r="E1268" s="1">
        <v>217.66</v>
      </c>
      <c r="F1268" s="1" t="s">
        <v>14</v>
      </c>
      <c r="G1268" s="1">
        <v>6.75</v>
      </c>
      <c r="H1268" s="1">
        <f>(70/100*Canada_data[[#This Row],[Sales]])</f>
        <v>152.36199999999999</v>
      </c>
      <c r="I1268" s="1">
        <f>Canada_data[[#This Row],[ Cost Of Goods ]]+Canada_data[[#This Row],[Shipping Cost]]</f>
        <v>159.11199999999999</v>
      </c>
      <c r="J1268" s="1" t="s">
        <v>43</v>
      </c>
      <c r="K1268" s="1" t="s">
        <v>22</v>
      </c>
      <c r="L1268" s="1" t="s">
        <v>27</v>
      </c>
      <c r="M1268" s="1" t="s">
        <v>76</v>
      </c>
      <c r="N1268" s="1" t="s">
        <v>47</v>
      </c>
      <c r="O1268" s="2">
        <v>40880</v>
      </c>
      <c r="P1268" s="34"/>
      <c r="Q1268" s="34"/>
    </row>
    <row r="1269" spans="1:17" x14ac:dyDescent="0.3">
      <c r="A1269" s="1">
        <v>15106</v>
      </c>
      <c r="B1269" s="2" t="s">
        <v>220</v>
      </c>
      <c r="C1269" s="1" t="s">
        <v>53</v>
      </c>
      <c r="D1269" s="1">
        <v>42</v>
      </c>
      <c r="E1269" s="1">
        <v>283.58</v>
      </c>
      <c r="F1269" s="1" t="s">
        <v>25</v>
      </c>
      <c r="G1269" s="1">
        <v>4.95</v>
      </c>
      <c r="H1269" s="1">
        <f>(70/100*Canada_data[[#This Row],[Sales]])</f>
        <v>198.50599999999997</v>
      </c>
      <c r="I1269" s="1">
        <f>Canada_data[[#This Row],[ Cost Of Goods ]]+Canada_data[[#This Row],[Shipping Cost]]</f>
        <v>203.45599999999996</v>
      </c>
      <c r="J1269" s="1" t="s">
        <v>26</v>
      </c>
      <c r="K1269" s="1" t="s">
        <v>29</v>
      </c>
      <c r="L1269" s="1" t="s">
        <v>17</v>
      </c>
      <c r="M1269" s="1" t="s">
        <v>18</v>
      </c>
      <c r="N1269" s="1" t="s">
        <v>32</v>
      </c>
      <c r="O1269" s="1" t="s">
        <v>221</v>
      </c>
      <c r="P1269" s="34"/>
      <c r="Q1269" s="34"/>
    </row>
    <row r="1270" spans="1:17" x14ac:dyDescent="0.3">
      <c r="A1270" s="1">
        <v>13126</v>
      </c>
      <c r="B1270" s="2" t="s">
        <v>135</v>
      </c>
      <c r="C1270" s="1" t="s">
        <v>53</v>
      </c>
      <c r="D1270" s="1">
        <v>43</v>
      </c>
      <c r="E1270" s="1">
        <v>24233.54</v>
      </c>
      <c r="F1270" s="1" t="s">
        <v>25</v>
      </c>
      <c r="G1270" s="1">
        <v>24.49</v>
      </c>
      <c r="H1270" s="1">
        <f>(70/100*Canada_data[[#This Row],[Sales]])</f>
        <v>16963.477999999999</v>
      </c>
      <c r="I1270" s="1">
        <f>Canada_data[[#This Row],[ Cost Of Goods ]]+Canada_data[[#This Row],[Shipping Cost]]</f>
        <v>16987.968000000001</v>
      </c>
      <c r="J1270" s="1" t="s">
        <v>59</v>
      </c>
      <c r="K1270" s="1" t="s">
        <v>16</v>
      </c>
      <c r="L1270" s="1" t="s">
        <v>30</v>
      </c>
      <c r="M1270" s="1" t="s">
        <v>214</v>
      </c>
      <c r="N1270" s="1" t="s">
        <v>93</v>
      </c>
      <c r="O1270" s="1" t="s">
        <v>61</v>
      </c>
      <c r="P1270" s="34"/>
      <c r="Q1270" s="34"/>
    </row>
    <row r="1271" spans="1:17" x14ac:dyDescent="0.3">
      <c r="A1271" s="1">
        <v>27106</v>
      </c>
      <c r="B1271" s="2">
        <v>40555</v>
      </c>
      <c r="C1271" s="1" t="s">
        <v>35</v>
      </c>
      <c r="D1271" s="1">
        <v>10</v>
      </c>
      <c r="E1271" s="1">
        <v>64.19</v>
      </c>
      <c r="F1271" s="1" t="s">
        <v>25</v>
      </c>
      <c r="G1271" s="1">
        <v>1.5</v>
      </c>
      <c r="H1271" s="1">
        <f>(70/100*Canada_data[[#This Row],[Sales]])</f>
        <v>44.932999999999993</v>
      </c>
      <c r="I1271" s="1">
        <f>Canada_data[[#This Row],[ Cost Of Goods ]]+Canada_data[[#This Row],[Shipping Cost]]</f>
        <v>46.432999999999993</v>
      </c>
      <c r="J1271" s="1" t="s">
        <v>56</v>
      </c>
      <c r="K1271" s="1" t="s">
        <v>29</v>
      </c>
      <c r="L1271" s="1" t="s">
        <v>27</v>
      </c>
      <c r="M1271" s="1" t="s">
        <v>41</v>
      </c>
      <c r="N1271" s="1" t="s">
        <v>38</v>
      </c>
      <c r="O1271" s="2">
        <v>40614</v>
      </c>
      <c r="P1271" s="34"/>
      <c r="Q1271" s="34"/>
    </row>
    <row r="1272" spans="1:17" x14ac:dyDescent="0.3">
      <c r="A1272" s="1">
        <v>29958</v>
      </c>
      <c r="B1272" s="2">
        <v>40695</v>
      </c>
      <c r="C1272" s="1" t="s">
        <v>35</v>
      </c>
      <c r="D1272" s="1">
        <v>47</v>
      </c>
      <c r="E1272" s="1">
        <v>307.57</v>
      </c>
      <c r="F1272" s="1" t="s">
        <v>25</v>
      </c>
      <c r="G1272" s="1">
        <v>5.19</v>
      </c>
      <c r="H1272" s="1">
        <f>(70/100*Canada_data[[#This Row],[Sales]])</f>
        <v>215.29899999999998</v>
      </c>
      <c r="I1272" s="1">
        <f>Canada_data[[#This Row],[ Cost Of Goods ]]+Canada_data[[#This Row],[Shipping Cost]]</f>
        <v>220.48899999999998</v>
      </c>
      <c r="J1272" s="1" t="s">
        <v>36</v>
      </c>
      <c r="K1272" s="1" t="s">
        <v>16</v>
      </c>
      <c r="L1272" s="1" t="s">
        <v>27</v>
      </c>
      <c r="M1272" s="1" t="s">
        <v>79</v>
      </c>
      <c r="N1272" s="1" t="s">
        <v>19</v>
      </c>
      <c r="O1272" s="2">
        <v>40725</v>
      </c>
      <c r="P1272" s="34"/>
      <c r="Q1272" s="34"/>
    </row>
    <row r="1273" spans="1:17" x14ac:dyDescent="0.3">
      <c r="A1273" s="1">
        <v>23427</v>
      </c>
      <c r="B1273" s="2">
        <v>40763</v>
      </c>
      <c r="C1273" s="1" t="s">
        <v>13</v>
      </c>
      <c r="D1273" s="1">
        <v>22</v>
      </c>
      <c r="E1273" s="1">
        <v>2684.98</v>
      </c>
      <c r="F1273" s="1" t="s">
        <v>25</v>
      </c>
      <c r="G1273" s="1">
        <v>9.07</v>
      </c>
      <c r="H1273" s="1">
        <f>(70/100*Canada_data[[#This Row],[Sales]])</f>
        <v>1879.4859999999999</v>
      </c>
      <c r="I1273" s="1">
        <f>Canada_data[[#This Row],[ Cost Of Goods ]]+Canada_data[[#This Row],[Shipping Cost]]</f>
        <v>1888.5559999999998</v>
      </c>
      <c r="J1273" s="1" t="s">
        <v>49</v>
      </c>
      <c r="K1273" s="1" t="s">
        <v>22</v>
      </c>
      <c r="L1273" s="1" t="s">
        <v>27</v>
      </c>
      <c r="M1273" s="1" t="s">
        <v>79</v>
      </c>
      <c r="N1273" s="1" t="s">
        <v>19</v>
      </c>
      <c r="O1273" s="1" t="s">
        <v>132</v>
      </c>
      <c r="P1273" s="34"/>
      <c r="Q1273" s="34"/>
    </row>
    <row r="1274" spans="1:17" x14ac:dyDescent="0.3">
      <c r="A1274" s="1">
        <v>9344</v>
      </c>
      <c r="B1274" s="2">
        <v>40706</v>
      </c>
      <c r="C1274" s="1" t="s">
        <v>13</v>
      </c>
      <c r="D1274" s="1">
        <v>18</v>
      </c>
      <c r="E1274" s="1">
        <v>1733.1</v>
      </c>
      <c r="F1274" s="1" t="s">
        <v>25</v>
      </c>
      <c r="G1274" s="1">
        <v>35</v>
      </c>
      <c r="H1274" s="1">
        <f>(70/100*Canada_data[[#This Row],[Sales]])</f>
        <v>1213.1699999999998</v>
      </c>
      <c r="I1274" s="1">
        <f>Canada_data[[#This Row],[ Cost Of Goods ]]+Canada_data[[#This Row],[Shipping Cost]]</f>
        <v>1248.1699999999998</v>
      </c>
      <c r="J1274" s="1" t="s">
        <v>49</v>
      </c>
      <c r="K1274" s="1" t="s">
        <v>16</v>
      </c>
      <c r="L1274" s="1" t="s">
        <v>27</v>
      </c>
      <c r="M1274" s="1" t="s">
        <v>64</v>
      </c>
      <c r="N1274" s="1" t="s">
        <v>93</v>
      </c>
      <c r="O1274" s="2">
        <v>40767</v>
      </c>
      <c r="P1274" s="34"/>
      <c r="Q1274" s="34"/>
    </row>
    <row r="1275" spans="1:17" x14ac:dyDescent="0.3">
      <c r="A1275" s="1">
        <v>54116</v>
      </c>
      <c r="B1275" s="2">
        <v>40613</v>
      </c>
      <c r="C1275" s="1" t="s">
        <v>20</v>
      </c>
      <c r="D1275" s="1">
        <v>22</v>
      </c>
      <c r="E1275" s="1">
        <v>3329.27</v>
      </c>
      <c r="F1275" s="1" t="s">
        <v>21</v>
      </c>
      <c r="G1275" s="1">
        <v>16.010000000000002</v>
      </c>
      <c r="H1275" s="1">
        <f>(70/100*Canada_data[[#This Row],[Sales]])</f>
        <v>2330.489</v>
      </c>
      <c r="I1275" s="1">
        <f>Canada_data[[#This Row],[ Cost Of Goods ]]+Canada_data[[#This Row],[Shipping Cost]]</f>
        <v>2346.4990000000003</v>
      </c>
      <c r="J1275" s="1" t="s">
        <v>59</v>
      </c>
      <c r="K1275" s="1" t="s">
        <v>44</v>
      </c>
      <c r="L1275" s="1" t="s">
        <v>17</v>
      </c>
      <c r="M1275" s="1" t="s">
        <v>57</v>
      </c>
      <c r="N1275" s="1" t="s">
        <v>62</v>
      </c>
      <c r="O1275" s="2">
        <v>40644</v>
      </c>
      <c r="P1275" s="34"/>
      <c r="Q1275" s="34"/>
    </row>
    <row r="1276" spans="1:17" x14ac:dyDescent="0.3">
      <c r="A1276" s="1">
        <v>9344</v>
      </c>
      <c r="B1276" s="2">
        <v>40706</v>
      </c>
      <c r="C1276" s="1" t="s">
        <v>13</v>
      </c>
      <c r="D1276" s="1">
        <v>31</v>
      </c>
      <c r="E1276" s="1">
        <v>3448.6455000000001</v>
      </c>
      <c r="F1276" s="1" t="s">
        <v>25</v>
      </c>
      <c r="G1276" s="1">
        <v>8.99</v>
      </c>
      <c r="H1276" s="1">
        <f>(70/100*Canada_data[[#This Row],[Sales]])</f>
        <v>2414.0518499999998</v>
      </c>
      <c r="I1276" s="1">
        <f>Canada_data[[#This Row],[ Cost Of Goods ]]+Canada_data[[#This Row],[Shipping Cost]]</f>
        <v>2423.0418499999996</v>
      </c>
      <c r="J1276" s="1" t="s">
        <v>49</v>
      </c>
      <c r="K1276" s="1" t="s">
        <v>16</v>
      </c>
      <c r="L1276" s="1" t="s">
        <v>30</v>
      </c>
      <c r="M1276" s="1" t="s">
        <v>50</v>
      </c>
      <c r="N1276" s="1" t="s">
        <v>19</v>
      </c>
      <c r="O1276" s="2">
        <v>40706</v>
      </c>
      <c r="P1276" s="34"/>
      <c r="Q1276" s="34"/>
    </row>
    <row r="1277" spans="1:17" x14ac:dyDescent="0.3">
      <c r="A1277" s="1">
        <v>27105</v>
      </c>
      <c r="B1277" s="2" t="s">
        <v>177</v>
      </c>
      <c r="C1277" s="1" t="s">
        <v>53</v>
      </c>
      <c r="D1277" s="1">
        <v>2</v>
      </c>
      <c r="E1277" s="1">
        <v>26.82</v>
      </c>
      <c r="F1277" s="1" t="s">
        <v>25</v>
      </c>
      <c r="G1277" s="1">
        <v>5.4</v>
      </c>
      <c r="H1277" s="1">
        <f>(70/100*Canada_data[[#This Row],[Sales]])</f>
        <v>18.773999999999997</v>
      </c>
      <c r="I1277" s="1">
        <f>Canada_data[[#This Row],[ Cost Of Goods ]]+Canada_data[[#This Row],[Shipping Cost]]</f>
        <v>24.173999999999999</v>
      </c>
      <c r="J1277" s="1" t="s">
        <v>15</v>
      </c>
      <c r="K1277" s="1" t="s">
        <v>29</v>
      </c>
      <c r="L1277" s="1" t="s">
        <v>17</v>
      </c>
      <c r="M1277" s="1" t="s">
        <v>18</v>
      </c>
      <c r="N1277" s="1" t="s">
        <v>32</v>
      </c>
      <c r="O1277" s="1" t="s">
        <v>165</v>
      </c>
      <c r="P1277" s="34"/>
      <c r="Q1277" s="34"/>
    </row>
    <row r="1278" spans="1:17" x14ac:dyDescent="0.3">
      <c r="A1278" s="1">
        <v>37152</v>
      </c>
      <c r="B1278" s="2" t="s">
        <v>100</v>
      </c>
      <c r="C1278" s="1" t="s">
        <v>60</v>
      </c>
      <c r="D1278" s="1">
        <v>39</v>
      </c>
      <c r="E1278" s="1">
        <v>4647.6899999999996</v>
      </c>
      <c r="F1278" s="1" t="s">
        <v>21</v>
      </c>
      <c r="G1278" s="1">
        <v>30</v>
      </c>
      <c r="H1278" s="1">
        <f>(70/100*Canada_data[[#This Row],[Sales]])</f>
        <v>3253.3829999999994</v>
      </c>
      <c r="I1278" s="1">
        <f>Canada_data[[#This Row],[ Cost Of Goods ]]+Canada_data[[#This Row],[Shipping Cost]]</f>
        <v>3283.3829999999994</v>
      </c>
      <c r="J1278" s="1" t="s">
        <v>56</v>
      </c>
      <c r="K1278" s="1" t="s">
        <v>22</v>
      </c>
      <c r="L1278" s="1" t="s">
        <v>17</v>
      </c>
      <c r="M1278" s="1" t="s">
        <v>23</v>
      </c>
      <c r="N1278" s="1" t="s">
        <v>24</v>
      </c>
      <c r="O1278" s="1" t="s">
        <v>113</v>
      </c>
      <c r="P1278" s="34"/>
      <c r="Q1278" s="34"/>
    </row>
    <row r="1279" spans="1:17" x14ac:dyDescent="0.3">
      <c r="A1279" s="1">
        <v>16262</v>
      </c>
      <c r="B1279" s="2">
        <v>40544</v>
      </c>
      <c r="C1279" s="1" t="s">
        <v>13</v>
      </c>
      <c r="D1279" s="1">
        <v>11</v>
      </c>
      <c r="E1279" s="1">
        <v>62.84</v>
      </c>
      <c r="F1279" s="1" t="s">
        <v>14</v>
      </c>
      <c r="G1279" s="1">
        <v>2.04</v>
      </c>
      <c r="H1279" s="1">
        <f>(70/100*Canada_data[[#This Row],[Sales]])</f>
        <v>43.988</v>
      </c>
      <c r="I1279" s="1">
        <f>Canada_data[[#This Row],[ Cost Of Goods ]]+Canada_data[[#This Row],[Shipping Cost]]</f>
        <v>46.027999999999999</v>
      </c>
      <c r="J1279" s="1" t="s">
        <v>40</v>
      </c>
      <c r="K1279" s="1" t="s">
        <v>16</v>
      </c>
      <c r="L1279" s="1" t="s">
        <v>27</v>
      </c>
      <c r="M1279" s="1" t="s">
        <v>28</v>
      </c>
      <c r="N1279" s="1" t="s">
        <v>38</v>
      </c>
      <c r="O1279" s="2">
        <v>40756</v>
      </c>
      <c r="P1279" s="34"/>
      <c r="Q1279" s="34"/>
    </row>
    <row r="1280" spans="1:17" x14ac:dyDescent="0.3">
      <c r="A1280" s="1">
        <v>55815</v>
      </c>
      <c r="B1280" s="2" t="s">
        <v>138</v>
      </c>
      <c r="C1280" s="1" t="s">
        <v>35</v>
      </c>
      <c r="D1280" s="1">
        <v>28</v>
      </c>
      <c r="E1280" s="1">
        <v>2860.19</v>
      </c>
      <c r="F1280" s="1" t="s">
        <v>14</v>
      </c>
      <c r="G1280" s="1">
        <v>10.119999999999999</v>
      </c>
      <c r="H1280" s="1">
        <f>(70/100*Canada_data[[#This Row],[Sales]])</f>
        <v>2002.1329999999998</v>
      </c>
      <c r="I1280" s="1">
        <f>Canada_data[[#This Row],[ Cost Of Goods ]]+Canada_data[[#This Row],[Shipping Cost]]</f>
        <v>2012.2529999999997</v>
      </c>
      <c r="J1280" s="1" t="s">
        <v>265</v>
      </c>
      <c r="K1280" s="1" t="s">
        <v>22</v>
      </c>
      <c r="L1280" s="1" t="s">
        <v>17</v>
      </c>
      <c r="M1280" s="1" t="s">
        <v>18</v>
      </c>
      <c r="N1280" s="1" t="s">
        <v>93</v>
      </c>
      <c r="O1280" s="1" t="s">
        <v>284</v>
      </c>
      <c r="P1280" s="34"/>
      <c r="Q1280" s="34"/>
    </row>
    <row r="1281" spans="1:17" x14ac:dyDescent="0.3">
      <c r="A1281" s="1">
        <v>33700</v>
      </c>
      <c r="B1281" s="2">
        <v>40728</v>
      </c>
      <c r="C1281" s="1" t="s">
        <v>13</v>
      </c>
      <c r="D1281" s="1">
        <v>36</v>
      </c>
      <c r="E1281" s="1">
        <v>260.13</v>
      </c>
      <c r="F1281" s="1" t="s">
        <v>25</v>
      </c>
      <c r="G1281" s="1">
        <v>8.19</v>
      </c>
      <c r="H1281" s="1">
        <f>(70/100*Canada_data[[#This Row],[Sales]])</f>
        <v>182.09099999999998</v>
      </c>
      <c r="I1281" s="1">
        <f>Canada_data[[#This Row],[ Cost Of Goods ]]+Canada_data[[#This Row],[Shipping Cost]]</f>
        <v>190.28099999999998</v>
      </c>
      <c r="J1281" s="1" t="s">
        <v>59</v>
      </c>
      <c r="K1281" s="1" t="s">
        <v>22</v>
      </c>
      <c r="L1281" s="1" t="s">
        <v>27</v>
      </c>
      <c r="M1281" s="1" t="s">
        <v>28</v>
      </c>
      <c r="N1281" s="1" t="s">
        <v>19</v>
      </c>
      <c r="O1281" s="2">
        <v>40851</v>
      </c>
      <c r="P1281" s="34"/>
      <c r="Q1281" s="34"/>
    </row>
    <row r="1282" spans="1:17" x14ac:dyDescent="0.3">
      <c r="A1282" s="1">
        <v>34243</v>
      </c>
      <c r="B1282" s="2">
        <v>40849</v>
      </c>
      <c r="C1282" s="1" t="s">
        <v>35</v>
      </c>
      <c r="D1282" s="1">
        <v>10</v>
      </c>
      <c r="E1282" s="1">
        <v>89.04</v>
      </c>
      <c r="F1282" s="1" t="s">
        <v>25</v>
      </c>
      <c r="G1282" s="1">
        <v>8.5399999999999991</v>
      </c>
      <c r="H1282" s="1">
        <f>(70/100*Canada_data[[#This Row],[Sales]])</f>
        <v>62.328000000000003</v>
      </c>
      <c r="I1282" s="1">
        <f>Canada_data[[#This Row],[ Cost Of Goods ]]+Canada_data[[#This Row],[Shipping Cost]]</f>
        <v>70.867999999999995</v>
      </c>
      <c r="J1282" s="1" t="s">
        <v>15</v>
      </c>
      <c r="K1282" s="1" t="s">
        <v>29</v>
      </c>
      <c r="L1282" s="1" t="s">
        <v>17</v>
      </c>
      <c r="M1282" s="1" t="s">
        <v>18</v>
      </c>
      <c r="N1282" s="1" t="s">
        <v>32</v>
      </c>
      <c r="O1282" s="1" t="s">
        <v>181</v>
      </c>
      <c r="P1282" s="34"/>
      <c r="Q1282" s="34"/>
    </row>
    <row r="1283" spans="1:17" x14ac:dyDescent="0.3">
      <c r="A1283" s="1">
        <v>613</v>
      </c>
      <c r="B1283" s="2" t="s">
        <v>153</v>
      </c>
      <c r="C1283" s="1" t="s">
        <v>35</v>
      </c>
      <c r="D1283" s="1">
        <v>12</v>
      </c>
      <c r="E1283" s="1">
        <v>93.54</v>
      </c>
      <c r="F1283" s="1" t="s">
        <v>25</v>
      </c>
      <c r="G1283" s="1">
        <v>7.72</v>
      </c>
      <c r="H1283" s="1">
        <f>(70/100*Canada_data[[#This Row],[Sales]])</f>
        <v>65.477999999999994</v>
      </c>
      <c r="I1283" s="1">
        <f>Canada_data[[#This Row],[ Cost Of Goods ]]+Canada_data[[#This Row],[Shipping Cost]]</f>
        <v>73.197999999999993</v>
      </c>
      <c r="J1283" s="1" t="s">
        <v>70</v>
      </c>
      <c r="K1283" s="1" t="s">
        <v>22</v>
      </c>
      <c r="L1283" s="1" t="s">
        <v>27</v>
      </c>
      <c r="M1283" s="1" t="s">
        <v>79</v>
      </c>
      <c r="N1283" s="1" t="s">
        <v>19</v>
      </c>
      <c r="O1283" s="1" t="s">
        <v>153</v>
      </c>
      <c r="P1283" s="34"/>
      <c r="Q1283" s="34"/>
    </row>
    <row r="1284" spans="1:17" x14ac:dyDescent="0.3">
      <c r="A1284" s="1">
        <v>32806</v>
      </c>
      <c r="B1284" s="2" t="s">
        <v>261</v>
      </c>
      <c r="C1284" s="1" t="s">
        <v>35</v>
      </c>
      <c r="D1284" s="1">
        <v>33</v>
      </c>
      <c r="E1284" s="1">
        <v>221.23</v>
      </c>
      <c r="F1284" s="1" t="s">
        <v>25</v>
      </c>
      <c r="G1284" s="1">
        <v>5.2</v>
      </c>
      <c r="H1284" s="1">
        <f>(70/100*Canada_data[[#This Row],[Sales]])</f>
        <v>154.86099999999999</v>
      </c>
      <c r="I1284" s="1">
        <f>Canada_data[[#This Row],[ Cost Of Goods ]]+Canada_data[[#This Row],[Shipping Cost]]</f>
        <v>160.06099999999998</v>
      </c>
      <c r="J1284" s="1" t="s">
        <v>108</v>
      </c>
      <c r="K1284" s="1" t="s">
        <v>29</v>
      </c>
      <c r="L1284" s="1" t="s">
        <v>27</v>
      </c>
      <c r="M1284" s="1" t="s">
        <v>28</v>
      </c>
      <c r="N1284" s="1" t="s">
        <v>19</v>
      </c>
      <c r="O1284" s="1" t="s">
        <v>201</v>
      </c>
      <c r="P1284" s="34"/>
      <c r="Q1284" s="34"/>
    </row>
    <row r="1285" spans="1:17" x14ac:dyDescent="0.3">
      <c r="A1285" s="1">
        <v>26277</v>
      </c>
      <c r="B1285" s="2" t="s">
        <v>51</v>
      </c>
      <c r="C1285" s="1" t="s">
        <v>60</v>
      </c>
      <c r="D1285" s="1">
        <v>17</v>
      </c>
      <c r="E1285" s="1">
        <v>877.81</v>
      </c>
      <c r="F1285" s="1" t="s">
        <v>25</v>
      </c>
      <c r="G1285" s="1">
        <v>19.989999999999998</v>
      </c>
      <c r="H1285" s="1">
        <f>(70/100*Canada_data[[#This Row],[Sales]])</f>
        <v>614.46699999999987</v>
      </c>
      <c r="I1285" s="1">
        <f>Canada_data[[#This Row],[ Cost Of Goods ]]+Canada_data[[#This Row],[Shipping Cost]]</f>
        <v>634.45699999999988</v>
      </c>
      <c r="J1285" s="1" t="s">
        <v>15</v>
      </c>
      <c r="K1285" s="1" t="s">
        <v>22</v>
      </c>
      <c r="L1285" s="1" t="s">
        <v>30</v>
      </c>
      <c r="M1285" s="1" t="s">
        <v>31</v>
      </c>
      <c r="N1285" s="1" t="s">
        <v>19</v>
      </c>
      <c r="O1285" s="1" t="s">
        <v>243</v>
      </c>
      <c r="P1285" s="34"/>
      <c r="Q1285" s="34"/>
    </row>
    <row r="1286" spans="1:17" x14ac:dyDescent="0.3">
      <c r="A1286" s="1">
        <v>18023</v>
      </c>
      <c r="B1286" s="2" t="s">
        <v>266</v>
      </c>
      <c r="C1286" s="1" t="s">
        <v>60</v>
      </c>
      <c r="D1286" s="1">
        <v>34</v>
      </c>
      <c r="E1286" s="1">
        <v>192.23</v>
      </c>
      <c r="F1286" s="1" t="s">
        <v>25</v>
      </c>
      <c r="G1286" s="1">
        <v>7.64</v>
      </c>
      <c r="H1286" s="1">
        <f>(70/100*Canada_data[[#This Row],[Sales]])</f>
        <v>134.56099999999998</v>
      </c>
      <c r="I1286" s="1">
        <f>Canada_data[[#This Row],[ Cost Of Goods ]]+Canada_data[[#This Row],[Shipping Cost]]</f>
        <v>142.20099999999996</v>
      </c>
      <c r="J1286" s="1" t="s">
        <v>36</v>
      </c>
      <c r="K1286" s="1" t="s">
        <v>29</v>
      </c>
      <c r="L1286" s="1" t="s">
        <v>27</v>
      </c>
      <c r="M1286" s="1" t="s">
        <v>28</v>
      </c>
      <c r="N1286" s="1" t="s">
        <v>19</v>
      </c>
      <c r="O1286" s="1" t="s">
        <v>207</v>
      </c>
      <c r="P1286" s="34"/>
      <c r="Q1286" s="34"/>
    </row>
    <row r="1287" spans="1:17" x14ac:dyDescent="0.3">
      <c r="A1287" s="1">
        <v>55621</v>
      </c>
      <c r="B1287" s="2" t="s">
        <v>161</v>
      </c>
      <c r="C1287" s="1" t="s">
        <v>13</v>
      </c>
      <c r="D1287" s="1">
        <v>47</v>
      </c>
      <c r="E1287" s="1">
        <v>193.15</v>
      </c>
      <c r="F1287" s="1" t="s">
        <v>25</v>
      </c>
      <c r="G1287" s="1">
        <v>0.94</v>
      </c>
      <c r="H1287" s="1">
        <f>(70/100*Canada_data[[#This Row],[Sales]])</f>
        <v>135.20499999999998</v>
      </c>
      <c r="I1287" s="1">
        <f>Canada_data[[#This Row],[ Cost Of Goods ]]+Canada_data[[#This Row],[Shipping Cost]]</f>
        <v>136.14499999999998</v>
      </c>
      <c r="J1287" s="1" t="s">
        <v>108</v>
      </c>
      <c r="K1287" s="1" t="s">
        <v>29</v>
      </c>
      <c r="L1287" s="1" t="s">
        <v>27</v>
      </c>
      <c r="M1287" s="1" t="s">
        <v>41</v>
      </c>
      <c r="N1287" s="1" t="s">
        <v>38</v>
      </c>
      <c r="O1287" s="1" t="s">
        <v>58</v>
      </c>
      <c r="P1287" s="34"/>
      <c r="Q1287" s="34"/>
    </row>
    <row r="1288" spans="1:17" x14ac:dyDescent="0.3">
      <c r="A1288" s="1">
        <v>29317</v>
      </c>
      <c r="B1288" s="2">
        <v>40584</v>
      </c>
      <c r="C1288" s="1" t="s">
        <v>53</v>
      </c>
      <c r="D1288" s="1">
        <v>20</v>
      </c>
      <c r="E1288" s="1">
        <v>15703.82</v>
      </c>
      <c r="F1288" s="1" t="s">
        <v>21</v>
      </c>
      <c r="G1288" s="1">
        <v>16.059999999999999</v>
      </c>
      <c r="H1288" s="1">
        <f>(70/100*Canada_data[[#This Row],[Sales]])</f>
        <v>10992.673999999999</v>
      </c>
      <c r="I1288" s="1">
        <f>Canada_data[[#This Row],[ Cost Of Goods ]]+Canada_data[[#This Row],[Shipping Cost]]</f>
        <v>11008.733999999999</v>
      </c>
      <c r="J1288" s="1" t="s">
        <v>59</v>
      </c>
      <c r="K1288" s="1" t="s">
        <v>22</v>
      </c>
      <c r="L1288" s="1" t="s">
        <v>30</v>
      </c>
      <c r="M1288" s="1" t="s">
        <v>46</v>
      </c>
      <c r="N1288" s="1" t="s">
        <v>24</v>
      </c>
      <c r="O1288" s="2">
        <v>40612</v>
      </c>
      <c r="P1288" s="34"/>
      <c r="Q1288" s="34"/>
    </row>
    <row r="1289" spans="1:17" x14ac:dyDescent="0.3">
      <c r="A1289" s="1">
        <v>21350</v>
      </c>
      <c r="B1289" s="2" t="s">
        <v>266</v>
      </c>
      <c r="C1289" s="1" t="s">
        <v>60</v>
      </c>
      <c r="D1289" s="1">
        <v>30</v>
      </c>
      <c r="E1289" s="1">
        <v>278.94</v>
      </c>
      <c r="F1289" s="1" t="s">
        <v>25</v>
      </c>
      <c r="G1289" s="1">
        <v>9.86</v>
      </c>
      <c r="H1289" s="1">
        <f>(70/100*Canada_data[[#This Row],[Sales]])</f>
        <v>195.25799999999998</v>
      </c>
      <c r="I1289" s="1">
        <f>Canada_data[[#This Row],[ Cost Of Goods ]]+Canada_data[[#This Row],[Shipping Cost]]</f>
        <v>205.11799999999999</v>
      </c>
      <c r="J1289" s="1" t="s">
        <v>15</v>
      </c>
      <c r="K1289" s="1" t="s">
        <v>22</v>
      </c>
      <c r="L1289" s="1" t="s">
        <v>27</v>
      </c>
      <c r="M1289" s="1" t="s">
        <v>28</v>
      </c>
      <c r="N1289" s="1" t="s">
        <v>19</v>
      </c>
      <c r="O1289" s="1" t="s">
        <v>207</v>
      </c>
      <c r="P1289" s="34"/>
      <c r="Q1289" s="34"/>
    </row>
    <row r="1290" spans="1:17" x14ac:dyDescent="0.3">
      <c r="A1290" s="1">
        <v>450</v>
      </c>
      <c r="B1290" s="2">
        <v>40636</v>
      </c>
      <c r="C1290" s="1" t="s">
        <v>53</v>
      </c>
      <c r="D1290" s="1">
        <v>29</v>
      </c>
      <c r="E1290" s="1">
        <v>1000.78</v>
      </c>
      <c r="F1290" s="1" t="s">
        <v>14</v>
      </c>
      <c r="G1290" s="1">
        <v>8.99</v>
      </c>
      <c r="H1290" s="1">
        <f>(70/100*Canada_data[[#This Row],[Sales]])</f>
        <v>700.54599999999994</v>
      </c>
      <c r="I1290" s="1">
        <f>Canada_data[[#This Row],[ Cost Of Goods ]]+Canada_data[[#This Row],[Shipping Cost]]</f>
        <v>709.53599999999994</v>
      </c>
      <c r="J1290" s="1" t="s">
        <v>15</v>
      </c>
      <c r="K1290" s="1" t="s">
        <v>16</v>
      </c>
      <c r="L1290" s="1" t="s">
        <v>27</v>
      </c>
      <c r="M1290" s="1" t="s">
        <v>41</v>
      </c>
      <c r="N1290" s="1" t="s">
        <v>32</v>
      </c>
      <c r="O1290" s="2">
        <v>40666</v>
      </c>
      <c r="P1290" s="34"/>
      <c r="Q1290" s="34"/>
    </row>
    <row r="1291" spans="1:17" x14ac:dyDescent="0.3">
      <c r="A1291" s="1">
        <v>42855</v>
      </c>
      <c r="B1291" s="2">
        <v>40762</v>
      </c>
      <c r="C1291" s="1" t="s">
        <v>53</v>
      </c>
      <c r="D1291" s="1">
        <v>17</v>
      </c>
      <c r="E1291" s="1">
        <v>135.38</v>
      </c>
      <c r="F1291" s="1" t="s">
        <v>25</v>
      </c>
      <c r="G1291" s="1">
        <v>6.5</v>
      </c>
      <c r="H1291" s="1">
        <f>(70/100*Canada_data[[#This Row],[Sales]])</f>
        <v>94.765999999999991</v>
      </c>
      <c r="I1291" s="1">
        <f>Canada_data[[#This Row],[ Cost Of Goods ]]+Canada_data[[#This Row],[Shipping Cost]]</f>
        <v>101.26599999999999</v>
      </c>
      <c r="J1291" s="1" t="s">
        <v>59</v>
      </c>
      <c r="K1291" s="1" t="s">
        <v>22</v>
      </c>
      <c r="L1291" s="1" t="s">
        <v>27</v>
      </c>
      <c r="M1291" s="1" t="s">
        <v>64</v>
      </c>
      <c r="N1291" s="1" t="s">
        <v>47</v>
      </c>
      <c r="O1291" s="2">
        <v>40823</v>
      </c>
      <c r="P1291" s="34"/>
      <c r="Q1291" s="34"/>
    </row>
    <row r="1292" spans="1:17" x14ac:dyDescent="0.3">
      <c r="A1292" s="1">
        <v>58981</v>
      </c>
      <c r="B1292" s="2" t="s">
        <v>229</v>
      </c>
      <c r="C1292" s="1" t="s">
        <v>35</v>
      </c>
      <c r="D1292" s="1">
        <v>28</v>
      </c>
      <c r="E1292" s="1">
        <v>1262.75</v>
      </c>
      <c r="F1292" s="1" t="s">
        <v>25</v>
      </c>
      <c r="G1292" s="1">
        <v>5.0999999999999996</v>
      </c>
      <c r="H1292" s="1">
        <f>(70/100*Canada_data[[#This Row],[Sales]])</f>
        <v>883.92499999999995</v>
      </c>
      <c r="I1292" s="1">
        <f>Canada_data[[#This Row],[ Cost Of Goods ]]+Canada_data[[#This Row],[Shipping Cost]]</f>
        <v>889.02499999999998</v>
      </c>
      <c r="J1292" s="1" t="s">
        <v>59</v>
      </c>
      <c r="K1292" s="1" t="s">
        <v>22</v>
      </c>
      <c r="L1292" s="1" t="s">
        <v>27</v>
      </c>
      <c r="M1292" s="1" t="s">
        <v>76</v>
      </c>
      <c r="N1292" s="1" t="s">
        <v>47</v>
      </c>
      <c r="O1292" s="2">
        <v>40576</v>
      </c>
      <c r="P1292" s="34"/>
      <c r="Q1292" s="34"/>
    </row>
    <row r="1293" spans="1:17" x14ac:dyDescent="0.3">
      <c r="A1293" s="1">
        <v>46565</v>
      </c>
      <c r="B1293" s="2" t="s">
        <v>159</v>
      </c>
      <c r="C1293" s="1" t="s">
        <v>53</v>
      </c>
      <c r="D1293" s="1">
        <v>8</v>
      </c>
      <c r="E1293" s="1">
        <v>567.51</v>
      </c>
      <c r="F1293" s="1" t="s">
        <v>25</v>
      </c>
      <c r="G1293" s="1">
        <v>35</v>
      </c>
      <c r="H1293" s="1">
        <f>(70/100*Canada_data[[#This Row],[Sales]])</f>
        <v>397.25699999999995</v>
      </c>
      <c r="I1293" s="1">
        <f>Canada_data[[#This Row],[ Cost Of Goods ]]+Canada_data[[#This Row],[Shipping Cost]]</f>
        <v>432.25699999999995</v>
      </c>
      <c r="J1293" s="1" t="s">
        <v>72</v>
      </c>
      <c r="K1293" s="1" t="s">
        <v>29</v>
      </c>
      <c r="L1293" s="1" t="s">
        <v>27</v>
      </c>
      <c r="M1293" s="1" t="s">
        <v>64</v>
      </c>
      <c r="N1293" s="1" t="s">
        <v>93</v>
      </c>
      <c r="O1293" s="1" t="s">
        <v>269</v>
      </c>
      <c r="P1293" s="34"/>
      <c r="Q1293" s="34"/>
    </row>
    <row r="1294" spans="1:17" x14ac:dyDescent="0.3">
      <c r="A1294" s="1">
        <v>25603</v>
      </c>
      <c r="B1294" s="2">
        <v>40666</v>
      </c>
      <c r="C1294" s="1" t="s">
        <v>13</v>
      </c>
      <c r="D1294" s="1">
        <v>23</v>
      </c>
      <c r="E1294" s="1">
        <v>862.64</v>
      </c>
      <c r="F1294" s="1" t="s">
        <v>25</v>
      </c>
      <c r="G1294" s="1">
        <v>14.72</v>
      </c>
      <c r="H1294" s="1">
        <f>(70/100*Canada_data[[#This Row],[Sales]])</f>
        <v>603.84799999999996</v>
      </c>
      <c r="I1294" s="1">
        <f>Canada_data[[#This Row],[ Cost Of Goods ]]+Canada_data[[#This Row],[Shipping Cost]]</f>
        <v>618.56799999999998</v>
      </c>
      <c r="J1294" s="1" t="s">
        <v>59</v>
      </c>
      <c r="K1294" s="1" t="s">
        <v>22</v>
      </c>
      <c r="L1294" s="1" t="s">
        <v>27</v>
      </c>
      <c r="M1294" s="1" t="s">
        <v>168</v>
      </c>
      <c r="N1294" s="1" t="s">
        <v>19</v>
      </c>
      <c r="O1294" s="2">
        <v>40727</v>
      </c>
      <c r="P1294" s="34"/>
      <c r="Q1294" s="34"/>
    </row>
    <row r="1295" spans="1:17" x14ac:dyDescent="0.3">
      <c r="A1295" s="1">
        <v>50949</v>
      </c>
      <c r="B1295" s="2">
        <v>40635</v>
      </c>
      <c r="C1295" s="1" t="s">
        <v>60</v>
      </c>
      <c r="D1295" s="1">
        <v>32</v>
      </c>
      <c r="E1295" s="1">
        <v>73.55</v>
      </c>
      <c r="F1295" s="1" t="s">
        <v>14</v>
      </c>
      <c r="G1295" s="1">
        <v>0.78</v>
      </c>
      <c r="H1295" s="1">
        <f>(70/100*Canada_data[[#This Row],[Sales]])</f>
        <v>51.484999999999992</v>
      </c>
      <c r="I1295" s="1">
        <f>Canada_data[[#This Row],[ Cost Of Goods ]]+Canada_data[[#This Row],[Shipping Cost]]</f>
        <v>52.264999999999993</v>
      </c>
      <c r="J1295" s="1" t="s">
        <v>56</v>
      </c>
      <c r="K1295" s="1" t="s">
        <v>22</v>
      </c>
      <c r="L1295" s="1" t="s">
        <v>27</v>
      </c>
      <c r="M1295" s="1" t="s">
        <v>102</v>
      </c>
      <c r="N1295" s="1" t="s">
        <v>38</v>
      </c>
      <c r="O1295" s="2">
        <v>40665</v>
      </c>
      <c r="P1295" s="34"/>
      <c r="Q1295" s="34"/>
    </row>
    <row r="1296" spans="1:17" x14ac:dyDescent="0.3">
      <c r="A1296" s="1">
        <v>23301</v>
      </c>
      <c r="B1296" s="2" t="s">
        <v>77</v>
      </c>
      <c r="C1296" s="1" t="s">
        <v>35</v>
      </c>
      <c r="D1296" s="1">
        <v>4</v>
      </c>
      <c r="E1296" s="1">
        <v>28.46</v>
      </c>
      <c r="F1296" s="1" t="s">
        <v>25</v>
      </c>
      <c r="G1296" s="1">
        <v>3.85</v>
      </c>
      <c r="H1296" s="1">
        <f>(70/100*Canada_data[[#This Row],[Sales]])</f>
        <v>19.922000000000001</v>
      </c>
      <c r="I1296" s="1">
        <f>Canada_data[[#This Row],[ Cost Of Goods ]]+Canada_data[[#This Row],[Shipping Cost]]</f>
        <v>23.772000000000002</v>
      </c>
      <c r="J1296" s="1" t="s">
        <v>49</v>
      </c>
      <c r="K1296" s="1" t="s">
        <v>22</v>
      </c>
      <c r="L1296" s="1" t="s">
        <v>30</v>
      </c>
      <c r="M1296" s="1" t="s">
        <v>31</v>
      </c>
      <c r="N1296" s="1" t="s">
        <v>32</v>
      </c>
      <c r="O1296" s="1" t="s">
        <v>71</v>
      </c>
      <c r="P1296" s="34"/>
      <c r="Q1296" s="34"/>
    </row>
    <row r="1297" spans="1:17" x14ac:dyDescent="0.3">
      <c r="A1297" s="1">
        <v>39041</v>
      </c>
      <c r="B1297" s="2" t="s">
        <v>195</v>
      </c>
      <c r="C1297" s="1" t="s">
        <v>20</v>
      </c>
      <c r="D1297" s="1">
        <v>47</v>
      </c>
      <c r="E1297" s="1">
        <v>418.03</v>
      </c>
      <c r="F1297" s="1" t="s">
        <v>14</v>
      </c>
      <c r="G1297" s="1">
        <v>7.96</v>
      </c>
      <c r="H1297" s="1">
        <f>(70/100*Canada_data[[#This Row],[Sales]])</f>
        <v>292.62099999999998</v>
      </c>
      <c r="I1297" s="1">
        <f>Canada_data[[#This Row],[ Cost Of Goods ]]+Canada_data[[#This Row],[Shipping Cost]]</f>
        <v>300.58099999999996</v>
      </c>
      <c r="J1297" s="1" t="s">
        <v>15</v>
      </c>
      <c r="K1297" s="1" t="s">
        <v>22</v>
      </c>
      <c r="L1297" s="1" t="s">
        <v>17</v>
      </c>
      <c r="M1297" s="1" t="s">
        <v>18</v>
      </c>
      <c r="N1297" s="1" t="s">
        <v>19</v>
      </c>
      <c r="O1297" s="1" t="s">
        <v>195</v>
      </c>
      <c r="P1297" s="34"/>
      <c r="Q1297" s="34"/>
    </row>
    <row r="1298" spans="1:17" x14ac:dyDescent="0.3">
      <c r="A1298" s="1">
        <v>38370</v>
      </c>
      <c r="B1298" s="2">
        <v>40606</v>
      </c>
      <c r="C1298" s="1" t="s">
        <v>35</v>
      </c>
      <c r="D1298" s="1">
        <v>50</v>
      </c>
      <c r="E1298" s="1">
        <v>169.13</v>
      </c>
      <c r="F1298" s="1" t="s">
        <v>25</v>
      </c>
      <c r="G1298" s="1">
        <v>1.1399999999999999</v>
      </c>
      <c r="H1298" s="1">
        <f>(70/100*Canada_data[[#This Row],[Sales]])</f>
        <v>118.39099999999999</v>
      </c>
      <c r="I1298" s="1">
        <f>Canada_data[[#This Row],[ Cost Of Goods ]]+Canada_data[[#This Row],[Shipping Cost]]</f>
        <v>119.53099999999999</v>
      </c>
      <c r="J1298" s="1" t="s">
        <v>56</v>
      </c>
      <c r="K1298" s="1" t="s">
        <v>22</v>
      </c>
      <c r="L1298" s="1" t="s">
        <v>27</v>
      </c>
      <c r="M1298" s="1" t="s">
        <v>28</v>
      </c>
      <c r="N1298" s="1" t="s">
        <v>38</v>
      </c>
      <c r="O1298" s="2">
        <v>40667</v>
      </c>
      <c r="P1298" s="34"/>
      <c r="Q1298" s="34"/>
    </row>
    <row r="1299" spans="1:17" x14ac:dyDescent="0.3">
      <c r="A1299" s="1">
        <v>8480</v>
      </c>
      <c r="B1299" s="2" t="s">
        <v>221</v>
      </c>
      <c r="C1299" s="1" t="s">
        <v>35</v>
      </c>
      <c r="D1299" s="1">
        <v>11</v>
      </c>
      <c r="E1299" s="1">
        <v>76.36</v>
      </c>
      <c r="F1299" s="1" t="s">
        <v>25</v>
      </c>
      <c r="G1299" s="1">
        <v>8.74</v>
      </c>
      <c r="H1299" s="1">
        <f>(70/100*Canada_data[[#This Row],[Sales]])</f>
        <v>53.451999999999998</v>
      </c>
      <c r="I1299" s="1">
        <f>Canada_data[[#This Row],[ Cost Of Goods ]]+Canada_data[[#This Row],[Shipping Cost]]</f>
        <v>62.192</v>
      </c>
      <c r="J1299" s="1" t="s">
        <v>56</v>
      </c>
      <c r="K1299" s="1" t="s">
        <v>22</v>
      </c>
      <c r="L1299" s="1" t="s">
        <v>27</v>
      </c>
      <c r="M1299" s="1" t="s">
        <v>28</v>
      </c>
      <c r="N1299" s="1" t="s">
        <v>19</v>
      </c>
      <c r="O1299" s="1" t="s">
        <v>229</v>
      </c>
      <c r="P1299" s="34"/>
      <c r="Q1299" s="34"/>
    </row>
    <row r="1300" spans="1:17" x14ac:dyDescent="0.3">
      <c r="A1300" s="1">
        <v>21859</v>
      </c>
      <c r="B1300" s="2" t="s">
        <v>189</v>
      </c>
      <c r="C1300" s="1" t="s">
        <v>35</v>
      </c>
      <c r="D1300" s="1">
        <v>42</v>
      </c>
      <c r="E1300" s="1">
        <v>401.37</v>
      </c>
      <c r="F1300" s="1" t="s">
        <v>25</v>
      </c>
      <c r="G1300" s="1">
        <v>5.71</v>
      </c>
      <c r="H1300" s="1">
        <f>(70/100*Canada_data[[#This Row],[Sales]])</f>
        <v>280.959</v>
      </c>
      <c r="I1300" s="1">
        <f>Canada_data[[#This Row],[ Cost Of Goods ]]+Canada_data[[#This Row],[Shipping Cost]]</f>
        <v>286.66899999999998</v>
      </c>
      <c r="J1300" s="1" t="s">
        <v>56</v>
      </c>
      <c r="K1300" s="1" t="s">
        <v>22</v>
      </c>
      <c r="L1300" s="1" t="s">
        <v>17</v>
      </c>
      <c r="M1300" s="1" t="s">
        <v>18</v>
      </c>
      <c r="N1300" s="1" t="s">
        <v>19</v>
      </c>
      <c r="O1300" s="1" t="s">
        <v>97</v>
      </c>
      <c r="P1300" s="34"/>
      <c r="Q1300" s="34"/>
    </row>
    <row r="1301" spans="1:17" x14ac:dyDescent="0.3">
      <c r="A1301" s="1">
        <v>57095</v>
      </c>
      <c r="B1301" s="2" t="s">
        <v>191</v>
      </c>
      <c r="C1301" s="1" t="s">
        <v>60</v>
      </c>
      <c r="D1301" s="1">
        <v>37</v>
      </c>
      <c r="E1301" s="1">
        <v>254.93</v>
      </c>
      <c r="F1301" s="1" t="s">
        <v>25</v>
      </c>
      <c r="G1301" s="1">
        <v>5.48</v>
      </c>
      <c r="H1301" s="1">
        <f>(70/100*Canada_data[[#This Row],[Sales]])</f>
        <v>178.45099999999999</v>
      </c>
      <c r="I1301" s="1">
        <f>Canada_data[[#This Row],[ Cost Of Goods ]]+Canada_data[[#This Row],[Shipping Cost]]</f>
        <v>183.93099999999998</v>
      </c>
      <c r="J1301" s="1" t="s">
        <v>108</v>
      </c>
      <c r="K1301" s="1" t="s">
        <v>22</v>
      </c>
      <c r="L1301" s="1" t="s">
        <v>27</v>
      </c>
      <c r="M1301" s="1" t="s">
        <v>79</v>
      </c>
      <c r="N1301" s="1" t="s">
        <v>19</v>
      </c>
      <c r="O1301" s="1" t="s">
        <v>107</v>
      </c>
      <c r="P1301" s="34"/>
      <c r="Q1301" s="34"/>
    </row>
    <row r="1302" spans="1:17" x14ac:dyDescent="0.3">
      <c r="A1302" s="1">
        <v>29986</v>
      </c>
      <c r="B1302" s="2">
        <v>40609</v>
      </c>
      <c r="C1302" s="1" t="s">
        <v>20</v>
      </c>
      <c r="D1302" s="1">
        <v>40</v>
      </c>
      <c r="E1302" s="1">
        <v>1477.39</v>
      </c>
      <c r="F1302" s="1" t="s">
        <v>25</v>
      </c>
      <c r="G1302" s="1">
        <v>2.99</v>
      </c>
      <c r="H1302" s="1">
        <f>(70/100*Canada_data[[#This Row],[Sales]])</f>
        <v>1034.173</v>
      </c>
      <c r="I1302" s="1">
        <f>Canada_data[[#This Row],[ Cost Of Goods ]]+Canada_data[[#This Row],[Shipping Cost]]</f>
        <v>1037.163</v>
      </c>
      <c r="J1302" s="1" t="s">
        <v>15</v>
      </c>
      <c r="K1302" s="1" t="s">
        <v>22</v>
      </c>
      <c r="L1302" s="1" t="s">
        <v>27</v>
      </c>
      <c r="M1302" s="1" t="s">
        <v>79</v>
      </c>
      <c r="N1302" s="1" t="s">
        <v>19</v>
      </c>
      <c r="O1302" s="2">
        <v>40609</v>
      </c>
      <c r="P1302" s="34"/>
      <c r="Q1302" s="34"/>
    </row>
    <row r="1303" spans="1:17" x14ac:dyDescent="0.3">
      <c r="A1303" s="1">
        <v>48512</v>
      </c>
      <c r="B1303" s="2">
        <v>40610</v>
      </c>
      <c r="C1303" s="1" t="s">
        <v>53</v>
      </c>
      <c r="D1303" s="1">
        <v>48</v>
      </c>
      <c r="E1303" s="1">
        <v>238.79</v>
      </c>
      <c r="F1303" s="1" t="s">
        <v>25</v>
      </c>
      <c r="G1303" s="1">
        <v>4.72</v>
      </c>
      <c r="H1303" s="1">
        <f>(70/100*Canada_data[[#This Row],[Sales]])</f>
        <v>167.15299999999999</v>
      </c>
      <c r="I1303" s="1">
        <f>Canada_data[[#This Row],[ Cost Of Goods ]]+Canada_data[[#This Row],[Shipping Cost]]</f>
        <v>171.87299999999999</v>
      </c>
      <c r="J1303" s="1" t="s">
        <v>15</v>
      </c>
      <c r="K1303" s="1" t="s">
        <v>16</v>
      </c>
      <c r="L1303" s="1" t="s">
        <v>27</v>
      </c>
      <c r="M1303" s="1" t="s">
        <v>28</v>
      </c>
      <c r="N1303" s="1" t="s">
        <v>19</v>
      </c>
      <c r="O1303" s="2">
        <v>40641</v>
      </c>
      <c r="P1303" s="34"/>
      <c r="Q1303" s="34"/>
    </row>
    <row r="1304" spans="1:17" x14ac:dyDescent="0.3">
      <c r="A1304" s="1">
        <v>46468</v>
      </c>
      <c r="B1304" s="2">
        <v>40848</v>
      </c>
      <c r="C1304" s="1" t="s">
        <v>20</v>
      </c>
      <c r="D1304" s="1">
        <v>41</v>
      </c>
      <c r="E1304" s="1">
        <v>1618.31</v>
      </c>
      <c r="F1304" s="1" t="s">
        <v>14</v>
      </c>
      <c r="G1304" s="1">
        <v>1.99</v>
      </c>
      <c r="H1304" s="1">
        <f>(70/100*Canada_data[[#This Row],[Sales]])</f>
        <v>1132.8169999999998</v>
      </c>
      <c r="I1304" s="1">
        <f>Canada_data[[#This Row],[ Cost Of Goods ]]+Canada_data[[#This Row],[Shipping Cost]]</f>
        <v>1134.8069999999998</v>
      </c>
      <c r="J1304" s="1" t="s">
        <v>56</v>
      </c>
      <c r="K1304" s="1" t="s">
        <v>29</v>
      </c>
      <c r="L1304" s="1" t="s">
        <v>30</v>
      </c>
      <c r="M1304" s="1" t="s">
        <v>31</v>
      </c>
      <c r="N1304" s="1" t="s">
        <v>32</v>
      </c>
      <c r="O1304" s="1" t="s">
        <v>138</v>
      </c>
      <c r="P1304" s="34"/>
      <c r="Q1304" s="34"/>
    </row>
    <row r="1305" spans="1:17" x14ac:dyDescent="0.3">
      <c r="A1305" s="1">
        <v>44997</v>
      </c>
      <c r="B1305" s="2" t="s">
        <v>144</v>
      </c>
      <c r="C1305" s="1" t="s">
        <v>13</v>
      </c>
      <c r="D1305" s="1">
        <v>46</v>
      </c>
      <c r="E1305" s="1">
        <v>88.1</v>
      </c>
      <c r="F1305" s="1" t="s">
        <v>25</v>
      </c>
      <c r="G1305" s="1">
        <v>4.8600000000000003</v>
      </c>
      <c r="H1305" s="1">
        <f>(70/100*Canada_data[[#This Row],[Sales]])</f>
        <v>61.669999999999995</v>
      </c>
      <c r="I1305" s="1">
        <f>Canada_data[[#This Row],[ Cost Of Goods ]]+Canada_data[[#This Row],[Shipping Cost]]</f>
        <v>66.53</v>
      </c>
      <c r="J1305" s="1" t="s">
        <v>72</v>
      </c>
      <c r="K1305" s="1" t="s">
        <v>16</v>
      </c>
      <c r="L1305" s="1" t="s">
        <v>17</v>
      </c>
      <c r="M1305" s="1" t="s">
        <v>18</v>
      </c>
      <c r="N1305" s="1" t="s">
        <v>19</v>
      </c>
      <c r="O1305" s="2">
        <v>40584</v>
      </c>
      <c r="P1305" s="34"/>
      <c r="Q1305" s="34"/>
    </row>
    <row r="1306" spans="1:17" x14ac:dyDescent="0.3">
      <c r="A1306" s="1">
        <v>12066</v>
      </c>
      <c r="B1306" s="2">
        <v>40696</v>
      </c>
      <c r="C1306" s="1" t="s">
        <v>60</v>
      </c>
      <c r="D1306" s="1">
        <v>27</v>
      </c>
      <c r="E1306" s="1">
        <v>4442.049</v>
      </c>
      <c r="F1306" s="1" t="s">
        <v>25</v>
      </c>
      <c r="G1306" s="1">
        <v>8.08</v>
      </c>
      <c r="H1306" s="1">
        <f>(70/100*Canada_data[[#This Row],[Sales]])</f>
        <v>3109.4342999999999</v>
      </c>
      <c r="I1306" s="1">
        <f>Canada_data[[#This Row],[ Cost Of Goods ]]+Canada_data[[#This Row],[Shipping Cost]]</f>
        <v>3117.5142999999998</v>
      </c>
      <c r="J1306" s="1" t="s">
        <v>49</v>
      </c>
      <c r="K1306" s="1" t="s">
        <v>44</v>
      </c>
      <c r="L1306" s="1" t="s">
        <v>30</v>
      </c>
      <c r="M1306" s="1" t="s">
        <v>50</v>
      </c>
      <c r="N1306" s="1" t="s">
        <v>19</v>
      </c>
      <c r="O1306" s="2">
        <v>40726</v>
      </c>
      <c r="P1306" s="34"/>
      <c r="Q1306" s="34"/>
    </row>
    <row r="1307" spans="1:17" x14ac:dyDescent="0.3">
      <c r="A1307" s="1">
        <v>18432</v>
      </c>
      <c r="B1307" s="2">
        <v>40880</v>
      </c>
      <c r="C1307" s="1" t="s">
        <v>35</v>
      </c>
      <c r="D1307" s="1">
        <v>12</v>
      </c>
      <c r="E1307" s="1">
        <v>76.42</v>
      </c>
      <c r="F1307" s="1" t="s">
        <v>14</v>
      </c>
      <c r="G1307" s="1">
        <v>0.83</v>
      </c>
      <c r="H1307" s="1">
        <f>(70/100*Canada_data[[#This Row],[Sales]])</f>
        <v>53.494</v>
      </c>
      <c r="I1307" s="1">
        <f>Canada_data[[#This Row],[ Cost Of Goods ]]+Canada_data[[#This Row],[Shipping Cost]]</f>
        <v>54.323999999999998</v>
      </c>
      <c r="J1307" s="1" t="s">
        <v>43</v>
      </c>
      <c r="K1307" s="1" t="s">
        <v>22</v>
      </c>
      <c r="L1307" s="1" t="s">
        <v>27</v>
      </c>
      <c r="M1307" s="1" t="s">
        <v>41</v>
      </c>
      <c r="N1307" s="1" t="s">
        <v>38</v>
      </c>
      <c r="O1307" s="1" t="s">
        <v>157</v>
      </c>
      <c r="P1307" s="34"/>
      <c r="Q1307" s="34"/>
    </row>
    <row r="1308" spans="1:17" x14ac:dyDescent="0.3">
      <c r="A1308" s="1">
        <v>14021</v>
      </c>
      <c r="B1308" s="2">
        <v>40727</v>
      </c>
      <c r="C1308" s="1" t="s">
        <v>35</v>
      </c>
      <c r="D1308" s="1">
        <v>12</v>
      </c>
      <c r="E1308" s="1">
        <v>27.05</v>
      </c>
      <c r="F1308" s="1" t="s">
        <v>14</v>
      </c>
      <c r="G1308" s="1">
        <v>0.83</v>
      </c>
      <c r="H1308" s="1">
        <f>(70/100*Canada_data[[#This Row],[Sales]])</f>
        <v>18.934999999999999</v>
      </c>
      <c r="I1308" s="1">
        <f>Canada_data[[#This Row],[ Cost Of Goods ]]+Canada_data[[#This Row],[Shipping Cost]]</f>
        <v>19.764999999999997</v>
      </c>
      <c r="J1308" s="1" t="s">
        <v>43</v>
      </c>
      <c r="K1308" s="1" t="s">
        <v>22</v>
      </c>
      <c r="L1308" s="1" t="s">
        <v>27</v>
      </c>
      <c r="M1308" s="1" t="s">
        <v>41</v>
      </c>
      <c r="N1308" s="1" t="s">
        <v>38</v>
      </c>
      <c r="O1308" s="2">
        <v>40758</v>
      </c>
      <c r="P1308" s="34"/>
      <c r="Q1308" s="34"/>
    </row>
    <row r="1309" spans="1:17" x14ac:dyDescent="0.3">
      <c r="A1309" s="1">
        <v>3588</v>
      </c>
      <c r="B1309" s="2" t="s">
        <v>55</v>
      </c>
      <c r="C1309" s="1" t="s">
        <v>53</v>
      </c>
      <c r="D1309" s="1">
        <v>14</v>
      </c>
      <c r="E1309" s="1">
        <v>410.27</v>
      </c>
      <c r="F1309" s="1" t="s">
        <v>25</v>
      </c>
      <c r="G1309" s="1">
        <v>3.92</v>
      </c>
      <c r="H1309" s="1">
        <f>(70/100*Canada_data[[#This Row],[Sales]])</f>
        <v>287.18899999999996</v>
      </c>
      <c r="I1309" s="1">
        <f>Canada_data[[#This Row],[ Cost Of Goods ]]+Canada_data[[#This Row],[Shipping Cost]]</f>
        <v>291.10899999999998</v>
      </c>
      <c r="J1309" s="1" t="s">
        <v>72</v>
      </c>
      <c r="K1309" s="1" t="s">
        <v>29</v>
      </c>
      <c r="L1309" s="1" t="s">
        <v>17</v>
      </c>
      <c r="M1309" s="1" t="s">
        <v>18</v>
      </c>
      <c r="N1309" s="1" t="s">
        <v>32</v>
      </c>
      <c r="O1309" s="1" t="s">
        <v>251</v>
      </c>
      <c r="P1309" s="34"/>
      <c r="Q1309" s="34"/>
    </row>
    <row r="1310" spans="1:17" x14ac:dyDescent="0.3">
      <c r="A1310" s="1">
        <v>29318</v>
      </c>
      <c r="B1310" s="2" t="s">
        <v>228</v>
      </c>
      <c r="C1310" s="1" t="s">
        <v>53</v>
      </c>
      <c r="D1310" s="1">
        <v>21</v>
      </c>
      <c r="E1310" s="1">
        <v>2954.14</v>
      </c>
      <c r="F1310" s="1" t="s">
        <v>14</v>
      </c>
      <c r="G1310" s="1">
        <v>35</v>
      </c>
      <c r="H1310" s="1">
        <f>(70/100*Canada_data[[#This Row],[Sales]])</f>
        <v>2067.8979999999997</v>
      </c>
      <c r="I1310" s="1">
        <f>Canada_data[[#This Row],[ Cost Of Goods ]]+Canada_data[[#This Row],[Shipping Cost]]</f>
        <v>2102.8979999999997</v>
      </c>
      <c r="J1310" s="1" t="s">
        <v>56</v>
      </c>
      <c r="K1310" s="1" t="s">
        <v>22</v>
      </c>
      <c r="L1310" s="1" t="s">
        <v>27</v>
      </c>
      <c r="M1310" s="1" t="s">
        <v>64</v>
      </c>
      <c r="N1310" s="1" t="s">
        <v>93</v>
      </c>
      <c r="O1310" s="2">
        <v>40550</v>
      </c>
      <c r="P1310" s="34"/>
      <c r="Q1310" s="34"/>
    </row>
    <row r="1311" spans="1:17" x14ac:dyDescent="0.3">
      <c r="A1311" s="1">
        <v>27589</v>
      </c>
      <c r="B1311" s="2" t="s">
        <v>54</v>
      </c>
      <c r="C1311" s="1" t="s">
        <v>60</v>
      </c>
      <c r="D1311" s="1">
        <v>36</v>
      </c>
      <c r="E1311" s="1">
        <v>64.430000000000007</v>
      </c>
      <c r="F1311" s="1" t="s">
        <v>25</v>
      </c>
      <c r="G1311" s="1">
        <v>1.49</v>
      </c>
      <c r="H1311" s="1">
        <f>(70/100*Canada_data[[#This Row],[Sales]])</f>
        <v>45.100999999999999</v>
      </c>
      <c r="I1311" s="1">
        <f>Canada_data[[#This Row],[ Cost Of Goods ]]+Canada_data[[#This Row],[Shipping Cost]]</f>
        <v>46.591000000000001</v>
      </c>
      <c r="J1311" s="1" t="s">
        <v>56</v>
      </c>
      <c r="K1311" s="1" t="s">
        <v>22</v>
      </c>
      <c r="L1311" s="1" t="s">
        <v>17</v>
      </c>
      <c r="M1311" s="1" t="s">
        <v>57</v>
      </c>
      <c r="N1311" s="1" t="s">
        <v>62</v>
      </c>
      <c r="O1311" s="1" t="s">
        <v>194</v>
      </c>
      <c r="P1311" s="34"/>
      <c r="Q1311" s="34"/>
    </row>
    <row r="1312" spans="1:17" x14ac:dyDescent="0.3">
      <c r="A1312" s="1">
        <v>12263</v>
      </c>
      <c r="B1312" s="2">
        <v>40701</v>
      </c>
      <c r="C1312" s="1" t="s">
        <v>35</v>
      </c>
      <c r="D1312" s="1">
        <v>12</v>
      </c>
      <c r="E1312" s="1">
        <v>515.65</v>
      </c>
      <c r="F1312" s="1" t="s">
        <v>25</v>
      </c>
      <c r="G1312" s="1">
        <v>3.99</v>
      </c>
      <c r="H1312" s="1">
        <f>(70/100*Canada_data[[#This Row],[Sales]])</f>
        <v>360.95499999999998</v>
      </c>
      <c r="I1312" s="1">
        <f>Canada_data[[#This Row],[ Cost Of Goods ]]+Canada_data[[#This Row],[Shipping Cost]]</f>
        <v>364.94499999999999</v>
      </c>
      <c r="J1312" s="1" t="s">
        <v>56</v>
      </c>
      <c r="K1312" s="1" t="s">
        <v>22</v>
      </c>
      <c r="L1312" s="1" t="s">
        <v>27</v>
      </c>
      <c r="M1312" s="1" t="s">
        <v>76</v>
      </c>
      <c r="N1312" s="1" t="s">
        <v>19</v>
      </c>
      <c r="O1312" s="2">
        <v>40701</v>
      </c>
      <c r="P1312" s="34"/>
      <c r="Q1312" s="34"/>
    </row>
    <row r="1313" spans="1:17" x14ac:dyDescent="0.3">
      <c r="A1313" s="1">
        <v>21542</v>
      </c>
      <c r="B1313" s="2" t="s">
        <v>110</v>
      </c>
      <c r="C1313" s="1" t="s">
        <v>35</v>
      </c>
      <c r="D1313" s="1">
        <v>43</v>
      </c>
      <c r="E1313" s="1">
        <v>11674.968000000001</v>
      </c>
      <c r="F1313" s="1" t="s">
        <v>21</v>
      </c>
      <c r="G1313" s="1">
        <v>84.84</v>
      </c>
      <c r="H1313" s="1">
        <f>(70/100*Canada_data[[#This Row],[Sales]])</f>
        <v>8172.4776000000002</v>
      </c>
      <c r="I1313" s="1">
        <f>Canada_data[[#This Row],[ Cost Of Goods ]]+Canada_data[[#This Row],[Shipping Cost]]</f>
        <v>8257.3176000000003</v>
      </c>
      <c r="J1313" s="1" t="s">
        <v>126</v>
      </c>
      <c r="K1313" s="1" t="s">
        <v>22</v>
      </c>
      <c r="L1313" s="1" t="s">
        <v>17</v>
      </c>
      <c r="M1313" s="1" t="s">
        <v>57</v>
      </c>
      <c r="N1313" s="1" t="s">
        <v>62</v>
      </c>
      <c r="O1313" s="1" t="s">
        <v>100</v>
      </c>
      <c r="P1313" s="34"/>
      <c r="Q1313" s="34"/>
    </row>
    <row r="1314" spans="1:17" x14ac:dyDescent="0.3">
      <c r="A1314" s="1">
        <v>13472</v>
      </c>
      <c r="B1314" s="2" t="s">
        <v>195</v>
      </c>
      <c r="C1314" s="1" t="s">
        <v>20</v>
      </c>
      <c r="D1314" s="1">
        <v>26</v>
      </c>
      <c r="E1314" s="1">
        <v>106.03</v>
      </c>
      <c r="F1314" s="1" t="s">
        <v>25</v>
      </c>
      <c r="G1314" s="1">
        <v>0.5</v>
      </c>
      <c r="H1314" s="1">
        <f>(70/100*Canada_data[[#This Row],[Sales]])</f>
        <v>74.220999999999989</v>
      </c>
      <c r="I1314" s="1">
        <f>Canada_data[[#This Row],[ Cost Of Goods ]]+Canada_data[[#This Row],[Shipping Cost]]</f>
        <v>74.720999999999989</v>
      </c>
      <c r="J1314" s="1" t="s">
        <v>43</v>
      </c>
      <c r="K1314" s="1" t="s">
        <v>29</v>
      </c>
      <c r="L1314" s="1" t="s">
        <v>27</v>
      </c>
      <c r="M1314" s="1" t="s">
        <v>85</v>
      </c>
      <c r="N1314" s="1" t="s">
        <v>19</v>
      </c>
      <c r="O1314" s="1" t="s">
        <v>196</v>
      </c>
      <c r="P1314" s="34"/>
      <c r="Q1314" s="34"/>
    </row>
    <row r="1315" spans="1:17" x14ac:dyDescent="0.3">
      <c r="A1315" s="1">
        <v>41987</v>
      </c>
      <c r="B1315" s="2" t="s">
        <v>136</v>
      </c>
      <c r="C1315" s="1" t="s">
        <v>53</v>
      </c>
      <c r="D1315" s="1">
        <v>25</v>
      </c>
      <c r="E1315" s="1">
        <v>6481.0479999999998</v>
      </c>
      <c r="F1315" s="1" t="s">
        <v>21</v>
      </c>
      <c r="G1315" s="1">
        <v>29.2</v>
      </c>
      <c r="H1315" s="1">
        <f>(70/100*Canada_data[[#This Row],[Sales]])</f>
        <v>4536.7335999999996</v>
      </c>
      <c r="I1315" s="1">
        <f>Canada_data[[#This Row],[ Cost Of Goods ]]+Canada_data[[#This Row],[Shipping Cost]]</f>
        <v>4565.9335999999994</v>
      </c>
      <c r="J1315" s="1" t="s">
        <v>59</v>
      </c>
      <c r="K1315" s="1" t="s">
        <v>22</v>
      </c>
      <c r="L1315" s="1" t="s">
        <v>17</v>
      </c>
      <c r="M1315" s="1" t="s">
        <v>57</v>
      </c>
      <c r="N1315" s="1" t="s">
        <v>62</v>
      </c>
      <c r="O1315" s="1" t="s">
        <v>115</v>
      </c>
      <c r="P1315" s="34"/>
      <c r="Q1315" s="34"/>
    </row>
    <row r="1316" spans="1:17" x14ac:dyDescent="0.3">
      <c r="A1316" s="1">
        <v>35555</v>
      </c>
      <c r="B1316" s="2">
        <v>40636</v>
      </c>
      <c r="C1316" s="1" t="s">
        <v>60</v>
      </c>
      <c r="D1316" s="1">
        <v>50</v>
      </c>
      <c r="E1316" s="1">
        <v>11266.4</v>
      </c>
      <c r="F1316" s="1" t="s">
        <v>21</v>
      </c>
      <c r="G1316" s="1">
        <v>43.32</v>
      </c>
      <c r="H1316" s="1">
        <f>(70/100*Canada_data[[#This Row],[Sales]])</f>
        <v>7886.48</v>
      </c>
      <c r="I1316" s="1">
        <f>Canada_data[[#This Row],[ Cost Of Goods ]]+Canada_data[[#This Row],[Shipping Cost]]</f>
        <v>7929.7999999999993</v>
      </c>
      <c r="J1316" s="1" t="s">
        <v>56</v>
      </c>
      <c r="K1316" s="1" t="s">
        <v>22</v>
      </c>
      <c r="L1316" s="1" t="s">
        <v>17</v>
      </c>
      <c r="M1316" s="1" t="s">
        <v>23</v>
      </c>
      <c r="N1316" s="1" t="s">
        <v>24</v>
      </c>
      <c r="O1316" s="2">
        <v>40666</v>
      </c>
      <c r="P1316" s="34"/>
      <c r="Q1316" s="34"/>
    </row>
    <row r="1317" spans="1:17" x14ac:dyDescent="0.3">
      <c r="A1317" s="1">
        <v>20102</v>
      </c>
      <c r="B1317" s="2">
        <v>40669</v>
      </c>
      <c r="C1317" s="1" t="s">
        <v>35</v>
      </c>
      <c r="D1317" s="1">
        <v>15</v>
      </c>
      <c r="E1317" s="1">
        <v>333.3</v>
      </c>
      <c r="F1317" s="1" t="s">
        <v>25</v>
      </c>
      <c r="G1317" s="1">
        <v>1.99</v>
      </c>
      <c r="H1317" s="1">
        <f>(70/100*Canada_data[[#This Row],[Sales]])</f>
        <v>233.31</v>
      </c>
      <c r="I1317" s="1">
        <f>Canada_data[[#This Row],[ Cost Of Goods ]]+Canada_data[[#This Row],[Shipping Cost]]</f>
        <v>235.3</v>
      </c>
      <c r="J1317" s="1" t="s">
        <v>40</v>
      </c>
      <c r="K1317" s="1" t="s">
        <v>44</v>
      </c>
      <c r="L1317" s="1" t="s">
        <v>30</v>
      </c>
      <c r="M1317" s="1" t="s">
        <v>31</v>
      </c>
      <c r="N1317" s="1" t="s">
        <v>32</v>
      </c>
      <c r="O1317" s="2">
        <v>40700</v>
      </c>
      <c r="P1317" s="34"/>
      <c r="Q1317" s="34"/>
    </row>
    <row r="1318" spans="1:17" x14ac:dyDescent="0.3">
      <c r="A1318" s="1">
        <v>51463</v>
      </c>
      <c r="B1318" s="2" t="s">
        <v>96</v>
      </c>
      <c r="C1318" s="1" t="s">
        <v>13</v>
      </c>
      <c r="D1318" s="1">
        <v>7</v>
      </c>
      <c r="E1318" s="1">
        <v>405.33949999999999</v>
      </c>
      <c r="F1318" s="1" t="s">
        <v>14</v>
      </c>
      <c r="G1318" s="1">
        <v>3.9</v>
      </c>
      <c r="H1318" s="1">
        <f>(70/100*Canada_data[[#This Row],[Sales]])</f>
        <v>283.73764999999997</v>
      </c>
      <c r="I1318" s="1">
        <f>Canada_data[[#This Row],[ Cost Of Goods ]]+Canada_data[[#This Row],[Shipping Cost]]</f>
        <v>287.63764999999995</v>
      </c>
      <c r="J1318" s="1" t="s">
        <v>36</v>
      </c>
      <c r="K1318" s="1" t="s">
        <v>22</v>
      </c>
      <c r="L1318" s="1" t="s">
        <v>30</v>
      </c>
      <c r="M1318" s="1" t="s">
        <v>50</v>
      </c>
      <c r="N1318" s="1" t="s">
        <v>19</v>
      </c>
      <c r="O1318" s="1" t="s">
        <v>96</v>
      </c>
      <c r="P1318" s="34"/>
      <c r="Q1318" s="34"/>
    </row>
    <row r="1319" spans="1:17" x14ac:dyDescent="0.3">
      <c r="A1319" s="1">
        <v>32546</v>
      </c>
      <c r="B1319" s="2" t="s">
        <v>55</v>
      </c>
      <c r="C1319" s="1" t="s">
        <v>20</v>
      </c>
      <c r="D1319" s="1">
        <v>47</v>
      </c>
      <c r="E1319" s="1">
        <v>1294.0229999999999</v>
      </c>
      <c r="F1319" s="1" t="s">
        <v>25</v>
      </c>
      <c r="G1319" s="1">
        <v>1.25</v>
      </c>
      <c r="H1319" s="1">
        <f>(70/100*Canada_data[[#This Row],[Sales]])</f>
        <v>905.81609999999989</v>
      </c>
      <c r="I1319" s="1">
        <f>Canada_data[[#This Row],[ Cost Of Goods ]]+Canada_data[[#This Row],[Shipping Cost]]</f>
        <v>907.06609999999989</v>
      </c>
      <c r="J1319" s="1" t="s">
        <v>36</v>
      </c>
      <c r="K1319" s="1" t="s">
        <v>29</v>
      </c>
      <c r="L1319" s="1" t="s">
        <v>30</v>
      </c>
      <c r="M1319" s="1" t="s">
        <v>50</v>
      </c>
      <c r="N1319" s="1" t="s">
        <v>32</v>
      </c>
      <c r="O1319" s="1" t="s">
        <v>45</v>
      </c>
      <c r="P1319" s="34"/>
      <c r="Q1319" s="34"/>
    </row>
    <row r="1320" spans="1:17" x14ac:dyDescent="0.3">
      <c r="A1320" s="1">
        <v>3393</v>
      </c>
      <c r="B1320" s="2">
        <v>40609</v>
      </c>
      <c r="C1320" s="1" t="s">
        <v>35</v>
      </c>
      <c r="D1320" s="1">
        <v>7</v>
      </c>
      <c r="E1320" s="1">
        <v>127.74</v>
      </c>
      <c r="F1320" s="1" t="s">
        <v>14</v>
      </c>
      <c r="G1320" s="1">
        <v>4</v>
      </c>
      <c r="H1320" s="1">
        <f>(70/100*Canada_data[[#This Row],[Sales]])</f>
        <v>89.417999999999992</v>
      </c>
      <c r="I1320" s="1">
        <f>Canada_data[[#This Row],[ Cost Of Goods ]]+Canada_data[[#This Row],[Shipping Cost]]</f>
        <v>93.417999999999992</v>
      </c>
      <c r="J1320" s="1" t="s">
        <v>43</v>
      </c>
      <c r="K1320" s="1" t="s">
        <v>16</v>
      </c>
      <c r="L1320" s="1" t="s">
        <v>30</v>
      </c>
      <c r="M1320" s="1" t="s">
        <v>31</v>
      </c>
      <c r="N1320" s="1" t="s">
        <v>19</v>
      </c>
      <c r="O1320" s="2">
        <v>40640</v>
      </c>
      <c r="P1320" s="34"/>
      <c r="Q1320" s="34"/>
    </row>
    <row r="1321" spans="1:17" x14ac:dyDescent="0.3">
      <c r="A1321" s="1">
        <v>58372</v>
      </c>
      <c r="B1321" s="2">
        <v>40578</v>
      </c>
      <c r="C1321" s="1" t="s">
        <v>13</v>
      </c>
      <c r="D1321" s="1">
        <v>48</v>
      </c>
      <c r="E1321" s="1">
        <v>184.1</v>
      </c>
      <c r="F1321" s="1" t="s">
        <v>25</v>
      </c>
      <c r="G1321" s="1">
        <v>0.7</v>
      </c>
      <c r="H1321" s="1">
        <f>(70/100*Canada_data[[#This Row],[Sales]])</f>
        <v>128.86999999999998</v>
      </c>
      <c r="I1321" s="1">
        <f>Canada_data[[#This Row],[ Cost Of Goods ]]+Canada_data[[#This Row],[Shipping Cost]]</f>
        <v>129.56999999999996</v>
      </c>
      <c r="J1321" s="1" t="s">
        <v>43</v>
      </c>
      <c r="K1321" s="1" t="s">
        <v>22</v>
      </c>
      <c r="L1321" s="1" t="s">
        <v>27</v>
      </c>
      <c r="M1321" s="1" t="s">
        <v>41</v>
      </c>
      <c r="N1321" s="1" t="s">
        <v>38</v>
      </c>
      <c r="O1321" s="2">
        <v>40728</v>
      </c>
      <c r="P1321" s="34"/>
      <c r="Q1321" s="34"/>
    </row>
    <row r="1322" spans="1:17" x14ac:dyDescent="0.3">
      <c r="A1322" s="1">
        <v>52930</v>
      </c>
      <c r="B1322" s="2">
        <v>40766</v>
      </c>
      <c r="C1322" s="1" t="s">
        <v>13</v>
      </c>
      <c r="D1322" s="1">
        <v>24</v>
      </c>
      <c r="E1322" s="1">
        <v>1112.1569999999999</v>
      </c>
      <c r="F1322" s="1" t="s">
        <v>25</v>
      </c>
      <c r="G1322" s="1">
        <v>3.3</v>
      </c>
      <c r="H1322" s="1">
        <f>(70/100*Canada_data[[#This Row],[Sales]])</f>
        <v>778.5098999999999</v>
      </c>
      <c r="I1322" s="1">
        <f>Canada_data[[#This Row],[ Cost Of Goods ]]+Canada_data[[#This Row],[Shipping Cost]]</f>
        <v>781.80989999999986</v>
      </c>
      <c r="J1322" s="1" t="s">
        <v>56</v>
      </c>
      <c r="K1322" s="1" t="s">
        <v>22</v>
      </c>
      <c r="L1322" s="1" t="s">
        <v>30</v>
      </c>
      <c r="M1322" s="1" t="s">
        <v>50</v>
      </c>
      <c r="N1322" s="1" t="s">
        <v>32</v>
      </c>
      <c r="O1322" s="2">
        <v>40766</v>
      </c>
      <c r="P1322" s="34"/>
      <c r="Q1322" s="34"/>
    </row>
    <row r="1323" spans="1:17" x14ac:dyDescent="0.3">
      <c r="A1323" s="1">
        <v>28870</v>
      </c>
      <c r="B1323" s="2">
        <v>40827</v>
      </c>
      <c r="C1323" s="1" t="s">
        <v>35</v>
      </c>
      <c r="D1323" s="1">
        <v>27</v>
      </c>
      <c r="E1323" s="1">
        <v>1154.8900000000001</v>
      </c>
      <c r="F1323" s="1" t="s">
        <v>25</v>
      </c>
      <c r="G1323" s="1">
        <v>6.5</v>
      </c>
      <c r="H1323" s="1">
        <f>(70/100*Canada_data[[#This Row],[Sales]])</f>
        <v>808.423</v>
      </c>
      <c r="I1323" s="1">
        <f>Canada_data[[#This Row],[ Cost Of Goods ]]+Canada_data[[#This Row],[Shipping Cost]]</f>
        <v>814.923</v>
      </c>
      <c r="J1323" s="1" t="s">
        <v>108</v>
      </c>
      <c r="K1323" s="1" t="s">
        <v>22</v>
      </c>
      <c r="L1323" s="1" t="s">
        <v>30</v>
      </c>
      <c r="M1323" s="1" t="s">
        <v>31</v>
      </c>
      <c r="N1323" s="1" t="s">
        <v>19</v>
      </c>
      <c r="O1323" s="2">
        <v>40858</v>
      </c>
      <c r="P1323" s="34"/>
      <c r="Q1323" s="34"/>
    </row>
    <row r="1324" spans="1:17" x14ac:dyDescent="0.3">
      <c r="A1324" s="1">
        <v>52929</v>
      </c>
      <c r="B1324" s="2">
        <v>40759</v>
      </c>
      <c r="C1324" s="1" t="s">
        <v>35</v>
      </c>
      <c r="D1324" s="1">
        <v>7</v>
      </c>
      <c r="E1324" s="1">
        <v>46.94</v>
      </c>
      <c r="F1324" s="1" t="s">
        <v>25</v>
      </c>
      <c r="G1324" s="1">
        <v>1.22</v>
      </c>
      <c r="H1324" s="1">
        <f>(70/100*Canada_data[[#This Row],[Sales]])</f>
        <v>32.857999999999997</v>
      </c>
      <c r="I1324" s="1">
        <f>Canada_data[[#This Row],[ Cost Of Goods ]]+Canada_data[[#This Row],[Shipping Cost]]</f>
        <v>34.077999999999996</v>
      </c>
      <c r="J1324" s="1" t="s">
        <v>26</v>
      </c>
      <c r="K1324" s="1" t="s">
        <v>44</v>
      </c>
      <c r="L1324" s="1" t="s">
        <v>27</v>
      </c>
      <c r="M1324" s="1" t="s">
        <v>41</v>
      </c>
      <c r="N1324" s="1" t="s">
        <v>38</v>
      </c>
      <c r="O1324" s="2">
        <v>40790</v>
      </c>
      <c r="P1324" s="34"/>
      <c r="Q1324" s="34"/>
    </row>
    <row r="1325" spans="1:17" x14ac:dyDescent="0.3">
      <c r="A1325" s="1">
        <v>38466</v>
      </c>
      <c r="B1325" s="2" t="s">
        <v>132</v>
      </c>
      <c r="C1325" s="1" t="s">
        <v>20</v>
      </c>
      <c r="D1325" s="1">
        <v>37</v>
      </c>
      <c r="E1325" s="1">
        <v>111.37</v>
      </c>
      <c r="F1325" s="1" t="s">
        <v>25</v>
      </c>
      <c r="G1325" s="1">
        <v>0.5</v>
      </c>
      <c r="H1325" s="1">
        <f>(70/100*Canada_data[[#This Row],[Sales]])</f>
        <v>77.959000000000003</v>
      </c>
      <c r="I1325" s="1">
        <f>Canada_data[[#This Row],[ Cost Of Goods ]]+Canada_data[[#This Row],[Shipping Cost]]</f>
        <v>78.459000000000003</v>
      </c>
      <c r="J1325" s="1" t="s">
        <v>56</v>
      </c>
      <c r="K1325" s="1" t="s">
        <v>22</v>
      </c>
      <c r="L1325" s="1" t="s">
        <v>27</v>
      </c>
      <c r="M1325" s="1" t="s">
        <v>85</v>
      </c>
      <c r="N1325" s="1" t="s">
        <v>19</v>
      </c>
      <c r="O1325" s="1" t="s">
        <v>119</v>
      </c>
      <c r="P1325" s="34"/>
      <c r="Q1325" s="34"/>
    </row>
    <row r="1326" spans="1:17" x14ac:dyDescent="0.3">
      <c r="A1326" s="1">
        <v>46311</v>
      </c>
      <c r="B1326" s="2" t="s">
        <v>140</v>
      </c>
      <c r="C1326" s="1" t="s">
        <v>35</v>
      </c>
      <c r="D1326" s="1">
        <v>44</v>
      </c>
      <c r="E1326" s="1">
        <v>302.07</v>
      </c>
      <c r="F1326" s="1" t="s">
        <v>25</v>
      </c>
      <c r="G1326" s="1">
        <v>8.4</v>
      </c>
      <c r="H1326" s="1">
        <f>(70/100*Canada_data[[#This Row],[Sales]])</f>
        <v>211.44899999999998</v>
      </c>
      <c r="I1326" s="1">
        <f>Canada_data[[#This Row],[ Cost Of Goods ]]+Canada_data[[#This Row],[Shipping Cost]]</f>
        <v>219.84899999999999</v>
      </c>
      <c r="J1326" s="1" t="s">
        <v>108</v>
      </c>
      <c r="K1326" s="1" t="s">
        <v>16</v>
      </c>
      <c r="L1326" s="1" t="s">
        <v>27</v>
      </c>
      <c r="M1326" s="1" t="s">
        <v>28</v>
      </c>
      <c r="N1326" s="1" t="s">
        <v>19</v>
      </c>
      <c r="O1326" s="1" t="s">
        <v>147</v>
      </c>
      <c r="P1326" s="34"/>
      <c r="Q1326" s="34"/>
    </row>
    <row r="1327" spans="1:17" x14ac:dyDescent="0.3">
      <c r="A1327" s="1">
        <v>37121</v>
      </c>
      <c r="B1327" s="2" t="s">
        <v>161</v>
      </c>
      <c r="C1327" s="1" t="s">
        <v>53</v>
      </c>
      <c r="D1327" s="1">
        <v>44</v>
      </c>
      <c r="E1327" s="1">
        <v>9499.2999999999993</v>
      </c>
      <c r="F1327" s="1" t="s">
        <v>21</v>
      </c>
      <c r="G1327" s="1">
        <v>64.2</v>
      </c>
      <c r="H1327" s="1">
        <f>(70/100*Canada_data[[#This Row],[Sales]])</f>
        <v>6649.5099999999993</v>
      </c>
      <c r="I1327" s="1">
        <f>Canada_data[[#This Row],[ Cost Of Goods ]]+Canada_data[[#This Row],[Shipping Cost]]</f>
        <v>6713.7099999999991</v>
      </c>
      <c r="J1327" s="1" t="s">
        <v>56</v>
      </c>
      <c r="K1327" s="1" t="s">
        <v>22</v>
      </c>
      <c r="L1327" s="1" t="s">
        <v>17</v>
      </c>
      <c r="M1327" s="1" t="s">
        <v>23</v>
      </c>
      <c r="N1327" s="1" t="s">
        <v>24</v>
      </c>
      <c r="O1327" s="1" t="s">
        <v>162</v>
      </c>
      <c r="P1327" s="34"/>
      <c r="Q1327" s="34"/>
    </row>
    <row r="1328" spans="1:17" x14ac:dyDescent="0.3">
      <c r="A1328" s="1">
        <v>52929</v>
      </c>
      <c r="B1328" s="2">
        <v>40759</v>
      </c>
      <c r="C1328" s="1" t="s">
        <v>35</v>
      </c>
      <c r="D1328" s="1">
        <v>19</v>
      </c>
      <c r="E1328" s="1">
        <v>53.94</v>
      </c>
      <c r="F1328" s="1" t="s">
        <v>25</v>
      </c>
      <c r="G1328" s="1">
        <v>1.25</v>
      </c>
      <c r="H1328" s="1">
        <f>(70/100*Canada_data[[#This Row],[Sales]])</f>
        <v>37.757999999999996</v>
      </c>
      <c r="I1328" s="1">
        <f>Canada_data[[#This Row],[ Cost Of Goods ]]+Canada_data[[#This Row],[Shipping Cost]]</f>
        <v>39.007999999999996</v>
      </c>
      <c r="J1328" s="1" t="s">
        <v>26</v>
      </c>
      <c r="K1328" s="1" t="s">
        <v>44</v>
      </c>
      <c r="L1328" s="1" t="s">
        <v>27</v>
      </c>
      <c r="M1328" s="1" t="s">
        <v>41</v>
      </c>
      <c r="N1328" s="1" t="s">
        <v>38</v>
      </c>
      <c r="O1328" s="2">
        <v>40790</v>
      </c>
      <c r="P1328" s="34"/>
      <c r="Q1328" s="34"/>
    </row>
    <row r="1329" spans="1:17" x14ac:dyDescent="0.3">
      <c r="A1329" s="1">
        <v>5989</v>
      </c>
      <c r="B1329" s="2" t="s">
        <v>202</v>
      </c>
      <c r="C1329" s="1" t="s">
        <v>60</v>
      </c>
      <c r="D1329" s="1">
        <v>21</v>
      </c>
      <c r="E1329" s="1">
        <v>56.77</v>
      </c>
      <c r="F1329" s="1" t="s">
        <v>25</v>
      </c>
      <c r="G1329" s="1">
        <v>1.34</v>
      </c>
      <c r="H1329" s="1">
        <f>(70/100*Canada_data[[#This Row],[Sales]])</f>
        <v>39.738999999999997</v>
      </c>
      <c r="I1329" s="1">
        <f>Canada_data[[#This Row],[ Cost Of Goods ]]+Canada_data[[#This Row],[Shipping Cost]]</f>
        <v>41.079000000000001</v>
      </c>
      <c r="J1329" s="1" t="s">
        <v>49</v>
      </c>
      <c r="K1329" s="1" t="s">
        <v>22</v>
      </c>
      <c r="L1329" s="1" t="s">
        <v>27</v>
      </c>
      <c r="M1329" s="1" t="s">
        <v>41</v>
      </c>
      <c r="N1329" s="1" t="s">
        <v>38</v>
      </c>
      <c r="O1329" s="1" t="s">
        <v>197</v>
      </c>
      <c r="P1329" s="34"/>
      <c r="Q1329" s="34"/>
    </row>
    <row r="1330" spans="1:17" x14ac:dyDescent="0.3">
      <c r="A1330" s="1">
        <v>35399</v>
      </c>
      <c r="B1330" s="2" t="s">
        <v>272</v>
      </c>
      <c r="C1330" s="1" t="s">
        <v>13</v>
      </c>
      <c r="D1330" s="1">
        <v>38</v>
      </c>
      <c r="E1330" s="1">
        <v>188.38</v>
      </c>
      <c r="F1330" s="1" t="s">
        <v>25</v>
      </c>
      <c r="G1330" s="1">
        <v>5.68</v>
      </c>
      <c r="H1330" s="1">
        <f>(70/100*Canada_data[[#This Row],[Sales]])</f>
        <v>131.86599999999999</v>
      </c>
      <c r="I1330" s="1">
        <f>Canada_data[[#This Row],[ Cost Of Goods ]]+Canada_data[[#This Row],[Shipping Cost]]</f>
        <v>137.54599999999999</v>
      </c>
      <c r="J1330" s="1" t="s">
        <v>108</v>
      </c>
      <c r="K1330" s="1" t="s">
        <v>22</v>
      </c>
      <c r="L1330" s="1" t="s">
        <v>27</v>
      </c>
      <c r="M1330" s="1" t="s">
        <v>79</v>
      </c>
      <c r="N1330" s="1" t="s">
        <v>19</v>
      </c>
      <c r="O1330" s="1" t="s">
        <v>186</v>
      </c>
      <c r="P1330" s="34"/>
      <c r="Q1330" s="34"/>
    </row>
    <row r="1331" spans="1:17" x14ac:dyDescent="0.3">
      <c r="A1331" s="1">
        <v>11233</v>
      </c>
      <c r="B1331" s="2" t="s">
        <v>218</v>
      </c>
      <c r="C1331" s="1" t="s">
        <v>53</v>
      </c>
      <c r="D1331" s="1">
        <v>25</v>
      </c>
      <c r="E1331" s="1">
        <v>276.5</v>
      </c>
      <c r="F1331" s="1" t="s">
        <v>25</v>
      </c>
      <c r="G1331" s="1">
        <v>4.8</v>
      </c>
      <c r="H1331" s="1">
        <f>(70/100*Canada_data[[#This Row],[Sales]])</f>
        <v>193.54999999999998</v>
      </c>
      <c r="I1331" s="1">
        <f>Canada_data[[#This Row],[ Cost Of Goods ]]+Canada_data[[#This Row],[Shipping Cost]]</f>
        <v>198.35</v>
      </c>
      <c r="J1331" s="1" t="s">
        <v>56</v>
      </c>
      <c r="K1331" s="1" t="s">
        <v>22</v>
      </c>
      <c r="L1331" s="1" t="s">
        <v>27</v>
      </c>
      <c r="M1331" s="1" t="s">
        <v>168</v>
      </c>
      <c r="N1331" s="1" t="s">
        <v>19</v>
      </c>
      <c r="O1331" s="2">
        <v>40552</v>
      </c>
      <c r="P1331" s="34"/>
      <c r="Q1331" s="34"/>
    </row>
    <row r="1332" spans="1:17" x14ac:dyDescent="0.3">
      <c r="A1332" s="1">
        <v>5347</v>
      </c>
      <c r="B1332" s="2" t="s">
        <v>241</v>
      </c>
      <c r="C1332" s="1" t="s">
        <v>60</v>
      </c>
      <c r="D1332" s="1">
        <v>1</v>
      </c>
      <c r="E1332" s="1">
        <v>187.20400000000001</v>
      </c>
      <c r="F1332" s="1" t="s">
        <v>25</v>
      </c>
      <c r="G1332" s="1">
        <v>5.26</v>
      </c>
      <c r="H1332" s="1">
        <f>(70/100*Canada_data[[#This Row],[Sales]])</f>
        <v>131.0428</v>
      </c>
      <c r="I1332" s="1">
        <f>Canada_data[[#This Row],[ Cost Of Goods ]]+Canada_data[[#This Row],[Shipping Cost]]</f>
        <v>136.30279999999999</v>
      </c>
      <c r="J1332" s="1" t="s">
        <v>59</v>
      </c>
      <c r="K1332" s="1" t="s">
        <v>22</v>
      </c>
      <c r="L1332" s="1" t="s">
        <v>30</v>
      </c>
      <c r="M1332" s="1" t="s">
        <v>50</v>
      </c>
      <c r="N1332" s="1" t="s">
        <v>19</v>
      </c>
      <c r="O1332" s="1" t="s">
        <v>231</v>
      </c>
      <c r="P1332" s="34"/>
      <c r="Q1332" s="34"/>
    </row>
    <row r="1333" spans="1:17" x14ac:dyDescent="0.3">
      <c r="A1333" s="1">
        <v>4128</v>
      </c>
      <c r="B1333" s="2">
        <v>40704</v>
      </c>
      <c r="C1333" s="1" t="s">
        <v>53</v>
      </c>
      <c r="D1333" s="1">
        <v>38</v>
      </c>
      <c r="E1333" s="1">
        <v>391.42</v>
      </c>
      <c r="F1333" s="1" t="s">
        <v>25</v>
      </c>
      <c r="G1333" s="1">
        <v>5.12</v>
      </c>
      <c r="H1333" s="1">
        <f>(70/100*Canada_data[[#This Row],[Sales]])</f>
        <v>273.99399999999997</v>
      </c>
      <c r="I1333" s="1">
        <f>Canada_data[[#This Row],[ Cost Of Goods ]]+Canada_data[[#This Row],[Shipping Cost]]</f>
        <v>279.11399999999998</v>
      </c>
      <c r="J1333" s="1" t="s">
        <v>56</v>
      </c>
      <c r="K1333" s="1" t="s">
        <v>16</v>
      </c>
      <c r="L1333" s="1" t="s">
        <v>27</v>
      </c>
      <c r="M1333" s="1" t="s">
        <v>28</v>
      </c>
      <c r="N1333" s="1" t="s">
        <v>19</v>
      </c>
      <c r="O1333" s="2">
        <v>40765</v>
      </c>
      <c r="P1333" s="34"/>
      <c r="Q1333" s="34"/>
    </row>
    <row r="1334" spans="1:17" x14ac:dyDescent="0.3">
      <c r="A1334" s="1">
        <v>42081</v>
      </c>
      <c r="B1334" s="2">
        <v>40817</v>
      </c>
      <c r="C1334" s="1" t="s">
        <v>13</v>
      </c>
      <c r="D1334" s="1">
        <v>36</v>
      </c>
      <c r="E1334" s="1">
        <v>188.34</v>
      </c>
      <c r="F1334" s="1" t="s">
        <v>25</v>
      </c>
      <c r="G1334" s="1">
        <v>5.74</v>
      </c>
      <c r="H1334" s="1">
        <f>(70/100*Canada_data[[#This Row],[Sales]])</f>
        <v>131.83799999999999</v>
      </c>
      <c r="I1334" s="1">
        <f>Canada_data[[#This Row],[ Cost Of Goods ]]+Canada_data[[#This Row],[Shipping Cost]]</f>
        <v>137.578</v>
      </c>
      <c r="J1334" s="1" t="s">
        <v>56</v>
      </c>
      <c r="K1334" s="1" t="s">
        <v>44</v>
      </c>
      <c r="L1334" s="1" t="s">
        <v>27</v>
      </c>
      <c r="M1334" s="1" t="s">
        <v>79</v>
      </c>
      <c r="N1334" s="1" t="s">
        <v>19</v>
      </c>
      <c r="O1334" s="1" t="s">
        <v>129</v>
      </c>
      <c r="P1334" s="34"/>
      <c r="Q1334" s="34"/>
    </row>
    <row r="1335" spans="1:17" x14ac:dyDescent="0.3">
      <c r="A1335" s="1">
        <v>6982</v>
      </c>
      <c r="B1335" s="2" t="s">
        <v>188</v>
      </c>
      <c r="C1335" s="1" t="s">
        <v>53</v>
      </c>
      <c r="D1335" s="1">
        <v>41</v>
      </c>
      <c r="E1335" s="1">
        <v>844.09</v>
      </c>
      <c r="F1335" s="1" t="s">
        <v>25</v>
      </c>
      <c r="G1335" s="1">
        <v>10.49</v>
      </c>
      <c r="H1335" s="1">
        <f>(70/100*Canada_data[[#This Row],[Sales]])</f>
        <v>590.86299999999994</v>
      </c>
      <c r="I1335" s="1">
        <f>Canada_data[[#This Row],[ Cost Of Goods ]]+Canada_data[[#This Row],[Shipping Cost]]</f>
        <v>601.35299999999995</v>
      </c>
      <c r="J1335" s="1" t="s">
        <v>70</v>
      </c>
      <c r="K1335" s="1" t="s">
        <v>22</v>
      </c>
      <c r="L1335" s="1" t="s">
        <v>17</v>
      </c>
      <c r="M1335" s="1" t="s">
        <v>18</v>
      </c>
      <c r="N1335" s="1" t="s">
        <v>19</v>
      </c>
      <c r="O1335" s="1" t="s">
        <v>189</v>
      </c>
      <c r="P1335" s="34"/>
      <c r="Q1335" s="34"/>
    </row>
    <row r="1336" spans="1:17" x14ac:dyDescent="0.3">
      <c r="A1336" s="1">
        <v>41349</v>
      </c>
      <c r="B1336" s="2" t="s">
        <v>96</v>
      </c>
      <c r="C1336" s="1" t="s">
        <v>20</v>
      </c>
      <c r="D1336" s="1">
        <v>39</v>
      </c>
      <c r="E1336" s="1">
        <v>475.52</v>
      </c>
      <c r="F1336" s="1" t="s">
        <v>25</v>
      </c>
      <c r="G1336" s="1">
        <v>6.27</v>
      </c>
      <c r="H1336" s="1">
        <f>(70/100*Canada_data[[#This Row],[Sales]])</f>
        <v>332.86399999999998</v>
      </c>
      <c r="I1336" s="1">
        <f>Canada_data[[#This Row],[ Cost Of Goods ]]+Canada_data[[#This Row],[Shipping Cost]]</f>
        <v>339.13399999999996</v>
      </c>
      <c r="J1336" s="1" t="s">
        <v>15</v>
      </c>
      <c r="K1336" s="1" t="s">
        <v>29</v>
      </c>
      <c r="L1336" s="1" t="s">
        <v>27</v>
      </c>
      <c r="M1336" s="1" t="s">
        <v>64</v>
      </c>
      <c r="N1336" s="1" t="s">
        <v>47</v>
      </c>
      <c r="O1336" s="1" t="s">
        <v>88</v>
      </c>
      <c r="P1336" s="34"/>
      <c r="Q1336" s="34"/>
    </row>
    <row r="1337" spans="1:17" x14ac:dyDescent="0.3">
      <c r="A1337" s="1">
        <v>38403</v>
      </c>
      <c r="B1337" s="2" t="s">
        <v>110</v>
      </c>
      <c r="C1337" s="1" t="s">
        <v>13</v>
      </c>
      <c r="D1337" s="1">
        <v>49</v>
      </c>
      <c r="E1337" s="1">
        <v>142.1</v>
      </c>
      <c r="F1337" s="1" t="s">
        <v>25</v>
      </c>
      <c r="G1337" s="1">
        <v>0.99</v>
      </c>
      <c r="H1337" s="1">
        <f>(70/100*Canada_data[[#This Row],[Sales]])</f>
        <v>99.469999999999985</v>
      </c>
      <c r="I1337" s="1">
        <f>Canada_data[[#This Row],[ Cost Of Goods ]]+Canada_data[[#This Row],[Shipping Cost]]</f>
        <v>100.45999999999998</v>
      </c>
      <c r="J1337" s="1" t="s">
        <v>36</v>
      </c>
      <c r="K1337" s="1" t="s">
        <v>29</v>
      </c>
      <c r="L1337" s="1" t="s">
        <v>27</v>
      </c>
      <c r="M1337" s="1" t="s">
        <v>85</v>
      </c>
      <c r="N1337" s="1" t="s">
        <v>19</v>
      </c>
      <c r="O1337" s="1" t="s">
        <v>179</v>
      </c>
      <c r="P1337" s="34"/>
      <c r="Q1337" s="34"/>
    </row>
    <row r="1338" spans="1:17" x14ac:dyDescent="0.3">
      <c r="A1338" s="1">
        <v>27845</v>
      </c>
      <c r="B1338" s="2" t="s">
        <v>142</v>
      </c>
      <c r="C1338" s="1" t="s">
        <v>53</v>
      </c>
      <c r="D1338" s="1">
        <v>36</v>
      </c>
      <c r="E1338" s="1">
        <v>220.45</v>
      </c>
      <c r="F1338" s="1" t="s">
        <v>25</v>
      </c>
      <c r="G1338" s="1">
        <v>0.5</v>
      </c>
      <c r="H1338" s="1">
        <f>(70/100*Canada_data[[#This Row],[Sales]])</f>
        <v>154.31499999999997</v>
      </c>
      <c r="I1338" s="1">
        <f>Canada_data[[#This Row],[ Cost Of Goods ]]+Canada_data[[#This Row],[Shipping Cost]]</f>
        <v>154.81499999999997</v>
      </c>
      <c r="J1338" s="1" t="s">
        <v>108</v>
      </c>
      <c r="K1338" s="1" t="s">
        <v>44</v>
      </c>
      <c r="L1338" s="1" t="s">
        <v>27</v>
      </c>
      <c r="M1338" s="1" t="s">
        <v>85</v>
      </c>
      <c r="N1338" s="1" t="s">
        <v>19</v>
      </c>
      <c r="O1338" s="1" t="s">
        <v>130</v>
      </c>
      <c r="P1338" s="34"/>
      <c r="Q1338" s="34"/>
    </row>
    <row r="1339" spans="1:17" x14ac:dyDescent="0.3">
      <c r="A1339" s="1">
        <v>28550</v>
      </c>
      <c r="B1339" s="2" t="s">
        <v>251</v>
      </c>
      <c r="C1339" s="1" t="s">
        <v>53</v>
      </c>
      <c r="D1339" s="1">
        <v>1</v>
      </c>
      <c r="E1339" s="1">
        <v>7.64</v>
      </c>
      <c r="F1339" s="1" t="s">
        <v>25</v>
      </c>
      <c r="G1339" s="1">
        <v>3.01</v>
      </c>
      <c r="H1339" s="1">
        <f>(70/100*Canada_data[[#This Row],[Sales]])</f>
        <v>5.3479999999999999</v>
      </c>
      <c r="I1339" s="1">
        <f>Canada_data[[#This Row],[ Cost Of Goods ]]+Canada_data[[#This Row],[Shipping Cost]]</f>
        <v>8.3580000000000005</v>
      </c>
      <c r="J1339" s="1" t="s">
        <v>108</v>
      </c>
      <c r="K1339" s="1" t="s">
        <v>22</v>
      </c>
      <c r="L1339" s="1" t="s">
        <v>27</v>
      </c>
      <c r="M1339" s="1" t="s">
        <v>28</v>
      </c>
      <c r="N1339" s="1" t="s">
        <v>38</v>
      </c>
      <c r="O1339" s="1" t="s">
        <v>106</v>
      </c>
      <c r="P1339" s="34"/>
      <c r="Q1339" s="34"/>
    </row>
    <row r="1340" spans="1:17" x14ac:dyDescent="0.3">
      <c r="A1340" s="1">
        <v>14563</v>
      </c>
      <c r="B1340" s="2">
        <v>40586</v>
      </c>
      <c r="C1340" s="1" t="s">
        <v>20</v>
      </c>
      <c r="D1340" s="1">
        <v>31</v>
      </c>
      <c r="E1340" s="1">
        <v>953.04549999999995</v>
      </c>
      <c r="F1340" s="1" t="s">
        <v>25</v>
      </c>
      <c r="G1340" s="1">
        <v>5.99</v>
      </c>
      <c r="H1340" s="1">
        <f>(70/100*Canada_data[[#This Row],[Sales]])</f>
        <v>667.13184999999987</v>
      </c>
      <c r="I1340" s="1">
        <f>Canada_data[[#This Row],[ Cost Of Goods ]]+Canada_data[[#This Row],[Shipping Cost]]</f>
        <v>673.12184999999988</v>
      </c>
      <c r="J1340" s="1" t="s">
        <v>59</v>
      </c>
      <c r="K1340" s="1" t="s">
        <v>22</v>
      </c>
      <c r="L1340" s="1" t="s">
        <v>30</v>
      </c>
      <c r="M1340" s="1" t="s">
        <v>50</v>
      </c>
      <c r="N1340" s="1" t="s">
        <v>38</v>
      </c>
      <c r="O1340" s="2">
        <v>40614</v>
      </c>
      <c r="P1340" s="34"/>
      <c r="Q1340" s="34"/>
    </row>
    <row r="1341" spans="1:17" x14ac:dyDescent="0.3">
      <c r="A1341" s="1">
        <v>17860</v>
      </c>
      <c r="B1341" s="2">
        <v>40698</v>
      </c>
      <c r="C1341" s="1" t="s">
        <v>20</v>
      </c>
      <c r="D1341" s="1">
        <v>16</v>
      </c>
      <c r="E1341" s="1">
        <v>139</v>
      </c>
      <c r="F1341" s="1" t="s">
        <v>14</v>
      </c>
      <c r="G1341" s="1">
        <v>9.23</v>
      </c>
      <c r="H1341" s="1">
        <f>(70/100*Canada_data[[#This Row],[Sales]])</f>
        <v>97.3</v>
      </c>
      <c r="I1341" s="1">
        <f>Canada_data[[#This Row],[ Cost Of Goods ]]+Canada_data[[#This Row],[Shipping Cost]]</f>
        <v>106.53</v>
      </c>
      <c r="J1341" s="1" t="s">
        <v>59</v>
      </c>
      <c r="K1341" s="1" t="s">
        <v>44</v>
      </c>
      <c r="L1341" s="1" t="s">
        <v>27</v>
      </c>
      <c r="M1341" s="1" t="s">
        <v>76</v>
      </c>
      <c r="N1341" s="1" t="s">
        <v>19</v>
      </c>
      <c r="O1341" s="2">
        <v>40759</v>
      </c>
      <c r="P1341" s="34"/>
      <c r="Q1341" s="34"/>
    </row>
    <row r="1342" spans="1:17" x14ac:dyDescent="0.3">
      <c r="A1342" s="1">
        <v>37826</v>
      </c>
      <c r="B1342" s="2" t="s">
        <v>283</v>
      </c>
      <c r="C1342" s="1" t="s">
        <v>60</v>
      </c>
      <c r="D1342" s="1">
        <v>45</v>
      </c>
      <c r="E1342" s="1">
        <v>325.8</v>
      </c>
      <c r="F1342" s="1" t="s">
        <v>25</v>
      </c>
      <c r="G1342" s="1">
        <v>6.18</v>
      </c>
      <c r="H1342" s="1">
        <f>(70/100*Canada_data[[#This Row],[Sales]])</f>
        <v>228.06</v>
      </c>
      <c r="I1342" s="1">
        <f>Canada_data[[#This Row],[ Cost Of Goods ]]+Canada_data[[#This Row],[Shipping Cost]]</f>
        <v>234.24</v>
      </c>
      <c r="J1342" s="1" t="s">
        <v>108</v>
      </c>
      <c r="K1342" s="1" t="s">
        <v>16</v>
      </c>
      <c r="L1342" s="1" t="s">
        <v>27</v>
      </c>
      <c r="M1342" s="1" t="s">
        <v>28</v>
      </c>
      <c r="N1342" s="1" t="s">
        <v>19</v>
      </c>
      <c r="O1342" s="1" t="s">
        <v>123</v>
      </c>
      <c r="P1342" s="34"/>
      <c r="Q1342" s="34"/>
    </row>
    <row r="1343" spans="1:17" x14ac:dyDescent="0.3">
      <c r="A1343" s="1">
        <v>48101</v>
      </c>
      <c r="B1343" s="2">
        <v>40886</v>
      </c>
      <c r="C1343" s="1" t="s">
        <v>35</v>
      </c>
      <c r="D1343" s="1">
        <v>4</v>
      </c>
      <c r="E1343" s="1">
        <v>108.87</v>
      </c>
      <c r="F1343" s="1" t="s">
        <v>25</v>
      </c>
      <c r="G1343" s="1">
        <v>16.87</v>
      </c>
      <c r="H1343" s="1">
        <f>(70/100*Canada_data[[#This Row],[Sales]])</f>
        <v>76.209000000000003</v>
      </c>
      <c r="I1343" s="1">
        <f>Canada_data[[#This Row],[ Cost Of Goods ]]+Canada_data[[#This Row],[Shipping Cost]]</f>
        <v>93.079000000000008</v>
      </c>
      <c r="J1343" s="1" t="s">
        <v>26</v>
      </c>
      <c r="K1343" s="1" t="s">
        <v>29</v>
      </c>
      <c r="L1343" s="1" t="s">
        <v>27</v>
      </c>
      <c r="M1343" s="1" t="s">
        <v>28</v>
      </c>
      <c r="N1343" s="1" t="s">
        <v>19</v>
      </c>
      <c r="O1343" s="1" t="s">
        <v>52</v>
      </c>
      <c r="P1343" s="34"/>
      <c r="Q1343" s="34"/>
    </row>
    <row r="1344" spans="1:17" x14ac:dyDescent="0.3">
      <c r="A1344" s="1">
        <v>6755</v>
      </c>
      <c r="B1344" s="2">
        <v>40548</v>
      </c>
      <c r="C1344" s="1" t="s">
        <v>35</v>
      </c>
      <c r="D1344" s="1">
        <v>20</v>
      </c>
      <c r="E1344" s="1">
        <v>156.47</v>
      </c>
      <c r="F1344" s="1" t="s">
        <v>25</v>
      </c>
      <c r="G1344" s="1">
        <v>6.05</v>
      </c>
      <c r="H1344" s="1">
        <f>(70/100*Canada_data[[#This Row],[Sales]])</f>
        <v>109.529</v>
      </c>
      <c r="I1344" s="1">
        <f>Canada_data[[#This Row],[ Cost Of Goods ]]+Canada_data[[#This Row],[Shipping Cost]]</f>
        <v>115.57899999999999</v>
      </c>
      <c r="J1344" s="1" t="s">
        <v>56</v>
      </c>
      <c r="K1344" s="1" t="s">
        <v>29</v>
      </c>
      <c r="L1344" s="1" t="s">
        <v>27</v>
      </c>
      <c r="M1344" s="1" t="s">
        <v>79</v>
      </c>
      <c r="N1344" s="1" t="s">
        <v>19</v>
      </c>
      <c r="O1344" s="2">
        <v>40607</v>
      </c>
      <c r="P1344" s="34"/>
      <c r="Q1344" s="34"/>
    </row>
    <row r="1345" spans="1:17" x14ac:dyDescent="0.3">
      <c r="A1345" s="1">
        <v>56423</v>
      </c>
      <c r="B1345" s="2" t="s">
        <v>104</v>
      </c>
      <c r="C1345" s="1" t="s">
        <v>53</v>
      </c>
      <c r="D1345" s="1">
        <v>41</v>
      </c>
      <c r="E1345" s="1">
        <v>170.82</v>
      </c>
      <c r="F1345" s="1" t="s">
        <v>14</v>
      </c>
      <c r="G1345" s="1">
        <v>0.5</v>
      </c>
      <c r="H1345" s="1">
        <f>(70/100*Canada_data[[#This Row],[Sales]])</f>
        <v>119.57399999999998</v>
      </c>
      <c r="I1345" s="1">
        <f>Canada_data[[#This Row],[ Cost Of Goods ]]+Canada_data[[#This Row],[Shipping Cost]]</f>
        <v>120.07399999999998</v>
      </c>
      <c r="J1345" s="1" t="s">
        <v>108</v>
      </c>
      <c r="K1345" s="1" t="s">
        <v>22</v>
      </c>
      <c r="L1345" s="1" t="s">
        <v>27</v>
      </c>
      <c r="M1345" s="1" t="s">
        <v>85</v>
      </c>
      <c r="N1345" s="1" t="s">
        <v>19</v>
      </c>
      <c r="O1345" s="1" t="s">
        <v>248</v>
      </c>
      <c r="P1345" s="34"/>
      <c r="Q1345" s="34"/>
    </row>
    <row r="1346" spans="1:17" x14ac:dyDescent="0.3">
      <c r="A1346" s="1">
        <v>37702</v>
      </c>
      <c r="B1346" s="2">
        <v>40822</v>
      </c>
      <c r="C1346" s="1" t="s">
        <v>53</v>
      </c>
      <c r="D1346" s="1">
        <v>44</v>
      </c>
      <c r="E1346" s="1">
        <v>601.78</v>
      </c>
      <c r="F1346" s="1" t="s">
        <v>25</v>
      </c>
      <c r="G1346" s="1">
        <v>4.51</v>
      </c>
      <c r="H1346" s="1">
        <f>(70/100*Canada_data[[#This Row],[Sales]])</f>
        <v>421.24599999999998</v>
      </c>
      <c r="I1346" s="1">
        <f>Canada_data[[#This Row],[ Cost Of Goods ]]+Canada_data[[#This Row],[Shipping Cost]]</f>
        <v>425.75599999999997</v>
      </c>
      <c r="J1346" s="1" t="s">
        <v>40</v>
      </c>
      <c r="K1346" s="1" t="s">
        <v>16</v>
      </c>
      <c r="L1346" s="1" t="s">
        <v>27</v>
      </c>
      <c r="M1346" s="1" t="s">
        <v>64</v>
      </c>
      <c r="N1346" s="1" t="s">
        <v>19</v>
      </c>
      <c r="O1346" s="2">
        <v>40883</v>
      </c>
      <c r="P1346" s="34"/>
      <c r="Q1346" s="34"/>
    </row>
    <row r="1347" spans="1:17" x14ac:dyDescent="0.3">
      <c r="A1347" s="1">
        <v>34853</v>
      </c>
      <c r="B1347" s="2" t="s">
        <v>264</v>
      </c>
      <c r="C1347" s="1" t="s">
        <v>20</v>
      </c>
      <c r="D1347" s="1">
        <v>49</v>
      </c>
      <c r="E1347" s="1">
        <v>651.9</v>
      </c>
      <c r="F1347" s="1" t="s">
        <v>25</v>
      </c>
      <c r="G1347" s="1">
        <v>6.85</v>
      </c>
      <c r="H1347" s="1">
        <f>(70/100*Canada_data[[#This Row],[Sales]])</f>
        <v>456.32999999999993</v>
      </c>
      <c r="I1347" s="1">
        <f>Canada_data[[#This Row],[ Cost Of Goods ]]+Canada_data[[#This Row],[Shipping Cost]]</f>
        <v>463.17999999999995</v>
      </c>
      <c r="J1347" s="1" t="s">
        <v>15</v>
      </c>
      <c r="K1347" s="1" t="s">
        <v>44</v>
      </c>
      <c r="L1347" s="1" t="s">
        <v>17</v>
      </c>
      <c r="M1347" s="1" t="s">
        <v>18</v>
      </c>
      <c r="N1347" s="1" t="s">
        <v>38</v>
      </c>
      <c r="O1347" s="2">
        <v>40584</v>
      </c>
      <c r="P1347" s="34"/>
      <c r="Q1347" s="34"/>
    </row>
    <row r="1348" spans="1:17" x14ac:dyDescent="0.3">
      <c r="A1348" s="1">
        <v>49760</v>
      </c>
      <c r="B1348" s="2">
        <v>40553</v>
      </c>
      <c r="C1348" s="1" t="s">
        <v>60</v>
      </c>
      <c r="D1348" s="1">
        <v>13</v>
      </c>
      <c r="E1348" s="1">
        <v>1281.1795</v>
      </c>
      <c r="F1348" s="1" t="s">
        <v>25</v>
      </c>
      <c r="G1348" s="1">
        <v>5.92</v>
      </c>
      <c r="H1348" s="1">
        <f>(70/100*Canada_data[[#This Row],[Sales]])</f>
        <v>896.82564999999988</v>
      </c>
      <c r="I1348" s="1">
        <f>Canada_data[[#This Row],[ Cost Of Goods ]]+Canada_data[[#This Row],[Shipping Cost]]</f>
        <v>902.74564999999984</v>
      </c>
      <c r="J1348" s="1" t="s">
        <v>108</v>
      </c>
      <c r="K1348" s="1" t="s">
        <v>29</v>
      </c>
      <c r="L1348" s="1" t="s">
        <v>30</v>
      </c>
      <c r="M1348" s="1" t="s">
        <v>50</v>
      </c>
      <c r="N1348" s="1" t="s">
        <v>19</v>
      </c>
      <c r="O1348" s="2">
        <v>40612</v>
      </c>
      <c r="P1348" s="34"/>
      <c r="Q1348" s="34"/>
    </row>
    <row r="1349" spans="1:17" x14ac:dyDescent="0.3">
      <c r="A1349" s="1">
        <v>12481</v>
      </c>
      <c r="B1349" s="2">
        <v>40823</v>
      </c>
      <c r="C1349" s="1" t="s">
        <v>20</v>
      </c>
      <c r="D1349" s="1">
        <v>12</v>
      </c>
      <c r="E1349" s="1">
        <v>388.86649999999997</v>
      </c>
      <c r="F1349" s="1" t="s">
        <v>25</v>
      </c>
      <c r="G1349" s="1">
        <v>0.99</v>
      </c>
      <c r="H1349" s="1">
        <f>(70/100*Canada_data[[#This Row],[Sales]])</f>
        <v>272.20654999999994</v>
      </c>
      <c r="I1349" s="1">
        <f>Canada_data[[#This Row],[ Cost Of Goods ]]+Canada_data[[#This Row],[Shipping Cost]]</f>
        <v>273.19654999999995</v>
      </c>
      <c r="J1349" s="1" t="s">
        <v>59</v>
      </c>
      <c r="K1349" s="1" t="s">
        <v>22</v>
      </c>
      <c r="L1349" s="1" t="s">
        <v>30</v>
      </c>
      <c r="M1349" s="1" t="s">
        <v>50</v>
      </c>
      <c r="N1349" s="1" t="s">
        <v>32</v>
      </c>
      <c r="O1349" s="2">
        <v>40823</v>
      </c>
      <c r="P1349" s="34"/>
      <c r="Q1349" s="34"/>
    </row>
    <row r="1350" spans="1:17" x14ac:dyDescent="0.3">
      <c r="A1350" s="1">
        <v>19041</v>
      </c>
      <c r="B1350" s="2" t="s">
        <v>141</v>
      </c>
      <c r="C1350" s="1" t="s">
        <v>13</v>
      </c>
      <c r="D1350" s="1">
        <v>43</v>
      </c>
      <c r="E1350" s="1">
        <v>1849.8</v>
      </c>
      <c r="F1350" s="1" t="s">
        <v>25</v>
      </c>
      <c r="G1350" s="1">
        <v>4.62</v>
      </c>
      <c r="H1350" s="1">
        <f>(70/100*Canada_data[[#This Row],[Sales]])</f>
        <v>1294.8599999999999</v>
      </c>
      <c r="I1350" s="1">
        <f>Canada_data[[#This Row],[ Cost Of Goods ]]+Canada_data[[#This Row],[Shipping Cost]]</f>
        <v>1299.4799999999998</v>
      </c>
      <c r="J1350" s="1" t="s">
        <v>49</v>
      </c>
      <c r="K1350" s="1" t="s">
        <v>22</v>
      </c>
      <c r="L1350" s="1" t="s">
        <v>27</v>
      </c>
      <c r="M1350" s="1" t="s">
        <v>76</v>
      </c>
      <c r="N1350" s="1" t="s">
        <v>19</v>
      </c>
      <c r="O1350" s="2">
        <v>40641</v>
      </c>
      <c r="P1350" s="34"/>
      <c r="Q1350" s="34"/>
    </row>
    <row r="1351" spans="1:17" x14ac:dyDescent="0.3">
      <c r="A1351" s="1">
        <v>5799</v>
      </c>
      <c r="B1351" s="2">
        <v>40582</v>
      </c>
      <c r="C1351" s="1" t="s">
        <v>20</v>
      </c>
      <c r="D1351" s="1">
        <v>34</v>
      </c>
      <c r="E1351" s="1">
        <v>9626.86</v>
      </c>
      <c r="F1351" s="1" t="s">
        <v>21</v>
      </c>
      <c r="G1351" s="1">
        <v>42.52</v>
      </c>
      <c r="H1351" s="1">
        <f>(70/100*Canada_data[[#This Row],[Sales]])</f>
        <v>6738.8019999999997</v>
      </c>
      <c r="I1351" s="1">
        <f>Canada_data[[#This Row],[ Cost Of Goods ]]+Canada_data[[#This Row],[Shipping Cost]]</f>
        <v>6781.3220000000001</v>
      </c>
      <c r="J1351" s="1" t="s">
        <v>43</v>
      </c>
      <c r="K1351" s="1" t="s">
        <v>44</v>
      </c>
      <c r="L1351" s="1" t="s">
        <v>27</v>
      </c>
      <c r="M1351" s="1" t="s">
        <v>76</v>
      </c>
      <c r="N1351" s="1" t="s">
        <v>24</v>
      </c>
      <c r="O1351" s="2">
        <v>40641</v>
      </c>
      <c r="P1351" s="34"/>
      <c r="Q1351" s="34"/>
    </row>
    <row r="1352" spans="1:17" x14ac:dyDescent="0.3">
      <c r="A1352" s="1">
        <v>11651</v>
      </c>
      <c r="B1352" s="2" t="s">
        <v>231</v>
      </c>
      <c r="C1352" s="1" t="s">
        <v>60</v>
      </c>
      <c r="D1352" s="1">
        <v>19</v>
      </c>
      <c r="E1352" s="1">
        <v>65.849999999999994</v>
      </c>
      <c r="F1352" s="1" t="s">
        <v>14</v>
      </c>
      <c r="G1352" s="1">
        <v>0.98</v>
      </c>
      <c r="H1352" s="1">
        <f>(70/100*Canada_data[[#This Row],[Sales]])</f>
        <v>46.094999999999992</v>
      </c>
      <c r="I1352" s="1">
        <f>Canada_data[[#This Row],[ Cost Of Goods ]]+Canada_data[[#This Row],[Shipping Cost]]</f>
        <v>47.074999999999989</v>
      </c>
      <c r="J1352" s="1" t="s">
        <v>59</v>
      </c>
      <c r="K1352" s="1" t="s">
        <v>44</v>
      </c>
      <c r="L1352" s="1" t="s">
        <v>27</v>
      </c>
      <c r="M1352" s="1" t="s">
        <v>41</v>
      </c>
      <c r="N1352" s="1" t="s">
        <v>38</v>
      </c>
      <c r="O1352" s="1" t="s">
        <v>266</v>
      </c>
      <c r="P1352" s="34"/>
      <c r="Q1352" s="34"/>
    </row>
    <row r="1353" spans="1:17" x14ac:dyDescent="0.3">
      <c r="A1353" s="1">
        <v>22433</v>
      </c>
      <c r="B1353" s="2">
        <v>40605</v>
      </c>
      <c r="C1353" s="1" t="s">
        <v>20</v>
      </c>
      <c r="D1353" s="1">
        <v>44</v>
      </c>
      <c r="E1353" s="1">
        <v>797.98</v>
      </c>
      <c r="F1353" s="1" t="s">
        <v>25</v>
      </c>
      <c r="G1353" s="1">
        <v>0.99</v>
      </c>
      <c r="H1353" s="1">
        <f>(70/100*Canada_data[[#This Row],[Sales]])</f>
        <v>558.58600000000001</v>
      </c>
      <c r="I1353" s="1">
        <f>Canada_data[[#This Row],[ Cost Of Goods ]]+Canada_data[[#This Row],[Shipping Cost]]</f>
        <v>559.57600000000002</v>
      </c>
      <c r="J1353" s="1" t="s">
        <v>49</v>
      </c>
      <c r="K1353" s="1" t="s">
        <v>29</v>
      </c>
      <c r="L1353" s="1" t="s">
        <v>30</v>
      </c>
      <c r="M1353" s="1" t="s">
        <v>50</v>
      </c>
      <c r="N1353" s="1" t="s">
        <v>38</v>
      </c>
      <c r="O1353" s="2">
        <v>40666</v>
      </c>
      <c r="P1353" s="34"/>
      <c r="Q1353" s="34"/>
    </row>
    <row r="1354" spans="1:17" x14ac:dyDescent="0.3">
      <c r="A1354" s="1">
        <v>4773</v>
      </c>
      <c r="B1354" s="2" t="s">
        <v>148</v>
      </c>
      <c r="C1354" s="1" t="s">
        <v>20</v>
      </c>
      <c r="D1354" s="1">
        <v>48</v>
      </c>
      <c r="E1354" s="1">
        <v>6746.3119999999999</v>
      </c>
      <c r="F1354" s="1" t="s">
        <v>21</v>
      </c>
      <c r="G1354" s="1">
        <v>29.21</v>
      </c>
      <c r="H1354" s="1">
        <f>(70/100*Canada_data[[#This Row],[Sales]])</f>
        <v>4722.4183999999996</v>
      </c>
      <c r="I1354" s="1">
        <f>Canada_data[[#This Row],[ Cost Of Goods ]]+Canada_data[[#This Row],[Shipping Cost]]</f>
        <v>4751.6283999999996</v>
      </c>
      <c r="J1354" s="1" t="s">
        <v>56</v>
      </c>
      <c r="K1354" s="1" t="s">
        <v>29</v>
      </c>
      <c r="L1354" s="1" t="s">
        <v>17</v>
      </c>
      <c r="M1354" s="1" t="s">
        <v>57</v>
      </c>
      <c r="N1354" s="1" t="s">
        <v>62</v>
      </c>
      <c r="O1354" s="1" t="s">
        <v>250</v>
      </c>
      <c r="P1354" s="34"/>
      <c r="Q1354" s="34"/>
    </row>
    <row r="1355" spans="1:17" x14ac:dyDescent="0.3">
      <c r="A1355" s="1">
        <v>6374</v>
      </c>
      <c r="B1355" s="2">
        <v>40732</v>
      </c>
      <c r="C1355" s="1" t="s">
        <v>20</v>
      </c>
      <c r="D1355" s="1">
        <v>29</v>
      </c>
      <c r="E1355" s="1">
        <v>857.42</v>
      </c>
      <c r="F1355" s="1" t="s">
        <v>14</v>
      </c>
      <c r="G1355" s="1">
        <v>3.6</v>
      </c>
      <c r="H1355" s="1">
        <f>(70/100*Canada_data[[#This Row],[Sales]])</f>
        <v>600.19399999999996</v>
      </c>
      <c r="I1355" s="1">
        <f>Canada_data[[#This Row],[ Cost Of Goods ]]+Canada_data[[#This Row],[Shipping Cost]]</f>
        <v>603.79399999999998</v>
      </c>
      <c r="J1355" s="1" t="s">
        <v>15</v>
      </c>
      <c r="K1355" s="1" t="s">
        <v>22</v>
      </c>
      <c r="L1355" s="1" t="s">
        <v>30</v>
      </c>
      <c r="M1355" s="1" t="s">
        <v>31</v>
      </c>
      <c r="N1355" s="1" t="s">
        <v>32</v>
      </c>
      <c r="O1355" s="2">
        <v>40763</v>
      </c>
      <c r="P1355" s="34"/>
      <c r="Q1355" s="34"/>
    </row>
    <row r="1356" spans="1:17" x14ac:dyDescent="0.3">
      <c r="A1356" s="1">
        <v>38274</v>
      </c>
      <c r="B1356" s="2">
        <v>40822</v>
      </c>
      <c r="C1356" s="1" t="s">
        <v>35</v>
      </c>
      <c r="D1356" s="1">
        <v>9</v>
      </c>
      <c r="E1356" s="1">
        <v>1225.3699999999999</v>
      </c>
      <c r="F1356" s="1" t="s">
        <v>25</v>
      </c>
      <c r="G1356" s="1">
        <v>24.49</v>
      </c>
      <c r="H1356" s="1">
        <f>(70/100*Canada_data[[#This Row],[Sales]])</f>
        <v>857.7589999999999</v>
      </c>
      <c r="I1356" s="1">
        <f>Canada_data[[#This Row],[ Cost Of Goods ]]+Canada_data[[#This Row],[Shipping Cost]]</f>
        <v>882.24899999999991</v>
      </c>
      <c r="J1356" s="1" t="s">
        <v>56</v>
      </c>
      <c r="K1356" s="1" t="s">
        <v>16</v>
      </c>
      <c r="L1356" s="1" t="s">
        <v>17</v>
      </c>
      <c r="M1356" s="1" t="s">
        <v>23</v>
      </c>
      <c r="N1356" s="1" t="s">
        <v>93</v>
      </c>
      <c r="O1356" s="2">
        <v>40883</v>
      </c>
      <c r="P1356" s="34"/>
      <c r="Q1356" s="34"/>
    </row>
    <row r="1357" spans="1:17" x14ac:dyDescent="0.3">
      <c r="A1357" s="1">
        <v>30369</v>
      </c>
      <c r="B1357" s="2" t="s">
        <v>67</v>
      </c>
      <c r="C1357" s="1" t="s">
        <v>20</v>
      </c>
      <c r="D1357" s="1">
        <v>21</v>
      </c>
      <c r="E1357" s="1">
        <v>174.22</v>
      </c>
      <c r="F1357" s="1" t="s">
        <v>25</v>
      </c>
      <c r="G1357" s="1">
        <v>2.64</v>
      </c>
      <c r="H1357" s="1">
        <f>(70/100*Canada_data[[#This Row],[Sales]])</f>
        <v>121.95399999999999</v>
      </c>
      <c r="I1357" s="1">
        <f>Canada_data[[#This Row],[ Cost Of Goods ]]+Canada_data[[#This Row],[Shipping Cost]]</f>
        <v>124.59399999999999</v>
      </c>
      <c r="J1357" s="1" t="s">
        <v>56</v>
      </c>
      <c r="K1357" s="1" t="s">
        <v>29</v>
      </c>
      <c r="L1357" s="1" t="s">
        <v>27</v>
      </c>
      <c r="M1357" s="1" t="s">
        <v>37</v>
      </c>
      <c r="N1357" s="1" t="s">
        <v>32</v>
      </c>
      <c r="O1357" s="1" t="s">
        <v>68</v>
      </c>
      <c r="P1357" s="34"/>
      <c r="Q1357" s="34"/>
    </row>
    <row r="1358" spans="1:17" x14ac:dyDescent="0.3">
      <c r="A1358" s="1">
        <v>12355</v>
      </c>
      <c r="B1358" s="2" t="s">
        <v>111</v>
      </c>
      <c r="C1358" s="1" t="s">
        <v>53</v>
      </c>
      <c r="D1358" s="1">
        <v>14</v>
      </c>
      <c r="E1358" s="1">
        <v>225.47</v>
      </c>
      <c r="F1358" s="1" t="s">
        <v>25</v>
      </c>
      <c r="G1358" s="1">
        <v>7.51</v>
      </c>
      <c r="H1358" s="1">
        <f>(70/100*Canada_data[[#This Row],[Sales]])</f>
        <v>157.82899999999998</v>
      </c>
      <c r="I1358" s="1">
        <f>Canada_data[[#This Row],[ Cost Of Goods ]]+Canada_data[[#This Row],[Shipping Cost]]</f>
        <v>165.33899999999997</v>
      </c>
      <c r="J1358" s="1" t="s">
        <v>108</v>
      </c>
      <c r="K1358" s="1" t="s">
        <v>22</v>
      </c>
      <c r="L1358" s="1" t="s">
        <v>27</v>
      </c>
      <c r="M1358" s="1" t="s">
        <v>64</v>
      </c>
      <c r="N1358" s="1" t="s">
        <v>19</v>
      </c>
      <c r="O1358" s="1" t="s">
        <v>65</v>
      </c>
      <c r="P1358" s="34"/>
      <c r="Q1358" s="34"/>
    </row>
    <row r="1359" spans="1:17" x14ac:dyDescent="0.3">
      <c r="A1359" s="1">
        <v>740</v>
      </c>
      <c r="B1359" s="2" t="s">
        <v>120</v>
      </c>
      <c r="C1359" s="1" t="s">
        <v>60</v>
      </c>
      <c r="D1359" s="1">
        <v>6</v>
      </c>
      <c r="E1359" s="1">
        <v>28.01</v>
      </c>
      <c r="F1359" s="1" t="s">
        <v>25</v>
      </c>
      <c r="G1359" s="1">
        <v>0.49</v>
      </c>
      <c r="H1359" s="1">
        <f>(70/100*Canada_data[[#This Row],[Sales]])</f>
        <v>19.606999999999999</v>
      </c>
      <c r="I1359" s="1">
        <f>Canada_data[[#This Row],[ Cost Of Goods ]]+Canada_data[[#This Row],[Shipping Cost]]</f>
        <v>20.096999999999998</v>
      </c>
      <c r="J1359" s="1" t="s">
        <v>56</v>
      </c>
      <c r="K1359" s="1" t="s">
        <v>22</v>
      </c>
      <c r="L1359" s="1" t="s">
        <v>27</v>
      </c>
      <c r="M1359" s="1" t="s">
        <v>85</v>
      </c>
      <c r="N1359" s="1" t="s">
        <v>19</v>
      </c>
      <c r="O1359" s="1" t="s">
        <v>120</v>
      </c>
      <c r="P1359" s="34"/>
      <c r="Q1359" s="34"/>
    </row>
    <row r="1360" spans="1:17" x14ac:dyDescent="0.3">
      <c r="A1360" s="1">
        <v>59971</v>
      </c>
      <c r="B1360" s="2" t="s">
        <v>114</v>
      </c>
      <c r="C1360" s="1" t="s">
        <v>20</v>
      </c>
      <c r="D1360" s="1">
        <v>45</v>
      </c>
      <c r="E1360" s="1">
        <v>514.86</v>
      </c>
      <c r="F1360" s="1" t="s">
        <v>25</v>
      </c>
      <c r="G1360" s="1">
        <v>6.47</v>
      </c>
      <c r="H1360" s="1">
        <f>(70/100*Canada_data[[#This Row],[Sales]])</f>
        <v>360.40199999999999</v>
      </c>
      <c r="I1360" s="1">
        <f>Canada_data[[#This Row],[ Cost Of Goods ]]+Canada_data[[#This Row],[Shipping Cost]]</f>
        <v>366.87200000000001</v>
      </c>
      <c r="J1360" s="1" t="s">
        <v>15</v>
      </c>
      <c r="K1360" s="1" t="s">
        <v>29</v>
      </c>
      <c r="L1360" s="1" t="s">
        <v>27</v>
      </c>
      <c r="M1360" s="1" t="s">
        <v>28</v>
      </c>
      <c r="N1360" s="1" t="s">
        <v>19</v>
      </c>
      <c r="O1360" s="2">
        <v>40580</v>
      </c>
      <c r="P1360" s="34"/>
      <c r="Q1360" s="34"/>
    </row>
    <row r="1361" spans="1:17" x14ac:dyDescent="0.3">
      <c r="A1361" s="1">
        <v>10340</v>
      </c>
      <c r="B1361" s="2" t="s">
        <v>159</v>
      </c>
      <c r="C1361" s="1" t="s">
        <v>35</v>
      </c>
      <c r="D1361" s="1">
        <v>2</v>
      </c>
      <c r="E1361" s="1">
        <v>224.32</v>
      </c>
      <c r="F1361" s="1" t="s">
        <v>25</v>
      </c>
      <c r="G1361" s="1">
        <v>13.99</v>
      </c>
      <c r="H1361" s="1">
        <f>(70/100*Canada_data[[#This Row],[Sales]])</f>
        <v>157.02399999999997</v>
      </c>
      <c r="I1361" s="1">
        <f>Canada_data[[#This Row],[ Cost Of Goods ]]+Canada_data[[#This Row],[Shipping Cost]]</f>
        <v>171.01399999999998</v>
      </c>
      <c r="J1361" s="1" t="s">
        <v>56</v>
      </c>
      <c r="K1361" s="1" t="s">
        <v>29</v>
      </c>
      <c r="L1361" s="1" t="s">
        <v>17</v>
      </c>
      <c r="M1361" s="1" t="s">
        <v>18</v>
      </c>
      <c r="N1361" s="1" t="s">
        <v>47</v>
      </c>
      <c r="O1361" s="1" t="s">
        <v>201</v>
      </c>
      <c r="P1361" s="34"/>
      <c r="Q1361" s="34"/>
    </row>
    <row r="1362" spans="1:17" x14ac:dyDescent="0.3">
      <c r="A1362" s="1">
        <v>35494</v>
      </c>
      <c r="B1362" s="2" t="s">
        <v>176</v>
      </c>
      <c r="C1362" s="1" t="s">
        <v>60</v>
      </c>
      <c r="D1362" s="1">
        <v>18</v>
      </c>
      <c r="E1362" s="1">
        <v>1731.104</v>
      </c>
      <c r="F1362" s="1" t="s">
        <v>25</v>
      </c>
      <c r="G1362" s="1">
        <v>69</v>
      </c>
      <c r="H1362" s="1">
        <f>(70/100*Canada_data[[#This Row],[Sales]])</f>
        <v>1211.7728</v>
      </c>
      <c r="I1362" s="1">
        <f>Canada_data[[#This Row],[ Cost Of Goods ]]+Canada_data[[#This Row],[Shipping Cost]]</f>
        <v>1280.7728</v>
      </c>
      <c r="J1362" s="1" t="s">
        <v>36</v>
      </c>
      <c r="K1362" s="1" t="s">
        <v>16</v>
      </c>
      <c r="L1362" s="1" t="s">
        <v>17</v>
      </c>
      <c r="M1362" s="1" t="s">
        <v>57</v>
      </c>
      <c r="N1362" s="1" t="s">
        <v>93</v>
      </c>
      <c r="O1362" s="1" t="s">
        <v>164</v>
      </c>
      <c r="P1362" s="34"/>
      <c r="Q1362" s="34"/>
    </row>
    <row r="1363" spans="1:17" x14ac:dyDescent="0.3">
      <c r="A1363" s="1">
        <v>14500</v>
      </c>
      <c r="B1363" s="2" t="s">
        <v>269</v>
      </c>
      <c r="C1363" s="1" t="s">
        <v>53</v>
      </c>
      <c r="D1363" s="1">
        <v>44</v>
      </c>
      <c r="E1363" s="1">
        <v>839.7</v>
      </c>
      <c r="F1363" s="1" t="s">
        <v>25</v>
      </c>
      <c r="G1363" s="1">
        <v>5.77</v>
      </c>
      <c r="H1363" s="1">
        <f>(70/100*Canada_data[[#This Row],[Sales]])</f>
        <v>587.79</v>
      </c>
      <c r="I1363" s="1">
        <f>Canada_data[[#This Row],[ Cost Of Goods ]]+Canada_data[[#This Row],[Shipping Cost]]</f>
        <v>593.55999999999995</v>
      </c>
      <c r="J1363" s="1" t="s">
        <v>40</v>
      </c>
      <c r="K1363" s="1" t="s">
        <v>16</v>
      </c>
      <c r="L1363" s="1" t="s">
        <v>27</v>
      </c>
      <c r="M1363" s="1" t="s">
        <v>28</v>
      </c>
      <c r="N1363" s="1" t="s">
        <v>19</v>
      </c>
      <c r="O1363" s="1" t="s">
        <v>282</v>
      </c>
      <c r="P1363" s="34"/>
      <c r="Q1363" s="34"/>
    </row>
    <row r="1364" spans="1:17" x14ac:dyDescent="0.3">
      <c r="A1364" s="1">
        <v>44610</v>
      </c>
      <c r="B1364" s="2">
        <v>40819</v>
      </c>
      <c r="C1364" s="1" t="s">
        <v>35</v>
      </c>
      <c r="D1364" s="1">
        <v>31</v>
      </c>
      <c r="E1364" s="1">
        <v>127.9</v>
      </c>
      <c r="F1364" s="1" t="s">
        <v>25</v>
      </c>
      <c r="G1364" s="1">
        <v>0.5</v>
      </c>
      <c r="H1364" s="1">
        <f>(70/100*Canada_data[[#This Row],[Sales]])</f>
        <v>89.53</v>
      </c>
      <c r="I1364" s="1">
        <f>Canada_data[[#This Row],[ Cost Of Goods ]]+Canada_data[[#This Row],[Shipping Cost]]</f>
        <v>90.03</v>
      </c>
      <c r="J1364" s="1" t="s">
        <v>15</v>
      </c>
      <c r="K1364" s="1" t="s">
        <v>16</v>
      </c>
      <c r="L1364" s="1" t="s">
        <v>27</v>
      </c>
      <c r="M1364" s="1" t="s">
        <v>85</v>
      </c>
      <c r="N1364" s="1" t="s">
        <v>19</v>
      </c>
      <c r="O1364" s="2">
        <v>40819</v>
      </c>
      <c r="P1364" s="34"/>
      <c r="Q1364" s="34"/>
    </row>
    <row r="1365" spans="1:17" x14ac:dyDescent="0.3">
      <c r="A1365" s="1">
        <v>6982</v>
      </c>
      <c r="B1365" s="2" t="s">
        <v>188</v>
      </c>
      <c r="C1365" s="1" t="s">
        <v>53</v>
      </c>
      <c r="D1365" s="1">
        <v>5</v>
      </c>
      <c r="E1365" s="1">
        <v>544.41</v>
      </c>
      <c r="F1365" s="1" t="s">
        <v>21</v>
      </c>
      <c r="G1365" s="1">
        <v>57.38</v>
      </c>
      <c r="H1365" s="1">
        <f>(70/100*Canada_data[[#This Row],[Sales]])</f>
        <v>381.08699999999993</v>
      </c>
      <c r="I1365" s="1">
        <f>Canada_data[[#This Row],[ Cost Of Goods ]]+Canada_data[[#This Row],[Shipping Cost]]</f>
        <v>438.46699999999993</v>
      </c>
      <c r="J1365" s="1" t="s">
        <v>70</v>
      </c>
      <c r="K1365" s="1" t="s">
        <v>22</v>
      </c>
      <c r="L1365" s="1" t="s">
        <v>17</v>
      </c>
      <c r="M1365" s="1" t="s">
        <v>150</v>
      </c>
      <c r="N1365" s="1" t="s">
        <v>62</v>
      </c>
      <c r="O1365" s="1" t="s">
        <v>189</v>
      </c>
      <c r="P1365" s="34"/>
      <c r="Q1365" s="34"/>
    </row>
    <row r="1366" spans="1:17" x14ac:dyDescent="0.3">
      <c r="A1366" s="1">
        <v>12130</v>
      </c>
      <c r="B1366" s="2">
        <v>40798</v>
      </c>
      <c r="C1366" s="1" t="s">
        <v>53</v>
      </c>
      <c r="D1366" s="1">
        <v>37</v>
      </c>
      <c r="E1366" s="1">
        <v>686.2</v>
      </c>
      <c r="F1366" s="1" t="s">
        <v>25</v>
      </c>
      <c r="G1366" s="1">
        <v>3.62</v>
      </c>
      <c r="H1366" s="1">
        <f>(70/100*Canada_data[[#This Row],[Sales]])</f>
        <v>480.34</v>
      </c>
      <c r="I1366" s="1">
        <f>Canada_data[[#This Row],[ Cost Of Goods ]]+Canada_data[[#This Row],[Shipping Cost]]</f>
        <v>483.96</v>
      </c>
      <c r="J1366" s="1" t="s">
        <v>56</v>
      </c>
      <c r="K1366" s="1" t="s">
        <v>16</v>
      </c>
      <c r="L1366" s="1" t="s">
        <v>17</v>
      </c>
      <c r="M1366" s="1" t="s">
        <v>18</v>
      </c>
      <c r="N1366" s="1" t="s">
        <v>38</v>
      </c>
      <c r="O1366" s="2">
        <v>40889</v>
      </c>
      <c r="P1366" s="34"/>
      <c r="Q1366" s="34"/>
    </row>
    <row r="1367" spans="1:17" x14ac:dyDescent="0.3">
      <c r="A1367" s="1">
        <v>31524</v>
      </c>
      <c r="B1367" s="2" t="s">
        <v>282</v>
      </c>
      <c r="C1367" s="1" t="s">
        <v>13</v>
      </c>
      <c r="D1367" s="1">
        <v>10</v>
      </c>
      <c r="E1367" s="1">
        <v>1025.8800000000001</v>
      </c>
      <c r="F1367" s="1" t="s">
        <v>21</v>
      </c>
      <c r="G1367" s="1">
        <v>42</v>
      </c>
      <c r="H1367" s="1">
        <f>(70/100*Canada_data[[#This Row],[Sales]])</f>
        <v>718.11599999999999</v>
      </c>
      <c r="I1367" s="1">
        <f>Canada_data[[#This Row],[ Cost Of Goods ]]+Canada_data[[#This Row],[Shipping Cost]]</f>
        <v>760.11599999999999</v>
      </c>
      <c r="J1367" s="1" t="s">
        <v>49</v>
      </c>
      <c r="K1367" s="1" t="s">
        <v>44</v>
      </c>
      <c r="L1367" s="1" t="s">
        <v>17</v>
      </c>
      <c r="M1367" s="1" t="s">
        <v>23</v>
      </c>
      <c r="N1367" s="1" t="s">
        <v>24</v>
      </c>
      <c r="O1367" s="1" t="s">
        <v>243</v>
      </c>
      <c r="P1367" s="34"/>
      <c r="Q1367" s="34"/>
    </row>
    <row r="1368" spans="1:17" x14ac:dyDescent="0.3">
      <c r="A1368" s="1">
        <v>39270</v>
      </c>
      <c r="B1368" s="2">
        <v>40696</v>
      </c>
      <c r="C1368" s="1" t="s">
        <v>35</v>
      </c>
      <c r="D1368" s="1">
        <v>11</v>
      </c>
      <c r="E1368" s="1">
        <v>65.78</v>
      </c>
      <c r="F1368" s="1" t="s">
        <v>25</v>
      </c>
      <c r="G1368" s="1">
        <v>3.37</v>
      </c>
      <c r="H1368" s="1">
        <f>(70/100*Canada_data[[#This Row],[Sales]])</f>
        <v>46.045999999999999</v>
      </c>
      <c r="I1368" s="1">
        <f>Canada_data[[#This Row],[ Cost Of Goods ]]+Canada_data[[#This Row],[Shipping Cost]]</f>
        <v>49.415999999999997</v>
      </c>
      <c r="J1368" s="1" t="s">
        <v>15</v>
      </c>
      <c r="K1368" s="1" t="s">
        <v>29</v>
      </c>
      <c r="L1368" s="1" t="s">
        <v>27</v>
      </c>
      <c r="M1368" s="1" t="s">
        <v>102</v>
      </c>
      <c r="N1368" s="1" t="s">
        <v>38</v>
      </c>
      <c r="O1368" s="2">
        <v>40696</v>
      </c>
      <c r="P1368" s="34"/>
      <c r="Q1368" s="34"/>
    </row>
    <row r="1369" spans="1:17" x14ac:dyDescent="0.3">
      <c r="A1369" s="1">
        <v>49760</v>
      </c>
      <c r="B1369" s="2">
        <v>40553</v>
      </c>
      <c r="C1369" s="1" t="s">
        <v>60</v>
      </c>
      <c r="D1369" s="1">
        <v>38</v>
      </c>
      <c r="E1369" s="1">
        <v>710.33</v>
      </c>
      <c r="F1369" s="1" t="s">
        <v>14</v>
      </c>
      <c r="G1369" s="1">
        <v>9.0299999999999994</v>
      </c>
      <c r="H1369" s="1">
        <f>(70/100*Canada_data[[#This Row],[Sales]])</f>
        <v>497.23099999999999</v>
      </c>
      <c r="I1369" s="1">
        <f>Canada_data[[#This Row],[ Cost Of Goods ]]+Canada_data[[#This Row],[Shipping Cost]]</f>
        <v>506.26099999999997</v>
      </c>
      <c r="J1369" s="1" t="s">
        <v>108</v>
      </c>
      <c r="K1369" s="1" t="s">
        <v>29</v>
      </c>
      <c r="L1369" s="1" t="s">
        <v>27</v>
      </c>
      <c r="M1369" s="1" t="s">
        <v>28</v>
      </c>
      <c r="N1369" s="1" t="s">
        <v>19</v>
      </c>
      <c r="O1369" s="2">
        <v>40612</v>
      </c>
      <c r="P1369" s="34"/>
      <c r="Q1369" s="34"/>
    </row>
    <row r="1370" spans="1:17" x14ac:dyDescent="0.3">
      <c r="A1370" s="1">
        <v>31271</v>
      </c>
      <c r="B1370" s="2" t="s">
        <v>71</v>
      </c>
      <c r="C1370" s="1" t="s">
        <v>13</v>
      </c>
      <c r="D1370" s="1">
        <v>4</v>
      </c>
      <c r="E1370" s="1">
        <v>43.29</v>
      </c>
      <c r="F1370" s="1" t="s">
        <v>25</v>
      </c>
      <c r="G1370" s="1">
        <v>10.16</v>
      </c>
      <c r="H1370" s="1">
        <f>(70/100*Canada_data[[#This Row],[Sales]])</f>
        <v>30.302999999999997</v>
      </c>
      <c r="I1370" s="1">
        <f>Canada_data[[#This Row],[ Cost Of Goods ]]+Canada_data[[#This Row],[Shipping Cost]]</f>
        <v>40.462999999999994</v>
      </c>
      <c r="J1370" s="1" t="s">
        <v>59</v>
      </c>
      <c r="K1370" s="1" t="s">
        <v>44</v>
      </c>
      <c r="L1370" s="1" t="s">
        <v>17</v>
      </c>
      <c r="M1370" s="1" t="s">
        <v>18</v>
      </c>
      <c r="N1370" s="1" t="s">
        <v>93</v>
      </c>
      <c r="O1370" s="1" t="s">
        <v>255</v>
      </c>
      <c r="P1370" s="34"/>
      <c r="Q1370" s="34"/>
    </row>
    <row r="1371" spans="1:17" x14ac:dyDescent="0.3">
      <c r="A1371" s="1">
        <v>31046</v>
      </c>
      <c r="B1371" s="2">
        <v>40726</v>
      </c>
      <c r="C1371" s="1" t="s">
        <v>20</v>
      </c>
      <c r="D1371" s="1">
        <v>35</v>
      </c>
      <c r="E1371" s="1">
        <v>248.42</v>
      </c>
      <c r="F1371" s="1" t="s">
        <v>25</v>
      </c>
      <c r="G1371" s="1">
        <v>4.42</v>
      </c>
      <c r="H1371" s="1">
        <f>(70/100*Canada_data[[#This Row],[Sales]])</f>
        <v>173.89399999999998</v>
      </c>
      <c r="I1371" s="1">
        <f>Canada_data[[#This Row],[ Cost Of Goods ]]+Canada_data[[#This Row],[Shipping Cost]]</f>
        <v>178.31399999999996</v>
      </c>
      <c r="J1371" s="1" t="s">
        <v>56</v>
      </c>
      <c r="K1371" s="1" t="s">
        <v>22</v>
      </c>
      <c r="L1371" s="1" t="s">
        <v>27</v>
      </c>
      <c r="M1371" s="1" t="s">
        <v>37</v>
      </c>
      <c r="N1371" s="1" t="s">
        <v>32</v>
      </c>
      <c r="O1371" s="2">
        <v>40818</v>
      </c>
      <c r="P1371" s="34"/>
      <c r="Q1371" s="34"/>
    </row>
    <row r="1372" spans="1:17" x14ac:dyDescent="0.3">
      <c r="A1372" s="1">
        <v>22657</v>
      </c>
      <c r="B1372" s="2" t="s">
        <v>249</v>
      </c>
      <c r="C1372" s="1" t="s">
        <v>35</v>
      </c>
      <c r="D1372" s="1">
        <v>36</v>
      </c>
      <c r="E1372" s="1">
        <v>9544.18</v>
      </c>
      <c r="F1372" s="1" t="s">
        <v>14</v>
      </c>
      <c r="G1372" s="1">
        <v>11.25</v>
      </c>
      <c r="H1372" s="1">
        <f>(70/100*Canada_data[[#This Row],[Sales]])</f>
        <v>6680.9259999999995</v>
      </c>
      <c r="I1372" s="1">
        <f>Canada_data[[#This Row],[ Cost Of Goods ]]+Canada_data[[#This Row],[Shipping Cost]]</f>
        <v>6692.1759999999995</v>
      </c>
      <c r="J1372" s="1" t="s">
        <v>15</v>
      </c>
      <c r="K1372" s="1" t="s">
        <v>22</v>
      </c>
      <c r="L1372" s="1" t="s">
        <v>30</v>
      </c>
      <c r="M1372" s="1" t="s">
        <v>31</v>
      </c>
      <c r="N1372" s="1" t="s">
        <v>19</v>
      </c>
      <c r="O1372" s="1" t="s">
        <v>172</v>
      </c>
      <c r="P1372" s="34"/>
      <c r="Q1372" s="34"/>
    </row>
    <row r="1373" spans="1:17" x14ac:dyDescent="0.3">
      <c r="A1373" s="1">
        <v>21639</v>
      </c>
      <c r="B1373" s="2">
        <v>40576</v>
      </c>
      <c r="C1373" s="1" t="s">
        <v>53</v>
      </c>
      <c r="D1373" s="1">
        <v>24</v>
      </c>
      <c r="E1373" s="1">
        <v>145.15</v>
      </c>
      <c r="F1373" s="1" t="s">
        <v>25</v>
      </c>
      <c r="G1373" s="1">
        <v>9.92</v>
      </c>
      <c r="H1373" s="1">
        <f>(70/100*Canada_data[[#This Row],[Sales]])</f>
        <v>101.605</v>
      </c>
      <c r="I1373" s="1">
        <f>Canada_data[[#This Row],[ Cost Of Goods ]]+Canada_data[[#This Row],[Shipping Cost]]</f>
        <v>111.52500000000001</v>
      </c>
      <c r="J1373" s="1" t="s">
        <v>49</v>
      </c>
      <c r="K1373" s="1" t="s">
        <v>29</v>
      </c>
      <c r="L1373" s="1" t="s">
        <v>27</v>
      </c>
      <c r="M1373" s="1" t="s">
        <v>79</v>
      </c>
      <c r="N1373" s="1" t="s">
        <v>19</v>
      </c>
      <c r="O1373" s="2">
        <v>40635</v>
      </c>
      <c r="P1373" s="34"/>
      <c r="Q1373" s="34"/>
    </row>
    <row r="1374" spans="1:17" x14ac:dyDescent="0.3">
      <c r="A1374" s="1">
        <v>9027</v>
      </c>
      <c r="B1374" s="2">
        <v>40583</v>
      </c>
      <c r="C1374" s="1" t="s">
        <v>13</v>
      </c>
      <c r="D1374" s="1">
        <v>30</v>
      </c>
      <c r="E1374" s="1">
        <v>932.89200000000005</v>
      </c>
      <c r="F1374" s="1" t="s">
        <v>25</v>
      </c>
      <c r="G1374" s="1">
        <v>0.99</v>
      </c>
      <c r="H1374" s="1">
        <f>(70/100*Canada_data[[#This Row],[Sales]])</f>
        <v>653.02440000000001</v>
      </c>
      <c r="I1374" s="1">
        <f>Canada_data[[#This Row],[ Cost Of Goods ]]+Canada_data[[#This Row],[Shipping Cost]]</f>
        <v>654.01440000000002</v>
      </c>
      <c r="J1374" s="1" t="s">
        <v>126</v>
      </c>
      <c r="K1374" s="1" t="s">
        <v>16</v>
      </c>
      <c r="L1374" s="1" t="s">
        <v>30</v>
      </c>
      <c r="M1374" s="1" t="s">
        <v>50</v>
      </c>
      <c r="N1374" s="1" t="s">
        <v>32</v>
      </c>
      <c r="O1374" s="2">
        <v>40856</v>
      </c>
      <c r="P1374" s="34"/>
      <c r="Q1374" s="34"/>
    </row>
    <row r="1375" spans="1:17" x14ac:dyDescent="0.3">
      <c r="A1375" s="1">
        <v>52805</v>
      </c>
      <c r="B1375" s="2" t="s">
        <v>144</v>
      </c>
      <c r="C1375" s="1" t="s">
        <v>35</v>
      </c>
      <c r="D1375" s="1">
        <v>20</v>
      </c>
      <c r="E1375" s="1">
        <v>596.55999999999995</v>
      </c>
      <c r="F1375" s="1" t="s">
        <v>14</v>
      </c>
      <c r="G1375" s="1">
        <v>5.5</v>
      </c>
      <c r="H1375" s="1">
        <f>(70/100*Canada_data[[#This Row],[Sales]])</f>
        <v>417.59199999999993</v>
      </c>
      <c r="I1375" s="1">
        <f>Canada_data[[#This Row],[ Cost Of Goods ]]+Canada_data[[#This Row],[Shipping Cost]]</f>
        <v>423.09199999999993</v>
      </c>
      <c r="J1375" s="1" t="s">
        <v>56</v>
      </c>
      <c r="K1375" s="1" t="s">
        <v>22</v>
      </c>
      <c r="L1375" s="1" t="s">
        <v>30</v>
      </c>
      <c r="M1375" s="1" t="s">
        <v>31</v>
      </c>
      <c r="N1375" s="1" t="s">
        <v>19</v>
      </c>
      <c r="O1375" s="1" t="s">
        <v>144</v>
      </c>
      <c r="P1375" s="34"/>
      <c r="Q1375" s="34"/>
    </row>
    <row r="1376" spans="1:17" x14ac:dyDescent="0.3">
      <c r="A1376" s="1">
        <v>32806</v>
      </c>
      <c r="B1376" s="2" t="s">
        <v>261</v>
      </c>
      <c r="C1376" s="1" t="s">
        <v>20</v>
      </c>
      <c r="D1376" s="1">
        <v>8</v>
      </c>
      <c r="E1376" s="1">
        <v>178.78</v>
      </c>
      <c r="F1376" s="1" t="s">
        <v>25</v>
      </c>
      <c r="G1376" s="1">
        <v>8.99</v>
      </c>
      <c r="H1376" s="1">
        <f>(70/100*Canada_data[[#This Row],[Sales]])</f>
        <v>125.14599999999999</v>
      </c>
      <c r="I1376" s="1">
        <f>Canada_data[[#This Row],[ Cost Of Goods ]]+Canada_data[[#This Row],[Shipping Cost]]</f>
        <v>134.136</v>
      </c>
      <c r="J1376" s="1" t="s">
        <v>26</v>
      </c>
      <c r="K1376" s="1" t="s">
        <v>29</v>
      </c>
      <c r="L1376" s="1" t="s">
        <v>17</v>
      </c>
      <c r="M1376" s="1" t="s">
        <v>18</v>
      </c>
      <c r="N1376" s="1" t="s">
        <v>32</v>
      </c>
      <c r="O1376" s="1" t="s">
        <v>159</v>
      </c>
      <c r="P1376" s="34"/>
      <c r="Q1376" s="34"/>
    </row>
    <row r="1377" spans="1:17" x14ac:dyDescent="0.3">
      <c r="A1377" s="1">
        <v>57760</v>
      </c>
      <c r="B1377" s="2">
        <v>40884</v>
      </c>
      <c r="C1377" s="1" t="s">
        <v>53</v>
      </c>
      <c r="D1377" s="1">
        <v>38</v>
      </c>
      <c r="E1377" s="1">
        <v>275.11</v>
      </c>
      <c r="F1377" s="1" t="s">
        <v>25</v>
      </c>
      <c r="G1377" s="1">
        <v>4</v>
      </c>
      <c r="H1377" s="1">
        <f>(70/100*Canada_data[[#This Row],[Sales]])</f>
        <v>192.577</v>
      </c>
      <c r="I1377" s="1">
        <f>Canada_data[[#This Row],[ Cost Of Goods ]]+Canada_data[[#This Row],[Shipping Cost]]</f>
        <v>196.577</v>
      </c>
      <c r="J1377" s="1" t="s">
        <v>15</v>
      </c>
      <c r="K1377" s="1" t="s">
        <v>22</v>
      </c>
      <c r="L1377" s="1" t="s">
        <v>17</v>
      </c>
      <c r="M1377" s="1" t="s">
        <v>18</v>
      </c>
      <c r="N1377" s="1" t="s">
        <v>38</v>
      </c>
      <c r="O1377" s="1" t="s">
        <v>130</v>
      </c>
      <c r="P1377" s="34"/>
      <c r="Q1377" s="34"/>
    </row>
    <row r="1378" spans="1:17" x14ac:dyDescent="0.3">
      <c r="A1378" s="1">
        <v>28674</v>
      </c>
      <c r="B1378" s="2" t="s">
        <v>256</v>
      </c>
      <c r="C1378" s="1" t="s">
        <v>35</v>
      </c>
      <c r="D1378" s="1">
        <v>26</v>
      </c>
      <c r="E1378" s="1">
        <v>161.96</v>
      </c>
      <c r="F1378" s="1" t="s">
        <v>25</v>
      </c>
      <c r="G1378" s="1">
        <v>5.67</v>
      </c>
      <c r="H1378" s="1">
        <f>(70/100*Canada_data[[#This Row],[Sales]])</f>
        <v>113.372</v>
      </c>
      <c r="I1378" s="1">
        <f>Canada_data[[#This Row],[ Cost Of Goods ]]+Canada_data[[#This Row],[Shipping Cost]]</f>
        <v>119.042</v>
      </c>
      <c r="J1378" s="1" t="s">
        <v>108</v>
      </c>
      <c r="K1378" s="1" t="s">
        <v>29</v>
      </c>
      <c r="L1378" s="1" t="s">
        <v>27</v>
      </c>
      <c r="M1378" s="1" t="s">
        <v>28</v>
      </c>
      <c r="N1378" s="1" t="s">
        <v>19</v>
      </c>
      <c r="O1378" s="1" t="s">
        <v>193</v>
      </c>
      <c r="P1378" s="34"/>
      <c r="Q1378" s="34"/>
    </row>
    <row r="1379" spans="1:17" x14ac:dyDescent="0.3">
      <c r="A1379" s="1">
        <v>28003</v>
      </c>
      <c r="B1379" s="2" t="s">
        <v>45</v>
      </c>
      <c r="C1379" s="1" t="s">
        <v>20</v>
      </c>
      <c r="D1379" s="1">
        <v>31</v>
      </c>
      <c r="E1379" s="1">
        <v>157.79</v>
      </c>
      <c r="F1379" s="1" t="s">
        <v>25</v>
      </c>
      <c r="G1379" s="1">
        <v>6.07</v>
      </c>
      <c r="H1379" s="1">
        <f>(70/100*Canada_data[[#This Row],[Sales]])</f>
        <v>110.45299999999999</v>
      </c>
      <c r="I1379" s="1">
        <f>Canada_data[[#This Row],[ Cost Of Goods ]]+Canada_data[[#This Row],[Shipping Cost]]</f>
        <v>116.523</v>
      </c>
      <c r="J1379" s="1" t="s">
        <v>26</v>
      </c>
      <c r="K1379" s="1" t="s">
        <v>22</v>
      </c>
      <c r="L1379" s="1" t="s">
        <v>27</v>
      </c>
      <c r="M1379" s="1" t="s">
        <v>28</v>
      </c>
      <c r="N1379" s="1" t="s">
        <v>19</v>
      </c>
      <c r="O1379" s="1" t="s">
        <v>106</v>
      </c>
      <c r="P1379" s="34"/>
      <c r="Q1379" s="34"/>
    </row>
    <row r="1380" spans="1:17" x14ac:dyDescent="0.3">
      <c r="A1380" s="1">
        <v>45248</v>
      </c>
      <c r="B1380" s="2" t="s">
        <v>75</v>
      </c>
      <c r="C1380" s="1" t="s">
        <v>60</v>
      </c>
      <c r="D1380" s="1">
        <v>32</v>
      </c>
      <c r="E1380" s="1">
        <v>4941.7725</v>
      </c>
      <c r="F1380" s="1" t="s">
        <v>25</v>
      </c>
      <c r="G1380" s="1">
        <v>8.99</v>
      </c>
      <c r="H1380" s="1">
        <f>(70/100*Canada_data[[#This Row],[Sales]])</f>
        <v>3459.2407499999999</v>
      </c>
      <c r="I1380" s="1">
        <f>Canada_data[[#This Row],[ Cost Of Goods ]]+Canada_data[[#This Row],[Shipping Cost]]</f>
        <v>3468.2307499999997</v>
      </c>
      <c r="J1380" s="1" t="s">
        <v>40</v>
      </c>
      <c r="K1380" s="1" t="s">
        <v>22</v>
      </c>
      <c r="L1380" s="1" t="s">
        <v>30</v>
      </c>
      <c r="M1380" s="1" t="s">
        <v>50</v>
      </c>
      <c r="N1380" s="1" t="s">
        <v>19</v>
      </c>
      <c r="O1380" s="1" t="s">
        <v>77</v>
      </c>
      <c r="P1380" s="34"/>
      <c r="Q1380" s="34"/>
    </row>
    <row r="1381" spans="1:17" x14ac:dyDescent="0.3">
      <c r="A1381" s="1">
        <v>50854</v>
      </c>
      <c r="B1381" s="2" t="s">
        <v>96</v>
      </c>
      <c r="C1381" s="1" t="s">
        <v>20</v>
      </c>
      <c r="D1381" s="1">
        <v>42</v>
      </c>
      <c r="E1381" s="1">
        <v>452.15</v>
      </c>
      <c r="F1381" s="1" t="s">
        <v>14</v>
      </c>
      <c r="G1381" s="1">
        <v>3.37</v>
      </c>
      <c r="H1381" s="1">
        <f>(70/100*Canada_data[[#This Row],[Sales]])</f>
        <v>316.50499999999994</v>
      </c>
      <c r="I1381" s="1">
        <f>Canada_data[[#This Row],[ Cost Of Goods ]]+Canada_data[[#This Row],[Shipping Cost]]</f>
        <v>319.87499999999994</v>
      </c>
      <c r="J1381" s="1" t="s">
        <v>56</v>
      </c>
      <c r="K1381" s="1" t="s">
        <v>22</v>
      </c>
      <c r="L1381" s="1" t="s">
        <v>27</v>
      </c>
      <c r="M1381" s="1" t="s">
        <v>37</v>
      </c>
      <c r="N1381" s="1" t="s">
        <v>32</v>
      </c>
      <c r="O1381" s="1" t="s">
        <v>96</v>
      </c>
      <c r="P1381" s="34"/>
      <c r="Q1381" s="34"/>
    </row>
    <row r="1382" spans="1:17" x14ac:dyDescent="0.3">
      <c r="A1382" s="1">
        <v>8064</v>
      </c>
      <c r="B1382" s="2">
        <v>40882</v>
      </c>
      <c r="C1382" s="1" t="s">
        <v>35</v>
      </c>
      <c r="D1382" s="1">
        <v>44</v>
      </c>
      <c r="E1382" s="1">
        <v>10445.950000000001</v>
      </c>
      <c r="F1382" s="1" t="s">
        <v>21</v>
      </c>
      <c r="G1382" s="1">
        <v>62.94</v>
      </c>
      <c r="H1382" s="1">
        <f>(70/100*Canada_data[[#This Row],[Sales]])</f>
        <v>7312.165</v>
      </c>
      <c r="I1382" s="1">
        <f>Canada_data[[#This Row],[ Cost Of Goods ]]+Canada_data[[#This Row],[Shipping Cost]]</f>
        <v>7375.1049999999996</v>
      </c>
      <c r="J1382" s="1" t="s">
        <v>40</v>
      </c>
      <c r="K1382" s="1" t="s">
        <v>29</v>
      </c>
      <c r="L1382" s="1" t="s">
        <v>17</v>
      </c>
      <c r="M1382" s="1" t="s">
        <v>23</v>
      </c>
      <c r="N1382" s="1" t="s">
        <v>24</v>
      </c>
      <c r="O1382" s="1" t="s">
        <v>199</v>
      </c>
      <c r="P1382" s="34"/>
      <c r="Q1382" s="34"/>
    </row>
    <row r="1383" spans="1:17" x14ac:dyDescent="0.3">
      <c r="A1383" s="1">
        <v>6054</v>
      </c>
      <c r="B1383" s="2">
        <v>40764</v>
      </c>
      <c r="C1383" s="1" t="s">
        <v>13</v>
      </c>
      <c r="D1383" s="1">
        <v>43</v>
      </c>
      <c r="E1383" s="1">
        <v>643.30999999999995</v>
      </c>
      <c r="F1383" s="1" t="s">
        <v>14</v>
      </c>
      <c r="G1383" s="1">
        <v>10.68</v>
      </c>
      <c r="H1383" s="1">
        <f>(70/100*Canada_data[[#This Row],[Sales]])</f>
        <v>450.31699999999995</v>
      </c>
      <c r="I1383" s="1">
        <f>Canada_data[[#This Row],[ Cost Of Goods ]]+Canada_data[[#This Row],[Shipping Cost]]</f>
        <v>460.99699999999996</v>
      </c>
      <c r="J1383" s="1" t="s">
        <v>49</v>
      </c>
      <c r="K1383" s="1" t="s">
        <v>22</v>
      </c>
      <c r="L1383" s="1" t="s">
        <v>27</v>
      </c>
      <c r="M1383" s="1" t="s">
        <v>64</v>
      </c>
      <c r="N1383" s="1" t="s">
        <v>19</v>
      </c>
      <c r="O1383" s="1" t="s">
        <v>137</v>
      </c>
      <c r="P1383" s="34"/>
      <c r="Q1383" s="34"/>
    </row>
    <row r="1384" spans="1:17" x14ac:dyDescent="0.3">
      <c r="A1384" s="1">
        <v>55425</v>
      </c>
      <c r="B1384" s="2">
        <v>40554</v>
      </c>
      <c r="C1384" s="1" t="s">
        <v>20</v>
      </c>
      <c r="D1384" s="1">
        <v>42</v>
      </c>
      <c r="E1384" s="1">
        <v>4373.8535000000002</v>
      </c>
      <c r="F1384" s="1" t="s">
        <v>14</v>
      </c>
      <c r="G1384" s="1">
        <v>7.69</v>
      </c>
      <c r="H1384" s="1">
        <f>(70/100*Canada_data[[#This Row],[Sales]])</f>
        <v>3061.6974500000001</v>
      </c>
      <c r="I1384" s="1">
        <f>Canada_data[[#This Row],[ Cost Of Goods ]]+Canada_data[[#This Row],[Shipping Cost]]</f>
        <v>3069.3874500000002</v>
      </c>
      <c r="J1384" s="1" t="s">
        <v>265</v>
      </c>
      <c r="K1384" s="1" t="s">
        <v>22</v>
      </c>
      <c r="L1384" s="1" t="s">
        <v>30</v>
      </c>
      <c r="M1384" s="1" t="s">
        <v>50</v>
      </c>
      <c r="N1384" s="1" t="s">
        <v>19</v>
      </c>
      <c r="O1384" s="2">
        <v>40585</v>
      </c>
      <c r="P1384" s="34"/>
      <c r="Q1384" s="34"/>
    </row>
    <row r="1385" spans="1:17" x14ac:dyDescent="0.3">
      <c r="A1385" s="1">
        <v>33665</v>
      </c>
      <c r="B1385" s="2" t="s">
        <v>179</v>
      </c>
      <c r="C1385" s="1" t="s">
        <v>13</v>
      </c>
      <c r="D1385" s="1">
        <v>45</v>
      </c>
      <c r="E1385" s="1">
        <v>12457.63</v>
      </c>
      <c r="F1385" s="1" t="s">
        <v>21</v>
      </c>
      <c r="G1385" s="1">
        <v>69.55</v>
      </c>
      <c r="H1385" s="1">
        <f>(70/100*Canada_data[[#This Row],[Sales]])</f>
        <v>8720.3409999999985</v>
      </c>
      <c r="I1385" s="1">
        <f>Canada_data[[#This Row],[ Cost Of Goods ]]+Canada_data[[#This Row],[Shipping Cost]]</f>
        <v>8789.8909999999978</v>
      </c>
      <c r="J1385" s="1" t="s">
        <v>15</v>
      </c>
      <c r="K1385" s="1" t="s">
        <v>22</v>
      </c>
      <c r="L1385" s="1" t="s">
        <v>17</v>
      </c>
      <c r="M1385" s="1" t="s">
        <v>23</v>
      </c>
      <c r="N1385" s="1" t="s">
        <v>24</v>
      </c>
      <c r="O1385" s="1" t="s">
        <v>211</v>
      </c>
      <c r="P1385" s="34"/>
      <c r="Q1385" s="34"/>
    </row>
    <row r="1386" spans="1:17" x14ac:dyDescent="0.3">
      <c r="A1386" s="1">
        <v>54592</v>
      </c>
      <c r="B1386" s="2">
        <v>40883</v>
      </c>
      <c r="C1386" s="1" t="s">
        <v>13</v>
      </c>
      <c r="D1386" s="1">
        <v>28</v>
      </c>
      <c r="E1386" s="1">
        <v>1971.56</v>
      </c>
      <c r="F1386" s="1" t="s">
        <v>21</v>
      </c>
      <c r="G1386" s="1">
        <v>26.85</v>
      </c>
      <c r="H1386" s="1">
        <f>(70/100*Canada_data[[#This Row],[Sales]])</f>
        <v>1380.0919999999999</v>
      </c>
      <c r="I1386" s="1">
        <f>Canada_data[[#This Row],[ Cost Of Goods ]]+Canada_data[[#This Row],[Shipping Cost]]</f>
        <v>1406.9419999999998</v>
      </c>
      <c r="J1386" s="1" t="s">
        <v>36</v>
      </c>
      <c r="K1386" s="1" t="s">
        <v>44</v>
      </c>
      <c r="L1386" s="1" t="s">
        <v>17</v>
      </c>
      <c r="M1386" s="1" t="s">
        <v>150</v>
      </c>
      <c r="N1386" s="1" t="s">
        <v>62</v>
      </c>
      <c r="O1386" s="1" t="s">
        <v>152</v>
      </c>
      <c r="P1386" s="34"/>
      <c r="Q1386" s="34"/>
    </row>
    <row r="1387" spans="1:17" x14ac:dyDescent="0.3">
      <c r="A1387" s="1">
        <v>3362</v>
      </c>
      <c r="B1387" s="2" t="s">
        <v>94</v>
      </c>
      <c r="C1387" s="1" t="s">
        <v>13</v>
      </c>
      <c r="D1387" s="1">
        <v>50</v>
      </c>
      <c r="E1387" s="1">
        <v>760.85</v>
      </c>
      <c r="F1387" s="1" t="s">
        <v>25</v>
      </c>
      <c r="G1387" s="1">
        <v>4.53</v>
      </c>
      <c r="H1387" s="1">
        <f>(70/100*Canada_data[[#This Row],[Sales]])</f>
        <v>532.59500000000003</v>
      </c>
      <c r="I1387" s="1">
        <f>Canada_data[[#This Row],[ Cost Of Goods ]]+Canada_data[[#This Row],[Shipping Cost]]</f>
        <v>537.125</v>
      </c>
      <c r="J1387" s="1" t="s">
        <v>15</v>
      </c>
      <c r="K1387" s="1" t="s">
        <v>44</v>
      </c>
      <c r="L1387" s="1" t="s">
        <v>27</v>
      </c>
      <c r="M1387" s="1" t="s">
        <v>64</v>
      </c>
      <c r="N1387" s="1" t="s">
        <v>19</v>
      </c>
      <c r="O1387" s="2">
        <v>40702</v>
      </c>
      <c r="P1387" s="34"/>
      <c r="Q1387" s="34"/>
    </row>
    <row r="1388" spans="1:17" x14ac:dyDescent="0.3">
      <c r="A1388" s="1">
        <v>36708</v>
      </c>
      <c r="B1388" s="2" t="s">
        <v>154</v>
      </c>
      <c r="C1388" s="1" t="s">
        <v>53</v>
      </c>
      <c r="D1388" s="1">
        <v>46</v>
      </c>
      <c r="E1388" s="1">
        <v>636.5</v>
      </c>
      <c r="F1388" s="1" t="s">
        <v>25</v>
      </c>
      <c r="G1388" s="1">
        <v>9.44</v>
      </c>
      <c r="H1388" s="1">
        <f>(70/100*Canada_data[[#This Row],[Sales]])</f>
        <v>445.54999999999995</v>
      </c>
      <c r="I1388" s="1">
        <f>Canada_data[[#This Row],[ Cost Of Goods ]]+Canada_data[[#This Row],[Shipping Cost]]</f>
        <v>454.98999999999995</v>
      </c>
      <c r="J1388" s="1" t="s">
        <v>108</v>
      </c>
      <c r="K1388" s="1" t="s">
        <v>22</v>
      </c>
      <c r="L1388" s="1" t="s">
        <v>30</v>
      </c>
      <c r="M1388" s="1" t="s">
        <v>46</v>
      </c>
      <c r="N1388" s="1" t="s">
        <v>47</v>
      </c>
      <c r="O1388" s="1" t="s">
        <v>227</v>
      </c>
      <c r="P1388" s="34"/>
      <c r="Q1388" s="34"/>
    </row>
    <row r="1389" spans="1:17" x14ac:dyDescent="0.3">
      <c r="A1389" s="1">
        <v>17345</v>
      </c>
      <c r="B1389" s="2">
        <v>40582</v>
      </c>
      <c r="C1389" s="1" t="s">
        <v>20</v>
      </c>
      <c r="D1389" s="1">
        <v>23</v>
      </c>
      <c r="E1389" s="1">
        <v>195.61</v>
      </c>
      <c r="F1389" s="1" t="s">
        <v>25</v>
      </c>
      <c r="G1389" s="1">
        <v>5.83</v>
      </c>
      <c r="H1389" s="1">
        <f>(70/100*Canada_data[[#This Row],[Sales]])</f>
        <v>136.92699999999999</v>
      </c>
      <c r="I1389" s="1">
        <f>Canada_data[[#This Row],[ Cost Of Goods ]]+Canada_data[[#This Row],[Shipping Cost]]</f>
        <v>142.75700000000001</v>
      </c>
      <c r="J1389" s="1" t="s">
        <v>108</v>
      </c>
      <c r="K1389" s="1" t="s">
        <v>44</v>
      </c>
      <c r="L1389" s="1" t="s">
        <v>27</v>
      </c>
      <c r="M1389" s="1" t="s">
        <v>28</v>
      </c>
      <c r="N1389" s="1" t="s">
        <v>38</v>
      </c>
      <c r="O1389" s="2">
        <v>40641</v>
      </c>
      <c r="P1389" s="34"/>
      <c r="Q1389" s="34"/>
    </row>
    <row r="1390" spans="1:17" x14ac:dyDescent="0.3">
      <c r="A1390" s="1">
        <v>57350</v>
      </c>
      <c r="B1390" s="2" t="s">
        <v>179</v>
      </c>
      <c r="C1390" s="1" t="s">
        <v>35</v>
      </c>
      <c r="D1390" s="1">
        <v>50</v>
      </c>
      <c r="E1390" s="1">
        <v>4872.6674999999996</v>
      </c>
      <c r="F1390" s="1" t="s">
        <v>25</v>
      </c>
      <c r="G1390" s="1">
        <v>8.8000000000000007</v>
      </c>
      <c r="H1390" s="1">
        <f>(70/100*Canada_data[[#This Row],[Sales]])</f>
        <v>3410.8672499999993</v>
      </c>
      <c r="I1390" s="1">
        <f>Canada_data[[#This Row],[ Cost Of Goods ]]+Canada_data[[#This Row],[Shipping Cost]]</f>
        <v>3419.6672499999995</v>
      </c>
      <c r="J1390" s="1" t="s">
        <v>15</v>
      </c>
      <c r="K1390" s="1" t="s">
        <v>44</v>
      </c>
      <c r="L1390" s="1" t="s">
        <v>30</v>
      </c>
      <c r="M1390" s="1" t="s">
        <v>50</v>
      </c>
      <c r="N1390" s="1" t="s">
        <v>19</v>
      </c>
      <c r="O1390" s="1" t="s">
        <v>180</v>
      </c>
      <c r="P1390" s="34"/>
      <c r="Q1390" s="34"/>
    </row>
    <row r="1391" spans="1:17" x14ac:dyDescent="0.3">
      <c r="A1391" s="1">
        <v>51553</v>
      </c>
      <c r="B1391" s="2" t="s">
        <v>253</v>
      </c>
      <c r="C1391" s="1" t="s">
        <v>53</v>
      </c>
      <c r="D1391" s="1">
        <v>34</v>
      </c>
      <c r="E1391" s="1">
        <v>320.04000000000002</v>
      </c>
      <c r="F1391" s="1" t="s">
        <v>14</v>
      </c>
      <c r="G1391" s="1">
        <v>4.3899999999999997</v>
      </c>
      <c r="H1391" s="1">
        <f>(70/100*Canada_data[[#This Row],[Sales]])</f>
        <v>224.02799999999999</v>
      </c>
      <c r="I1391" s="1">
        <f>Canada_data[[#This Row],[ Cost Of Goods ]]+Canada_data[[#This Row],[Shipping Cost]]</f>
        <v>228.41799999999998</v>
      </c>
      <c r="J1391" s="1" t="s">
        <v>59</v>
      </c>
      <c r="K1391" s="1" t="s">
        <v>44</v>
      </c>
      <c r="L1391" s="1" t="s">
        <v>27</v>
      </c>
      <c r="M1391" s="1" t="s">
        <v>28</v>
      </c>
      <c r="N1391" s="1" t="s">
        <v>38</v>
      </c>
      <c r="O1391" s="1" t="s">
        <v>279</v>
      </c>
      <c r="P1391" s="34"/>
      <c r="Q1391" s="34"/>
    </row>
    <row r="1392" spans="1:17" x14ac:dyDescent="0.3">
      <c r="A1392" s="1">
        <v>49026</v>
      </c>
      <c r="B1392" s="2">
        <v>40727</v>
      </c>
      <c r="C1392" s="1" t="s">
        <v>13</v>
      </c>
      <c r="D1392" s="1">
        <v>36</v>
      </c>
      <c r="E1392" s="1">
        <v>411.75</v>
      </c>
      <c r="F1392" s="1" t="s">
        <v>25</v>
      </c>
      <c r="G1392" s="1">
        <v>8.99</v>
      </c>
      <c r="H1392" s="1">
        <f>(70/100*Canada_data[[#This Row],[Sales]])</f>
        <v>288.22499999999997</v>
      </c>
      <c r="I1392" s="1">
        <f>Canada_data[[#This Row],[ Cost Of Goods ]]+Canada_data[[#This Row],[Shipping Cost]]</f>
        <v>297.21499999999997</v>
      </c>
      <c r="J1392" s="1" t="s">
        <v>15</v>
      </c>
      <c r="K1392" s="1" t="s">
        <v>22</v>
      </c>
      <c r="L1392" s="1" t="s">
        <v>27</v>
      </c>
      <c r="M1392" s="1" t="s">
        <v>41</v>
      </c>
      <c r="N1392" s="1" t="s">
        <v>32</v>
      </c>
      <c r="O1392" s="2">
        <v>40880</v>
      </c>
      <c r="P1392" s="34"/>
      <c r="Q1392" s="34"/>
    </row>
    <row r="1393" spans="1:17" x14ac:dyDescent="0.3">
      <c r="A1393" s="1">
        <v>7680</v>
      </c>
      <c r="B1393" s="2">
        <v>40759</v>
      </c>
      <c r="C1393" s="1" t="s">
        <v>53</v>
      </c>
      <c r="D1393" s="1">
        <v>32</v>
      </c>
      <c r="E1393" s="1">
        <v>1141.3699999999999</v>
      </c>
      <c r="F1393" s="1" t="s">
        <v>25</v>
      </c>
      <c r="G1393" s="1">
        <v>19.989999999999998</v>
      </c>
      <c r="H1393" s="1">
        <f>(70/100*Canada_data[[#This Row],[Sales]])</f>
        <v>798.95899999999983</v>
      </c>
      <c r="I1393" s="1">
        <f>Canada_data[[#This Row],[ Cost Of Goods ]]+Canada_data[[#This Row],[Shipping Cost]]</f>
        <v>818.94899999999984</v>
      </c>
      <c r="J1393" s="1" t="s">
        <v>59</v>
      </c>
      <c r="K1393" s="1" t="s">
        <v>44</v>
      </c>
      <c r="L1393" s="1" t="s">
        <v>27</v>
      </c>
      <c r="M1393" s="1" t="s">
        <v>28</v>
      </c>
      <c r="N1393" s="1" t="s">
        <v>19</v>
      </c>
      <c r="O1393" s="2">
        <v>40759</v>
      </c>
      <c r="P1393" s="34"/>
      <c r="Q1393" s="34"/>
    </row>
    <row r="1394" spans="1:17" x14ac:dyDescent="0.3">
      <c r="A1394" s="1">
        <v>32452</v>
      </c>
      <c r="B1394" s="2" t="s">
        <v>167</v>
      </c>
      <c r="C1394" s="1" t="s">
        <v>60</v>
      </c>
      <c r="D1394" s="1">
        <v>3</v>
      </c>
      <c r="E1394" s="1">
        <v>8.6</v>
      </c>
      <c r="F1394" s="1" t="s">
        <v>25</v>
      </c>
      <c r="G1394" s="1">
        <v>0.5</v>
      </c>
      <c r="H1394" s="1">
        <f>(70/100*Canada_data[[#This Row],[Sales]])</f>
        <v>6.02</v>
      </c>
      <c r="I1394" s="1">
        <f>Canada_data[[#This Row],[ Cost Of Goods ]]+Canada_data[[#This Row],[Shipping Cost]]</f>
        <v>6.52</v>
      </c>
      <c r="J1394" s="1" t="s">
        <v>56</v>
      </c>
      <c r="K1394" s="1" t="s">
        <v>16</v>
      </c>
      <c r="L1394" s="1" t="s">
        <v>27</v>
      </c>
      <c r="M1394" s="1" t="s">
        <v>85</v>
      </c>
      <c r="N1394" s="1" t="s">
        <v>19</v>
      </c>
      <c r="O1394" s="1" t="s">
        <v>210</v>
      </c>
      <c r="P1394" s="34"/>
      <c r="Q1394" s="34"/>
    </row>
    <row r="1395" spans="1:17" x14ac:dyDescent="0.3">
      <c r="A1395" s="1">
        <v>50949</v>
      </c>
      <c r="B1395" s="2">
        <v>40635</v>
      </c>
      <c r="C1395" s="1" t="s">
        <v>60</v>
      </c>
      <c r="D1395" s="1">
        <v>46</v>
      </c>
      <c r="E1395" s="1">
        <v>4804.0384999999997</v>
      </c>
      <c r="F1395" s="1" t="s">
        <v>25</v>
      </c>
      <c r="G1395" s="1">
        <v>8.8000000000000007</v>
      </c>
      <c r="H1395" s="1">
        <f>(70/100*Canada_data[[#This Row],[Sales]])</f>
        <v>3362.8269499999997</v>
      </c>
      <c r="I1395" s="1">
        <f>Canada_data[[#This Row],[ Cost Of Goods ]]+Canada_data[[#This Row],[Shipping Cost]]</f>
        <v>3371.6269499999999</v>
      </c>
      <c r="J1395" s="1" t="s">
        <v>56</v>
      </c>
      <c r="K1395" s="1" t="s">
        <v>22</v>
      </c>
      <c r="L1395" s="1" t="s">
        <v>30</v>
      </c>
      <c r="M1395" s="1" t="s">
        <v>50</v>
      </c>
      <c r="N1395" s="1" t="s">
        <v>19</v>
      </c>
      <c r="O1395" s="2">
        <v>40696</v>
      </c>
      <c r="P1395" s="34"/>
      <c r="Q1395" s="34"/>
    </row>
    <row r="1396" spans="1:17" x14ac:dyDescent="0.3">
      <c r="A1396" s="1">
        <v>34434</v>
      </c>
      <c r="B1396" s="2">
        <v>40791</v>
      </c>
      <c r="C1396" s="1" t="s">
        <v>53</v>
      </c>
      <c r="D1396" s="1">
        <v>23</v>
      </c>
      <c r="E1396" s="1">
        <v>116.56</v>
      </c>
      <c r="F1396" s="1" t="s">
        <v>25</v>
      </c>
      <c r="G1396" s="1">
        <v>0.49</v>
      </c>
      <c r="H1396" s="1">
        <f>(70/100*Canada_data[[#This Row],[Sales]])</f>
        <v>81.591999999999999</v>
      </c>
      <c r="I1396" s="1">
        <f>Canada_data[[#This Row],[ Cost Of Goods ]]+Canada_data[[#This Row],[Shipping Cost]]</f>
        <v>82.081999999999994</v>
      </c>
      <c r="J1396" s="1" t="s">
        <v>15</v>
      </c>
      <c r="K1396" s="1" t="s">
        <v>44</v>
      </c>
      <c r="L1396" s="1" t="s">
        <v>27</v>
      </c>
      <c r="M1396" s="1" t="s">
        <v>85</v>
      </c>
      <c r="N1396" s="1" t="s">
        <v>19</v>
      </c>
      <c r="O1396" s="2">
        <v>40852</v>
      </c>
      <c r="P1396" s="34"/>
      <c r="Q1396" s="34"/>
    </row>
    <row r="1397" spans="1:17" x14ac:dyDescent="0.3">
      <c r="A1397" s="1">
        <v>22532</v>
      </c>
      <c r="B1397" s="2">
        <v>40757</v>
      </c>
      <c r="C1397" s="1" t="s">
        <v>20</v>
      </c>
      <c r="D1397" s="1">
        <v>13</v>
      </c>
      <c r="E1397" s="1">
        <v>121.66</v>
      </c>
      <c r="F1397" s="1" t="s">
        <v>25</v>
      </c>
      <c r="G1397" s="1">
        <v>5.6</v>
      </c>
      <c r="H1397" s="1">
        <f>(70/100*Canada_data[[#This Row],[Sales]])</f>
        <v>85.161999999999992</v>
      </c>
      <c r="I1397" s="1">
        <f>Canada_data[[#This Row],[ Cost Of Goods ]]+Canada_data[[#This Row],[Shipping Cost]]</f>
        <v>90.761999999999986</v>
      </c>
      <c r="J1397" s="1" t="s">
        <v>26</v>
      </c>
      <c r="K1397" s="1" t="s">
        <v>16</v>
      </c>
      <c r="L1397" s="1" t="s">
        <v>27</v>
      </c>
      <c r="M1397" s="1" t="s">
        <v>79</v>
      </c>
      <c r="N1397" s="1" t="s">
        <v>19</v>
      </c>
      <c r="O1397" s="2">
        <v>40757</v>
      </c>
      <c r="P1397" s="34"/>
      <c r="Q1397" s="34"/>
    </row>
    <row r="1398" spans="1:17" x14ac:dyDescent="0.3">
      <c r="A1398" s="1">
        <v>52711</v>
      </c>
      <c r="B1398" s="2" t="s">
        <v>208</v>
      </c>
      <c r="C1398" s="1" t="s">
        <v>53</v>
      </c>
      <c r="D1398" s="1">
        <v>41</v>
      </c>
      <c r="E1398" s="1">
        <v>755.19</v>
      </c>
      <c r="F1398" s="1" t="s">
        <v>25</v>
      </c>
      <c r="G1398" s="1">
        <v>8.99</v>
      </c>
      <c r="H1398" s="1">
        <f>(70/100*Canada_data[[#This Row],[Sales]])</f>
        <v>528.63300000000004</v>
      </c>
      <c r="I1398" s="1">
        <f>Canada_data[[#This Row],[ Cost Of Goods ]]+Canada_data[[#This Row],[Shipping Cost]]</f>
        <v>537.62300000000005</v>
      </c>
      <c r="J1398" s="1" t="s">
        <v>72</v>
      </c>
      <c r="K1398" s="1" t="s">
        <v>29</v>
      </c>
      <c r="L1398" s="1" t="s">
        <v>17</v>
      </c>
      <c r="M1398" s="1" t="s">
        <v>18</v>
      </c>
      <c r="N1398" s="1" t="s">
        <v>32</v>
      </c>
      <c r="O1398" s="1" t="s">
        <v>245</v>
      </c>
      <c r="P1398" s="34"/>
      <c r="Q1398" s="34"/>
    </row>
    <row r="1399" spans="1:17" x14ac:dyDescent="0.3">
      <c r="A1399" s="1">
        <v>4773</v>
      </c>
      <c r="B1399" s="2" t="s">
        <v>148</v>
      </c>
      <c r="C1399" s="1" t="s">
        <v>20</v>
      </c>
      <c r="D1399" s="1">
        <v>26</v>
      </c>
      <c r="E1399" s="1">
        <v>311.38</v>
      </c>
      <c r="F1399" s="1" t="s">
        <v>25</v>
      </c>
      <c r="G1399" s="1">
        <v>5.72</v>
      </c>
      <c r="H1399" s="1">
        <f>(70/100*Canada_data[[#This Row],[Sales]])</f>
        <v>217.96599999999998</v>
      </c>
      <c r="I1399" s="1">
        <f>Canada_data[[#This Row],[ Cost Of Goods ]]+Canada_data[[#This Row],[Shipping Cost]]</f>
        <v>223.68599999999998</v>
      </c>
      <c r="J1399" s="1" t="s">
        <v>43</v>
      </c>
      <c r="K1399" s="1" t="s">
        <v>29</v>
      </c>
      <c r="L1399" s="1" t="s">
        <v>27</v>
      </c>
      <c r="M1399" s="1" t="s">
        <v>168</v>
      </c>
      <c r="N1399" s="1" t="s">
        <v>19</v>
      </c>
      <c r="O1399" s="1" t="s">
        <v>213</v>
      </c>
      <c r="P1399" s="34"/>
      <c r="Q1399" s="34"/>
    </row>
    <row r="1400" spans="1:17" x14ac:dyDescent="0.3">
      <c r="A1400" s="1">
        <v>42082</v>
      </c>
      <c r="B1400" s="2" t="s">
        <v>87</v>
      </c>
      <c r="C1400" s="1" t="s">
        <v>20</v>
      </c>
      <c r="D1400" s="1">
        <v>15</v>
      </c>
      <c r="E1400" s="1">
        <v>76.42</v>
      </c>
      <c r="F1400" s="1" t="s">
        <v>25</v>
      </c>
      <c r="G1400" s="1">
        <v>3.01</v>
      </c>
      <c r="H1400" s="1">
        <f>(70/100*Canada_data[[#This Row],[Sales]])</f>
        <v>53.494</v>
      </c>
      <c r="I1400" s="1">
        <f>Canada_data[[#This Row],[ Cost Of Goods ]]+Canada_data[[#This Row],[Shipping Cost]]</f>
        <v>56.503999999999998</v>
      </c>
      <c r="J1400" s="1" t="s">
        <v>56</v>
      </c>
      <c r="K1400" s="1" t="s">
        <v>44</v>
      </c>
      <c r="L1400" s="1" t="s">
        <v>27</v>
      </c>
      <c r="M1400" s="1" t="s">
        <v>28</v>
      </c>
      <c r="N1400" s="1" t="s">
        <v>38</v>
      </c>
      <c r="O1400" s="1" t="s">
        <v>133</v>
      </c>
      <c r="P1400" s="34"/>
      <c r="Q1400" s="34"/>
    </row>
    <row r="1401" spans="1:17" x14ac:dyDescent="0.3">
      <c r="A1401" s="1">
        <v>43302</v>
      </c>
      <c r="B1401" s="2" t="s">
        <v>66</v>
      </c>
      <c r="C1401" s="1" t="s">
        <v>13</v>
      </c>
      <c r="D1401" s="1">
        <v>39</v>
      </c>
      <c r="E1401" s="1">
        <v>6888.6634999999997</v>
      </c>
      <c r="F1401" s="1" t="s">
        <v>25</v>
      </c>
      <c r="G1401" s="1">
        <v>5</v>
      </c>
      <c r="H1401" s="1">
        <f>(70/100*Canada_data[[#This Row],[Sales]])</f>
        <v>4822.0644499999999</v>
      </c>
      <c r="I1401" s="1">
        <f>Canada_data[[#This Row],[ Cost Of Goods ]]+Canada_data[[#This Row],[Shipping Cost]]</f>
        <v>4827.0644499999999</v>
      </c>
      <c r="J1401" s="1" t="s">
        <v>43</v>
      </c>
      <c r="K1401" s="1" t="s">
        <v>22</v>
      </c>
      <c r="L1401" s="1" t="s">
        <v>30</v>
      </c>
      <c r="M1401" s="1" t="s">
        <v>50</v>
      </c>
      <c r="N1401" s="1" t="s">
        <v>19</v>
      </c>
      <c r="O1401" s="1" t="s">
        <v>218</v>
      </c>
      <c r="P1401" s="34"/>
      <c r="Q1401" s="34"/>
    </row>
    <row r="1402" spans="1:17" x14ac:dyDescent="0.3">
      <c r="A1402" s="1">
        <v>9062</v>
      </c>
      <c r="B1402" s="2" t="s">
        <v>251</v>
      </c>
      <c r="C1402" s="1" t="s">
        <v>35</v>
      </c>
      <c r="D1402" s="1">
        <v>32</v>
      </c>
      <c r="E1402" s="1">
        <v>119.2</v>
      </c>
      <c r="F1402" s="1" t="s">
        <v>25</v>
      </c>
      <c r="G1402" s="1">
        <v>0.99</v>
      </c>
      <c r="H1402" s="1">
        <f>(70/100*Canada_data[[#This Row],[Sales]])</f>
        <v>83.44</v>
      </c>
      <c r="I1402" s="1">
        <f>Canada_data[[#This Row],[ Cost Of Goods ]]+Canada_data[[#This Row],[Shipping Cost]]</f>
        <v>84.429999999999993</v>
      </c>
      <c r="J1402" s="1" t="s">
        <v>43</v>
      </c>
      <c r="K1402" s="1" t="s">
        <v>16</v>
      </c>
      <c r="L1402" s="1" t="s">
        <v>27</v>
      </c>
      <c r="M1402" s="1" t="s">
        <v>102</v>
      </c>
      <c r="N1402" s="1" t="s">
        <v>38</v>
      </c>
      <c r="O1402" s="1" t="s">
        <v>106</v>
      </c>
      <c r="P1402" s="34"/>
      <c r="Q1402" s="34"/>
    </row>
    <row r="1403" spans="1:17" x14ac:dyDescent="0.3">
      <c r="A1403" s="1">
        <v>5575</v>
      </c>
      <c r="B1403" s="2" t="s">
        <v>92</v>
      </c>
      <c r="C1403" s="1" t="s">
        <v>13</v>
      </c>
      <c r="D1403" s="1">
        <v>41</v>
      </c>
      <c r="E1403" s="1">
        <v>254.69</v>
      </c>
      <c r="F1403" s="1" t="s">
        <v>25</v>
      </c>
      <c r="G1403" s="1">
        <v>10.39</v>
      </c>
      <c r="H1403" s="1">
        <f>(70/100*Canada_data[[#This Row],[Sales]])</f>
        <v>178.28299999999999</v>
      </c>
      <c r="I1403" s="1">
        <f>Canada_data[[#This Row],[ Cost Of Goods ]]+Canada_data[[#This Row],[Shipping Cost]]</f>
        <v>188.673</v>
      </c>
      <c r="J1403" s="1" t="s">
        <v>108</v>
      </c>
      <c r="K1403" s="1" t="s">
        <v>22</v>
      </c>
      <c r="L1403" s="1" t="s">
        <v>27</v>
      </c>
      <c r="M1403" s="1" t="s">
        <v>28</v>
      </c>
      <c r="N1403" s="1" t="s">
        <v>19</v>
      </c>
      <c r="O1403" s="1" t="s">
        <v>92</v>
      </c>
      <c r="P1403" s="34"/>
      <c r="Q1403" s="34"/>
    </row>
    <row r="1404" spans="1:17" x14ac:dyDescent="0.3">
      <c r="A1404" s="1">
        <v>55873</v>
      </c>
      <c r="B1404" s="2" t="s">
        <v>97</v>
      </c>
      <c r="C1404" s="1" t="s">
        <v>13</v>
      </c>
      <c r="D1404" s="1">
        <v>48</v>
      </c>
      <c r="E1404" s="1">
        <v>15602.93</v>
      </c>
      <c r="F1404" s="1" t="s">
        <v>21</v>
      </c>
      <c r="G1404" s="1">
        <v>26.53</v>
      </c>
      <c r="H1404" s="1">
        <f>(70/100*Canada_data[[#This Row],[Sales]])</f>
        <v>10922.050999999999</v>
      </c>
      <c r="I1404" s="1">
        <f>Canada_data[[#This Row],[ Cost Of Goods ]]+Canada_data[[#This Row],[Shipping Cost]]</f>
        <v>10948.581</v>
      </c>
      <c r="J1404" s="1" t="s">
        <v>40</v>
      </c>
      <c r="K1404" s="1" t="s">
        <v>22</v>
      </c>
      <c r="L1404" s="1" t="s">
        <v>30</v>
      </c>
      <c r="M1404" s="1" t="s">
        <v>46</v>
      </c>
      <c r="N1404" s="1" t="s">
        <v>24</v>
      </c>
      <c r="O1404" s="1" t="s">
        <v>206</v>
      </c>
      <c r="P1404" s="34"/>
      <c r="Q1404" s="34"/>
    </row>
    <row r="1405" spans="1:17" x14ac:dyDescent="0.3">
      <c r="A1405" s="1">
        <v>50854</v>
      </c>
      <c r="B1405" s="2" t="s">
        <v>96</v>
      </c>
      <c r="C1405" s="1" t="s">
        <v>20</v>
      </c>
      <c r="D1405" s="1">
        <v>12</v>
      </c>
      <c r="E1405" s="1">
        <v>5744.24</v>
      </c>
      <c r="F1405" s="1" t="s">
        <v>21</v>
      </c>
      <c r="G1405" s="1">
        <v>28.14</v>
      </c>
      <c r="H1405" s="1">
        <f>(70/100*Canada_data[[#This Row],[Sales]])</f>
        <v>4020.9679999999994</v>
      </c>
      <c r="I1405" s="1">
        <f>Canada_data[[#This Row],[ Cost Of Goods ]]+Canada_data[[#This Row],[Shipping Cost]]</f>
        <v>4049.1079999999993</v>
      </c>
      <c r="J1405" s="1" t="s">
        <v>56</v>
      </c>
      <c r="K1405" s="1" t="s">
        <v>22</v>
      </c>
      <c r="L1405" s="1" t="s">
        <v>30</v>
      </c>
      <c r="M1405" s="1" t="s">
        <v>46</v>
      </c>
      <c r="N1405" s="1" t="s">
        <v>24</v>
      </c>
      <c r="O1405" s="1" t="s">
        <v>88</v>
      </c>
      <c r="P1405" s="34"/>
      <c r="Q1405" s="34"/>
    </row>
    <row r="1406" spans="1:17" x14ac:dyDescent="0.3">
      <c r="A1406" s="1">
        <v>2181</v>
      </c>
      <c r="B1406" s="2">
        <v>40886</v>
      </c>
      <c r="C1406" s="1" t="s">
        <v>60</v>
      </c>
      <c r="D1406" s="1">
        <v>3</v>
      </c>
      <c r="E1406" s="1">
        <v>15.87</v>
      </c>
      <c r="F1406" s="1" t="s">
        <v>14</v>
      </c>
      <c r="G1406" s="1">
        <v>0.76</v>
      </c>
      <c r="H1406" s="1">
        <f>(70/100*Canada_data[[#This Row],[Sales]])</f>
        <v>11.108999999999998</v>
      </c>
      <c r="I1406" s="1">
        <f>Canada_data[[#This Row],[ Cost Of Goods ]]+Canada_data[[#This Row],[Shipping Cost]]</f>
        <v>11.868999999999998</v>
      </c>
      <c r="J1406" s="1" t="s">
        <v>56</v>
      </c>
      <c r="K1406" s="1" t="s">
        <v>29</v>
      </c>
      <c r="L1406" s="1" t="s">
        <v>27</v>
      </c>
      <c r="M1406" s="1" t="s">
        <v>102</v>
      </c>
      <c r="N1406" s="1" t="s">
        <v>38</v>
      </c>
      <c r="O1406" s="1" t="s">
        <v>52</v>
      </c>
      <c r="P1406" s="34"/>
      <c r="Q1406" s="34"/>
    </row>
    <row r="1407" spans="1:17" x14ac:dyDescent="0.3">
      <c r="A1407" s="1">
        <v>326</v>
      </c>
      <c r="B1407" s="2">
        <v>40608</v>
      </c>
      <c r="C1407" s="1" t="s">
        <v>35</v>
      </c>
      <c r="D1407" s="1">
        <v>34</v>
      </c>
      <c r="E1407" s="1">
        <v>218.27</v>
      </c>
      <c r="F1407" s="1" t="s">
        <v>25</v>
      </c>
      <c r="G1407" s="1">
        <v>4.92</v>
      </c>
      <c r="H1407" s="1">
        <f>(70/100*Canada_data[[#This Row],[Sales]])</f>
        <v>152.78899999999999</v>
      </c>
      <c r="I1407" s="1">
        <f>Canada_data[[#This Row],[ Cost Of Goods ]]+Canada_data[[#This Row],[Shipping Cost]]</f>
        <v>157.70899999999997</v>
      </c>
      <c r="J1407" s="1" t="s">
        <v>36</v>
      </c>
      <c r="K1407" s="1" t="s">
        <v>16</v>
      </c>
      <c r="L1407" s="1" t="s">
        <v>27</v>
      </c>
      <c r="M1407" s="1" t="s">
        <v>79</v>
      </c>
      <c r="N1407" s="1" t="s">
        <v>19</v>
      </c>
      <c r="O1407" s="2">
        <v>40639</v>
      </c>
      <c r="P1407" s="34"/>
      <c r="Q1407" s="34"/>
    </row>
    <row r="1408" spans="1:17" x14ac:dyDescent="0.3">
      <c r="A1408" s="1">
        <v>23107</v>
      </c>
      <c r="B1408" s="2">
        <v>40853</v>
      </c>
      <c r="C1408" s="1" t="s">
        <v>60</v>
      </c>
      <c r="D1408" s="1">
        <v>7</v>
      </c>
      <c r="E1408" s="1">
        <v>43.29</v>
      </c>
      <c r="F1408" s="1" t="s">
        <v>25</v>
      </c>
      <c r="G1408" s="1">
        <v>7.57</v>
      </c>
      <c r="H1408" s="1">
        <f>(70/100*Canada_data[[#This Row],[Sales]])</f>
        <v>30.302999999999997</v>
      </c>
      <c r="I1408" s="1">
        <f>Canada_data[[#This Row],[ Cost Of Goods ]]+Canada_data[[#This Row],[Shipping Cost]]</f>
        <v>37.872999999999998</v>
      </c>
      <c r="J1408" s="1" t="s">
        <v>72</v>
      </c>
      <c r="K1408" s="1" t="s">
        <v>16</v>
      </c>
      <c r="L1408" s="1" t="s">
        <v>27</v>
      </c>
      <c r="M1408" s="1" t="s">
        <v>79</v>
      </c>
      <c r="N1408" s="1" t="s">
        <v>19</v>
      </c>
      <c r="O1408" s="1" t="s">
        <v>117</v>
      </c>
      <c r="P1408" s="34"/>
      <c r="Q1408" s="34"/>
    </row>
    <row r="1409" spans="1:17" x14ac:dyDescent="0.3">
      <c r="A1409" s="1">
        <v>25633</v>
      </c>
      <c r="B1409" s="2">
        <v>40551</v>
      </c>
      <c r="C1409" s="1" t="s">
        <v>13</v>
      </c>
      <c r="D1409" s="1">
        <v>36</v>
      </c>
      <c r="E1409" s="1">
        <v>5140.08</v>
      </c>
      <c r="F1409" s="1" t="s">
        <v>21</v>
      </c>
      <c r="G1409" s="1">
        <v>51.92</v>
      </c>
      <c r="H1409" s="1">
        <f>(70/100*Canada_data[[#This Row],[Sales]])</f>
        <v>3598.0559999999996</v>
      </c>
      <c r="I1409" s="1">
        <f>Canada_data[[#This Row],[ Cost Of Goods ]]+Canada_data[[#This Row],[Shipping Cost]]</f>
        <v>3649.9759999999997</v>
      </c>
      <c r="J1409" s="1" t="s">
        <v>15</v>
      </c>
      <c r="K1409" s="1" t="s">
        <v>29</v>
      </c>
      <c r="L1409" s="1" t="s">
        <v>17</v>
      </c>
      <c r="M1409" s="1" t="s">
        <v>57</v>
      </c>
      <c r="N1409" s="1" t="s">
        <v>62</v>
      </c>
      <c r="O1409" s="2">
        <v>40702</v>
      </c>
      <c r="P1409" s="34"/>
      <c r="Q1409" s="34"/>
    </row>
    <row r="1410" spans="1:17" x14ac:dyDescent="0.3">
      <c r="A1410" s="1">
        <v>43814</v>
      </c>
      <c r="B1410" s="2">
        <v>40787</v>
      </c>
      <c r="C1410" s="1" t="s">
        <v>60</v>
      </c>
      <c r="D1410" s="1">
        <v>47</v>
      </c>
      <c r="E1410" s="1">
        <v>199.48</v>
      </c>
      <c r="F1410" s="1" t="s">
        <v>25</v>
      </c>
      <c r="G1410" s="1">
        <v>2.2599999999999998</v>
      </c>
      <c r="H1410" s="1">
        <f>(70/100*Canada_data[[#This Row],[Sales]])</f>
        <v>139.636</v>
      </c>
      <c r="I1410" s="1">
        <f>Canada_data[[#This Row],[ Cost Of Goods ]]+Canada_data[[#This Row],[Shipping Cost]]</f>
        <v>141.89599999999999</v>
      </c>
      <c r="J1410" s="1" t="s">
        <v>15</v>
      </c>
      <c r="K1410" s="1" t="s">
        <v>22</v>
      </c>
      <c r="L1410" s="1" t="s">
        <v>27</v>
      </c>
      <c r="M1410" s="1" t="s">
        <v>28</v>
      </c>
      <c r="N1410" s="1" t="s">
        <v>38</v>
      </c>
      <c r="O1410" s="2">
        <v>40817</v>
      </c>
      <c r="P1410" s="34"/>
      <c r="Q1410" s="34"/>
    </row>
    <row r="1411" spans="1:17" x14ac:dyDescent="0.3">
      <c r="A1411" s="1">
        <v>6754</v>
      </c>
      <c r="B1411" s="2">
        <v>40855</v>
      </c>
      <c r="C1411" s="1" t="s">
        <v>35</v>
      </c>
      <c r="D1411" s="1">
        <v>13</v>
      </c>
      <c r="E1411" s="1">
        <v>2388.636</v>
      </c>
      <c r="F1411" s="1" t="s">
        <v>25</v>
      </c>
      <c r="G1411" s="1">
        <v>5.26</v>
      </c>
      <c r="H1411" s="1">
        <f>(70/100*Canada_data[[#This Row],[Sales]])</f>
        <v>1672.0451999999998</v>
      </c>
      <c r="I1411" s="1">
        <f>Canada_data[[#This Row],[ Cost Of Goods ]]+Canada_data[[#This Row],[Shipping Cost]]</f>
        <v>1677.3051999999998</v>
      </c>
      <c r="J1411" s="1" t="s">
        <v>56</v>
      </c>
      <c r="K1411" s="1" t="s">
        <v>22</v>
      </c>
      <c r="L1411" s="1" t="s">
        <v>30</v>
      </c>
      <c r="M1411" s="1" t="s">
        <v>50</v>
      </c>
      <c r="N1411" s="1" t="s">
        <v>19</v>
      </c>
      <c r="O1411" s="1" t="s">
        <v>122</v>
      </c>
      <c r="P1411" s="34"/>
      <c r="Q1411" s="34"/>
    </row>
    <row r="1412" spans="1:17" x14ac:dyDescent="0.3">
      <c r="A1412" s="1">
        <v>512</v>
      </c>
      <c r="B1412" s="2" t="s">
        <v>109</v>
      </c>
      <c r="C1412" s="1" t="s">
        <v>13</v>
      </c>
      <c r="D1412" s="1">
        <v>6</v>
      </c>
      <c r="E1412" s="1">
        <v>1309.53</v>
      </c>
      <c r="F1412" s="1" t="s">
        <v>25</v>
      </c>
      <c r="G1412" s="1">
        <v>18.059999999999999</v>
      </c>
      <c r="H1412" s="1">
        <f>(70/100*Canada_data[[#This Row],[Sales]])</f>
        <v>916.67099999999994</v>
      </c>
      <c r="I1412" s="1">
        <f>Canada_data[[#This Row],[ Cost Of Goods ]]+Canada_data[[#This Row],[Shipping Cost]]</f>
        <v>934.73099999999988</v>
      </c>
      <c r="J1412" s="1" t="s">
        <v>108</v>
      </c>
      <c r="K1412" s="1" t="s">
        <v>29</v>
      </c>
      <c r="L1412" s="1" t="s">
        <v>17</v>
      </c>
      <c r="M1412" s="1" t="s">
        <v>23</v>
      </c>
      <c r="N1412" s="1" t="s">
        <v>93</v>
      </c>
      <c r="O1412" s="1" t="s">
        <v>109</v>
      </c>
      <c r="P1412" s="34"/>
      <c r="Q1412" s="34"/>
    </row>
    <row r="1413" spans="1:17" x14ac:dyDescent="0.3">
      <c r="A1413" s="1">
        <v>31303</v>
      </c>
      <c r="B1413" s="2" t="s">
        <v>251</v>
      </c>
      <c r="C1413" s="1" t="s">
        <v>13</v>
      </c>
      <c r="D1413" s="1">
        <v>50</v>
      </c>
      <c r="E1413" s="1">
        <v>306.13</v>
      </c>
      <c r="F1413" s="1" t="s">
        <v>14</v>
      </c>
      <c r="G1413" s="1">
        <v>1.49</v>
      </c>
      <c r="H1413" s="1">
        <f>(70/100*Canada_data[[#This Row],[Sales]])</f>
        <v>214.291</v>
      </c>
      <c r="I1413" s="1">
        <f>Canada_data[[#This Row],[ Cost Of Goods ]]+Canada_data[[#This Row],[Shipping Cost]]</f>
        <v>215.78100000000001</v>
      </c>
      <c r="J1413" s="1" t="s">
        <v>43</v>
      </c>
      <c r="K1413" s="1" t="s">
        <v>29</v>
      </c>
      <c r="L1413" s="1" t="s">
        <v>27</v>
      </c>
      <c r="M1413" s="1" t="s">
        <v>79</v>
      </c>
      <c r="N1413" s="1" t="s">
        <v>19</v>
      </c>
      <c r="O1413" s="1" t="s">
        <v>58</v>
      </c>
      <c r="P1413" s="34"/>
      <c r="Q1413" s="34"/>
    </row>
    <row r="1414" spans="1:17" x14ac:dyDescent="0.3">
      <c r="A1414" s="1">
        <v>7846</v>
      </c>
      <c r="B1414" s="2" t="s">
        <v>48</v>
      </c>
      <c r="C1414" s="1" t="s">
        <v>13</v>
      </c>
      <c r="D1414" s="1">
        <v>12</v>
      </c>
      <c r="E1414" s="1">
        <v>26.33</v>
      </c>
      <c r="F1414" s="1" t="s">
        <v>25</v>
      </c>
      <c r="G1414" s="1">
        <v>4.8600000000000003</v>
      </c>
      <c r="H1414" s="1">
        <f>(70/100*Canada_data[[#This Row],[Sales]])</f>
        <v>18.430999999999997</v>
      </c>
      <c r="I1414" s="1">
        <f>Canada_data[[#This Row],[ Cost Of Goods ]]+Canada_data[[#This Row],[Shipping Cost]]</f>
        <v>23.290999999999997</v>
      </c>
      <c r="J1414" s="1" t="s">
        <v>36</v>
      </c>
      <c r="K1414" s="1" t="s">
        <v>22</v>
      </c>
      <c r="L1414" s="1" t="s">
        <v>17</v>
      </c>
      <c r="M1414" s="1" t="s">
        <v>18</v>
      </c>
      <c r="N1414" s="1" t="s">
        <v>19</v>
      </c>
      <c r="O1414" s="1" t="s">
        <v>48</v>
      </c>
      <c r="P1414" s="34"/>
      <c r="Q1414" s="34"/>
    </row>
    <row r="1415" spans="1:17" x14ac:dyDescent="0.3">
      <c r="A1415" s="1">
        <v>42083</v>
      </c>
      <c r="B1415" s="2">
        <v>40859</v>
      </c>
      <c r="C1415" s="1" t="s">
        <v>20</v>
      </c>
      <c r="D1415" s="1">
        <v>38</v>
      </c>
      <c r="E1415" s="1">
        <v>5526.16</v>
      </c>
      <c r="F1415" s="1" t="s">
        <v>25</v>
      </c>
      <c r="G1415" s="1">
        <v>24.49</v>
      </c>
      <c r="H1415" s="1">
        <f>(70/100*Canada_data[[#This Row],[Sales]])</f>
        <v>3868.3119999999994</v>
      </c>
      <c r="I1415" s="1">
        <f>Canada_data[[#This Row],[ Cost Of Goods ]]+Canada_data[[#This Row],[Shipping Cost]]</f>
        <v>3892.8019999999992</v>
      </c>
      <c r="J1415" s="1" t="s">
        <v>59</v>
      </c>
      <c r="K1415" s="1" t="s">
        <v>16</v>
      </c>
      <c r="L1415" s="1" t="s">
        <v>17</v>
      </c>
      <c r="M1415" s="1" t="s">
        <v>23</v>
      </c>
      <c r="N1415" s="1" t="s">
        <v>93</v>
      </c>
      <c r="O1415" s="1" t="s">
        <v>280</v>
      </c>
      <c r="P1415" s="34"/>
      <c r="Q1415" s="34"/>
    </row>
    <row r="1416" spans="1:17" x14ac:dyDescent="0.3">
      <c r="A1416" s="1">
        <v>1539</v>
      </c>
      <c r="B1416" s="2">
        <v>40789</v>
      </c>
      <c r="C1416" s="1" t="s">
        <v>13</v>
      </c>
      <c r="D1416" s="1">
        <v>33</v>
      </c>
      <c r="E1416" s="1">
        <v>511.83</v>
      </c>
      <c r="F1416" s="1" t="s">
        <v>25</v>
      </c>
      <c r="G1416" s="1">
        <v>13.18</v>
      </c>
      <c r="H1416" s="1">
        <f>(70/100*Canada_data[[#This Row],[Sales]])</f>
        <v>358.28099999999995</v>
      </c>
      <c r="I1416" s="1">
        <f>Canada_data[[#This Row],[ Cost Of Goods ]]+Canada_data[[#This Row],[Shipping Cost]]</f>
        <v>371.46099999999996</v>
      </c>
      <c r="J1416" s="1" t="s">
        <v>70</v>
      </c>
      <c r="K1416" s="1" t="s">
        <v>22</v>
      </c>
      <c r="L1416" s="1" t="s">
        <v>27</v>
      </c>
      <c r="M1416" s="1" t="s">
        <v>79</v>
      </c>
      <c r="N1416" s="1" t="s">
        <v>19</v>
      </c>
      <c r="O1416" s="2">
        <v>40850</v>
      </c>
      <c r="P1416" s="34"/>
      <c r="Q1416" s="34"/>
    </row>
    <row r="1417" spans="1:17" x14ac:dyDescent="0.3">
      <c r="A1417" s="1">
        <v>9829</v>
      </c>
      <c r="B1417" s="2">
        <v>40767</v>
      </c>
      <c r="C1417" s="1" t="s">
        <v>20</v>
      </c>
      <c r="D1417" s="1">
        <v>23</v>
      </c>
      <c r="E1417" s="1">
        <v>750.39</v>
      </c>
      <c r="F1417" s="1" t="s">
        <v>25</v>
      </c>
      <c r="G1417" s="1">
        <v>11.63</v>
      </c>
      <c r="H1417" s="1">
        <f>(70/100*Canada_data[[#This Row],[Sales]])</f>
        <v>525.27299999999991</v>
      </c>
      <c r="I1417" s="1">
        <f>Canada_data[[#This Row],[ Cost Of Goods ]]+Canada_data[[#This Row],[Shipping Cost]]</f>
        <v>536.90299999999991</v>
      </c>
      <c r="J1417" s="1" t="s">
        <v>108</v>
      </c>
      <c r="K1417" s="1" t="s">
        <v>16</v>
      </c>
      <c r="L1417" s="1" t="s">
        <v>27</v>
      </c>
      <c r="M1417" s="1" t="s">
        <v>79</v>
      </c>
      <c r="N1417" s="1" t="s">
        <v>19</v>
      </c>
      <c r="O1417" s="2">
        <v>40798</v>
      </c>
      <c r="P1417" s="34"/>
      <c r="Q1417" s="34"/>
    </row>
    <row r="1418" spans="1:17" x14ac:dyDescent="0.3">
      <c r="A1418" s="1">
        <v>43239</v>
      </c>
      <c r="B1418" s="2" t="s">
        <v>162</v>
      </c>
      <c r="C1418" s="1" t="s">
        <v>53</v>
      </c>
      <c r="D1418" s="1">
        <v>14</v>
      </c>
      <c r="E1418" s="1">
        <v>270.25</v>
      </c>
      <c r="F1418" s="1" t="s">
        <v>25</v>
      </c>
      <c r="G1418" s="1">
        <v>1.49</v>
      </c>
      <c r="H1418" s="1">
        <f>(70/100*Canada_data[[#This Row],[Sales]])</f>
        <v>189.17499999999998</v>
      </c>
      <c r="I1418" s="1">
        <f>Canada_data[[#This Row],[ Cost Of Goods ]]+Canada_data[[#This Row],[Shipping Cost]]</f>
        <v>190.66499999999999</v>
      </c>
      <c r="J1418" s="1" t="s">
        <v>108</v>
      </c>
      <c r="K1418" s="1" t="s">
        <v>29</v>
      </c>
      <c r="L1418" s="1" t="s">
        <v>27</v>
      </c>
      <c r="M1418" s="1" t="s">
        <v>79</v>
      </c>
      <c r="N1418" s="1" t="s">
        <v>19</v>
      </c>
      <c r="O1418" s="1" t="s">
        <v>55</v>
      </c>
      <c r="P1418" s="34"/>
      <c r="Q1418" s="34"/>
    </row>
    <row r="1419" spans="1:17" x14ac:dyDescent="0.3">
      <c r="A1419" s="1">
        <v>12897</v>
      </c>
      <c r="B1419" s="2" t="s">
        <v>167</v>
      </c>
      <c r="C1419" s="1" t="s">
        <v>53</v>
      </c>
      <c r="D1419" s="1">
        <v>31</v>
      </c>
      <c r="E1419" s="1">
        <v>211.55</v>
      </c>
      <c r="F1419" s="1" t="s">
        <v>14</v>
      </c>
      <c r="G1419" s="1">
        <v>7.91</v>
      </c>
      <c r="H1419" s="1">
        <f>(70/100*Canada_data[[#This Row],[Sales]])</f>
        <v>148.08500000000001</v>
      </c>
      <c r="I1419" s="1">
        <f>Canada_data[[#This Row],[ Cost Of Goods ]]+Canada_data[[#This Row],[Shipping Cost]]</f>
        <v>155.995</v>
      </c>
      <c r="J1419" s="1" t="s">
        <v>56</v>
      </c>
      <c r="K1419" s="1" t="s">
        <v>22</v>
      </c>
      <c r="L1419" s="1" t="s">
        <v>27</v>
      </c>
      <c r="M1419" s="1" t="s">
        <v>28</v>
      </c>
      <c r="N1419" s="1" t="s">
        <v>19</v>
      </c>
      <c r="O1419" s="1" t="s">
        <v>210</v>
      </c>
      <c r="P1419" s="34"/>
      <c r="Q1419" s="34"/>
    </row>
    <row r="1420" spans="1:17" x14ac:dyDescent="0.3">
      <c r="A1420" s="1">
        <v>52934</v>
      </c>
      <c r="B1420" s="2" t="s">
        <v>147</v>
      </c>
      <c r="C1420" s="1" t="s">
        <v>20</v>
      </c>
      <c r="D1420" s="1">
        <v>20</v>
      </c>
      <c r="E1420" s="1">
        <v>92.15</v>
      </c>
      <c r="F1420" s="1" t="s">
        <v>25</v>
      </c>
      <c r="G1420" s="1">
        <v>0.5</v>
      </c>
      <c r="H1420" s="1">
        <f>(70/100*Canada_data[[#This Row],[Sales]])</f>
        <v>64.504999999999995</v>
      </c>
      <c r="I1420" s="1">
        <f>Canada_data[[#This Row],[ Cost Of Goods ]]+Canada_data[[#This Row],[Shipping Cost]]</f>
        <v>65.004999999999995</v>
      </c>
      <c r="J1420" s="1" t="s">
        <v>43</v>
      </c>
      <c r="K1420" s="1" t="s">
        <v>22</v>
      </c>
      <c r="L1420" s="1" t="s">
        <v>27</v>
      </c>
      <c r="M1420" s="1" t="s">
        <v>85</v>
      </c>
      <c r="N1420" s="1" t="s">
        <v>19</v>
      </c>
      <c r="O1420" s="1" t="s">
        <v>94</v>
      </c>
      <c r="P1420" s="34"/>
      <c r="Q1420" s="34"/>
    </row>
    <row r="1421" spans="1:17" x14ac:dyDescent="0.3">
      <c r="A1421" s="1">
        <v>24070</v>
      </c>
      <c r="B1421" s="2" t="s">
        <v>161</v>
      </c>
      <c r="C1421" s="1" t="s">
        <v>35</v>
      </c>
      <c r="D1421" s="1">
        <v>36</v>
      </c>
      <c r="E1421" s="1">
        <v>170.42</v>
      </c>
      <c r="F1421" s="1" t="s">
        <v>25</v>
      </c>
      <c r="G1421" s="1">
        <v>4.97</v>
      </c>
      <c r="H1421" s="1">
        <f>(70/100*Canada_data[[#This Row],[Sales]])</f>
        <v>119.29399999999998</v>
      </c>
      <c r="I1421" s="1">
        <f>Canada_data[[#This Row],[ Cost Of Goods ]]+Canada_data[[#This Row],[Shipping Cost]]</f>
        <v>124.26399999999998</v>
      </c>
      <c r="J1421" s="1" t="s">
        <v>15</v>
      </c>
      <c r="K1421" s="1" t="s">
        <v>22</v>
      </c>
      <c r="L1421" s="1" t="s">
        <v>27</v>
      </c>
      <c r="M1421" s="1" t="s">
        <v>79</v>
      </c>
      <c r="N1421" s="1" t="s">
        <v>19</v>
      </c>
      <c r="O1421" s="1" t="s">
        <v>162</v>
      </c>
      <c r="P1421" s="34"/>
      <c r="Q1421" s="34"/>
    </row>
    <row r="1422" spans="1:17" x14ac:dyDescent="0.3">
      <c r="A1422" s="1">
        <v>8513</v>
      </c>
      <c r="B1422" s="2" t="s">
        <v>120</v>
      </c>
      <c r="C1422" s="1" t="s">
        <v>13</v>
      </c>
      <c r="D1422" s="1">
        <v>9</v>
      </c>
      <c r="E1422" s="1">
        <v>163.78</v>
      </c>
      <c r="F1422" s="1" t="s">
        <v>25</v>
      </c>
      <c r="G1422" s="1">
        <v>8.51</v>
      </c>
      <c r="H1422" s="1">
        <f>(70/100*Canada_data[[#This Row],[Sales]])</f>
        <v>114.64599999999999</v>
      </c>
      <c r="I1422" s="1">
        <f>Canada_data[[#This Row],[ Cost Of Goods ]]+Canada_data[[#This Row],[Shipping Cost]]</f>
        <v>123.15599999999999</v>
      </c>
      <c r="J1422" s="1" t="s">
        <v>56</v>
      </c>
      <c r="K1422" s="1" t="s">
        <v>44</v>
      </c>
      <c r="L1422" s="1" t="s">
        <v>30</v>
      </c>
      <c r="M1422" s="1" t="s">
        <v>46</v>
      </c>
      <c r="N1422" s="1" t="s">
        <v>47</v>
      </c>
      <c r="O1422" s="1" t="s">
        <v>125</v>
      </c>
      <c r="P1422" s="34"/>
      <c r="Q1422" s="34"/>
    </row>
    <row r="1423" spans="1:17" x14ac:dyDescent="0.3">
      <c r="A1423" s="1">
        <v>54083</v>
      </c>
      <c r="B1423" s="2" t="s">
        <v>187</v>
      </c>
      <c r="C1423" s="1" t="s">
        <v>35</v>
      </c>
      <c r="D1423" s="1">
        <v>10</v>
      </c>
      <c r="E1423" s="1">
        <v>2700.41</v>
      </c>
      <c r="F1423" s="1" t="s">
        <v>21</v>
      </c>
      <c r="G1423" s="1">
        <v>23.19</v>
      </c>
      <c r="H1423" s="1">
        <f>(70/100*Canada_data[[#This Row],[Sales]])</f>
        <v>1890.2869999999998</v>
      </c>
      <c r="I1423" s="1">
        <f>Canada_data[[#This Row],[ Cost Of Goods ]]+Canada_data[[#This Row],[Shipping Cost]]</f>
        <v>1913.4769999999999</v>
      </c>
      <c r="J1423" s="1" t="s">
        <v>26</v>
      </c>
      <c r="K1423" s="1" t="s">
        <v>29</v>
      </c>
      <c r="L1423" s="1" t="s">
        <v>27</v>
      </c>
      <c r="M1423" s="1" t="s">
        <v>76</v>
      </c>
      <c r="N1423" s="1" t="s">
        <v>24</v>
      </c>
      <c r="O1423" s="1" t="s">
        <v>92</v>
      </c>
      <c r="P1423" s="34"/>
      <c r="Q1423" s="34"/>
    </row>
    <row r="1424" spans="1:17" x14ac:dyDescent="0.3">
      <c r="A1424" s="1">
        <v>11719</v>
      </c>
      <c r="B1424" s="2">
        <v>40665</v>
      </c>
      <c r="C1424" s="1" t="s">
        <v>53</v>
      </c>
      <c r="D1424" s="1">
        <v>30</v>
      </c>
      <c r="E1424" s="1">
        <v>616.01</v>
      </c>
      <c r="F1424" s="1" t="s">
        <v>25</v>
      </c>
      <c r="G1424" s="1">
        <v>8.99</v>
      </c>
      <c r="H1424" s="1">
        <f>(70/100*Canada_data[[#This Row],[Sales]])</f>
        <v>431.20699999999999</v>
      </c>
      <c r="I1424" s="1">
        <f>Canada_data[[#This Row],[ Cost Of Goods ]]+Canada_data[[#This Row],[Shipping Cost]]</f>
        <v>440.197</v>
      </c>
      <c r="J1424" s="1" t="s">
        <v>40</v>
      </c>
      <c r="K1424" s="1" t="s">
        <v>29</v>
      </c>
      <c r="L1424" s="1" t="s">
        <v>27</v>
      </c>
      <c r="M1424" s="1" t="s">
        <v>41</v>
      </c>
      <c r="N1424" s="1" t="s">
        <v>32</v>
      </c>
      <c r="O1424" s="2">
        <v>40665</v>
      </c>
      <c r="P1424" s="34"/>
      <c r="Q1424" s="34"/>
    </row>
    <row r="1425" spans="1:17" x14ac:dyDescent="0.3">
      <c r="A1425" s="1">
        <v>55075</v>
      </c>
      <c r="B1425" s="2">
        <v>40545</v>
      </c>
      <c r="C1425" s="1" t="s">
        <v>20</v>
      </c>
      <c r="D1425" s="1">
        <v>21</v>
      </c>
      <c r="E1425" s="1">
        <v>556.45000000000005</v>
      </c>
      <c r="F1425" s="1" t="s">
        <v>21</v>
      </c>
      <c r="G1425" s="1">
        <v>14.36</v>
      </c>
      <c r="H1425" s="1">
        <f>(70/100*Canada_data[[#This Row],[Sales]])</f>
        <v>389.51499999999999</v>
      </c>
      <c r="I1425" s="1">
        <f>Canada_data[[#This Row],[ Cost Of Goods ]]+Canada_data[[#This Row],[Shipping Cost]]</f>
        <v>403.875</v>
      </c>
      <c r="J1425" s="1" t="s">
        <v>43</v>
      </c>
      <c r="K1425" s="1" t="s">
        <v>29</v>
      </c>
      <c r="L1425" s="1" t="s">
        <v>17</v>
      </c>
      <c r="M1425" s="1" t="s">
        <v>23</v>
      </c>
      <c r="N1425" s="1" t="s">
        <v>24</v>
      </c>
      <c r="O1425" s="2">
        <v>40635</v>
      </c>
      <c r="P1425" s="34"/>
      <c r="Q1425" s="34"/>
    </row>
    <row r="1426" spans="1:17" x14ac:dyDescent="0.3">
      <c r="A1426" s="1">
        <v>43110</v>
      </c>
      <c r="B1426" s="2">
        <v>40696</v>
      </c>
      <c r="C1426" s="1" t="s">
        <v>35</v>
      </c>
      <c r="D1426" s="1">
        <v>3</v>
      </c>
      <c r="E1426" s="1">
        <v>21.01</v>
      </c>
      <c r="F1426" s="1" t="s">
        <v>25</v>
      </c>
      <c r="G1426" s="1">
        <v>5.0199999999999996</v>
      </c>
      <c r="H1426" s="1">
        <f>(70/100*Canada_data[[#This Row],[Sales]])</f>
        <v>14.707000000000001</v>
      </c>
      <c r="I1426" s="1">
        <f>Canada_data[[#This Row],[ Cost Of Goods ]]+Canada_data[[#This Row],[Shipping Cost]]</f>
        <v>19.727</v>
      </c>
      <c r="J1426" s="1" t="s">
        <v>108</v>
      </c>
      <c r="K1426" s="1" t="s">
        <v>22</v>
      </c>
      <c r="L1426" s="1" t="s">
        <v>27</v>
      </c>
      <c r="M1426" s="1" t="s">
        <v>28</v>
      </c>
      <c r="N1426" s="1" t="s">
        <v>19</v>
      </c>
      <c r="O1426" s="2">
        <v>40696</v>
      </c>
      <c r="P1426" s="34"/>
      <c r="Q1426" s="34"/>
    </row>
    <row r="1427" spans="1:17" x14ac:dyDescent="0.3">
      <c r="A1427" s="1">
        <v>38786</v>
      </c>
      <c r="B1427" s="2" t="s">
        <v>254</v>
      </c>
      <c r="C1427" s="1" t="s">
        <v>60</v>
      </c>
      <c r="D1427" s="1">
        <v>10</v>
      </c>
      <c r="E1427" s="1">
        <v>236.17</v>
      </c>
      <c r="F1427" s="1" t="s">
        <v>21</v>
      </c>
      <c r="G1427" s="1">
        <v>15.68</v>
      </c>
      <c r="H1427" s="1">
        <f>(70/100*Canada_data[[#This Row],[Sales]])</f>
        <v>165.31899999999999</v>
      </c>
      <c r="I1427" s="1">
        <f>Canada_data[[#This Row],[ Cost Of Goods ]]+Canada_data[[#This Row],[Shipping Cost]]</f>
        <v>180.999</v>
      </c>
      <c r="J1427" s="1" t="s">
        <v>40</v>
      </c>
      <c r="K1427" s="1" t="s">
        <v>16</v>
      </c>
      <c r="L1427" s="1" t="s">
        <v>17</v>
      </c>
      <c r="M1427" s="1" t="s">
        <v>18</v>
      </c>
      <c r="N1427" s="1" t="s">
        <v>24</v>
      </c>
      <c r="O1427" s="1" t="s">
        <v>215</v>
      </c>
      <c r="P1427" s="34"/>
      <c r="Q1427" s="34"/>
    </row>
    <row r="1428" spans="1:17" x14ac:dyDescent="0.3">
      <c r="A1428" s="1">
        <v>3363</v>
      </c>
      <c r="B1428" s="2" t="s">
        <v>184</v>
      </c>
      <c r="C1428" s="1" t="s">
        <v>35</v>
      </c>
      <c r="D1428" s="1">
        <v>21</v>
      </c>
      <c r="E1428" s="1">
        <v>8185.89</v>
      </c>
      <c r="F1428" s="1" t="s">
        <v>25</v>
      </c>
      <c r="G1428" s="1">
        <v>11.37</v>
      </c>
      <c r="H1428" s="1">
        <f>(70/100*Canada_data[[#This Row],[Sales]])</f>
        <v>5730.1229999999996</v>
      </c>
      <c r="I1428" s="1">
        <f>Canada_data[[#This Row],[ Cost Of Goods ]]+Canada_data[[#This Row],[Shipping Cost]]</f>
        <v>5741.4929999999995</v>
      </c>
      <c r="J1428" s="1" t="s">
        <v>56</v>
      </c>
      <c r="K1428" s="1" t="s">
        <v>29</v>
      </c>
      <c r="L1428" s="1" t="s">
        <v>27</v>
      </c>
      <c r="M1428" s="1" t="s">
        <v>64</v>
      </c>
      <c r="N1428" s="1" t="s">
        <v>19</v>
      </c>
      <c r="O1428" s="1" t="s">
        <v>184</v>
      </c>
      <c r="P1428" s="34"/>
      <c r="Q1428" s="34"/>
    </row>
    <row r="1429" spans="1:17" x14ac:dyDescent="0.3">
      <c r="A1429" s="1">
        <v>3460</v>
      </c>
      <c r="B1429" s="2">
        <v>40584</v>
      </c>
      <c r="C1429" s="1" t="s">
        <v>35</v>
      </c>
      <c r="D1429" s="1">
        <v>27</v>
      </c>
      <c r="E1429" s="1">
        <v>153.22999999999999</v>
      </c>
      <c r="F1429" s="1" t="s">
        <v>25</v>
      </c>
      <c r="G1429" s="1">
        <v>4.6900000000000004</v>
      </c>
      <c r="H1429" s="1">
        <f>(70/100*Canada_data[[#This Row],[Sales]])</f>
        <v>107.26099999999998</v>
      </c>
      <c r="I1429" s="1">
        <f>Canada_data[[#This Row],[ Cost Of Goods ]]+Canada_data[[#This Row],[Shipping Cost]]</f>
        <v>111.95099999999998</v>
      </c>
      <c r="J1429" s="1" t="s">
        <v>56</v>
      </c>
      <c r="K1429" s="1" t="s">
        <v>16</v>
      </c>
      <c r="L1429" s="1" t="s">
        <v>27</v>
      </c>
      <c r="M1429" s="1" t="s">
        <v>64</v>
      </c>
      <c r="N1429" s="1" t="s">
        <v>19</v>
      </c>
      <c r="O1429" s="2">
        <v>40643</v>
      </c>
      <c r="P1429" s="34"/>
      <c r="Q1429" s="34"/>
    </row>
    <row r="1430" spans="1:17" x14ac:dyDescent="0.3">
      <c r="A1430" s="1">
        <v>40454</v>
      </c>
      <c r="B1430" s="2" t="s">
        <v>73</v>
      </c>
      <c r="C1430" s="1" t="s">
        <v>53</v>
      </c>
      <c r="D1430" s="1">
        <v>43</v>
      </c>
      <c r="E1430" s="1">
        <v>1243.8800000000001</v>
      </c>
      <c r="F1430" s="1" t="s">
        <v>25</v>
      </c>
      <c r="G1430" s="1">
        <v>8.99</v>
      </c>
      <c r="H1430" s="1">
        <f>(70/100*Canada_data[[#This Row],[Sales]])</f>
        <v>870.71600000000001</v>
      </c>
      <c r="I1430" s="1">
        <f>Canada_data[[#This Row],[ Cost Of Goods ]]+Canada_data[[#This Row],[Shipping Cost]]</f>
        <v>879.70600000000002</v>
      </c>
      <c r="J1430" s="1" t="s">
        <v>36</v>
      </c>
      <c r="K1430" s="1" t="s">
        <v>22</v>
      </c>
      <c r="L1430" s="1" t="s">
        <v>27</v>
      </c>
      <c r="M1430" s="1" t="s">
        <v>41</v>
      </c>
      <c r="N1430" s="1" t="s">
        <v>32</v>
      </c>
      <c r="O1430" s="1" t="s">
        <v>174</v>
      </c>
      <c r="P1430" s="34"/>
      <c r="Q1430" s="34"/>
    </row>
    <row r="1431" spans="1:17" x14ac:dyDescent="0.3">
      <c r="A1431" s="1">
        <v>28773</v>
      </c>
      <c r="B1431" s="2">
        <v>40818</v>
      </c>
      <c r="C1431" s="1" t="s">
        <v>13</v>
      </c>
      <c r="D1431" s="1">
        <v>48</v>
      </c>
      <c r="E1431" s="1">
        <v>2174.4189999999999</v>
      </c>
      <c r="F1431" s="1" t="s">
        <v>25</v>
      </c>
      <c r="G1431" s="1">
        <v>5</v>
      </c>
      <c r="H1431" s="1">
        <f>(70/100*Canada_data[[#This Row],[Sales]])</f>
        <v>1522.0932999999998</v>
      </c>
      <c r="I1431" s="1">
        <f>Canada_data[[#This Row],[ Cost Of Goods ]]+Canada_data[[#This Row],[Shipping Cost]]</f>
        <v>1527.0932999999998</v>
      </c>
      <c r="J1431" s="1" t="s">
        <v>59</v>
      </c>
      <c r="K1431" s="1" t="s">
        <v>44</v>
      </c>
      <c r="L1431" s="1" t="s">
        <v>30</v>
      </c>
      <c r="M1431" s="1" t="s">
        <v>50</v>
      </c>
      <c r="N1431" s="1" t="s">
        <v>32</v>
      </c>
      <c r="O1431" s="1" t="s">
        <v>165</v>
      </c>
      <c r="P1431" s="34"/>
      <c r="Q1431" s="34"/>
    </row>
    <row r="1432" spans="1:17" x14ac:dyDescent="0.3">
      <c r="A1432" s="1">
        <v>49952</v>
      </c>
      <c r="B1432" s="2" t="s">
        <v>97</v>
      </c>
      <c r="C1432" s="1" t="s">
        <v>35</v>
      </c>
      <c r="D1432" s="1">
        <v>12</v>
      </c>
      <c r="E1432" s="1">
        <v>1323.67</v>
      </c>
      <c r="F1432" s="1" t="s">
        <v>14</v>
      </c>
      <c r="G1432" s="1">
        <v>5.81</v>
      </c>
      <c r="H1432" s="1">
        <f>(70/100*Canada_data[[#This Row],[Sales]])</f>
        <v>926.56899999999996</v>
      </c>
      <c r="I1432" s="1">
        <f>Canada_data[[#This Row],[ Cost Of Goods ]]+Canada_data[[#This Row],[Shipping Cost]]</f>
        <v>932.37899999999991</v>
      </c>
      <c r="J1432" s="1" t="s">
        <v>26</v>
      </c>
      <c r="K1432" s="1" t="s">
        <v>22</v>
      </c>
      <c r="L1432" s="1" t="s">
        <v>17</v>
      </c>
      <c r="M1432" s="1" t="s">
        <v>18</v>
      </c>
      <c r="N1432" s="1" t="s">
        <v>47</v>
      </c>
      <c r="O1432" s="1" t="s">
        <v>200</v>
      </c>
      <c r="P1432" s="34"/>
      <c r="Q1432" s="34"/>
    </row>
    <row r="1433" spans="1:17" x14ac:dyDescent="0.3">
      <c r="A1433" s="1">
        <v>46916</v>
      </c>
      <c r="B1433" s="2">
        <v>40612</v>
      </c>
      <c r="C1433" s="1" t="s">
        <v>35</v>
      </c>
      <c r="D1433" s="1">
        <v>40</v>
      </c>
      <c r="E1433" s="1">
        <v>103.79</v>
      </c>
      <c r="F1433" s="1" t="s">
        <v>25</v>
      </c>
      <c r="G1433" s="1">
        <v>0.5</v>
      </c>
      <c r="H1433" s="1">
        <f>(70/100*Canada_data[[#This Row],[Sales]])</f>
        <v>72.653000000000006</v>
      </c>
      <c r="I1433" s="1">
        <f>Canada_data[[#This Row],[ Cost Of Goods ]]+Canada_data[[#This Row],[Shipping Cost]]</f>
        <v>73.153000000000006</v>
      </c>
      <c r="J1433" s="1" t="s">
        <v>72</v>
      </c>
      <c r="K1433" s="1" t="s">
        <v>29</v>
      </c>
      <c r="L1433" s="1" t="s">
        <v>27</v>
      </c>
      <c r="M1433" s="1" t="s">
        <v>85</v>
      </c>
      <c r="N1433" s="1" t="s">
        <v>19</v>
      </c>
      <c r="O1433" s="2">
        <v>40673</v>
      </c>
      <c r="P1433" s="34"/>
      <c r="Q1433" s="34"/>
    </row>
    <row r="1434" spans="1:17" x14ac:dyDescent="0.3">
      <c r="A1434" s="1">
        <v>55520</v>
      </c>
      <c r="B1434" s="2">
        <v>40729</v>
      </c>
      <c r="C1434" s="1" t="s">
        <v>20</v>
      </c>
      <c r="D1434" s="1">
        <v>43</v>
      </c>
      <c r="E1434" s="1">
        <v>525.77</v>
      </c>
      <c r="F1434" s="1" t="s">
        <v>14</v>
      </c>
      <c r="G1434" s="1">
        <v>5.99</v>
      </c>
      <c r="H1434" s="1">
        <f>(70/100*Canada_data[[#This Row],[Sales]])</f>
        <v>368.03899999999999</v>
      </c>
      <c r="I1434" s="1">
        <f>Canada_data[[#This Row],[ Cost Of Goods ]]+Canada_data[[#This Row],[Shipping Cost]]</f>
        <v>374.029</v>
      </c>
      <c r="J1434" s="1" t="s">
        <v>49</v>
      </c>
      <c r="K1434" s="1" t="s">
        <v>44</v>
      </c>
      <c r="L1434" s="1" t="s">
        <v>30</v>
      </c>
      <c r="M1434" s="1" t="s">
        <v>46</v>
      </c>
      <c r="N1434" s="1" t="s">
        <v>47</v>
      </c>
      <c r="O1434" s="2">
        <v>40760</v>
      </c>
      <c r="P1434" s="34"/>
      <c r="Q1434" s="34"/>
    </row>
    <row r="1435" spans="1:17" x14ac:dyDescent="0.3">
      <c r="A1435" s="1">
        <v>29383</v>
      </c>
      <c r="B1435" s="2" t="s">
        <v>189</v>
      </c>
      <c r="C1435" s="1" t="s">
        <v>60</v>
      </c>
      <c r="D1435" s="1">
        <v>30</v>
      </c>
      <c r="E1435" s="1">
        <v>217.42</v>
      </c>
      <c r="F1435" s="1" t="s">
        <v>25</v>
      </c>
      <c r="G1435" s="1">
        <v>4</v>
      </c>
      <c r="H1435" s="1">
        <f>(70/100*Canada_data[[#This Row],[Sales]])</f>
        <v>152.19399999999999</v>
      </c>
      <c r="I1435" s="1">
        <f>Canada_data[[#This Row],[ Cost Of Goods ]]+Canada_data[[#This Row],[Shipping Cost]]</f>
        <v>156.19399999999999</v>
      </c>
      <c r="J1435" s="1" t="s">
        <v>56</v>
      </c>
      <c r="K1435" s="1" t="s">
        <v>22</v>
      </c>
      <c r="L1435" s="1" t="s">
        <v>17</v>
      </c>
      <c r="M1435" s="1" t="s">
        <v>18</v>
      </c>
      <c r="N1435" s="1" t="s">
        <v>38</v>
      </c>
      <c r="O1435" s="1" t="s">
        <v>97</v>
      </c>
      <c r="P1435" s="34"/>
      <c r="Q1435" s="34"/>
    </row>
    <row r="1436" spans="1:17" x14ac:dyDescent="0.3">
      <c r="A1436" s="1">
        <v>27015</v>
      </c>
      <c r="B1436" s="2" t="s">
        <v>69</v>
      </c>
      <c r="C1436" s="1" t="s">
        <v>13</v>
      </c>
      <c r="D1436" s="1">
        <v>24</v>
      </c>
      <c r="E1436" s="1">
        <v>1339.25</v>
      </c>
      <c r="F1436" s="1" t="s">
        <v>25</v>
      </c>
      <c r="G1436" s="1">
        <v>13.22</v>
      </c>
      <c r="H1436" s="1">
        <f>(70/100*Canada_data[[#This Row],[Sales]])</f>
        <v>937.47499999999991</v>
      </c>
      <c r="I1436" s="1">
        <f>Canada_data[[#This Row],[ Cost Of Goods ]]+Canada_data[[#This Row],[Shipping Cost]]</f>
        <v>950.69499999999994</v>
      </c>
      <c r="J1436" s="1" t="s">
        <v>56</v>
      </c>
      <c r="K1436" s="1" t="s">
        <v>29</v>
      </c>
      <c r="L1436" s="1" t="s">
        <v>27</v>
      </c>
      <c r="M1436" s="1" t="s">
        <v>76</v>
      </c>
      <c r="N1436" s="1" t="s">
        <v>19</v>
      </c>
      <c r="O1436" s="1" t="s">
        <v>69</v>
      </c>
      <c r="P1436" s="34"/>
      <c r="Q1436" s="34"/>
    </row>
    <row r="1437" spans="1:17" x14ac:dyDescent="0.3">
      <c r="A1437" s="1">
        <v>33571</v>
      </c>
      <c r="B1437" s="2">
        <v>40857</v>
      </c>
      <c r="C1437" s="1" t="s">
        <v>60</v>
      </c>
      <c r="D1437" s="1">
        <v>1</v>
      </c>
      <c r="E1437" s="1">
        <v>7.15</v>
      </c>
      <c r="F1437" s="1" t="s">
        <v>25</v>
      </c>
      <c r="G1437" s="1">
        <v>2.0299999999999998</v>
      </c>
      <c r="H1437" s="1">
        <f>(70/100*Canada_data[[#This Row],[Sales]])</f>
        <v>5.0049999999999999</v>
      </c>
      <c r="I1437" s="1">
        <f>Canada_data[[#This Row],[ Cost Of Goods ]]+Canada_data[[#This Row],[Shipping Cost]]</f>
        <v>7.0350000000000001</v>
      </c>
      <c r="J1437" s="1" t="s">
        <v>40</v>
      </c>
      <c r="K1437" s="1" t="s">
        <v>16</v>
      </c>
      <c r="L1437" s="1" t="s">
        <v>17</v>
      </c>
      <c r="M1437" s="1" t="s">
        <v>18</v>
      </c>
      <c r="N1437" s="1" t="s">
        <v>38</v>
      </c>
      <c r="O1437" s="1" t="s">
        <v>202</v>
      </c>
      <c r="P1437" s="34"/>
      <c r="Q1437" s="34"/>
    </row>
    <row r="1438" spans="1:17" x14ac:dyDescent="0.3">
      <c r="A1438" s="1">
        <v>32803</v>
      </c>
      <c r="B1438" s="2" t="s">
        <v>95</v>
      </c>
      <c r="C1438" s="1" t="s">
        <v>60</v>
      </c>
      <c r="D1438" s="1">
        <v>22</v>
      </c>
      <c r="E1438" s="1">
        <v>96.07</v>
      </c>
      <c r="F1438" s="1" t="s">
        <v>25</v>
      </c>
      <c r="G1438" s="1">
        <v>2.5</v>
      </c>
      <c r="H1438" s="1">
        <f>(70/100*Canada_data[[#This Row],[Sales]])</f>
        <v>67.248999999999995</v>
      </c>
      <c r="I1438" s="1">
        <f>Canada_data[[#This Row],[ Cost Of Goods ]]+Canada_data[[#This Row],[Shipping Cost]]</f>
        <v>69.748999999999995</v>
      </c>
      <c r="J1438" s="1" t="s">
        <v>56</v>
      </c>
      <c r="K1438" s="1" t="s">
        <v>22</v>
      </c>
      <c r="L1438" s="1" t="s">
        <v>27</v>
      </c>
      <c r="M1438" s="1" t="s">
        <v>168</v>
      </c>
      <c r="N1438" s="1" t="s">
        <v>19</v>
      </c>
      <c r="O1438" s="1" t="s">
        <v>87</v>
      </c>
      <c r="P1438" s="34"/>
      <c r="Q1438" s="34"/>
    </row>
    <row r="1439" spans="1:17" x14ac:dyDescent="0.3">
      <c r="A1439" s="1">
        <v>24422</v>
      </c>
      <c r="B1439" s="2" t="s">
        <v>81</v>
      </c>
      <c r="C1439" s="1" t="s">
        <v>20</v>
      </c>
      <c r="D1439" s="1">
        <v>20</v>
      </c>
      <c r="E1439" s="1">
        <v>3467.28</v>
      </c>
      <c r="F1439" s="1" t="s">
        <v>21</v>
      </c>
      <c r="G1439" s="1">
        <v>29.21</v>
      </c>
      <c r="H1439" s="1">
        <f>(70/100*Canada_data[[#This Row],[Sales]])</f>
        <v>2427.096</v>
      </c>
      <c r="I1439" s="1">
        <f>Canada_data[[#This Row],[ Cost Of Goods ]]+Canada_data[[#This Row],[Shipping Cost]]</f>
        <v>2456.306</v>
      </c>
      <c r="J1439" s="1" t="s">
        <v>43</v>
      </c>
      <c r="K1439" s="1" t="s">
        <v>22</v>
      </c>
      <c r="L1439" s="1" t="s">
        <v>17</v>
      </c>
      <c r="M1439" s="1" t="s">
        <v>57</v>
      </c>
      <c r="N1439" s="1" t="s">
        <v>62</v>
      </c>
      <c r="O1439" s="1" t="s">
        <v>69</v>
      </c>
      <c r="P1439" s="34"/>
      <c r="Q1439" s="34"/>
    </row>
    <row r="1440" spans="1:17" x14ac:dyDescent="0.3">
      <c r="A1440" s="1">
        <v>7367</v>
      </c>
      <c r="B1440" s="2">
        <v>40669</v>
      </c>
      <c r="C1440" s="1" t="s">
        <v>13</v>
      </c>
      <c r="D1440" s="1">
        <v>48</v>
      </c>
      <c r="E1440" s="1">
        <v>269.93</v>
      </c>
      <c r="F1440" s="1" t="s">
        <v>14</v>
      </c>
      <c r="G1440" s="1">
        <v>0.95</v>
      </c>
      <c r="H1440" s="1">
        <f>(70/100*Canada_data[[#This Row],[Sales]])</f>
        <v>188.95099999999999</v>
      </c>
      <c r="I1440" s="1">
        <f>Canada_data[[#This Row],[ Cost Of Goods ]]+Canada_data[[#This Row],[Shipping Cost]]</f>
        <v>189.90099999999998</v>
      </c>
      <c r="J1440" s="1" t="s">
        <v>43</v>
      </c>
      <c r="K1440" s="1" t="s">
        <v>44</v>
      </c>
      <c r="L1440" s="1" t="s">
        <v>27</v>
      </c>
      <c r="M1440" s="1" t="s">
        <v>28</v>
      </c>
      <c r="N1440" s="1" t="s">
        <v>38</v>
      </c>
      <c r="O1440" s="2">
        <v>40822</v>
      </c>
      <c r="P1440" s="34"/>
      <c r="Q1440" s="34"/>
    </row>
    <row r="1441" spans="1:17" x14ac:dyDescent="0.3">
      <c r="A1441" s="1">
        <v>34978</v>
      </c>
      <c r="B1441" s="2">
        <v>40635</v>
      </c>
      <c r="C1441" s="1" t="s">
        <v>35</v>
      </c>
      <c r="D1441" s="1">
        <v>49</v>
      </c>
      <c r="E1441" s="1">
        <v>165.51</v>
      </c>
      <c r="F1441" s="1" t="s">
        <v>25</v>
      </c>
      <c r="G1441" s="1">
        <v>6.83</v>
      </c>
      <c r="H1441" s="1">
        <f>(70/100*Canada_data[[#This Row],[Sales]])</f>
        <v>115.85699999999999</v>
      </c>
      <c r="I1441" s="1">
        <f>Canada_data[[#This Row],[ Cost Of Goods ]]+Canada_data[[#This Row],[Shipping Cost]]</f>
        <v>122.68699999999998</v>
      </c>
      <c r="J1441" s="1" t="s">
        <v>126</v>
      </c>
      <c r="K1441" s="1" t="s">
        <v>16</v>
      </c>
      <c r="L1441" s="1" t="s">
        <v>27</v>
      </c>
      <c r="M1441" s="1" t="s">
        <v>79</v>
      </c>
      <c r="N1441" s="1" t="s">
        <v>19</v>
      </c>
      <c r="O1441" s="2">
        <v>40696</v>
      </c>
      <c r="P1441" s="34"/>
      <c r="Q1441" s="34"/>
    </row>
    <row r="1442" spans="1:17" x14ac:dyDescent="0.3">
      <c r="A1442" s="1">
        <v>34048</v>
      </c>
      <c r="B1442" s="2" t="s">
        <v>183</v>
      </c>
      <c r="C1442" s="1" t="s">
        <v>13</v>
      </c>
      <c r="D1442" s="1">
        <v>1</v>
      </c>
      <c r="E1442" s="1">
        <v>26.68</v>
      </c>
      <c r="F1442" s="1" t="s">
        <v>25</v>
      </c>
      <c r="G1442" s="1">
        <v>3.63</v>
      </c>
      <c r="H1442" s="1">
        <f>(70/100*Canada_data[[#This Row],[Sales]])</f>
        <v>18.675999999999998</v>
      </c>
      <c r="I1442" s="1">
        <f>Canada_data[[#This Row],[ Cost Of Goods ]]+Canada_data[[#This Row],[Shipping Cost]]</f>
        <v>22.305999999999997</v>
      </c>
      <c r="J1442" s="1" t="s">
        <v>126</v>
      </c>
      <c r="K1442" s="1" t="s">
        <v>22</v>
      </c>
      <c r="L1442" s="1" t="s">
        <v>17</v>
      </c>
      <c r="M1442" s="1" t="s">
        <v>18</v>
      </c>
      <c r="N1442" s="1" t="s">
        <v>32</v>
      </c>
      <c r="O1442" s="1" t="s">
        <v>285</v>
      </c>
      <c r="P1442" s="34"/>
      <c r="Q1442" s="34"/>
    </row>
    <row r="1443" spans="1:17" x14ac:dyDescent="0.3">
      <c r="A1443" s="1">
        <v>27430</v>
      </c>
      <c r="B1443" s="2" t="s">
        <v>229</v>
      </c>
      <c r="C1443" s="1" t="s">
        <v>35</v>
      </c>
      <c r="D1443" s="1">
        <v>12</v>
      </c>
      <c r="E1443" s="1">
        <v>82.64</v>
      </c>
      <c r="F1443" s="1" t="s">
        <v>25</v>
      </c>
      <c r="G1443" s="1">
        <v>2.35</v>
      </c>
      <c r="H1443" s="1">
        <f>(70/100*Canada_data[[#This Row],[Sales]])</f>
        <v>57.847999999999999</v>
      </c>
      <c r="I1443" s="1">
        <f>Canada_data[[#This Row],[ Cost Of Goods ]]+Canada_data[[#This Row],[Shipping Cost]]</f>
        <v>60.198</v>
      </c>
      <c r="J1443" s="1" t="s">
        <v>36</v>
      </c>
      <c r="K1443" s="1" t="s">
        <v>44</v>
      </c>
      <c r="L1443" s="1" t="s">
        <v>27</v>
      </c>
      <c r="M1443" s="1" t="s">
        <v>41</v>
      </c>
      <c r="N1443" s="1" t="s">
        <v>38</v>
      </c>
      <c r="O1443" s="2">
        <v>40545</v>
      </c>
      <c r="P1443" s="34"/>
      <c r="Q1443" s="34"/>
    </row>
    <row r="1444" spans="1:17" x14ac:dyDescent="0.3">
      <c r="A1444" s="1">
        <v>21346</v>
      </c>
      <c r="B1444" s="2">
        <v>40730</v>
      </c>
      <c r="C1444" s="1" t="s">
        <v>35</v>
      </c>
      <c r="D1444" s="1">
        <v>46</v>
      </c>
      <c r="E1444" s="1">
        <v>400.49</v>
      </c>
      <c r="F1444" s="1" t="s">
        <v>25</v>
      </c>
      <c r="G1444" s="1">
        <v>9.86</v>
      </c>
      <c r="H1444" s="1">
        <f>(70/100*Canada_data[[#This Row],[Sales]])</f>
        <v>280.34299999999996</v>
      </c>
      <c r="I1444" s="1">
        <f>Canada_data[[#This Row],[ Cost Of Goods ]]+Canada_data[[#This Row],[Shipping Cost]]</f>
        <v>290.20299999999997</v>
      </c>
      <c r="J1444" s="1" t="s">
        <v>49</v>
      </c>
      <c r="K1444" s="1" t="s">
        <v>16</v>
      </c>
      <c r="L1444" s="1" t="s">
        <v>27</v>
      </c>
      <c r="M1444" s="1" t="s">
        <v>28</v>
      </c>
      <c r="N1444" s="1" t="s">
        <v>19</v>
      </c>
      <c r="O1444" s="2">
        <v>40730</v>
      </c>
      <c r="P1444" s="34"/>
      <c r="Q1444" s="34"/>
    </row>
    <row r="1445" spans="1:17" x14ac:dyDescent="0.3">
      <c r="A1445" s="1">
        <v>59973</v>
      </c>
      <c r="B1445" s="2" t="s">
        <v>203</v>
      </c>
      <c r="C1445" s="1" t="s">
        <v>13</v>
      </c>
      <c r="D1445" s="1">
        <v>29</v>
      </c>
      <c r="E1445" s="1">
        <v>11039.75</v>
      </c>
      <c r="F1445" s="1" t="s">
        <v>21</v>
      </c>
      <c r="G1445" s="1">
        <v>14.7</v>
      </c>
      <c r="H1445" s="1">
        <f>(70/100*Canada_data[[#This Row],[Sales]])</f>
        <v>7727.8249999999998</v>
      </c>
      <c r="I1445" s="1">
        <f>Canada_data[[#This Row],[ Cost Of Goods ]]+Canada_data[[#This Row],[Shipping Cost]]</f>
        <v>7742.5249999999996</v>
      </c>
      <c r="J1445" s="1" t="s">
        <v>108</v>
      </c>
      <c r="K1445" s="1" t="s">
        <v>44</v>
      </c>
      <c r="L1445" s="1" t="s">
        <v>30</v>
      </c>
      <c r="M1445" s="1" t="s">
        <v>46</v>
      </c>
      <c r="N1445" s="1" t="s">
        <v>24</v>
      </c>
      <c r="O1445" s="1" t="s">
        <v>203</v>
      </c>
      <c r="P1445" s="34"/>
      <c r="Q1445" s="34"/>
    </row>
    <row r="1446" spans="1:17" x14ac:dyDescent="0.3">
      <c r="A1446" s="1">
        <v>55616</v>
      </c>
      <c r="B1446" s="2">
        <v>40760</v>
      </c>
      <c r="C1446" s="1" t="s">
        <v>35</v>
      </c>
      <c r="D1446" s="1">
        <v>24</v>
      </c>
      <c r="E1446" s="1">
        <v>437.47800000000001</v>
      </c>
      <c r="F1446" s="1" t="s">
        <v>25</v>
      </c>
      <c r="G1446" s="1">
        <v>1.25</v>
      </c>
      <c r="H1446" s="1">
        <f>(70/100*Canada_data[[#This Row],[Sales]])</f>
        <v>306.2346</v>
      </c>
      <c r="I1446" s="1">
        <f>Canada_data[[#This Row],[ Cost Of Goods ]]+Canada_data[[#This Row],[Shipping Cost]]</f>
        <v>307.4846</v>
      </c>
      <c r="J1446" s="1" t="s">
        <v>36</v>
      </c>
      <c r="K1446" s="1" t="s">
        <v>16</v>
      </c>
      <c r="L1446" s="1" t="s">
        <v>30</v>
      </c>
      <c r="M1446" s="1" t="s">
        <v>50</v>
      </c>
      <c r="N1446" s="1" t="s">
        <v>32</v>
      </c>
      <c r="O1446" s="2">
        <v>40791</v>
      </c>
      <c r="P1446" s="34"/>
      <c r="Q1446" s="34"/>
    </row>
    <row r="1447" spans="1:17" x14ac:dyDescent="0.3">
      <c r="A1447" s="1">
        <v>51009</v>
      </c>
      <c r="B1447" s="2">
        <v>40674</v>
      </c>
      <c r="C1447" s="1" t="s">
        <v>53</v>
      </c>
      <c r="D1447" s="1">
        <v>10</v>
      </c>
      <c r="E1447" s="1">
        <v>48</v>
      </c>
      <c r="F1447" s="1" t="s">
        <v>25</v>
      </c>
      <c r="G1447" s="1">
        <v>6.92</v>
      </c>
      <c r="H1447" s="1">
        <f>(70/100*Canada_data[[#This Row],[Sales]])</f>
        <v>33.599999999999994</v>
      </c>
      <c r="I1447" s="1">
        <f>Canada_data[[#This Row],[ Cost Of Goods ]]+Canada_data[[#This Row],[Shipping Cost]]</f>
        <v>40.519999999999996</v>
      </c>
      <c r="J1447" s="1" t="s">
        <v>40</v>
      </c>
      <c r="K1447" s="1" t="s">
        <v>22</v>
      </c>
      <c r="L1447" s="1" t="s">
        <v>17</v>
      </c>
      <c r="M1447" s="1" t="s">
        <v>18</v>
      </c>
      <c r="N1447" s="1" t="s">
        <v>19</v>
      </c>
      <c r="O1447" s="2">
        <v>40735</v>
      </c>
      <c r="P1447" s="34"/>
      <c r="Q1447" s="34"/>
    </row>
    <row r="1448" spans="1:17" x14ac:dyDescent="0.3">
      <c r="A1448" s="1">
        <v>19649</v>
      </c>
      <c r="B1448" s="2">
        <v>40638</v>
      </c>
      <c r="C1448" s="1" t="s">
        <v>35</v>
      </c>
      <c r="D1448" s="1">
        <v>36</v>
      </c>
      <c r="E1448" s="1">
        <v>1095.1099999999999</v>
      </c>
      <c r="F1448" s="1" t="s">
        <v>21</v>
      </c>
      <c r="G1448" s="1">
        <v>45.51</v>
      </c>
      <c r="H1448" s="1">
        <f>(70/100*Canada_data[[#This Row],[Sales]])</f>
        <v>766.57699999999988</v>
      </c>
      <c r="I1448" s="1">
        <f>Canada_data[[#This Row],[ Cost Of Goods ]]+Canada_data[[#This Row],[Shipping Cost]]</f>
        <v>812.08699999999988</v>
      </c>
      <c r="J1448" s="1" t="s">
        <v>108</v>
      </c>
      <c r="K1448" s="1" t="s">
        <v>16</v>
      </c>
      <c r="L1448" s="1" t="s">
        <v>17</v>
      </c>
      <c r="M1448" s="1" t="s">
        <v>57</v>
      </c>
      <c r="N1448" s="1" t="s">
        <v>62</v>
      </c>
      <c r="O1448" s="2">
        <v>40668</v>
      </c>
      <c r="P1448" s="34"/>
      <c r="Q1448" s="34"/>
    </row>
    <row r="1449" spans="1:17" x14ac:dyDescent="0.3">
      <c r="A1449" s="1">
        <v>13126</v>
      </c>
      <c r="B1449" s="2" t="s">
        <v>135</v>
      </c>
      <c r="C1449" s="1" t="s">
        <v>53</v>
      </c>
      <c r="D1449" s="1">
        <v>45</v>
      </c>
      <c r="E1449" s="1">
        <v>6325.65</v>
      </c>
      <c r="F1449" s="1" t="s">
        <v>21</v>
      </c>
      <c r="G1449" s="1">
        <v>28.63</v>
      </c>
      <c r="H1449" s="1">
        <f>(70/100*Canada_data[[#This Row],[Sales]])</f>
        <v>4427.954999999999</v>
      </c>
      <c r="I1449" s="1">
        <f>Canada_data[[#This Row],[ Cost Of Goods ]]+Canada_data[[#This Row],[Shipping Cost]]</f>
        <v>4456.5849999999991</v>
      </c>
      <c r="J1449" s="1" t="s">
        <v>59</v>
      </c>
      <c r="K1449" s="1" t="s">
        <v>16</v>
      </c>
      <c r="L1449" s="1" t="s">
        <v>17</v>
      </c>
      <c r="M1449" s="1" t="s">
        <v>23</v>
      </c>
      <c r="N1449" s="1" t="s">
        <v>24</v>
      </c>
      <c r="O1449" s="1" t="s">
        <v>136</v>
      </c>
      <c r="P1449" s="34"/>
      <c r="Q1449" s="34"/>
    </row>
    <row r="1450" spans="1:17" x14ac:dyDescent="0.3">
      <c r="A1450" s="1">
        <v>28867</v>
      </c>
      <c r="B1450" s="2" t="s">
        <v>86</v>
      </c>
      <c r="C1450" s="1" t="s">
        <v>60</v>
      </c>
      <c r="D1450" s="1">
        <v>43</v>
      </c>
      <c r="E1450" s="1">
        <v>866.73</v>
      </c>
      <c r="F1450" s="1" t="s">
        <v>25</v>
      </c>
      <c r="G1450" s="1">
        <v>6.5</v>
      </c>
      <c r="H1450" s="1">
        <f>(70/100*Canada_data[[#This Row],[Sales]])</f>
        <v>606.71100000000001</v>
      </c>
      <c r="I1450" s="1">
        <f>Canada_data[[#This Row],[ Cost Of Goods ]]+Canada_data[[#This Row],[Shipping Cost]]</f>
        <v>613.21100000000001</v>
      </c>
      <c r="J1450" s="1" t="s">
        <v>108</v>
      </c>
      <c r="K1450" s="1" t="s">
        <v>22</v>
      </c>
      <c r="L1450" s="1" t="s">
        <v>30</v>
      </c>
      <c r="M1450" s="1" t="s">
        <v>31</v>
      </c>
      <c r="N1450" s="1" t="s">
        <v>19</v>
      </c>
      <c r="O1450" s="1" t="s">
        <v>92</v>
      </c>
      <c r="P1450" s="34"/>
      <c r="Q1450" s="34"/>
    </row>
    <row r="1451" spans="1:17" x14ac:dyDescent="0.3">
      <c r="A1451" s="1">
        <v>44256</v>
      </c>
      <c r="B1451" s="2" t="s">
        <v>97</v>
      </c>
      <c r="C1451" s="1" t="s">
        <v>13</v>
      </c>
      <c r="D1451" s="1">
        <v>17</v>
      </c>
      <c r="E1451" s="1">
        <v>114.28</v>
      </c>
      <c r="F1451" s="1" t="s">
        <v>25</v>
      </c>
      <c r="G1451" s="1">
        <v>5.84</v>
      </c>
      <c r="H1451" s="1">
        <f>(70/100*Canada_data[[#This Row],[Sales]])</f>
        <v>79.995999999999995</v>
      </c>
      <c r="I1451" s="1">
        <f>Canada_data[[#This Row],[ Cost Of Goods ]]+Canada_data[[#This Row],[Shipping Cost]]</f>
        <v>85.835999999999999</v>
      </c>
      <c r="J1451" s="1" t="s">
        <v>15</v>
      </c>
      <c r="K1451" s="1" t="s">
        <v>22</v>
      </c>
      <c r="L1451" s="1" t="s">
        <v>27</v>
      </c>
      <c r="M1451" s="1" t="s">
        <v>28</v>
      </c>
      <c r="N1451" s="1" t="s">
        <v>19</v>
      </c>
      <c r="O1451" s="1" t="s">
        <v>98</v>
      </c>
      <c r="P1451" s="34"/>
      <c r="Q1451" s="34"/>
    </row>
    <row r="1452" spans="1:17" x14ac:dyDescent="0.3">
      <c r="A1452" s="1">
        <v>24099</v>
      </c>
      <c r="B1452" s="2" t="s">
        <v>99</v>
      </c>
      <c r="C1452" s="1" t="s">
        <v>53</v>
      </c>
      <c r="D1452" s="1">
        <v>36</v>
      </c>
      <c r="E1452" s="1">
        <v>825.82</v>
      </c>
      <c r="F1452" s="1" t="s">
        <v>25</v>
      </c>
      <c r="G1452" s="1">
        <v>35</v>
      </c>
      <c r="H1452" s="1">
        <f>(70/100*Canada_data[[#This Row],[Sales]])</f>
        <v>578.07399999999996</v>
      </c>
      <c r="I1452" s="1">
        <f>Canada_data[[#This Row],[ Cost Of Goods ]]+Canada_data[[#This Row],[Shipping Cost]]</f>
        <v>613.07399999999996</v>
      </c>
      <c r="J1452" s="1" t="s">
        <v>36</v>
      </c>
      <c r="K1452" s="1" t="s">
        <v>22</v>
      </c>
      <c r="L1452" s="1" t="s">
        <v>27</v>
      </c>
      <c r="M1452" s="1" t="s">
        <v>64</v>
      </c>
      <c r="N1452" s="1" t="s">
        <v>93</v>
      </c>
      <c r="O1452" s="1" t="s">
        <v>110</v>
      </c>
      <c r="P1452" s="34"/>
      <c r="Q1452" s="34"/>
    </row>
    <row r="1453" spans="1:17" x14ac:dyDescent="0.3">
      <c r="A1453" s="1">
        <v>49319</v>
      </c>
      <c r="B1453" s="2" t="s">
        <v>149</v>
      </c>
      <c r="C1453" s="1" t="s">
        <v>13</v>
      </c>
      <c r="D1453" s="1">
        <v>13</v>
      </c>
      <c r="E1453" s="1">
        <v>98.82</v>
      </c>
      <c r="F1453" s="1" t="s">
        <v>25</v>
      </c>
      <c r="G1453" s="1">
        <v>5.53</v>
      </c>
      <c r="H1453" s="1">
        <f>(70/100*Canada_data[[#This Row],[Sales]])</f>
        <v>69.173999999999992</v>
      </c>
      <c r="I1453" s="1">
        <f>Canada_data[[#This Row],[ Cost Of Goods ]]+Canada_data[[#This Row],[Shipping Cost]]</f>
        <v>74.703999999999994</v>
      </c>
      <c r="J1453" s="1" t="s">
        <v>108</v>
      </c>
      <c r="K1453" s="1" t="s">
        <v>22</v>
      </c>
      <c r="L1453" s="1" t="s">
        <v>30</v>
      </c>
      <c r="M1453" s="1" t="s">
        <v>31</v>
      </c>
      <c r="N1453" s="1" t="s">
        <v>32</v>
      </c>
      <c r="O1453" s="1" t="s">
        <v>225</v>
      </c>
      <c r="P1453" s="34"/>
      <c r="Q1453" s="34"/>
    </row>
    <row r="1454" spans="1:17" x14ac:dyDescent="0.3">
      <c r="A1454" s="1">
        <v>32450</v>
      </c>
      <c r="B1454" s="2" t="s">
        <v>88</v>
      </c>
      <c r="C1454" s="1" t="s">
        <v>60</v>
      </c>
      <c r="D1454" s="1">
        <v>37</v>
      </c>
      <c r="E1454" s="1">
        <v>2638.79</v>
      </c>
      <c r="F1454" s="1" t="s">
        <v>21</v>
      </c>
      <c r="G1454" s="1">
        <v>89.3</v>
      </c>
      <c r="H1454" s="1">
        <f>(70/100*Canada_data[[#This Row],[Sales]])</f>
        <v>1847.1529999999998</v>
      </c>
      <c r="I1454" s="1">
        <f>Canada_data[[#This Row],[ Cost Of Goods ]]+Canada_data[[#This Row],[Shipping Cost]]</f>
        <v>1936.4529999999997</v>
      </c>
      <c r="J1454" s="1" t="s">
        <v>36</v>
      </c>
      <c r="K1454" s="1" t="s">
        <v>44</v>
      </c>
      <c r="L1454" s="1" t="s">
        <v>17</v>
      </c>
      <c r="M1454" s="1" t="s">
        <v>57</v>
      </c>
      <c r="N1454" s="1" t="s">
        <v>62</v>
      </c>
      <c r="O1454" s="1" t="s">
        <v>88</v>
      </c>
      <c r="P1454" s="34"/>
      <c r="Q1454" s="34"/>
    </row>
    <row r="1455" spans="1:17" x14ac:dyDescent="0.3">
      <c r="A1455" s="1">
        <v>6465</v>
      </c>
      <c r="B1455" s="2">
        <v>40885</v>
      </c>
      <c r="C1455" s="1" t="s">
        <v>13</v>
      </c>
      <c r="D1455" s="1">
        <v>36</v>
      </c>
      <c r="E1455" s="1">
        <v>240.14</v>
      </c>
      <c r="F1455" s="1" t="s">
        <v>14</v>
      </c>
      <c r="G1455" s="1">
        <v>2</v>
      </c>
      <c r="H1455" s="1">
        <f>(70/100*Canada_data[[#This Row],[Sales]])</f>
        <v>168.09799999999998</v>
      </c>
      <c r="I1455" s="1">
        <f>Canada_data[[#This Row],[ Cost Of Goods ]]+Canada_data[[#This Row],[Shipping Cost]]</f>
        <v>170.09799999999998</v>
      </c>
      <c r="J1455" s="1" t="s">
        <v>43</v>
      </c>
      <c r="K1455" s="1" t="s">
        <v>44</v>
      </c>
      <c r="L1455" s="1" t="s">
        <v>27</v>
      </c>
      <c r="M1455" s="1" t="s">
        <v>28</v>
      </c>
      <c r="N1455" s="1" t="s">
        <v>38</v>
      </c>
      <c r="O1455" s="1" t="s">
        <v>119</v>
      </c>
      <c r="P1455" s="34"/>
      <c r="Q1455" s="34"/>
    </row>
    <row r="1456" spans="1:17" x14ac:dyDescent="0.3">
      <c r="A1456" s="1">
        <v>50852</v>
      </c>
      <c r="B1456" s="2">
        <v>40883</v>
      </c>
      <c r="C1456" s="1" t="s">
        <v>60</v>
      </c>
      <c r="D1456" s="1">
        <v>24</v>
      </c>
      <c r="E1456" s="1">
        <v>188.47</v>
      </c>
      <c r="F1456" s="1" t="s">
        <v>25</v>
      </c>
      <c r="G1456" s="1">
        <v>11.51</v>
      </c>
      <c r="H1456" s="1">
        <f>(70/100*Canada_data[[#This Row],[Sales]])</f>
        <v>131.929</v>
      </c>
      <c r="I1456" s="1">
        <f>Canada_data[[#This Row],[ Cost Of Goods ]]+Canada_data[[#This Row],[Shipping Cost]]</f>
        <v>143.43899999999999</v>
      </c>
      <c r="J1456" s="1" t="s">
        <v>108</v>
      </c>
      <c r="K1456" s="1" t="s">
        <v>44</v>
      </c>
      <c r="L1456" s="1" t="s">
        <v>27</v>
      </c>
      <c r="M1456" s="1" t="s">
        <v>79</v>
      </c>
      <c r="N1456" s="1" t="s">
        <v>19</v>
      </c>
      <c r="O1456" s="1" t="s">
        <v>273</v>
      </c>
      <c r="P1456" s="34"/>
      <c r="Q1456" s="34"/>
    </row>
    <row r="1457" spans="1:17" x14ac:dyDescent="0.3">
      <c r="A1457" s="1">
        <v>18789</v>
      </c>
      <c r="B1457" s="2" t="s">
        <v>162</v>
      </c>
      <c r="C1457" s="1" t="s">
        <v>35</v>
      </c>
      <c r="D1457" s="1">
        <v>50</v>
      </c>
      <c r="E1457" s="1">
        <v>1558.18</v>
      </c>
      <c r="F1457" s="1" t="s">
        <v>25</v>
      </c>
      <c r="G1457" s="1">
        <v>9.18</v>
      </c>
      <c r="H1457" s="1">
        <f>(70/100*Canada_data[[#This Row],[Sales]])</f>
        <v>1090.7259999999999</v>
      </c>
      <c r="I1457" s="1">
        <f>Canada_data[[#This Row],[ Cost Of Goods ]]+Canada_data[[#This Row],[Shipping Cost]]</f>
        <v>1099.9059999999999</v>
      </c>
      <c r="J1457" s="1" t="s">
        <v>108</v>
      </c>
      <c r="K1457" s="1" t="s">
        <v>44</v>
      </c>
      <c r="L1457" s="1" t="s">
        <v>27</v>
      </c>
      <c r="M1457" s="1" t="s">
        <v>28</v>
      </c>
      <c r="N1457" s="1" t="s">
        <v>19</v>
      </c>
      <c r="O1457" s="1" t="s">
        <v>55</v>
      </c>
      <c r="P1457" s="34"/>
      <c r="Q1457" s="34"/>
    </row>
    <row r="1458" spans="1:17" x14ac:dyDescent="0.3">
      <c r="A1458" s="1">
        <v>39492</v>
      </c>
      <c r="B1458" s="2" t="s">
        <v>173</v>
      </c>
      <c r="C1458" s="1" t="s">
        <v>53</v>
      </c>
      <c r="D1458" s="1">
        <v>40</v>
      </c>
      <c r="E1458" s="1">
        <v>169.48</v>
      </c>
      <c r="F1458" s="1" t="s">
        <v>25</v>
      </c>
      <c r="G1458" s="1">
        <v>5.68</v>
      </c>
      <c r="H1458" s="1">
        <f>(70/100*Canada_data[[#This Row],[Sales]])</f>
        <v>118.63599999999998</v>
      </c>
      <c r="I1458" s="1">
        <f>Canada_data[[#This Row],[ Cost Of Goods ]]+Canada_data[[#This Row],[Shipping Cost]]</f>
        <v>124.31599999999997</v>
      </c>
      <c r="J1458" s="1" t="s">
        <v>56</v>
      </c>
      <c r="K1458" s="1" t="s">
        <v>22</v>
      </c>
      <c r="L1458" s="1" t="s">
        <v>27</v>
      </c>
      <c r="M1458" s="1" t="s">
        <v>28</v>
      </c>
      <c r="N1458" s="1" t="s">
        <v>19</v>
      </c>
      <c r="O1458" s="1" t="s">
        <v>74</v>
      </c>
      <c r="P1458" s="34"/>
      <c r="Q1458" s="34"/>
    </row>
    <row r="1459" spans="1:17" x14ac:dyDescent="0.3">
      <c r="A1459" s="1">
        <v>11111</v>
      </c>
      <c r="B1459" s="2" t="s">
        <v>259</v>
      </c>
      <c r="C1459" s="1" t="s">
        <v>60</v>
      </c>
      <c r="D1459" s="1">
        <v>7</v>
      </c>
      <c r="E1459" s="1">
        <v>308.52</v>
      </c>
      <c r="F1459" s="1" t="s">
        <v>25</v>
      </c>
      <c r="G1459" s="1">
        <v>34.200000000000003</v>
      </c>
      <c r="H1459" s="1">
        <f>(70/100*Canada_data[[#This Row],[Sales]])</f>
        <v>215.96399999999997</v>
      </c>
      <c r="I1459" s="1">
        <f>Canada_data[[#This Row],[ Cost Of Goods ]]+Canada_data[[#This Row],[Shipping Cost]]</f>
        <v>250.16399999999999</v>
      </c>
      <c r="J1459" s="1" t="s">
        <v>56</v>
      </c>
      <c r="K1459" s="1" t="s">
        <v>22</v>
      </c>
      <c r="L1459" s="1" t="s">
        <v>17</v>
      </c>
      <c r="M1459" s="1" t="s">
        <v>18</v>
      </c>
      <c r="N1459" s="1" t="s">
        <v>38</v>
      </c>
      <c r="O1459" s="1" t="s">
        <v>224</v>
      </c>
      <c r="P1459" s="34"/>
      <c r="Q1459" s="34"/>
    </row>
    <row r="1460" spans="1:17" x14ac:dyDescent="0.3">
      <c r="A1460" s="1">
        <v>31620</v>
      </c>
      <c r="B1460" s="2">
        <v>40855</v>
      </c>
      <c r="C1460" s="1" t="s">
        <v>20</v>
      </c>
      <c r="D1460" s="1">
        <v>20</v>
      </c>
      <c r="E1460" s="1">
        <v>1108.366</v>
      </c>
      <c r="F1460" s="1" t="s">
        <v>25</v>
      </c>
      <c r="G1460" s="1">
        <v>2.5</v>
      </c>
      <c r="H1460" s="1">
        <f>(70/100*Canada_data[[#This Row],[Sales]])</f>
        <v>775.85619999999994</v>
      </c>
      <c r="I1460" s="1">
        <f>Canada_data[[#This Row],[ Cost Of Goods ]]+Canada_data[[#This Row],[Shipping Cost]]</f>
        <v>778.35619999999994</v>
      </c>
      <c r="J1460" s="1" t="s">
        <v>108</v>
      </c>
      <c r="K1460" s="1" t="s">
        <v>29</v>
      </c>
      <c r="L1460" s="1" t="s">
        <v>30</v>
      </c>
      <c r="M1460" s="1" t="s">
        <v>50</v>
      </c>
      <c r="N1460" s="1" t="s">
        <v>19</v>
      </c>
      <c r="O1460" s="1" t="s">
        <v>122</v>
      </c>
      <c r="P1460" s="34"/>
      <c r="Q1460" s="34"/>
    </row>
    <row r="1461" spans="1:17" x14ac:dyDescent="0.3">
      <c r="A1461" s="1">
        <v>24996</v>
      </c>
      <c r="B1461" s="2" t="s">
        <v>245</v>
      </c>
      <c r="C1461" s="1" t="s">
        <v>20</v>
      </c>
      <c r="D1461" s="1">
        <v>36</v>
      </c>
      <c r="E1461" s="1">
        <v>1793.24</v>
      </c>
      <c r="F1461" s="1" t="s">
        <v>25</v>
      </c>
      <c r="G1461" s="1">
        <v>5.0999999999999996</v>
      </c>
      <c r="H1461" s="1">
        <f>(70/100*Canada_data[[#This Row],[Sales]])</f>
        <v>1255.268</v>
      </c>
      <c r="I1461" s="1">
        <f>Canada_data[[#This Row],[ Cost Of Goods ]]+Canada_data[[#This Row],[Shipping Cost]]</f>
        <v>1260.3679999999999</v>
      </c>
      <c r="J1461" s="1" t="s">
        <v>59</v>
      </c>
      <c r="K1461" s="1" t="s">
        <v>16</v>
      </c>
      <c r="L1461" s="1" t="s">
        <v>27</v>
      </c>
      <c r="M1461" s="1" t="s">
        <v>76</v>
      </c>
      <c r="N1461" s="1" t="s">
        <v>47</v>
      </c>
      <c r="O1461" s="1" t="s">
        <v>236</v>
      </c>
      <c r="P1461" s="34"/>
      <c r="Q1461" s="34"/>
    </row>
    <row r="1462" spans="1:17" x14ac:dyDescent="0.3">
      <c r="A1462" s="1">
        <v>8995</v>
      </c>
      <c r="B1462" s="2" t="s">
        <v>235</v>
      </c>
      <c r="C1462" s="1" t="s">
        <v>35</v>
      </c>
      <c r="D1462" s="1">
        <v>46</v>
      </c>
      <c r="E1462" s="1">
        <v>89.41</v>
      </c>
      <c r="F1462" s="1" t="s">
        <v>25</v>
      </c>
      <c r="G1462" s="1">
        <v>0.76</v>
      </c>
      <c r="H1462" s="1">
        <f>(70/100*Canada_data[[#This Row],[Sales]])</f>
        <v>62.586999999999996</v>
      </c>
      <c r="I1462" s="1">
        <f>Canada_data[[#This Row],[ Cost Of Goods ]]+Canada_data[[#This Row],[Shipping Cost]]</f>
        <v>63.346999999999994</v>
      </c>
      <c r="J1462" s="1" t="s">
        <v>26</v>
      </c>
      <c r="K1462" s="1" t="s">
        <v>16</v>
      </c>
      <c r="L1462" s="1" t="s">
        <v>27</v>
      </c>
      <c r="M1462" s="1" t="s">
        <v>102</v>
      </c>
      <c r="N1462" s="1" t="s">
        <v>38</v>
      </c>
      <c r="O1462" s="1" t="s">
        <v>109</v>
      </c>
      <c r="P1462" s="34"/>
      <c r="Q1462" s="34"/>
    </row>
    <row r="1463" spans="1:17" x14ac:dyDescent="0.3">
      <c r="A1463" s="1">
        <v>54368</v>
      </c>
      <c r="B1463" s="2">
        <v>40554</v>
      </c>
      <c r="C1463" s="1" t="s">
        <v>53</v>
      </c>
      <c r="D1463" s="1">
        <v>43</v>
      </c>
      <c r="E1463" s="1">
        <v>1680.9770000000001</v>
      </c>
      <c r="F1463" s="1" t="s">
        <v>25</v>
      </c>
      <c r="G1463" s="1">
        <v>4.99</v>
      </c>
      <c r="H1463" s="1">
        <f>(70/100*Canada_data[[#This Row],[Sales]])</f>
        <v>1176.6839</v>
      </c>
      <c r="I1463" s="1">
        <f>Canada_data[[#This Row],[ Cost Of Goods ]]+Canada_data[[#This Row],[Shipping Cost]]</f>
        <v>1181.6739</v>
      </c>
      <c r="J1463" s="1" t="s">
        <v>36</v>
      </c>
      <c r="K1463" s="1" t="s">
        <v>44</v>
      </c>
      <c r="L1463" s="1" t="s">
        <v>30</v>
      </c>
      <c r="M1463" s="1" t="s">
        <v>50</v>
      </c>
      <c r="N1463" s="1" t="s">
        <v>19</v>
      </c>
      <c r="O1463" s="2">
        <v>40585</v>
      </c>
      <c r="P1463" s="34"/>
      <c r="Q1463" s="34"/>
    </row>
    <row r="1464" spans="1:17" x14ac:dyDescent="0.3">
      <c r="A1464" s="1">
        <v>21057</v>
      </c>
      <c r="B1464" s="2">
        <v>40604</v>
      </c>
      <c r="C1464" s="1" t="s">
        <v>13</v>
      </c>
      <c r="D1464" s="1">
        <v>28</v>
      </c>
      <c r="E1464" s="1">
        <v>1103.67</v>
      </c>
      <c r="F1464" s="1" t="s">
        <v>25</v>
      </c>
      <c r="G1464" s="1">
        <v>1.99</v>
      </c>
      <c r="H1464" s="1">
        <f>(70/100*Canada_data[[#This Row],[Sales]])</f>
        <v>772.56899999999996</v>
      </c>
      <c r="I1464" s="1">
        <f>Canada_data[[#This Row],[ Cost Of Goods ]]+Canada_data[[#This Row],[Shipping Cost]]</f>
        <v>774.55899999999997</v>
      </c>
      <c r="J1464" s="1" t="s">
        <v>36</v>
      </c>
      <c r="K1464" s="1" t="s">
        <v>22</v>
      </c>
      <c r="L1464" s="1" t="s">
        <v>30</v>
      </c>
      <c r="M1464" s="1" t="s">
        <v>31</v>
      </c>
      <c r="N1464" s="1" t="s">
        <v>32</v>
      </c>
      <c r="O1464" s="2">
        <v>40818</v>
      </c>
      <c r="P1464" s="34"/>
      <c r="Q1464" s="34"/>
    </row>
    <row r="1465" spans="1:17" x14ac:dyDescent="0.3">
      <c r="A1465" s="1">
        <v>58470</v>
      </c>
      <c r="B1465" s="2">
        <v>40761</v>
      </c>
      <c r="C1465" s="1" t="s">
        <v>35</v>
      </c>
      <c r="D1465" s="1">
        <v>36</v>
      </c>
      <c r="E1465" s="1">
        <v>236.19</v>
      </c>
      <c r="F1465" s="1" t="s">
        <v>25</v>
      </c>
      <c r="G1465" s="1">
        <v>5.94</v>
      </c>
      <c r="H1465" s="1">
        <f>(70/100*Canada_data[[#This Row],[Sales]])</f>
        <v>165.333</v>
      </c>
      <c r="I1465" s="1">
        <f>Canada_data[[#This Row],[ Cost Of Goods ]]+Canada_data[[#This Row],[Shipping Cost]]</f>
        <v>171.273</v>
      </c>
      <c r="J1465" s="1" t="s">
        <v>15</v>
      </c>
      <c r="K1465" s="1" t="s">
        <v>44</v>
      </c>
      <c r="L1465" s="1" t="s">
        <v>27</v>
      </c>
      <c r="M1465" s="1" t="s">
        <v>28</v>
      </c>
      <c r="N1465" s="1" t="s">
        <v>19</v>
      </c>
      <c r="O1465" s="2">
        <v>40792</v>
      </c>
      <c r="P1465" s="34"/>
      <c r="Q1465" s="34"/>
    </row>
    <row r="1466" spans="1:17" x14ac:dyDescent="0.3">
      <c r="A1466" s="1">
        <v>454</v>
      </c>
      <c r="B1466" s="2" t="s">
        <v>248</v>
      </c>
      <c r="C1466" s="1" t="s">
        <v>13</v>
      </c>
      <c r="D1466" s="1">
        <v>42</v>
      </c>
      <c r="E1466" s="1">
        <v>234.2</v>
      </c>
      <c r="F1466" s="1" t="s">
        <v>25</v>
      </c>
      <c r="G1466" s="1">
        <v>1.82</v>
      </c>
      <c r="H1466" s="1">
        <f>(70/100*Canada_data[[#This Row],[Sales]])</f>
        <v>163.93999999999997</v>
      </c>
      <c r="I1466" s="1">
        <f>Canada_data[[#This Row],[ Cost Of Goods ]]+Canada_data[[#This Row],[Shipping Cost]]</f>
        <v>165.75999999999996</v>
      </c>
      <c r="J1466" s="1" t="s">
        <v>56</v>
      </c>
      <c r="K1466" s="1" t="s">
        <v>44</v>
      </c>
      <c r="L1466" s="1" t="s">
        <v>27</v>
      </c>
      <c r="M1466" s="1" t="s">
        <v>102</v>
      </c>
      <c r="N1466" s="1" t="s">
        <v>38</v>
      </c>
      <c r="O1466" s="1" t="s">
        <v>278</v>
      </c>
      <c r="P1466" s="34"/>
      <c r="Q1466" s="34"/>
    </row>
    <row r="1467" spans="1:17" x14ac:dyDescent="0.3">
      <c r="A1467" s="1">
        <v>24646</v>
      </c>
      <c r="B1467" s="2" t="s">
        <v>170</v>
      </c>
      <c r="C1467" s="1" t="s">
        <v>53</v>
      </c>
      <c r="D1467" s="1">
        <v>21</v>
      </c>
      <c r="E1467" s="1">
        <v>61.18</v>
      </c>
      <c r="F1467" s="1" t="s">
        <v>25</v>
      </c>
      <c r="G1467" s="1">
        <v>0.7</v>
      </c>
      <c r="H1467" s="1">
        <f>(70/100*Canada_data[[#This Row],[Sales]])</f>
        <v>42.826000000000001</v>
      </c>
      <c r="I1467" s="1">
        <f>Canada_data[[#This Row],[ Cost Of Goods ]]+Canada_data[[#This Row],[Shipping Cost]]</f>
        <v>43.526000000000003</v>
      </c>
      <c r="J1467" s="1" t="s">
        <v>108</v>
      </c>
      <c r="K1467" s="1" t="s">
        <v>44</v>
      </c>
      <c r="L1467" s="1" t="s">
        <v>27</v>
      </c>
      <c r="M1467" s="1" t="s">
        <v>41</v>
      </c>
      <c r="N1467" s="1" t="s">
        <v>38</v>
      </c>
      <c r="O1467" s="1" t="s">
        <v>173</v>
      </c>
      <c r="P1467" s="34"/>
      <c r="Q1467" s="34"/>
    </row>
    <row r="1468" spans="1:17" x14ac:dyDescent="0.3">
      <c r="A1468" s="1">
        <v>31687</v>
      </c>
      <c r="B1468" s="2" t="s">
        <v>109</v>
      </c>
      <c r="C1468" s="1" t="s">
        <v>35</v>
      </c>
      <c r="D1468" s="1">
        <v>44</v>
      </c>
      <c r="E1468" s="1">
        <v>123.06</v>
      </c>
      <c r="F1468" s="1" t="s">
        <v>25</v>
      </c>
      <c r="G1468" s="1">
        <v>1.34</v>
      </c>
      <c r="H1468" s="1">
        <f>(70/100*Canada_data[[#This Row],[Sales]])</f>
        <v>86.141999999999996</v>
      </c>
      <c r="I1468" s="1">
        <f>Canada_data[[#This Row],[ Cost Of Goods ]]+Canada_data[[#This Row],[Shipping Cost]]</f>
        <v>87.481999999999999</v>
      </c>
      <c r="J1468" s="1" t="s">
        <v>108</v>
      </c>
      <c r="K1468" s="1" t="s">
        <v>22</v>
      </c>
      <c r="L1468" s="1" t="s">
        <v>27</v>
      </c>
      <c r="M1468" s="1" t="s">
        <v>41</v>
      </c>
      <c r="N1468" s="1" t="s">
        <v>38</v>
      </c>
      <c r="O1468" s="1" t="s">
        <v>109</v>
      </c>
      <c r="P1468" s="34"/>
      <c r="Q1468" s="34"/>
    </row>
    <row r="1469" spans="1:17" x14ac:dyDescent="0.3">
      <c r="A1469" s="1">
        <v>41664</v>
      </c>
      <c r="B1469" s="2">
        <v>40645</v>
      </c>
      <c r="C1469" s="1" t="s">
        <v>20</v>
      </c>
      <c r="D1469" s="1">
        <v>40</v>
      </c>
      <c r="E1469" s="1">
        <v>1038.19</v>
      </c>
      <c r="F1469" s="1" t="s">
        <v>25</v>
      </c>
      <c r="G1469" s="1">
        <v>4.08</v>
      </c>
      <c r="H1469" s="1">
        <f>(70/100*Canada_data[[#This Row],[Sales]])</f>
        <v>726.73299999999995</v>
      </c>
      <c r="I1469" s="1">
        <f>Canada_data[[#This Row],[ Cost Of Goods ]]+Canada_data[[#This Row],[Shipping Cost]]</f>
        <v>730.81299999999999</v>
      </c>
      <c r="J1469" s="1" t="s">
        <v>56</v>
      </c>
      <c r="K1469" s="1" t="s">
        <v>22</v>
      </c>
      <c r="L1469" s="1" t="s">
        <v>27</v>
      </c>
      <c r="M1469" s="1" t="s">
        <v>41</v>
      </c>
      <c r="N1469" s="1" t="s">
        <v>32</v>
      </c>
      <c r="O1469" s="2">
        <v>40706</v>
      </c>
      <c r="P1469" s="34"/>
      <c r="Q1469" s="34"/>
    </row>
    <row r="1470" spans="1:17" x14ac:dyDescent="0.3">
      <c r="A1470" s="1">
        <v>51463</v>
      </c>
      <c r="B1470" s="2" t="s">
        <v>96</v>
      </c>
      <c r="C1470" s="1" t="s">
        <v>13</v>
      </c>
      <c r="D1470" s="1">
        <v>4</v>
      </c>
      <c r="E1470" s="1">
        <v>28.34</v>
      </c>
      <c r="F1470" s="1" t="s">
        <v>25</v>
      </c>
      <c r="G1470" s="1">
        <v>7.44</v>
      </c>
      <c r="H1470" s="1">
        <f>(70/100*Canada_data[[#This Row],[Sales]])</f>
        <v>19.837999999999997</v>
      </c>
      <c r="I1470" s="1">
        <f>Canada_data[[#This Row],[ Cost Of Goods ]]+Canada_data[[#This Row],[Shipping Cost]]</f>
        <v>27.277999999999999</v>
      </c>
      <c r="J1470" s="1" t="s">
        <v>36</v>
      </c>
      <c r="K1470" s="1" t="s">
        <v>22</v>
      </c>
      <c r="L1470" s="1" t="s">
        <v>27</v>
      </c>
      <c r="M1470" s="1" t="s">
        <v>28</v>
      </c>
      <c r="N1470" s="1" t="s">
        <v>19</v>
      </c>
      <c r="O1470" s="1" t="s">
        <v>248</v>
      </c>
      <c r="P1470" s="34"/>
      <c r="Q1470" s="34"/>
    </row>
    <row r="1471" spans="1:17" x14ac:dyDescent="0.3">
      <c r="A1471" s="1">
        <v>20098</v>
      </c>
      <c r="B1471" s="2">
        <v>40767</v>
      </c>
      <c r="C1471" s="1" t="s">
        <v>60</v>
      </c>
      <c r="D1471" s="1">
        <v>8</v>
      </c>
      <c r="E1471" s="1">
        <v>194.11</v>
      </c>
      <c r="F1471" s="1" t="s">
        <v>25</v>
      </c>
      <c r="G1471" s="1">
        <v>8.99</v>
      </c>
      <c r="H1471" s="1">
        <f>(70/100*Canada_data[[#This Row],[Sales]])</f>
        <v>135.87700000000001</v>
      </c>
      <c r="I1471" s="1">
        <f>Canada_data[[#This Row],[ Cost Of Goods ]]+Canada_data[[#This Row],[Shipping Cost]]</f>
        <v>144.86700000000002</v>
      </c>
      <c r="J1471" s="1" t="s">
        <v>43</v>
      </c>
      <c r="K1471" s="1" t="s">
        <v>16</v>
      </c>
      <c r="L1471" s="1" t="s">
        <v>17</v>
      </c>
      <c r="M1471" s="1" t="s">
        <v>18</v>
      </c>
      <c r="N1471" s="1" t="s">
        <v>32</v>
      </c>
      <c r="O1471" s="2">
        <v>40767</v>
      </c>
      <c r="P1471" s="34"/>
      <c r="Q1471" s="34"/>
    </row>
    <row r="1472" spans="1:17" x14ac:dyDescent="0.3">
      <c r="A1472" s="1">
        <v>18884</v>
      </c>
      <c r="B1472" s="2" t="s">
        <v>269</v>
      </c>
      <c r="C1472" s="1" t="s">
        <v>53</v>
      </c>
      <c r="D1472" s="1">
        <v>29</v>
      </c>
      <c r="E1472" s="1">
        <v>13571.7</v>
      </c>
      <c r="F1472" s="1" t="s">
        <v>25</v>
      </c>
      <c r="G1472" s="1">
        <v>24.49</v>
      </c>
      <c r="H1472" s="1">
        <f>(70/100*Canada_data[[#This Row],[Sales]])</f>
        <v>9500.19</v>
      </c>
      <c r="I1472" s="1">
        <f>Canada_data[[#This Row],[ Cost Of Goods ]]+Canada_data[[#This Row],[Shipping Cost]]</f>
        <v>9524.68</v>
      </c>
      <c r="J1472" s="1" t="s">
        <v>40</v>
      </c>
      <c r="K1472" s="1" t="s">
        <v>29</v>
      </c>
      <c r="L1472" s="1" t="s">
        <v>30</v>
      </c>
      <c r="M1472" s="1" t="s">
        <v>214</v>
      </c>
      <c r="N1472" s="1" t="s">
        <v>93</v>
      </c>
      <c r="O1472" s="1" t="s">
        <v>282</v>
      </c>
      <c r="P1472" s="34"/>
      <c r="Q1472" s="34"/>
    </row>
    <row r="1473" spans="1:17" x14ac:dyDescent="0.3">
      <c r="A1473" s="1">
        <v>2823</v>
      </c>
      <c r="B1473" s="2">
        <v>40764</v>
      </c>
      <c r="C1473" s="1" t="s">
        <v>35</v>
      </c>
      <c r="D1473" s="1">
        <v>17</v>
      </c>
      <c r="E1473" s="1">
        <v>357.43</v>
      </c>
      <c r="F1473" s="1" t="s">
        <v>25</v>
      </c>
      <c r="G1473" s="1">
        <v>6.5</v>
      </c>
      <c r="H1473" s="1">
        <f>(70/100*Canada_data[[#This Row],[Sales]])</f>
        <v>250.20099999999999</v>
      </c>
      <c r="I1473" s="1">
        <f>Canada_data[[#This Row],[ Cost Of Goods ]]+Canada_data[[#This Row],[Shipping Cost]]</f>
        <v>256.70100000000002</v>
      </c>
      <c r="J1473" s="1" t="s">
        <v>40</v>
      </c>
      <c r="K1473" s="1" t="s">
        <v>29</v>
      </c>
      <c r="L1473" s="1" t="s">
        <v>30</v>
      </c>
      <c r="M1473" s="1" t="s">
        <v>31</v>
      </c>
      <c r="N1473" s="1" t="s">
        <v>19</v>
      </c>
      <c r="O1473" s="2">
        <v>40795</v>
      </c>
      <c r="P1473" s="34"/>
      <c r="Q1473" s="34"/>
    </row>
    <row r="1474" spans="1:17" x14ac:dyDescent="0.3">
      <c r="A1474" s="1">
        <v>17924</v>
      </c>
      <c r="B1474" s="2" t="s">
        <v>151</v>
      </c>
      <c r="C1474" s="1" t="s">
        <v>20</v>
      </c>
      <c r="D1474" s="1">
        <v>42</v>
      </c>
      <c r="E1474" s="1">
        <v>2507.48</v>
      </c>
      <c r="F1474" s="1" t="s">
        <v>25</v>
      </c>
      <c r="G1474" s="1">
        <v>4.5</v>
      </c>
      <c r="H1474" s="1">
        <f>(70/100*Canada_data[[#This Row],[Sales]])</f>
        <v>1755.2359999999999</v>
      </c>
      <c r="I1474" s="1">
        <f>Canada_data[[#This Row],[ Cost Of Goods ]]+Canada_data[[#This Row],[Shipping Cost]]</f>
        <v>1759.7359999999999</v>
      </c>
      <c r="J1474" s="1" t="s">
        <v>108</v>
      </c>
      <c r="K1474" s="1" t="s">
        <v>16</v>
      </c>
      <c r="L1474" s="1" t="s">
        <v>27</v>
      </c>
      <c r="M1474" s="1" t="s">
        <v>76</v>
      </c>
      <c r="N1474" s="1" t="s">
        <v>19</v>
      </c>
      <c r="O1474" s="1" t="s">
        <v>151</v>
      </c>
      <c r="P1474" s="34"/>
      <c r="Q1474" s="34"/>
    </row>
    <row r="1475" spans="1:17" x14ac:dyDescent="0.3">
      <c r="A1475" s="1">
        <v>32929</v>
      </c>
      <c r="B1475" s="2">
        <v>40579</v>
      </c>
      <c r="C1475" s="1" t="s">
        <v>13</v>
      </c>
      <c r="D1475" s="1">
        <v>8</v>
      </c>
      <c r="E1475" s="1">
        <v>44.56</v>
      </c>
      <c r="F1475" s="1" t="s">
        <v>25</v>
      </c>
      <c r="G1475" s="1">
        <v>1.39</v>
      </c>
      <c r="H1475" s="1">
        <f>(70/100*Canada_data[[#This Row],[Sales]])</f>
        <v>31.192</v>
      </c>
      <c r="I1475" s="1">
        <f>Canada_data[[#This Row],[ Cost Of Goods ]]+Canada_data[[#This Row],[Shipping Cost]]</f>
        <v>32.582000000000001</v>
      </c>
      <c r="J1475" s="1" t="s">
        <v>72</v>
      </c>
      <c r="K1475" s="1" t="s">
        <v>22</v>
      </c>
      <c r="L1475" s="1" t="s">
        <v>27</v>
      </c>
      <c r="M1475" s="1" t="s">
        <v>168</v>
      </c>
      <c r="N1475" s="1" t="s">
        <v>19</v>
      </c>
      <c r="O1475" s="2">
        <v>40699</v>
      </c>
      <c r="P1475" s="34"/>
      <c r="Q1475" s="34"/>
    </row>
    <row r="1476" spans="1:17" x14ac:dyDescent="0.3">
      <c r="A1476" s="1">
        <v>21477</v>
      </c>
      <c r="B1476" s="2" t="s">
        <v>110</v>
      </c>
      <c r="C1476" s="1" t="s">
        <v>13</v>
      </c>
      <c r="D1476" s="1">
        <v>7</v>
      </c>
      <c r="E1476" s="1">
        <v>189.73</v>
      </c>
      <c r="F1476" s="1" t="s">
        <v>25</v>
      </c>
      <c r="G1476" s="1">
        <v>2.99</v>
      </c>
      <c r="H1476" s="1">
        <f>(70/100*Canada_data[[#This Row],[Sales]])</f>
        <v>132.81099999999998</v>
      </c>
      <c r="I1476" s="1">
        <f>Canada_data[[#This Row],[ Cost Of Goods ]]+Canada_data[[#This Row],[Shipping Cost]]</f>
        <v>135.80099999999999</v>
      </c>
      <c r="J1476" s="1" t="s">
        <v>108</v>
      </c>
      <c r="K1476" s="1" t="s">
        <v>29</v>
      </c>
      <c r="L1476" s="1" t="s">
        <v>27</v>
      </c>
      <c r="M1476" s="1" t="s">
        <v>79</v>
      </c>
      <c r="N1476" s="1" t="s">
        <v>19</v>
      </c>
      <c r="O1476" s="1" t="s">
        <v>110</v>
      </c>
      <c r="P1476" s="34"/>
      <c r="Q1476" s="34"/>
    </row>
    <row r="1477" spans="1:17" x14ac:dyDescent="0.3">
      <c r="A1477" s="1">
        <v>13795</v>
      </c>
      <c r="B1477" s="2">
        <v>40820</v>
      </c>
      <c r="C1477" s="1" t="s">
        <v>53</v>
      </c>
      <c r="D1477" s="1">
        <v>23</v>
      </c>
      <c r="E1477" s="1">
        <v>275.16000000000003</v>
      </c>
      <c r="F1477" s="1" t="s">
        <v>14</v>
      </c>
      <c r="G1477" s="1">
        <v>5.01</v>
      </c>
      <c r="H1477" s="1">
        <f>(70/100*Canada_data[[#This Row],[Sales]])</f>
        <v>192.61199999999999</v>
      </c>
      <c r="I1477" s="1">
        <f>Canada_data[[#This Row],[ Cost Of Goods ]]+Canada_data[[#This Row],[Shipping Cost]]</f>
        <v>197.62199999999999</v>
      </c>
      <c r="J1477" s="1" t="s">
        <v>26</v>
      </c>
      <c r="K1477" s="1" t="s">
        <v>44</v>
      </c>
      <c r="L1477" s="1" t="s">
        <v>27</v>
      </c>
      <c r="M1477" s="1" t="s">
        <v>28</v>
      </c>
      <c r="N1477" s="1" t="s">
        <v>19</v>
      </c>
      <c r="O1477" s="1" t="s">
        <v>223</v>
      </c>
      <c r="P1477" s="34"/>
      <c r="Q1477" s="34"/>
    </row>
    <row r="1478" spans="1:17" x14ac:dyDescent="0.3">
      <c r="A1478" s="1">
        <v>26050</v>
      </c>
      <c r="B1478" s="2" t="s">
        <v>152</v>
      </c>
      <c r="C1478" s="1" t="s">
        <v>35</v>
      </c>
      <c r="D1478" s="1">
        <v>44</v>
      </c>
      <c r="E1478" s="1">
        <v>365.24</v>
      </c>
      <c r="F1478" s="1" t="s">
        <v>25</v>
      </c>
      <c r="G1478" s="1">
        <v>8.2899999999999991</v>
      </c>
      <c r="H1478" s="1">
        <f>(70/100*Canada_data[[#This Row],[Sales]])</f>
        <v>255.66799999999998</v>
      </c>
      <c r="I1478" s="1">
        <f>Canada_data[[#This Row],[ Cost Of Goods ]]+Canada_data[[#This Row],[Shipping Cost]]</f>
        <v>263.95799999999997</v>
      </c>
      <c r="J1478" s="1" t="s">
        <v>56</v>
      </c>
      <c r="K1478" s="1" t="s">
        <v>29</v>
      </c>
      <c r="L1478" s="1" t="s">
        <v>27</v>
      </c>
      <c r="M1478" s="1" t="s">
        <v>168</v>
      </c>
      <c r="N1478" s="1" t="s">
        <v>19</v>
      </c>
      <c r="O1478" s="1" t="s">
        <v>153</v>
      </c>
      <c r="P1478" s="34"/>
      <c r="Q1478" s="34"/>
    </row>
    <row r="1479" spans="1:17" x14ac:dyDescent="0.3">
      <c r="A1479" s="1">
        <v>47462</v>
      </c>
      <c r="B1479" s="2">
        <v>40792</v>
      </c>
      <c r="C1479" s="1" t="s">
        <v>35</v>
      </c>
      <c r="D1479" s="1">
        <v>41</v>
      </c>
      <c r="E1479" s="1">
        <v>137.51</v>
      </c>
      <c r="F1479" s="1" t="s">
        <v>25</v>
      </c>
      <c r="G1479" s="1">
        <v>1.35</v>
      </c>
      <c r="H1479" s="1">
        <f>(70/100*Canada_data[[#This Row],[Sales]])</f>
        <v>96.256999999999991</v>
      </c>
      <c r="I1479" s="1">
        <f>Canada_data[[#This Row],[ Cost Of Goods ]]+Canada_data[[#This Row],[Shipping Cost]]</f>
        <v>97.606999999999985</v>
      </c>
      <c r="J1479" s="1" t="s">
        <v>26</v>
      </c>
      <c r="K1479" s="1" t="s">
        <v>22</v>
      </c>
      <c r="L1479" s="1" t="s">
        <v>27</v>
      </c>
      <c r="M1479" s="1" t="s">
        <v>102</v>
      </c>
      <c r="N1479" s="1" t="s">
        <v>38</v>
      </c>
      <c r="O1479" s="2">
        <v>40853</v>
      </c>
      <c r="P1479" s="34"/>
      <c r="Q1479" s="34"/>
    </row>
    <row r="1480" spans="1:17" x14ac:dyDescent="0.3">
      <c r="A1480" s="1">
        <v>58054</v>
      </c>
      <c r="B1480" s="2">
        <v>40634</v>
      </c>
      <c r="C1480" s="1" t="s">
        <v>35</v>
      </c>
      <c r="D1480" s="1">
        <v>26</v>
      </c>
      <c r="E1480" s="1">
        <v>61.4</v>
      </c>
      <c r="F1480" s="1" t="s">
        <v>25</v>
      </c>
      <c r="G1480" s="1">
        <v>5.33</v>
      </c>
      <c r="H1480" s="1">
        <f>(70/100*Canada_data[[#This Row],[Sales]])</f>
        <v>42.98</v>
      </c>
      <c r="I1480" s="1">
        <f>Canada_data[[#This Row],[ Cost Of Goods ]]+Canada_data[[#This Row],[Shipping Cost]]</f>
        <v>48.309999999999995</v>
      </c>
      <c r="J1480" s="1" t="s">
        <v>56</v>
      </c>
      <c r="K1480" s="1" t="s">
        <v>16</v>
      </c>
      <c r="L1480" s="1" t="s">
        <v>17</v>
      </c>
      <c r="M1480" s="1" t="s">
        <v>18</v>
      </c>
      <c r="N1480" s="1" t="s">
        <v>19</v>
      </c>
      <c r="O1480" s="2">
        <v>40634</v>
      </c>
      <c r="P1480" s="34"/>
      <c r="Q1480" s="34"/>
    </row>
    <row r="1481" spans="1:17" x14ac:dyDescent="0.3">
      <c r="A1481" s="1">
        <v>47714</v>
      </c>
      <c r="B1481" s="2">
        <v>40819</v>
      </c>
      <c r="C1481" s="1" t="s">
        <v>60</v>
      </c>
      <c r="D1481" s="1">
        <v>30</v>
      </c>
      <c r="E1481" s="1">
        <v>176.15</v>
      </c>
      <c r="F1481" s="1" t="s">
        <v>25</v>
      </c>
      <c r="G1481" s="1">
        <v>6.98</v>
      </c>
      <c r="H1481" s="1">
        <f>(70/100*Canada_data[[#This Row],[Sales]])</f>
        <v>123.30499999999999</v>
      </c>
      <c r="I1481" s="1">
        <f>Canada_data[[#This Row],[ Cost Of Goods ]]+Canada_data[[#This Row],[Shipping Cost]]</f>
        <v>130.285</v>
      </c>
      <c r="J1481" s="1" t="s">
        <v>126</v>
      </c>
      <c r="K1481" s="1" t="s">
        <v>22</v>
      </c>
      <c r="L1481" s="1" t="s">
        <v>27</v>
      </c>
      <c r="M1481" s="1" t="s">
        <v>79</v>
      </c>
      <c r="N1481" s="1" t="s">
        <v>19</v>
      </c>
      <c r="O1481" s="2">
        <v>40850</v>
      </c>
      <c r="P1481" s="34"/>
      <c r="Q1481" s="34"/>
    </row>
    <row r="1482" spans="1:17" x14ac:dyDescent="0.3">
      <c r="A1482" s="1">
        <v>17252</v>
      </c>
      <c r="B1482" s="2" t="s">
        <v>83</v>
      </c>
      <c r="C1482" s="1" t="s">
        <v>53</v>
      </c>
      <c r="D1482" s="1">
        <v>48</v>
      </c>
      <c r="E1482" s="1">
        <v>2283.2199999999998</v>
      </c>
      <c r="F1482" s="1" t="s">
        <v>25</v>
      </c>
      <c r="G1482" s="1">
        <v>5.97</v>
      </c>
      <c r="H1482" s="1">
        <f>(70/100*Canada_data[[#This Row],[Sales]])</f>
        <v>1598.2539999999997</v>
      </c>
      <c r="I1482" s="1">
        <f>Canada_data[[#This Row],[ Cost Of Goods ]]+Canada_data[[#This Row],[Shipping Cost]]</f>
        <v>1604.2239999999997</v>
      </c>
      <c r="J1482" s="1" t="s">
        <v>56</v>
      </c>
      <c r="K1482" s="1" t="s">
        <v>16</v>
      </c>
      <c r="L1482" s="1" t="s">
        <v>27</v>
      </c>
      <c r="M1482" s="1" t="s">
        <v>28</v>
      </c>
      <c r="N1482" s="1" t="s">
        <v>19</v>
      </c>
      <c r="O1482" s="1" t="s">
        <v>178</v>
      </c>
      <c r="P1482" s="34"/>
      <c r="Q1482" s="34"/>
    </row>
    <row r="1483" spans="1:17" x14ac:dyDescent="0.3">
      <c r="A1483" s="1">
        <v>54215</v>
      </c>
      <c r="B1483" s="2" t="s">
        <v>136</v>
      </c>
      <c r="C1483" s="1" t="s">
        <v>35</v>
      </c>
      <c r="D1483" s="1">
        <v>14</v>
      </c>
      <c r="E1483" s="1">
        <v>321.20999999999998</v>
      </c>
      <c r="F1483" s="1" t="s">
        <v>25</v>
      </c>
      <c r="G1483" s="1">
        <v>1.99</v>
      </c>
      <c r="H1483" s="1">
        <f>(70/100*Canada_data[[#This Row],[Sales]])</f>
        <v>224.84699999999998</v>
      </c>
      <c r="I1483" s="1">
        <f>Canada_data[[#This Row],[ Cost Of Goods ]]+Canada_data[[#This Row],[Shipping Cost]]</f>
        <v>226.83699999999999</v>
      </c>
      <c r="J1483" s="1" t="s">
        <v>15</v>
      </c>
      <c r="K1483" s="1" t="s">
        <v>44</v>
      </c>
      <c r="L1483" s="1" t="s">
        <v>30</v>
      </c>
      <c r="M1483" s="1" t="s">
        <v>31</v>
      </c>
      <c r="N1483" s="1" t="s">
        <v>32</v>
      </c>
      <c r="O1483" s="1" t="s">
        <v>116</v>
      </c>
      <c r="P1483" s="34"/>
      <c r="Q1483" s="34"/>
    </row>
    <row r="1484" spans="1:17" x14ac:dyDescent="0.3">
      <c r="A1484" s="1">
        <v>54528</v>
      </c>
      <c r="B1484" s="2">
        <v>40634</v>
      </c>
      <c r="C1484" s="1" t="s">
        <v>60</v>
      </c>
      <c r="D1484" s="1">
        <v>8</v>
      </c>
      <c r="E1484" s="1">
        <v>88</v>
      </c>
      <c r="F1484" s="1" t="s">
        <v>25</v>
      </c>
      <c r="G1484" s="1">
        <v>2.89</v>
      </c>
      <c r="H1484" s="1">
        <f>(70/100*Canada_data[[#This Row],[Sales]])</f>
        <v>61.599999999999994</v>
      </c>
      <c r="I1484" s="1">
        <f>Canada_data[[#This Row],[ Cost Of Goods ]]+Canada_data[[#This Row],[Shipping Cost]]</f>
        <v>64.489999999999995</v>
      </c>
      <c r="J1484" s="1" t="s">
        <v>26</v>
      </c>
      <c r="K1484" s="1" t="s">
        <v>16</v>
      </c>
      <c r="L1484" s="1" t="s">
        <v>27</v>
      </c>
      <c r="M1484" s="1" t="s">
        <v>41</v>
      </c>
      <c r="N1484" s="1" t="s">
        <v>32</v>
      </c>
      <c r="O1484" s="2">
        <v>40695</v>
      </c>
      <c r="P1484" s="34"/>
      <c r="Q1484" s="34"/>
    </row>
    <row r="1485" spans="1:17" x14ac:dyDescent="0.3">
      <c r="A1485" s="1">
        <v>22787</v>
      </c>
      <c r="B1485" s="2">
        <v>40667</v>
      </c>
      <c r="C1485" s="1" t="s">
        <v>60</v>
      </c>
      <c r="D1485" s="1">
        <v>35</v>
      </c>
      <c r="E1485" s="1">
        <v>46.44</v>
      </c>
      <c r="F1485" s="1" t="s">
        <v>14</v>
      </c>
      <c r="G1485" s="1">
        <v>0.7</v>
      </c>
      <c r="H1485" s="1">
        <f>(70/100*Canada_data[[#This Row],[Sales]])</f>
        <v>32.507999999999996</v>
      </c>
      <c r="I1485" s="1">
        <f>Canada_data[[#This Row],[ Cost Of Goods ]]+Canada_data[[#This Row],[Shipping Cost]]</f>
        <v>33.207999999999998</v>
      </c>
      <c r="J1485" s="1" t="s">
        <v>59</v>
      </c>
      <c r="K1485" s="1" t="s">
        <v>22</v>
      </c>
      <c r="L1485" s="1" t="s">
        <v>27</v>
      </c>
      <c r="M1485" s="1" t="s">
        <v>102</v>
      </c>
      <c r="N1485" s="1" t="s">
        <v>38</v>
      </c>
      <c r="O1485" s="2">
        <v>40667</v>
      </c>
      <c r="P1485" s="34"/>
      <c r="Q1485" s="34"/>
    </row>
    <row r="1486" spans="1:17" x14ac:dyDescent="0.3">
      <c r="A1486" s="1">
        <v>27936</v>
      </c>
      <c r="B1486" s="2">
        <v>40731</v>
      </c>
      <c r="C1486" s="1" t="s">
        <v>35</v>
      </c>
      <c r="D1486" s="1">
        <v>23</v>
      </c>
      <c r="E1486" s="1">
        <v>1028.1600000000001</v>
      </c>
      <c r="F1486" s="1" t="s">
        <v>25</v>
      </c>
      <c r="G1486" s="1">
        <v>1.25</v>
      </c>
      <c r="H1486" s="1">
        <f>(70/100*Canada_data[[#This Row],[Sales]])</f>
        <v>719.71199999999999</v>
      </c>
      <c r="I1486" s="1">
        <f>Canada_data[[#This Row],[ Cost Of Goods ]]+Canada_data[[#This Row],[Shipping Cost]]</f>
        <v>720.96199999999999</v>
      </c>
      <c r="J1486" s="1" t="s">
        <v>40</v>
      </c>
      <c r="K1486" s="1" t="s">
        <v>16</v>
      </c>
      <c r="L1486" s="1" t="s">
        <v>30</v>
      </c>
      <c r="M1486" s="1" t="s">
        <v>50</v>
      </c>
      <c r="N1486" s="1" t="s">
        <v>32</v>
      </c>
      <c r="O1486" s="2">
        <v>40793</v>
      </c>
      <c r="P1486" s="34"/>
      <c r="Q1486" s="34"/>
    </row>
    <row r="1487" spans="1:17" x14ac:dyDescent="0.3">
      <c r="A1487" s="1">
        <v>52293</v>
      </c>
      <c r="B1487" s="2" t="s">
        <v>170</v>
      </c>
      <c r="C1487" s="1" t="s">
        <v>35</v>
      </c>
      <c r="D1487" s="1">
        <v>4</v>
      </c>
      <c r="E1487" s="1">
        <v>31.14</v>
      </c>
      <c r="F1487" s="1" t="s">
        <v>25</v>
      </c>
      <c r="G1487" s="1">
        <v>5.86</v>
      </c>
      <c r="H1487" s="1">
        <f>(70/100*Canada_data[[#This Row],[Sales]])</f>
        <v>21.797999999999998</v>
      </c>
      <c r="I1487" s="1">
        <f>Canada_data[[#This Row],[ Cost Of Goods ]]+Canada_data[[#This Row],[Shipping Cost]]</f>
        <v>27.657999999999998</v>
      </c>
      <c r="J1487" s="1" t="s">
        <v>59</v>
      </c>
      <c r="K1487" s="1" t="s">
        <v>16</v>
      </c>
      <c r="L1487" s="1" t="s">
        <v>27</v>
      </c>
      <c r="M1487" s="1" t="s">
        <v>28</v>
      </c>
      <c r="N1487" s="1" t="s">
        <v>19</v>
      </c>
      <c r="O1487" s="1" t="s">
        <v>75</v>
      </c>
      <c r="P1487" s="34"/>
      <c r="Q1487" s="34"/>
    </row>
    <row r="1488" spans="1:17" x14ac:dyDescent="0.3">
      <c r="A1488" s="1">
        <v>37414</v>
      </c>
      <c r="B1488" s="2">
        <v>40795</v>
      </c>
      <c r="C1488" s="1" t="s">
        <v>13</v>
      </c>
      <c r="D1488" s="1">
        <v>39</v>
      </c>
      <c r="E1488" s="1">
        <v>20596.580000000002</v>
      </c>
      <c r="F1488" s="1" t="s">
        <v>21</v>
      </c>
      <c r="G1488" s="1">
        <v>64.59</v>
      </c>
      <c r="H1488" s="1">
        <f>(70/100*Canada_data[[#This Row],[Sales]])</f>
        <v>14417.606</v>
      </c>
      <c r="I1488" s="1">
        <f>Canada_data[[#This Row],[ Cost Of Goods ]]+Canada_data[[#This Row],[Shipping Cost]]</f>
        <v>14482.196</v>
      </c>
      <c r="J1488" s="1" t="s">
        <v>36</v>
      </c>
      <c r="K1488" s="1" t="s">
        <v>29</v>
      </c>
      <c r="L1488" s="1" t="s">
        <v>17</v>
      </c>
      <c r="M1488" s="1" t="s">
        <v>57</v>
      </c>
      <c r="N1488" s="1" t="s">
        <v>62</v>
      </c>
      <c r="O1488" s="2">
        <v>40856</v>
      </c>
      <c r="P1488" s="34"/>
      <c r="Q1488" s="34"/>
    </row>
    <row r="1489" spans="1:17" x14ac:dyDescent="0.3">
      <c r="A1489" s="1">
        <v>26370</v>
      </c>
      <c r="B1489" s="2">
        <v>40763</v>
      </c>
      <c r="C1489" s="1" t="s">
        <v>53</v>
      </c>
      <c r="D1489" s="1">
        <v>12</v>
      </c>
      <c r="E1489" s="1">
        <v>270.23</v>
      </c>
      <c r="F1489" s="1" t="s">
        <v>25</v>
      </c>
      <c r="G1489" s="1">
        <v>5.47</v>
      </c>
      <c r="H1489" s="1">
        <f>(70/100*Canada_data[[#This Row],[Sales]])</f>
        <v>189.161</v>
      </c>
      <c r="I1489" s="1">
        <f>Canada_data[[#This Row],[ Cost Of Goods ]]+Canada_data[[#This Row],[Shipping Cost]]</f>
        <v>194.631</v>
      </c>
      <c r="J1489" s="1" t="s">
        <v>26</v>
      </c>
      <c r="K1489" s="1" t="s">
        <v>29</v>
      </c>
      <c r="L1489" s="1" t="s">
        <v>27</v>
      </c>
      <c r="M1489" s="1" t="s">
        <v>28</v>
      </c>
      <c r="N1489" s="1" t="s">
        <v>19</v>
      </c>
      <c r="O1489" s="2">
        <v>40824</v>
      </c>
      <c r="P1489" s="34"/>
      <c r="Q1489" s="34"/>
    </row>
    <row r="1490" spans="1:17" x14ac:dyDescent="0.3">
      <c r="A1490" s="1">
        <v>20646</v>
      </c>
      <c r="B1490" s="2" t="s">
        <v>285</v>
      </c>
      <c r="C1490" s="1" t="s">
        <v>60</v>
      </c>
      <c r="D1490" s="1">
        <v>41</v>
      </c>
      <c r="E1490" s="1">
        <v>1204.0844999999999</v>
      </c>
      <c r="F1490" s="1" t="s">
        <v>25</v>
      </c>
      <c r="G1490" s="1">
        <v>1.1000000000000001</v>
      </c>
      <c r="H1490" s="1">
        <f>(70/100*Canada_data[[#This Row],[Sales]])</f>
        <v>842.85914999999989</v>
      </c>
      <c r="I1490" s="1">
        <f>Canada_data[[#This Row],[ Cost Of Goods ]]+Canada_data[[#This Row],[Shipping Cost]]</f>
        <v>843.95914999999991</v>
      </c>
      <c r="J1490" s="1" t="s">
        <v>15</v>
      </c>
      <c r="K1490" s="1" t="s">
        <v>22</v>
      </c>
      <c r="L1490" s="1" t="s">
        <v>30</v>
      </c>
      <c r="M1490" s="1" t="s">
        <v>50</v>
      </c>
      <c r="N1490" s="1" t="s">
        <v>19</v>
      </c>
      <c r="O1490" s="2">
        <v>40547</v>
      </c>
      <c r="P1490" s="34"/>
      <c r="Q1490" s="34"/>
    </row>
    <row r="1491" spans="1:17" x14ac:dyDescent="0.3">
      <c r="A1491" s="1">
        <v>31844</v>
      </c>
      <c r="B1491" s="2">
        <v>40581</v>
      </c>
      <c r="C1491" s="1" t="s">
        <v>53</v>
      </c>
      <c r="D1491" s="1">
        <v>14</v>
      </c>
      <c r="E1491" s="1">
        <v>2085.9299999999998</v>
      </c>
      <c r="F1491" s="1" t="s">
        <v>21</v>
      </c>
      <c r="G1491" s="1">
        <v>66.27</v>
      </c>
      <c r="H1491" s="1">
        <f>(70/100*Canada_data[[#This Row],[Sales]])</f>
        <v>1460.1509999999998</v>
      </c>
      <c r="I1491" s="1">
        <f>Canada_data[[#This Row],[ Cost Of Goods ]]+Canada_data[[#This Row],[Shipping Cost]]</f>
        <v>1526.4209999999998</v>
      </c>
      <c r="J1491" s="1" t="s">
        <v>59</v>
      </c>
      <c r="K1491" s="1" t="s">
        <v>44</v>
      </c>
      <c r="L1491" s="1" t="s">
        <v>17</v>
      </c>
      <c r="M1491" s="1" t="s">
        <v>150</v>
      </c>
      <c r="N1491" s="1" t="s">
        <v>62</v>
      </c>
      <c r="O1491" s="2">
        <v>40581</v>
      </c>
      <c r="P1491" s="34"/>
      <c r="Q1491" s="34"/>
    </row>
    <row r="1492" spans="1:17" x14ac:dyDescent="0.3">
      <c r="A1492" s="1">
        <v>14976</v>
      </c>
      <c r="B1492" s="2" t="s">
        <v>86</v>
      </c>
      <c r="C1492" s="1" t="s">
        <v>35</v>
      </c>
      <c r="D1492" s="1">
        <v>46</v>
      </c>
      <c r="E1492" s="1">
        <v>231.35</v>
      </c>
      <c r="F1492" s="1" t="s">
        <v>25</v>
      </c>
      <c r="G1492" s="1">
        <v>4.7</v>
      </c>
      <c r="H1492" s="1">
        <f>(70/100*Canada_data[[#This Row],[Sales]])</f>
        <v>161.94499999999999</v>
      </c>
      <c r="I1492" s="1">
        <f>Canada_data[[#This Row],[ Cost Of Goods ]]+Canada_data[[#This Row],[Shipping Cost]]</f>
        <v>166.64499999999998</v>
      </c>
      <c r="J1492" s="1" t="s">
        <v>72</v>
      </c>
      <c r="K1492" s="1" t="s">
        <v>22</v>
      </c>
      <c r="L1492" s="1" t="s">
        <v>27</v>
      </c>
      <c r="M1492" s="1" t="s">
        <v>28</v>
      </c>
      <c r="N1492" s="1" t="s">
        <v>19</v>
      </c>
      <c r="O1492" s="1" t="s">
        <v>205</v>
      </c>
      <c r="P1492" s="34"/>
      <c r="Q1492" s="34"/>
    </row>
    <row r="1493" spans="1:17" x14ac:dyDescent="0.3">
      <c r="A1493" s="1">
        <v>36994</v>
      </c>
      <c r="B1493" s="2" t="s">
        <v>153</v>
      </c>
      <c r="C1493" s="1" t="s">
        <v>20</v>
      </c>
      <c r="D1493" s="1">
        <v>40</v>
      </c>
      <c r="E1493" s="1">
        <v>5264.48</v>
      </c>
      <c r="F1493" s="1" t="s">
        <v>21</v>
      </c>
      <c r="G1493" s="1">
        <v>30</v>
      </c>
      <c r="H1493" s="1">
        <f>(70/100*Canada_data[[#This Row],[Sales]])</f>
        <v>3685.1359999999995</v>
      </c>
      <c r="I1493" s="1">
        <f>Canada_data[[#This Row],[ Cost Of Goods ]]+Canada_data[[#This Row],[Shipping Cost]]</f>
        <v>3715.1359999999995</v>
      </c>
      <c r="J1493" s="1" t="s">
        <v>59</v>
      </c>
      <c r="K1493" s="1" t="s">
        <v>22</v>
      </c>
      <c r="L1493" s="1" t="s">
        <v>17</v>
      </c>
      <c r="M1493" s="1" t="s">
        <v>23</v>
      </c>
      <c r="N1493" s="1" t="s">
        <v>24</v>
      </c>
      <c r="O1493" s="1" t="s">
        <v>153</v>
      </c>
      <c r="P1493" s="34"/>
      <c r="Q1493" s="34"/>
    </row>
    <row r="1494" spans="1:17" x14ac:dyDescent="0.3">
      <c r="A1494" s="1">
        <v>47303</v>
      </c>
      <c r="B1494" s="2">
        <v>40675</v>
      </c>
      <c r="C1494" s="1" t="s">
        <v>60</v>
      </c>
      <c r="D1494" s="1">
        <v>45</v>
      </c>
      <c r="E1494" s="1">
        <v>308.92</v>
      </c>
      <c r="F1494" s="1" t="s">
        <v>14</v>
      </c>
      <c r="G1494" s="1">
        <v>7.37</v>
      </c>
      <c r="H1494" s="1">
        <f>(70/100*Canada_data[[#This Row],[Sales]])</f>
        <v>216.244</v>
      </c>
      <c r="I1494" s="1">
        <f>Canada_data[[#This Row],[ Cost Of Goods ]]+Canada_data[[#This Row],[Shipping Cost]]</f>
        <v>223.614</v>
      </c>
      <c r="J1494" s="1" t="s">
        <v>56</v>
      </c>
      <c r="K1494" s="1" t="s">
        <v>22</v>
      </c>
      <c r="L1494" s="1" t="s">
        <v>27</v>
      </c>
      <c r="M1494" s="1" t="s">
        <v>28</v>
      </c>
      <c r="N1494" s="1" t="s">
        <v>19</v>
      </c>
      <c r="O1494" s="2">
        <v>40736</v>
      </c>
      <c r="P1494" s="34"/>
      <c r="Q1494" s="34"/>
    </row>
    <row r="1495" spans="1:17" x14ac:dyDescent="0.3">
      <c r="A1495" s="1">
        <v>16802</v>
      </c>
      <c r="B1495" s="2" t="s">
        <v>71</v>
      </c>
      <c r="C1495" s="1" t="s">
        <v>60</v>
      </c>
      <c r="D1495" s="1">
        <v>26</v>
      </c>
      <c r="E1495" s="1">
        <v>2703.45</v>
      </c>
      <c r="F1495" s="1" t="s">
        <v>25</v>
      </c>
      <c r="G1495" s="1">
        <v>35</v>
      </c>
      <c r="H1495" s="1">
        <f>(70/100*Canada_data[[#This Row],[Sales]])</f>
        <v>1892.4149999999997</v>
      </c>
      <c r="I1495" s="1">
        <f>Canada_data[[#This Row],[ Cost Of Goods ]]+Canada_data[[#This Row],[Shipping Cost]]</f>
        <v>1927.4149999999997</v>
      </c>
      <c r="J1495" s="1" t="s">
        <v>72</v>
      </c>
      <c r="K1495" s="1" t="s">
        <v>29</v>
      </c>
      <c r="L1495" s="1" t="s">
        <v>27</v>
      </c>
      <c r="M1495" s="1" t="s">
        <v>64</v>
      </c>
      <c r="N1495" s="1" t="s">
        <v>93</v>
      </c>
      <c r="O1495" s="1" t="s">
        <v>146</v>
      </c>
      <c r="P1495" s="34"/>
      <c r="Q1495" s="34"/>
    </row>
    <row r="1496" spans="1:17" x14ac:dyDescent="0.3">
      <c r="A1496" s="1">
        <v>52868</v>
      </c>
      <c r="B1496" s="2" t="s">
        <v>177</v>
      </c>
      <c r="C1496" s="1" t="s">
        <v>13</v>
      </c>
      <c r="D1496" s="1">
        <v>19</v>
      </c>
      <c r="E1496" s="1">
        <v>138.05000000000001</v>
      </c>
      <c r="F1496" s="1" t="s">
        <v>25</v>
      </c>
      <c r="G1496" s="1">
        <v>5.53</v>
      </c>
      <c r="H1496" s="1">
        <f>(70/100*Canada_data[[#This Row],[Sales]])</f>
        <v>96.635000000000005</v>
      </c>
      <c r="I1496" s="1">
        <f>Canada_data[[#This Row],[ Cost Of Goods ]]+Canada_data[[#This Row],[Shipping Cost]]</f>
        <v>102.16500000000001</v>
      </c>
      <c r="J1496" s="1" t="s">
        <v>40</v>
      </c>
      <c r="K1496" s="1" t="s">
        <v>22</v>
      </c>
      <c r="L1496" s="1" t="s">
        <v>30</v>
      </c>
      <c r="M1496" s="1" t="s">
        <v>31</v>
      </c>
      <c r="N1496" s="1" t="s">
        <v>32</v>
      </c>
      <c r="O1496" s="1" t="s">
        <v>274</v>
      </c>
      <c r="P1496" s="34"/>
      <c r="Q1496" s="34"/>
    </row>
    <row r="1497" spans="1:17" x14ac:dyDescent="0.3">
      <c r="A1497" s="1">
        <v>24038</v>
      </c>
      <c r="B1497" s="2" t="s">
        <v>215</v>
      </c>
      <c r="C1497" s="1" t="s">
        <v>35</v>
      </c>
      <c r="D1497" s="1">
        <v>38</v>
      </c>
      <c r="E1497" s="1">
        <v>103.07</v>
      </c>
      <c r="F1497" s="1" t="s">
        <v>25</v>
      </c>
      <c r="G1497" s="1">
        <v>1.34</v>
      </c>
      <c r="H1497" s="1">
        <f>(70/100*Canada_data[[#This Row],[Sales]])</f>
        <v>72.148999999999987</v>
      </c>
      <c r="I1497" s="1">
        <f>Canada_data[[#This Row],[ Cost Of Goods ]]+Canada_data[[#This Row],[Shipping Cost]]</f>
        <v>73.48899999999999</v>
      </c>
      <c r="J1497" s="1" t="s">
        <v>26</v>
      </c>
      <c r="K1497" s="1" t="s">
        <v>22</v>
      </c>
      <c r="L1497" s="1" t="s">
        <v>27</v>
      </c>
      <c r="M1497" s="1" t="s">
        <v>41</v>
      </c>
      <c r="N1497" s="1" t="s">
        <v>38</v>
      </c>
      <c r="O1497" s="1" t="s">
        <v>159</v>
      </c>
      <c r="P1497" s="34"/>
      <c r="Q1497" s="34"/>
    </row>
    <row r="1498" spans="1:17" x14ac:dyDescent="0.3">
      <c r="A1498" s="1">
        <v>29383</v>
      </c>
      <c r="B1498" s="2" t="s">
        <v>189</v>
      </c>
      <c r="C1498" s="1" t="s">
        <v>60</v>
      </c>
      <c r="D1498" s="1">
        <v>20</v>
      </c>
      <c r="E1498" s="1">
        <v>157.13</v>
      </c>
      <c r="F1498" s="1" t="s">
        <v>25</v>
      </c>
      <c r="G1498" s="1">
        <v>2.38</v>
      </c>
      <c r="H1498" s="1">
        <f>(70/100*Canada_data[[#This Row],[Sales]])</f>
        <v>109.99099999999999</v>
      </c>
      <c r="I1498" s="1">
        <f>Canada_data[[#This Row],[ Cost Of Goods ]]+Canada_data[[#This Row],[Shipping Cost]]</f>
        <v>112.37099999999998</v>
      </c>
      <c r="J1498" s="1" t="s">
        <v>56</v>
      </c>
      <c r="K1498" s="1" t="s">
        <v>22</v>
      </c>
      <c r="L1498" s="1" t="s">
        <v>30</v>
      </c>
      <c r="M1498" s="1" t="s">
        <v>31</v>
      </c>
      <c r="N1498" s="1" t="s">
        <v>32</v>
      </c>
      <c r="O1498" s="1" t="s">
        <v>200</v>
      </c>
      <c r="P1498" s="34"/>
      <c r="Q1498" s="34"/>
    </row>
    <row r="1499" spans="1:17" x14ac:dyDescent="0.3">
      <c r="A1499" s="1">
        <v>48161</v>
      </c>
      <c r="B1499" s="2" t="s">
        <v>238</v>
      </c>
      <c r="C1499" s="1" t="s">
        <v>53</v>
      </c>
      <c r="D1499" s="1">
        <v>39</v>
      </c>
      <c r="E1499" s="1">
        <v>6030.58</v>
      </c>
      <c r="F1499" s="1" t="s">
        <v>25</v>
      </c>
      <c r="G1499" s="1">
        <v>8.99</v>
      </c>
      <c r="H1499" s="1">
        <f>(70/100*Canada_data[[#This Row],[Sales]])</f>
        <v>4221.4059999999999</v>
      </c>
      <c r="I1499" s="1">
        <f>Canada_data[[#This Row],[ Cost Of Goods ]]+Canada_data[[#This Row],[Shipping Cost]]</f>
        <v>4230.3959999999997</v>
      </c>
      <c r="J1499" s="1" t="s">
        <v>36</v>
      </c>
      <c r="K1499" s="1" t="s">
        <v>29</v>
      </c>
      <c r="L1499" s="1" t="s">
        <v>30</v>
      </c>
      <c r="M1499" s="1" t="s">
        <v>50</v>
      </c>
      <c r="N1499" s="1" t="s">
        <v>19</v>
      </c>
      <c r="O1499" s="1" t="s">
        <v>113</v>
      </c>
      <c r="P1499" s="34"/>
      <c r="Q1499" s="34"/>
    </row>
    <row r="1500" spans="1:17" x14ac:dyDescent="0.3">
      <c r="A1500" s="1">
        <v>9792</v>
      </c>
      <c r="B1500" s="2" t="s">
        <v>92</v>
      </c>
      <c r="C1500" s="1" t="s">
        <v>13</v>
      </c>
      <c r="D1500" s="1">
        <v>14</v>
      </c>
      <c r="E1500" s="1">
        <v>84.09</v>
      </c>
      <c r="F1500" s="1" t="s">
        <v>25</v>
      </c>
      <c r="G1500" s="1">
        <v>7.78</v>
      </c>
      <c r="H1500" s="1">
        <f>(70/100*Canada_data[[#This Row],[Sales]])</f>
        <v>58.863</v>
      </c>
      <c r="I1500" s="1">
        <f>Canada_data[[#This Row],[ Cost Of Goods ]]+Canada_data[[#This Row],[Shipping Cost]]</f>
        <v>66.643000000000001</v>
      </c>
      <c r="J1500" s="1" t="s">
        <v>15</v>
      </c>
      <c r="K1500" s="1" t="s">
        <v>16</v>
      </c>
      <c r="L1500" s="1" t="s">
        <v>27</v>
      </c>
      <c r="M1500" s="1" t="s">
        <v>79</v>
      </c>
      <c r="N1500" s="1" t="s">
        <v>19</v>
      </c>
      <c r="O1500" s="1" t="s">
        <v>92</v>
      </c>
      <c r="P1500" s="34"/>
      <c r="Q1500" s="34"/>
    </row>
    <row r="1501" spans="1:17" x14ac:dyDescent="0.3">
      <c r="A1501" s="1">
        <v>25669</v>
      </c>
      <c r="B1501" s="2" t="s">
        <v>127</v>
      </c>
      <c r="C1501" s="1" t="s">
        <v>20</v>
      </c>
      <c r="D1501" s="1">
        <v>12</v>
      </c>
      <c r="E1501" s="1">
        <v>45.63</v>
      </c>
      <c r="F1501" s="1" t="s">
        <v>25</v>
      </c>
      <c r="G1501" s="1">
        <v>0.5</v>
      </c>
      <c r="H1501" s="1">
        <f>(70/100*Canada_data[[#This Row],[Sales]])</f>
        <v>31.940999999999999</v>
      </c>
      <c r="I1501" s="1">
        <f>Canada_data[[#This Row],[ Cost Of Goods ]]+Canada_data[[#This Row],[Shipping Cost]]</f>
        <v>32.441000000000003</v>
      </c>
      <c r="J1501" s="1" t="s">
        <v>43</v>
      </c>
      <c r="K1501" s="1" t="s">
        <v>44</v>
      </c>
      <c r="L1501" s="1" t="s">
        <v>27</v>
      </c>
      <c r="M1501" s="1" t="s">
        <v>85</v>
      </c>
      <c r="N1501" s="1" t="s">
        <v>19</v>
      </c>
      <c r="O1501" s="1" t="s">
        <v>127</v>
      </c>
      <c r="P1501" s="34"/>
      <c r="Q1501" s="34"/>
    </row>
    <row r="1502" spans="1:17" x14ac:dyDescent="0.3">
      <c r="A1502" s="1">
        <v>25191</v>
      </c>
      <c r="B1502" s="2" t="s">
        <v>285</v>
      </c>
      <c r="C1502" s="1" t="s">
        <v>60</v>
      </c>
      <c r="D1502" s="1">
        <v>42</v>
      </c>
      <c r="E1502" s="1">
        <v>4091.152</v>
      </c>
      <c r="F1502" s="1" t="s">
        <v>25</v>
      </c>
      <c r="G1502" s="1">
        <v>2.5</v>
      </c>
      <c r="H1502" s="1">
        <f>(70/100*Canada_data[[#This Row],[Sales]])</f>
        <v>2863.8063999999999</v>
      </c>
      <c r="I1502" s="1">
        <f>Canada_data[[#This Row],[ Cost Of Goods ]]+Canada_data[[#This Row],[Shipping Cost]]</f>
        <v>2866.3063999999999</v>
      </c>
      <c r="J1502" s="1" t="s">
        <v>59</v>
      </c>
      <c r="K1502" s="1" t="s">
        <v>44</v>
      </c>
      <c r="L1502" s="1" t="s">
        <v>30</v>
      </c>
      <c r="M1502" s="1" t="s">
        <v>50</v>
      </c>
      <c r="N1502" s="1" t="s">
        <v>19</v>
      </c>
      <c r="O1502" s="1" t="s">
        <v>285</v>
      </c>
      <c r="P1502" s="34"/>
      <c r="Q1502" s="34"/>
    </row>
    <row r="1503" spans="1:17" x14ac:dyDescent="0.3">
      <c r="A1503" s="1">
        <v>31777</v>
      </c>
      <c r="B1503" s="2" t="s">
        <v>135</v>
      </c>
      <c r="C1503" s="1" t="s">
        <v>53</v>
      </c>
      <c r="D1503" s="1">
        <v>10</v>
      </c>
      <c r="E1503" s="1">
        <v>137.77000000000001</v>
      </c>
      <c r="F1503" s="1" t="s">
        <v>25</v>
      </c>
      <c r="G1503" s="1">
        <v>6.47</v>
      </c>
      <c r="H1503" s="1">
        <f>(70/100*Canada_data[[#This Row],[Sales]])</f>
        <v>96.439000000000007</v>
      </c>
      <c r="I1503" s="1">
        <f>Canada_data[[#This Row],[ Cost Of Goods ]]+Canada_data[[#This Row],[Shipping Cost]]</f>
        <v>102.90900000000001</v>
      </c>
      <c r="J1503" s="1" t="s">
        <v>40</v>
      </c>
      <c r="K1503" s="1" t="s">
        <v>44</v>
      </c>
      <c r="L1503" s="1" t="s">
        <v>27</v>
      </c>
      <c r="M1503" s="1" t="s">
        <v>28</v>
      </c>
      <c r="N1503" s="1" t="s">
        <v>19</v>
      </c>
      <c r="O1503" s="1" t="s">
        <v>135</v>
      </c>
      <c r="P1503" s="34"/>
      <c r="Q1503" s="34"/>
    </row>
    <row r="1504" spans="1:17" x14ac:dyDescent="0.3">
      <c r="A1504" s="1">
        <v>15009</v>
      </c>
      <c r="B1504" s="2" t="s">
        <v>134</v>
      </c>
      <c r="C1504" s="1" t="s">
        <v>53</v>
      </c>
      <c r="D1504" s="1">
        <v>28</v>
      </c>
      <c r="E1504" s="1">
        <v>229.43</v>
      </c>
      <c r="F1504" s="1" t="s">
        <v>14</v>
      </c>
      <c r="G1504" s="1">
        <v>2.5</v>
      </c>
      <c r="H1504" s="1">
        <f>(70/100*Canada_data[[#This Row],[Sales]])</f>
        <v>160.601</v>
      </c>
      <c r="I1504" s="1">
        <f>Canada_data[[#This Row],[ Cost Of Goods ]]+Canada_data[[#This Row],[Shipping Cost]]</f>
        <v>163.101</v>
      </c>
      <c r="J1504" s="1" t="s">
        <v>43</v>
      </c>
      <c r="K1504" s="1" t="s">
        <v>44</v>
      </c>
      <c r="L1504" s="1" t="s">
        <v>27</v>
      </c>
      <c r="M1504" s="1" t="s">
        <v>168</v>
      </c>
      <c r="N1504" s="1" t="s">
        <v>19</v>
      </c>
      <c r="O1504" s="1" t="s">
        <v>148</v>
      </c>
      <c r="P1504" s="34"/>
      <c r="Q1504" s="34"/>
    </row>
    <row r="1505" spans="1:17" x14ac:dyDescent="0.3">
      <c r="A1505" s="1">
        <v>32965</v>
      </c>
      <c r="B1505" s="2" t="s">
        <v>266</v>
      </c>
      <c r="C1505" s="1" t="s">
        <v>35</v>
      </c>
      <c r="D1505" s="1">
        <v>2</v>
      </c>
      <c r="E1505" s="1">
        <v>11.15</v>
      </c>
      <c r="F1505" s="1" t="s">
        <v>25</v>
      </c>
      <c r="G1505" s="1">
        <v>2.97</v>
      </c>
      <c r="H1505" s="1">
        <f>(70/100*Canada_data[[#This Row],[Sales]])</f>
        <v>7.8049999999999997</v>
      </c>
      <c r="I1505" s="1">
        <f>Canada_data[[#This Row],[ Cost Of Goods ]]+Canada_data[[#This Row],[Shipping Cost]]</f>
        <v>10.775</v>
      </c>
      <c r="J1505" s="1" t="s">
        <v>43</v>
      </c>
      <c r="K1505" s="1" t="s">
        <v>44</v>
      </c>
      <c r="L1505" s="1" t="s">
        <v>27</v>
      </c>
      <c r="M1505" s="1" t="s">
        <v>28</v>
      </c>
      <c r="N1505" s="1" t="s">
        <v>38</v>
      </c>
      <c r="O1505" s="1" t="s">
        <v>207</v>
      </c>
      <c r="P1505" s="34"/>
      <c r="Q1505" s="34"/>
    </row>
    <row r="1506" spans="1:17" x14ac:dyDescent="0.3">
      <c r="A1506" s="1">
        <v>29539</v>
      </c>
      <c r="B1506" s="2" t="s">
        <v>283</v>
      </c>
      <c r="C1506" s="1" t="s">
        <v>35</v>
      </c>
      <c r="D1506" s="1">
        <v>24</v>
      </c>
      <c r="E1506" s="1">
        <v>223.2</v>
      </c>
      <c r="F1506" s="1" t="s">
        <v>25</v>
      </c>
      <c r="G1506" s="1">
        <v>1.39</v>
      </c>
      <c r="H1506" s="1">
        <f>(70/100*Canada_data[[#This Row],[Sales]])</f>
        <v>156.23999999999998</v>
      </c>
      <c r="I1506" s="1">
        <f>Canada_data[[#This Row],[ Cost Of Goods ]]+Canada_data[[#This Row],[Shipping Cost]]</f>
        <v>157.62999999999997</v>
      </c>
      <c r="J1506" s="1" t="s">
        <v>108</v>
      </c>
      <c r="K1506" s="1" t="s">
        <v>22</v>
      </c>
      <c r="L1506" s="1" t="s">
        <v>27</v>
      </c>
      <c r="M1506" s="1" t="s">
        <v>168</v>
      </c>
      <c r="N1506" s="1" t="s">
        <v>19</v>
      </c>
      <c r="O1506" s="1" t="s">
        <v>174</v>
      </c>
      <c r="P1506" s="34"/>
      <c r="Q1506" s="34"/>
    </row>
    <row r="1507" spans="1:17" x14ac:dyDescent="0.3">
      <c r="A1507" s="1">
        <v>9095</v>
      </c>
      <c r="B1507" s="2">
        <v>40822</v>
      </c>
      <c r="C1507" s="1" t="s">
        <v>35</v>
      </c>
      <c r="D1507" s="1">
        <v>23</v>
      </c>
      <c r="E1507" s="1">
        <v>294.91000000000003</v>
      </c>
      <c r="F1507" s="1" t="s">
        <v>25</v>
      </c>
      <c r="G1507" s="1">
        <v>6.27</v>
      </c>
      <c r="H1507" s="1">
        <f>(70/100*Canada_data[[#This Row],[Sales]])</f>
        <v>206.43700000000001</v>
      </c>
      <c r="I1507" s="1">
        <f>Canada_data[[#This Row],[ Cost Of Goods ]]+Canada_data[[#This Row],[Shipping Cost]]</f>
        <v>212.70700000000002</v>
      </c>
      <c r="J1507" s="1" t="s">
        <v>108</v>
      </c>
      <c r="K1507" s="1" t="s">
        <v>44</v>
      </c>
      <c r="L1507" s="1" t="s">
        <v>27</v>
      </c>
      <c r="M1507" s="1" t="s">
        <v>64</v>
      </c>
      <c r="N1507" s="1" t="s">
        <v>47</v>
      </c>
      <c r="O1507" s="2">
        <v>40883</v>
      </c>
      <c r="P1507" s="34"/>
      <c r="Q1507" s="34"/>
    </row>
    <row r="1508" spans="1:17" x14ac:dyDescent="0.3">
      <c r="A1508" s="1">
        <v>33764</v>
      </c>
      <c r="B1508" s="2">
        <v>40818</v>
      </c>
      <c r="C1508" s="1" t="s">
        <v>20</v>
      </c>
      <c r="D1508" s="1">
        <v>4</v>
      </c>
      <c r="E1508" s="1">
        <v>539.82000000000005</v>
      </c>
      <c r="F1508" s="1" t="s">
        <v>25</v>
      </c>
      <c r="G1508" s="1">
        <v>19.989999999999998</v>
      </c>
      <c r="H1508" s="1">
        <f>(70/100*Canada_data[[#This Row],[Sales]])</f>
        <v>377.87400000000002</v>
      </c>
      <c r="I1508" s="1">
        <f>Canada_data[[#This Row],[ Cost Of Goods ]]+Canada_data[[#This Row],[Shipping Cost]]</f>
        <v>397.86400000000003</v>
      </c>
      <c r="J1508" s="1" t="s">
        <v>59</v>
      </c>
      <c r="K1508" s="1" t="s">
        <v>44</v>
      </c>
      <c r="L1508" s="1" t="s">
        <v>27</v>
      </c>
      <c r="M1508" s="1" t="s">
        <v>64</v>
      </c>
      <c r="N1508" s="1" t="s">
        <v>19</v>
      </c>
      <c r="O1508" s="2">
        <v>40879</v>
      </c>
      <c r="P1508" s="34"/>
      <c r="Q1508" s="34"/>
    </row>
    <row r="1509" spans="1:17" x14ac:dyDescent="0.3">
      <c r="A1509" s="1">
        <v>26439</v>
      </c>
      <c r="B1509" s="2" t="s">
        <v>54</v>
      </c>
      <c r="C1509" s="1" t="s">
        <v>60</v>
      </c>
      <c r="D1509" s="1">
        <v>23</v>
      </c>
      <c r="E1509" s="1">
        <v>1176.944</v>
      </c>
      <c r="F1509" s="1" t="s">
        <v>25</v>
      </c>
      <c r="G1509" s="1">
        <v>4.99</v>
      </c>
      <c r="H1509" s="1">
        <f>(70/100*Canada_data[[#This Row],[Sales]])</f>
        <v>823.86079999999993</v>
      </c>
      <c r="I1509" s="1">
        <f>Canada_data[[#This Row],[ Cost Of Goods ]]+Canada_data[[#This Row],[Shipping Cost]]</f>
        <v>828.85079999999994</v>
      </c>
      <c r="J1509" s="1" t="s">
        <v>108</v>
      </c>
      <c r="K1509" s="1" t="s">
        <v>22</v>
      </c>
      <c r="L1509" s="1" t="s">
        <v>30</v>
      </c>
      <c r="M1509" s="1" t="s">
        <v>50</v>
      </c>
      <c r="N1509" s="1" t="s">
        <v>19</v>
      </c>
      <c r="O1509" s="1" t="s">
        <v>175</v>
      </c>
      <c r="P1509" s="34"/>
      <c r="Q1509" s="34"/>
    </row>
    <row r="1510" spans="1:17" x14ac:dyDescent="0.3">
      <c r="A1510" s="1">
        <v>45893</v>
      </c>
      <c r="B1510" s="2" t="s">
        <v>180</v>
      </c>
      <c r="C1510" s="1" t="s">
        <v>35</v>
      </c>
      <c r="D1510" s="1">
        <v>15</v>
      </c>
      <c r="E1510" s="1">
        <v>68.03</v>
      </c>
      <c r="F1510" s="1" t="s">
        <v>25</v>
      </c>
      <c r="G1510" s="1">
        <v>1.49</v>
      </c>
      <c r="H1510" s="1">
        <f>(70/100*Canada_data[[#This Row],[Sales]])</f>
        <v>47.620999999999995</v>
      </c>
      <c r="I1510" s="1">
        <f>Canada_data[[#This Row],[ Cost Of Goods ]]+Canada_data[[#This Row],[Shipping Cost]]</f>
        <v>49.110999999999997</v>
      </c>
      <c r="J1510" s="1" t="s">
        <v>108</v>
      </c>
      <c r="K1510" s="1" t="s">
        <v>22</v>
      </c>
      <c r="L1510" s="1" t="s">
        <v>27</v>
      </c>
      <c r="M1510" s="1" t="s">
        <v>79</v>
      </c>
      <c r="N1510" s="1" t="s">
        <v>19</v>
      </c>
      <c r="O1510" s="1" t="s">
        <v>63</v>
      </c>
      <c r="P1510" s="34"/>
      <c r="Q1510" s="34"/>
    </row>
    <row r="1511" spans="1:17" x14ac:dyDescent="0.3">
      <c r="A1511" s="1">
        <v>21089</v>
      </c>
      <c r="B1511" s="2" t="s">
        <v>94</v>
      </c>
      <c r="C1511" s="1" t="s">
        <v>60</v>
      </c>
      <c r="D1511" s="1">
        <v>4</v>
      </c>
      <c r="E1511" s="1">
        <v>559.75</v>
      </c>
      <c r="F1511" s="1" t="s">
        <v>21</v>
      </c>
      <c r="G1511" s="1">
        <v>70.2</v>
      </c>
      <c r="H1511" s="1">
        <f>(70/100*Canada_data[[#This Row],[Sales]])</f>
        <v>391.82499999999999</v>
      </c>
      <c r="I1511" s="1">
        <f>Canada_data[[#This Row],[ Cost Of Goods ]]+Canada_data[[#This Row],[Shipping Cost]]</f>
        <v>462.02499999999998</v>
      </c>
      <c r="J1511" s="1" t="s">
        <v>56</v>
      </c>
      <c r="K1511" s="1" t="s">
        <v>22</v>
      </c>
      <c r="L1511" s="1" t="s">
        <v>17</v>
      </c>
      <c r="M1511" s="1" t="s">
        <v>23</v>
      </c>
      <c r="N1511" s="1" t="s">
        <v>24</v>
      </c>
      <c r="O1511" s="1" t="s">
        <v>275</v>
      </c>
      <c r="P1511" s="34"/>
      <c r="Q1511" s="34"/>
    </row>
    <row r="1512" spans="1:17" x14ac:dyDescent="0.3">
      <c r="A1512" s="1">
        <v>38784</v>
      </c>
      <c r="B1512" s="2">
        <v>40604</v>
      </c>
      <c r="C1512" s="1" t="s">
        <v>60</v>
      </c>
      <c r="D1512" s="1">
        <v>50</v>
      </c>
      <c r="E1512" s="1">
        <v>298.12</v>
      </c>
      <c r="F1512" s="1" t="s">
        <v>25</v>
      </c>
      <c r="G1512" s="1">
        <v>0.5</v>
      </c>
      <c r="H1512" s="1">
        <f>(70/100*Canada_data[[#This Row],[Sales]])</f>
        <v>208.684</v>
      </c>
      <c r="I1512" s="1">
        <f>Canada_data[[#This Row],[ Cost Of Goods ]]+Canada_data[[#This Row],[Shipping Cost]]</f>
        <v>209.184</v>
      </c>
      <c r="J1512" s="1" t="s">
        <v>15</v>
      </c>
      <c r="K1512" s="1" t="s">
        <v>29</v>
      </c>
      <c r="L1512" s="1" t="s">
        <v>27</v>
      </c>
      <c r="M1512" s="1" t="s">
        <v>85</v>
      </c>
      <c r="N1512" s="1" t="s">
        <v>19</v>
      </c>
      <c r="O1512" s="2">
        <v>40665</v>
      </c>
      <c r="P1512" s="34"/>
      <c r="Q1512" s="34"/>
    </row>
    <row r="1513" spans="1:17" x14ac:dyDescent="0.3">
      <c r="A1513" s="1">
        <v>23940</v>
      </c>
      <c r="B1513" s="2">
        <v>40759</v>
      </c>
      <c r="C1513" s="1" t="s">
        <v>60</v>
      </c>
      <c r="D1513" s="1">
        <v>11</v>
      </c>
      <c r="E1513" s="1">
        <v>1735.59</v>
      </c>
      <c r="F1513" s="1" t="s">
        <v>21</v>
      </c>
      <c r="G1513" s="1">
        <v>60.2</v>
      </c>
      <c r="H1513" s="1">
        <f>(70/100*Canada_data[[#This Row],[Sales]])</f>
        <v>1214.9129999999998</v>
      </c>
      <c r="I1513" s="1">
        <f>Canada_data[[#This Row],[ Cost Of Goods ]]+Canada_data[[#This Row],[Shipping Cost]]</f>
        <v>1275.1129999999998</v>
      </c>
      <c r="J1513" s="1" t="s">
        <v>15</v>
      </c>
      <c r="K1513" s="1" t="s">
        <v>29</v>
      </c>
      <c r="L1513" s="1" t="s">
        <v>17</v>
      </c>
      <c r="M1513" s="1" t="s">
        <v>23</v>
      </c>
      <c r="N1513" s="1" t="s">
        <v>24</v>
      </c>
      <c r="O1513" s="2">
        <v>40851</v>
      </c>
      <c r="P1513" s="34"/>
      <c r="Q1513" s="34"/>
    </row>
    <row r="1514" spans="1:17" x14ac:dyDescent="0.3">
      <c r="A1514" s="1">
        <v>37223</v>
      </c>
      <c r="B1514" s="2">
        <v>40827</v>
      </c>
      <c r="C1514" s="1" t="s">
        <v>13</v>
      </c>
      <c r="D1514" s="1">
        <v>21</v>
      </c>
      <c r="E1514" s="1">
        <v>2731.73</v>
      </c>
      <c r="F1514" s="1" t="s">
        <v>14</v>
      </c>
      <c r="G1514" s="1">
        <v>8.99</v>
      </c>
      <c r="H1514" s="1">
        <f>(70/100*Canada_data[[#This Row],[Sales]])</f>
        <v>1912.2109999999998</v>
      </c>
      <c r="I1514" s="1">
        <f>Canada_data[[#This Row],[ Cost Of Goods ]]+Canada_data[[#This Row],[Shipping Cost]]</f>
        <v>1921.2009999999998</v>
      </c>
      <c r="J1514" s="1" t="s">
        <v>56</v>
      </c>
      <c r="K1514" s="1" t="s">
        <v>29</v>
      </c>
      <c r="L1514" s="1" t="s">
        <v>30</v>
      </c>
      <c r="M1514" s="1" t="s">
        <v>50</v>
      </c>
      <c r="N1514" s="1" t="s">
        <v>19</v>
      </c>
      <c r="O1514" s="1" t="s">
        <v>33</v>
      </c>
      <c r="P1514" s="34"/>
      <c r="Q1514" s="34"/>
    </row>
    <row r="1515" spans="1:17" x14ac:dyDescent="0.3">
      <c r="A1515" s="1">
        <v>28741</v>
      </c>
      <c r="B1515" s="2" t="s">
        <v>158</v>
      </c>
      <c r="C1515" s="1" t="s">
        <v>53</v>
      </c>
      <c r="D1515" s="1">
        <v>5</v>
      </c>
      <c r="E1515" s="1">
        <v>59.76</v>
      </c>
      <c r="F1515" s="1" t="s">
        <v>25</v>
      </c>
      <c r="G1515" s="1">
        <v>3.37</v>
      </c>
      <c r="H1515" s="1">
        <f>(70/100*Canada_data[[#This Row],[Sales]])</f>
        <v>41.831999999999994</v>
      </c>
      <c r="I1515" s="1">
        <f>Canada_data[[#This Row],[ Cost Of Goods ]]+Canada_data[[#This Row],[Shipping Cost]]</f>
        <v>45.201999999999991</v>
      </c>
      <c r="J1515" s="1" t="s">
        <v>40</v>
      </c>
      <c r="K1515" s="1" t="s">
        <v>44</v>
      </c>
      <c r="L1515" s="1" t="s">
        <v>27</v>
      </c>
      <c r="M1515" s="1" t="s">
        <v>37</v>
      </c>
      <c r="N1515" s="1" t="s">
        <v>32</v>
      </c>
      <c r="O1515" s="2">
        <v>40546</v>
      </c>
      <c r="P1515" s="34"/>
      <c r="Q1515" s="34"/>
    </row>
    <row r="1516" spans="1:17" x14ac:dyDescent="0.3">
      <c r="A1516" s="1">
        <v>51650</v>
      </c>
      <c r="B1516" s="2">
        <v>40549</v>
      </c>
      <c r="C1516" s="1" t="s">
        <v>35</v>
      </c>
      <c r="D1516" s="1">
        <v>43</v>
      </c>
      <c r="E1516" s="1">
        <v>10854.83</v>
      </c>
      <c r="F1516" s="1" t="s">
        <v>21</v>
      </c>
      <c r="G1516" s="1">
        <v>28.06</v>
      </c>
      <c r="H1516" s="1">
        <f>(70/100*Canada_data[[#This Row],[Sales]])</f>
        <v>7598.3809999999994</v>
      </c>
      <c r="I1516" s="1">
        <f>Canada_data[[#This Row],[ Cost Of Goods ]]+Canada_data[[#This Row],[Shipping Cost]]</f>
        <v>7626.4409999999998</v>
      </c>
      <c r="J1516" s="1" t="s">
        <v>40</v>
      </c>
      <c r="K1516" s="1" t="s">
        <v>16</v>
      </c>
      <c r="L1516" s="1" t="s">
        <v>30</v>
      </c>
      <c r="M1516" s="1" t="s">
        <v>46</v>
      </c>
      <c r="N1516" s="1" t="s">
        <v>24</v>
      </c>
      <c r="O1516" s="2">
        <v>40608</v>
      </c>
      <c r="P1516" s="34"/>
      <c r="Q1516" s="34"/>
    </row>
    <row r="1517" spans="1:17" x14ac:dyDescent="0.3">
      <c r="A1517" s="1">
        <v>56838</v>
      </c>
      <c r="B1517" s="2" t="s">
        <v>139</v>
      </c>
      <c r="C1517" s="1" t="s">
        <v>20</v>
      </c>
      <c r="D1517" s="1">
        <v>44</v>
      </c>
      <c r="E1517" s="1">
        <v>4326.2700000000004</v>
      </c>
      <c r="F1517" s="1" t="s">
        <v>25</v>
      </c>
      <c r="G1517" s="1">
        <v>7.18</v>
      </c>
      <c r="H1517" s="1">
        <f>(70/100*Canada_data[[#This Row],[Sales]])</f>
        <v>3028.3890000000001</v>
      </c>
      <c r="I1517" s="1">
        <f>Canada_data[[#This Row],[ Cost Of Goods ]]+Canada_data[[#This Row],[Shipping Cost]]</f>
        <v>3035.569</v>
      </c>
      <c r="J1517" s="1" t="s">
        <v>108</v>
      </c>
      <c r="K1517" s="1" t="s">
        <v>22</v>
      </c>
      <c r="L1517" s="1" t="s">
        <v>30</v>
      </c>
      <c r="M1517" s="1" t="s">
        <v>31</v>
      </c>
      <c r="N1517" s="1" t="s">
        <v>19</v>
      </c>
      <c r="O1517" s="1" t="s">
        <v>275</v>
      </c>
      <c r="P1517" s="34"/>
      <c r="Q1517" s="34"/>
    </row>
    <row r="1518" spans="1:17" x14ac:dyDescent="0.3">
      <c r="A1518" s="1">
        <v>2595</v>
      </c>
      <c r="B1518" s="2" t="s">
        <v>280</v>
      </c>
      <c r="C1518" s="1" t="s">
        <v>53</v>
      </c>
      <c r="D1518" s="1">
        <v>4</v>
      </c>
      <c r="E1518" s="1">
        <v>25.17</v>
      </c>
      <c r="F1518" s="1" t="s">
        <v>25</v>
      </c>
      <c r="G1518" s="1">
        <v>5.26</v>
      </c>
      <c r="H1518" s="1">
        <f>(70/100*Canada_data[[#This Row],[Sales]])</f>
        <v>17.619</v>
      </c>
      <c r="I1518" s="1">
        <f>Canada_data[[#This Row],[ Cost Of Goods ]]+Canada_data[[#This Row],[Shipping Cost]]</f>
        <v>22.878999999999998</v>
      </c>
      <c r="J1518" s="1" t="s">
        <v>15</v>
      </c>
      <c r="K1518" s="1" t="s">
        <v>22</v>
      </c>
      <c r="L1518" s="1" t="s">
        <v>17</v>
      </c>
      <c r="M1518" s="1" t="s">
        <v>18</v>
      </c>
      <c r="N1518" s="1" t="s">
        <v>32</v>
      </c>
      <c r="O1518" s="1" t="s">
        <v>219</v>
      </c>
      <c r="P1518" s="34"/>
      <c r="Q1518" s="34"/>
    </row>
    <row r="1519" spans="1:17" x14ac:dyDescent="0.3">
      <c r="A1519" s="1">
        <v>30497</v>
      </c>
      <c r="B1519" s="2">
        <v>40696</v>
      </c>
      <c r="C1519" s="1" t="s">
        <v>20</v>
      </c>
      <c r="D1519" s="1">
        <v>31</v>
      </c>
      <c r="E1519" s="1">
        <v>190.06</v>
      </c>
      <c r="F1519" s="1" t="s">
        <v>25</v>
      </c>
      <c r="G1519" s="1">
        <v>5.35</v>
      </c>
      <c r="H1519" s="1">
        <f>(70/100*Canada_data[[#This Row],[Sales]])</f>
        <v>133.042</v>
      </c>
      <c r="I1519" s="1">
        <f>Canada_data[[#This Row],[ Cost Of Goods ]]+Canada_data[[#This Row],[Shipping Cost]]</f>
        <v>138.392</v>
      </c>
      <c r="J1519" s="1" t="s">
        <v>40</v>
      </c>
      <c r="K1519" s="1" t="s">
        <v>22</v>
      </c>
      <c r="L1519" s="1" t="s">
        <v>27</v>
      </c>
      <c r="M1519" s="1" t="s">
        <v>28</v>
      </c>
      <c r="N1519" s="1" t="s">
        <v>19</v>
      </c>
      <c r="O1519" s="2">
        <v>40757</v>
      </c>
      <c r="P1519" s="34"/>
      <c r="Q1519" s="34"/>
    </row>
    <row r="1520" spans="1:17" x14ac:dyDescent="0.3">
      <c r="A1520" s="1">
        <v>24705</v>
      </c>
      <c r="B1520" s="2" t="s">
        <v>54</v>
      </c>
      <c r="C1520" s="1" t="s">
        <v>20</v>
      </c>
      <c r="D1520" s="1">
        <v>34</v>
      </c>
      <c r="E1520" s="1">
        <v>260.51</v>
      </c>
      <c r="F1520" s="1" t="s">
        <v>25</v>
      </c>
      <c r="G1520" s="1">
        <v>7.72</v>
      </c>
      <c r="H1520" s="1">
        <f>(70/100*Canada_data[[#This Row],[Sales]])</f>
        <v>182.35699999999997</v>
      </c>
      <c r="I1520" s="1">
        <f>Canada_data[[#This Row],[ Cost Of Goods ]]+Canada_data[[#This Row],[Shipping Cost]]</f>
        <v>190.07699999999997</v>
      </c>
      <c r="J1520" s="1" t="s">
        <v>59</v>
      </c>
      <c r="K1520" s="1" t="s">
        <v>16</v>
      </c>
      <c r="L1520" s="1" t="s">
        <v>27</v>
      </c>
      <c r="M1520" s="1" t="s">
        <v>79</v>
      </c>
      <c r="N1520" s="1" t="s">
        <v>19</v>
      </c>
      <c r="O1520" s="1" t="s">
        <v>175</v>
      </c>
      <c r="P1520" s="34"/>
      <c r="Q1520" s="34"/>
    </row>
    <row r="1521" spans="1:17" x14ac:dyDescent="0.3">
      <c r="A1521" s="1">
        <v>9537</v>
      </c>
      <c r="B1521" s="2" t="s">
        <v>181</v>
      </c>
      <c r="C1521" s="1" t="s">
        <v>53</v>
      </c>
      <c r="D1521" s="1">
        <v>43</v>
      </c>
      <c r="E1521" s="1">
        <v>170.88</v>
      </c>
      <c r="F1521" s="1" t="s">
        <v>25</v>
      </c>
      <c r="G1521" s="1">
        <v>5.44</v>
      </c>
      <c r="H1521" s="1">
        <f>(70/100*Canada_data[[#This Row],[Sales]])</f>
        <v>119.61599999999999</v>
      </c>
      <c r="I1521" s="1">
        <f>Canada_data[[#This Row],[ Cost Of Goods ]]+Canada_data[[#This Row],[Shipping Cost]]</f>
        <v>125.05599999999998</v>
      </c>
      <c r="J1521" s="1" t="s">
        <v>126</v>
      </c>
      <c r="K1521" s="1" t="s">
        <v>44</v>
      </c>
      <c r="L1521" s="1" t="s">
        <v>27</v>
      </c>
      <c r="M1521" s="1" t="s">
        <v>79</v>
      </c>
      <c r="N1521" s="1" t="s">
        <v>19</v>
      </c>
      <c r="O1521" s="1" t="s">
        <v>164</v>
      </c>
      <c r="P1521" s="34"/>
      <c r="Q1521" s="34"/>
    </row>
    <row r="1522" spans="1:17" x14ac:dyDescent="0.3">
      <c r="A1522" s="1">
        <v>4642</v>
      </c>
      <c r="B1522" s="2" t="s">
        <v>131</v>
      </c>
      <c r="C1522" s="1" t="s">
        <v>20</v>
      </c>
      <c r="D1522" s="1">
        <v>9</v>
      </c>
      <c r="E1522" s="1">
        <v>65.61</v>
      </c>
      <c r="F1522" s="1" t="s">
        <v>25</v>
      </c>
      <c r="G1522" s="1">
        <v>3.52</v>
      </c>
      <c r="H1522" s="1">
        <f>(70/100*Canada_data[[#This Row],[Sales]])</f>
        <v>45.927</v>
      </c>
      <c r="I1522" s="1">
        <f>Canada_data[[#This Row],[ Cost Of Goods ]]+Canada_data[[#This Row],[Shipping Cost]]</f>
        <v>49.447000000000003</v>
      </c>
      <c r="J1522" s="1" t="s">
        <v>15</v>
      </c>
      <c r="K1522" s="1" t="s">
        <v>22</v>
      </c>
      <c r="L1522" s="1" t="s">
        <v>30</v>
      </c>
      <c r="M1522" s="1" t="s">
        <v>31</v>
      </c>
      <c r="N1522" s="1" t="s">
        <v>32</v>
      </c>
      <c r="O1522" s="1" t="s">
        <v>212</v>
      </c>
      <c r="P1522" s="34"/>
      <c r="Q1522" s="34"/>
    </row>
    <row r="1523" spans="1:17" x14ac:dyDescent="0.3">
      <c r="A1523" s="1">
        <v>23078</v>
      </c>
      <c r="B1523" s="2" t="s">
        <v>54</v>
      </c>
      <c r="C1523" s="1" t="s">
        <v>60</v>
      </c>
      <c r="D1523" s="1">
        <v>39</v>
      </c>
      <c r="E1523" s="1">
        <v>577.95000000000005</v>
      </c>
      <c r="F1523" s="1" t="s">
        <v>25</v>
      </c>
      <c r="G1523" s="1">
        <v>7.42</v>
      </c>
      <c r="H1523" s="1">
        <f>(70/100*Canada_data[[#This Row],[Sales]])</f>
        <v>404.565</v>
      </c>
      <c r="I1523" s="1">
        <f>Canada_data[[#This Row],[ Cost Of Goods ]]+Canada_data[[#This Row],[Shipping Cost]]</f>
        <v>411.98500000000001</v>
      </c>
      <c r="J1523" s="1" t="s">
        <v>43</v>
      </c>
      <c r="K1523" s="1" t="s">
        <v>16</v>
      </c>
      <c r="L1523" s="1" t="s">
        <v>27</v>
      </c>
      <c r="M1523" s="1" t="s">
        <v>37</v>
      </c>
      <c r="N1523" s="1" t="s">
        <v>32</v>
      </c>
      <c r="O1523" s="1" t="s">
        <v>175</v>
      </c>
      <c r="P1523" s="34"/>
      <c r="Q1523" s="34"/>
    </row>
    <row r="1524" spans="1:17" x14ac:dyDescent="0.3">
      <c r="A1524" s="1">
        <v>1637</v>
      </c>
      <c r="B1524" s="2">
        <v>40726</v>
      </c>
      <c r="C1524" s="1" t="s">
        <v>53</v>
      </c>
      <c r="D1524" s="1">
        <v>36</v>
      </c>
      <c r="E1524" s="1">
        <v>1225.52</v>
      </c>
      <c r="F1524" s="1" t="s">
        <v>14</v>
      </c>
      <c r="G1524" s="1">
        <v>35</v>
      </c>
      <c r="H1524" s="1">
        <f>(70/100*Canada_data[[#This Row],[Sales]])</f>
        <v>857.86399999999992</v>
      </c>
      <c r="I1524" s="1">
        <f>Canada_data[[#This Row],[ Cost Of Goods ]]+Canada_data[[#This Row],[Shipping Cost]]</f>
        <v>892.86399999999992</v>
      </c>
      <c r="J1524" s="1" t="s">
        <v>49</v>
      </c>
      <c r="K1524" s="1" t="s">
        <v>22</v>
      </c>
      <c r="L1524" s="1" t="s">
        <v>27</v>
      </c>
      <c r="M1524" s="1" t="s">
        <v>64</v>
      </c>
      <c r="N1524" s="1" t="s">
        <v>93</v>
      </c>
      <c r="O1524" s="2">
        <v>40726</v>
      </c>
      <c r="P1524" s="34"/>
      <c r="Q1524" s="34"/>
    </row>
    <row r="1525" spans="1:17" x14ac:dyDescent="0.3">
      <c r="A1525" s="1">
        <v>29249</v>
      </c>
      <c r="B1525" s="2" t="s">
        <v>273</v>
      </c>
      <c r="C1525" s="1" t="s">
        <v>13</v>
      </c>
      <c r="D1525" s="1">
        <v>47</v>
      </c>
      <c r="E1525" s="1">
        <v>302.69</v>
      </c>
      <c r="F1525" s="1" t="s">
        <v>14</v>
      </c>
      <c r="G1525" s="1">
        <v>1.02</v>
      </c>
      <c r="H1525" s="1">
        <f>(70/100*Canada_data[[#This Row],[Sales]])</f>
        <v>211.88299999999998</v>
      </c>
      <c r="I1525" s="1">
        <f>Canada_data[[#This Row],[ Cost Of Goods ]]+Canada_data[[#This Row],[Shipping Cost]]</f>
        <v>212.90299999999999</v>
      </c>
      <c r="J1525" s="1" t="s">
        <v>40</v>
      </c>
      <c r="K1525" s="1" t="s">
        <v>22</v>
      </c>
      <c r="L1525" s="1" t="s">
        <v>27</v>
      </c>
      <c r="M1525" s="1" t="s">
        <v>28</v>
      </c>
      <c r="N1525" s="1" t="s">
        <v>38</v>
      </c>
      <c r="O1525" s="1" t="s">
        <v>254</v>
      </c>
      <c r="P1525" s="34"/>
      <c r="Q1525" s="34"/>
    </row>
    <row r="1526" spans="1:17" x14ac:dyDescent="0.3">
      <c r="A1526" s="1">
        <v>41157</v>
      </c>
      <c r="B1526" s="2" t="s">
        <v>75</v>
      </c>
      <c r="C1526" s="1" t="s">
        <v>60</v>
      </c>
      <c r="D1526" s="1">
        <v>39</v>
      </c>
      <c r="E1526" s="1">
        <v>3854.4</v>
      </c>
      <c r="F1526" s="1" t="s">
        <v>25</v>
      </c>
      <c r="G1526" s="1">
        <v>5.81</v>
      </c>
      <c r="H1526" s="1">
        <f>(70/100*Canada_data[[#This Row],[Sales]])</f>
        <v>2698.08</v>
      </c>
      <c r="I1526" s="1">
        <f>Canada_data[[#This Row],[ Cost Of Goods ]]+Canada_data[[#This Row],[Shipping Cost]]</f>
        <v>2703.89</v>
      </c>
      <c r="J1526" s="1" t="s">
        <v>15</v>
      </c>
      <c r="K1526" s="1" t="s">
        <v>29</v>
      </c>
      <c r="L1526" s="1" t="s">
        <v>17</v>
      </c>
      <c r="M1526" s="1" t="s">
        <v>18</v>
      </c>
      <c r="N1526" s="1" t="s">
        <v>47</v>
      </c>
      <c r="O1526" s="1" t="s">
        <v>77</v>
      </c>
      <c r="P1526" s="34"/>
      <c r="Q1526" s="34"/>
    </row>
    <row r="1527" spans="1:17" x14ac:dyDescent="0.3">
      <c r="A1527" s="1">
        <v>27364</v>
      </c>
      <c r="B1527" s="2" t="s">
        <v>99</v>
      </c>
      <c r="C1527" s="1" t="s">
        <v>60</v>
      </c>
      <c r="D1527" s="1">
        <v>29</v>
      </c>
      <c r="E1527" s="1">
        <v>1529.0564999999999</v>
      </c>
      <c r="F1527" s="1" t="s">
        <v>25</v>
      </c>
      <c r="G1527" s="1">
        <v>3.99</v>
      </c>
      <c r="H1527" s="1">
        <f>(70/100*Canada_data[[#This Row],[Sales]])</f>
        <v>1070.3395499999999</v>
      </c>
      <c r="I1527" s="1">
        <f>Canada_data[[#This Row],[ Cost Of Goods ]]+Canada_data[[#This Row],[Shipping Cost]]</f>
        <v>1074.3295499999999</v>
      </c>
      <c r="J1527" s="1" t="s">
        <v>40</v>
      </c>
      <c r="K1527" s="1" t="s">
        <v>22</v>
      </c>
      <c r="L1527" s="1" t="s">
        <v>30</v>
      </c>
      <c r="M1527" s="1" t="s">
        <v>50</v>
      </c>
      <c r="N1527" s="1" t="s">
        <v>19</v>
      </c>
      <c r="O1527" s="1" t="s">
        <v>100</v>
      </c>
      <c r="P1527" s="34"/>
      <c r="Q1527" s="34"/>
    </row>
    <row r="1528" spans="1:17" x14ac:dyDescent="0.3">
      <c r="A1528" s="1">
        <v>26145</v>
      </c>
      <c r="B1528" s="2">
        <v>40640</v>
      </c>
      <c r="C1528" s="1" t="s">
        <v>13</v>
      </c>
      <c r="D1528" s="1">
        <v>18</v>
      </c>
      <c r="E1528" s="1">
        <v>99.36</v>
      </c>
      <c r="F1528" s="1" t="s">
        <v>25</v>
      </c>
      <c r="G1528" s="1">
        <v>5.68</v>
      </c>
      <c r="H1528" s="1">
        <f>(70/100*Canada_data[[#This Row],[Sales]])</f>
        <v>69.551999999999992</v>
      </c>
      <c r="I1528" s="1">
        <f>Canada_data[[#This Row],[ Cost Of Goods ]]+Canada_data[[#This Row],[Shipping Cost]]</f>
        <v>75.231999999999999</v>
      </c>
      <c r="J1528" s="1" t="s">
        <v>56</v>
      </c>
      <c r="K1528" s="1" t="s">
        <v>22</v>
      </c>
      <c r="L1528" s="1" t="s">
        <v>27</v>
      </c>
      <c r="M1528" s="1" t="s">
        <v>79</v>
      </c>
      <c r="N1528" s="1" t="s">
        <v>19</v>
      </c>
      <c r="O1528" s="2">
        <v>40762</v>
      </c>
      <c r="P1528" s="34"/>
      <c r="Q1528" s="34"/>
    </row>
    <row r="1529" spans="1:17" x14ac:dyDescent="0.3">
      <c r="A1529" s="1">
        <v>35</v>
      </c>
      <c r="B1529" s="2" t="s">
        <v>115</v>
      </c>
      <c r="C1529" s="1" t="s">
        <v>53</v>
      </c>
      <c r="D1529" s="1">
        <v>14</v>
      </c>
      <c r="E1529" s="1">
        <v>1892.848</v>
      </c>
      <c r="F1529" s="1" t="s">
        <v>25</v>
      </c>
      <c r="G1529" s="1">
        <v>8.99</v>
      </c>
      <c r="H1529" s="1">
        <f>(70/100*Canada_data[[#This Row],[Sales]])</f>
        <v>1324.9935999999998</v>
      </c>
      <c r="I1529" s="1">
        <f>Canada_data[[#This Row],[ Cost Of Goods ]]+Canada_data[[#This Row],[Shipping Cost]]</f>
        <v>1333.9835999999998</v>
      </c>
      <c r="J1529" s="1" t="s">
        <v>15</v>
      </c>
      <c r="K1529" s="1" t="s">
        <v>22</v>
      </c>
      <c r="L1529" s="1" t="s">
        <v>30</v>
      </c>
      <c r="M1529" s="1" t="s">
        <v>50</v>
      </c>
      <c r="N1529" s="1" t="s">
        <v>19</v>
      </c>
      <c r="O1529" s="1" t="s">
        <v>270</v>
      </c>
      <c r="P1529" s="34"/>
      <c r="Q1529" s="34"/>
    </row>
    <row r="1530" spans="1:17" x14ac:dyDescent="0.3">
      <c r="A1530" s="1">
        <v>5925</v>
      </c>
      <c r="B1530" s="2">
        <v>40888</v>
      </c>
      <c r="C1530" s="1" t="s">
        <v>13</v>
      </c>
      <c r="D1530" s="1">
        <v>44</v>
      </c>
      <c r="E1530" s="1">
        <v>3922.42</v>
      </c>
      <c r="F1530" s="1" t="s">
        <v>25</v>
      </c>
      <c r="G1530" s="1">
        <v>39.61</v>
      </c>
      <c r="H1530" s="1">
        <f>(70/100*Canada_data[[#This Row],[Sales]])</f>
        <v>2745.694</v>
      </c>
      <c r="I1530" s="1">
        <f>Canada_data[[#This Row],[ Cost Of Goods ]]+Canada_data[[#This Row],[Shipping Cost]]</f>
        <v>2785.3040000000001</v>
      </c>
      <c r="J1530" s="1" t="s">
        <v>70</v>
      </c>
      <c r="K1530" s="1" t="s">
        <v>29</v>
      </c>
      <c r="L1530" s="1" t="s">
        <v>17</v>
      </c>
      <c r="M1530" s="1" t="s">
        <v>18</v>
      </c>
      <c r="N1530" s="1" t="s">
        <v>47</v>
      </c>
      <c r="O1530" s="1" t="s">
        <v>97</v>
      </c>
      <c r="P1530" s="34"/>
      <c r="Q1530" s="34"/>
    </row>
    <row r="1531" spans="1:17" x14ac:dyDescent="0.3">
      <c r="A1531" s="1">
        <v>31046</v>
      </c>
      <c r="B1531" s="2">
        <v>40726</v>
      </c>
      <c r="C1531" s="1" t="s">
        <v>20</v>
      </c>
      <c r="D1531" s="1">
        <v>42</v>
      </c>
      <c r="E1531" s="1">
        <v>3900.5309999999999</v>
      </c>
      <c r="F1531" s="1" t="s">
        <v>25</v>
      </c>
      <c r="G1531" s="1">
        <v>2.5</v>
      </c>
      <c r="H1531" s="1">
        <f>(70/100*Canada_data[[#This Row],[Sales]])</f>
        <v>2730.3716999999997</v>
      </c>
      <c r="I1531" s="1">
        <f>Canada_data[[#This Row],[ Cost Of Goods ]]+Canada_data[[#This Row],[Shipping Cost]]</f>
        <v>2732.8716999999997</v>
      </c>
      <c r="J1531" s="1" t="s">
        <v>56</v>
      </c>
      <c r="K1531" s="1" t="s">
        <v>22</v>
      </c>
      <c r="L1531" s="1" t="s">
        <v>30</v>
      </c>
      <c r="M1531" s="1" t="s">
        <v>50</v>
      </c>
      <c r="N1531" s="1" t="s">
        <v>19</v>
      </c>
      <c r="O1531" s="2">
        <v>40757</v>
      </c>
      <c r="P1531" s="34"/>
      <c r="Q1531" s="34"/>
    </row>
    <row r="1532" spans="1:17" x14ac:dyDescent="0.3">
      <c r="A1532" s="1">
        <v>28741</v>
      </c>
      <c r="B1532" s="2" t="s">
        <v>158</v>
      </c>
      <c r="C1532" s="1" t="s">
        <v>53</v>
      </c>
      <c r="D1532" s="1">
        <v>13</v>
      </c>
      <c r="E1532" s="1">
        <v>70.13</v>
      </c>
      <c r="F1532" s="1" t="s">
        <v>25</v>
      </c>
      <c r="G1532" s="1">
        <v>0.95</v>
      </c>
      <c r="H1532" s="1">
        <f>(70/100*Canada_data[[#This Row],[Sales]])</f>
        <v>49.090999999999994</v>
      </c>
      <c r="I1532" s="1">
        <f>Canada_data[[#This Row],[ Cost Of Goods ]]+Canada_data[[#This Row],[Shipping Cost]]</f>
        <v>50.040999999999997</v>
      </c>
      <c r="J1532" s="1" t="s">
        <v>40</v>
      </c>
      <c r="K1532" s="1" t="s">
        <v>44</v>
      </c>
      <c r="L1532" s="1" t="s">
        <v>27</v>
      </c>
      <c r="M1532" s="1" t="s">
        <v>28</v>
      </c>
      <c r="N1532" s="1" t="s">
        <v>38</v>
      </c>
      <c r="O1532" s="2">
        <v>40546</v>
      </c>
      <c r="P1532" s="34"/>
      <c r="Q1532" s="34"/>
    </row>
    <row r="1533" spans="1:17" x14ac:dyDescent="0.3">
      <c r="A1533" s="1">
        <v>5188</v>
      </c>
      <c r="B1533" s="2">
        <v>40546</v>
      </c>
      <c r="C1533" s="1" t="s">
        <v>53</v>
      </c>
      <c r="D1533" s="1">
        <v>24</v>
      </c>
      <c r="E1533" s="1">
        <v>192.8</v>
      </c>
      <c r="F1533" s="1" t="s">
        <v>25</v>
      </c>
      <c r="G1533" s="1">
        <v>2.87</v>
      </c>
      <c r="H1533" s="1">
        <f>(70/100*Canada_data[[#This Row],[Sales]])</f>
        <v>134.96</v>
      </c>
      <c r="I1533" s="1">
        <f>Canada_data[[#This Row],[ Cost Of Goods ]]+Canada_data[[#This Row],[Shipping Cost]]</f>
        <v>137.83000000000001</v>
      </c>
      <c r="J1533" s="1" t="s">
        <v>49</v>
      </c>
      <c r="K1533" s="1" t="s">
        <v>44</v>
      </c>
      <c r="L1533" s="1" t="s">
        <v>27</v>
      </c>
      <c r="M1533" s="1" t="s">
        <v>28</v>
      </c>
      <c r="N1533" s="1" t="s">
        <v>38</v>
      </c>
      <c r="O1533" s="2">
        <v>40636</v>
      </c>
      <c r="P1533" s="34"/>
      <c r="Q1533" s="34"/>
    </row>
    <row r="1534" spans="1:17" x14ac:dyDescent="0.3">
      <c r="A1534" s="1">
        <v>5696</v>
      </c>
      <c r="B1534" s="2">
        <v>40607</v>
      </c>
      <c r="C1534" s="1" t="s">
        <v>20</v>
      </c>
      <c r="D1534" s="1">
        <v>4</v>
      </c>
      <c r="E1534" s="1">
        <v>2206.17</v>
      </c>
      <c r="F1534" s="1" t="s">
        <v>25</v>
      </c>
      <c r="G1534" s="1">
        <v>19.989999999999998</v>
      </c>
      <c r="H1534" s="1">
        <f>(70/100*Canada_data[[#This Row],[Sales]])</f>
        <v>1544.319</v>
      </c>
      <c r="I1534" s="1">
        <f>Canada_data[[#This Row],[ Cost Of Goods ]]+Canada_data[[#This Row],[Shipping Cost]]</f>
        <v>1564.309</v>
      </c>
      <c r="J1534" s="1" t="s">
        <v>40</v>
      </c>
      <c r="K1534" s="1" t="s">
        <v>16</v>
      </c>
      <c r="L1534" s="1" t="s">
        <v>27</v>
      </c>
      <c r="M1534" s="1" t="s">
        <v>79</v>
      </c>
      <c r="N1534" s="1" t="s">
        <v>19</v>
      </c>
      <c r="O1534" s="2">
        <v>40668</v>
      </c>
      <c r="P1534" s="34"/>
      <c r="Q1534" s="34"/>
    </row>
    <row r="1535" spans="1:17" x14ac:dyDescent="0.3">
      <c r="A1535" s="1">
        <v>11910</v>
      </c>
      <c r="B1535" s="2" t="s">
        <v>244</v>
      </c>
      <c r="C1535" s="1" t="s">
        <v>35</v>
      </c>
      <c r="D1535" s="1">
        <v>21</v>
      </c>
      <c r="E1535" s="1">
        <v>49.23</v>
      </c>
      <c r="F1535" s="1" t="s">
        <v>25</v>
      </c>
      <c r="G1535" s="1">
        <v>4.7699999999999996</v>
      </c>
      <c r="H1535" s="1">
        <f>(70/100*Canada_data[[#This Row],[Sales]])</f>
        <v>34.460999999999999</v>
      </c>
      <c r="I1535" s="1">
        <f>Canada_data[[#This Row],[ Cost Of Goods ]]+Canada_data[[#This Row],[Shipping Cost]]</f>
        <v>39.230999999999995</v>
      </c>
      <c r="J1535" s="1" t="s">
        <v>59</v>
      </c>
      <c r="K1535" s="1" t="s">
        <v>29</v>
      </c>
      <c r="L1535" s="1" t="s">
        <v>27</v>
      </c>
      <c r="M1535" s="1" t="s">
        <v>79</v>
      </c>
      <c r="N1535" s="1" t="s">
        <v>19</v>
      </c>
      <c r="O1535" s="1" t="s">
        <v>153</v>
      </c>
      <c r="P1535" s="34"/>
      <c r="Q1535" s="34"/>
    </row>
    <row r="1536" spans="1:17" x14ac:dyDescent="0.3">
      <c r="A1536" s="1">
        <v>27778</v>
      </c>
      <c r="B1536" s="2">
        <v>40583</v>
      </c>
      <c r="C1536" s="1" t="s">
        <v>20</v>
      </c>
      <c r="D1536" s="1">
        <v>10</v>
      </c>
      <c r="E1536" s="1">
        <v>6350.29</v>
      </c>
      <c r="F1536" s="1" t="s">
        <v>25</v>
      </c>
      <c r="G1536" s="1">
        <v>24.49</v>
      </c>
      <c r="H1536" s="1">
        <f>(70/100*Canada_data[[#This Row],[Sales]])</f>
        <v>4445.2029999999995</v>
      </c>
      <c r="I1536" s="1">
        <f>Canada_data[[#This Row],[ Cost Of Goods ]]+Canada_data[[#This Row],[Shipping Cost]]</f>
        <v>4469.6929999999993</v>
      </c>
      <c r="J1536" s="1" t="s">
        <v>40</v>
      </c>
      <c r="K1536" s="1" t="s">
        <v>22</v>
      </c>
      <c r="L1536" s="1" t="s">
        <v>30</v>
      </c>
      <c r="M1536" s="1" t="s">
        <v>214</v>
      </c>
      <c r="N1536" s="1" t="s">
        <v>93</v>
      </c>
      <c r="O1536" s="2">
        <v>40642</v>
      </c>
      <c r="P1536" s="34"/>
      <c r="Q1536" s="34"/>
    </row>
    <row r="1537" spans="1:17" x14ac:dyDescent="0.3">
      <c r="A1537" s="1">
        <v>16642</v>
      </c>
      <c r="B1537" s="2">
        <v>40577</v>
      </c>
      <c r="C1537" s="1" t="s">
        <v>53</v>
      </c>
      <c r="D1537" s="1">
        <v>46</v>
      </c>
      <c r="E1537" s="1">
        <v>7640.2250000000004</v>
      </c>
      <c r="F1537" s="1" t="s">
        <v>25</v>
      </c>
      <c r="G1537" s="1">
        <v>2.5</v>
      </c>
      <c r="H1537" s="1">
        <f>(70/100*Canada_data[[#This Row],[Sales]])</f>
        <v>5348.1575000000003</v>
      </c>
      <c r="I1537" s="1">
        <f>Canada_data[[#This Row],[ Cost Of Goods ]]+Canada_data[[#This Row],[Shipping Cost]]</f>
        <v>5350.6575000000003</v>
      </c>
      <c r="J1537" s="1" t="s">
        <v>49</v>
      </c>
      <c r="K1537" s="1" t="s">
        <v>22</v>
      </c>
      <c r="L1537" s="1" t="s">
        <v>30</v>
      </c>
      <c r="M1537" s="1" t="s">
        <v>50</v>
      </c>
      <c r="N1537" s="1" t="s">
        <v>19</v>
      </c>
      <c r="O1537" s="2">
        <v>40636</v>
      </c>
      <c r="P1537" s="34"/>
      <c r="Q1537" s="34"/>
    </row>
    <row r="1538" spans="1:17" x14ac:dyDescent="0.3">
      <c r="A1538" s="1">
        <v>37223</v>
      </c>
      <c r="B1538" s="2">
        <v>40827</v>
      </c>
      <c r="C1538" s="1" t="s">
        <v>13</v>
      </c>
      <c r="D1538" s="1">
        <v>38</v>
      </c>
      <c r="E1538" s="1">
        <v>5176.2700000000004</v>
      </c>
      <c r="F1538" s="1" t="s">
        <v>25</v>
      </c>
      <c r="G1538" s="1">
        <v>35</v>
      </c>
      <c r="H1538" s="1">
        <f>(70/100*Canada_data[[#This Row],[Sales]])</f>
        <v>3623.3890000000001</v>
      </c>
      <c r="I1538" s="1">
        <f>Canada_data[[#This Row],[ Cost Of Goods ]]+Canada_data[[#This Row],[Shipping Cost]]</f>
        <v>3658.3890000000001</v>
      </c>
      <c r="J1538" s="1" t="s">
        <v>56</v>
      </c>
      <c r="K1538" s="1" t="s">
        <v>29</v>
      </c>
      <c r="L1538" s="1" t="s">
        <v>27</v>
      </c>
      <c r="M1538" s="1" t="s">
        <v>64</v>
      </c>
      <c r="N1538" s="1" t="s">
        <v>93</v>
      </c>
      <c r="O1538" s="1" t="s">
        <v>203</v>
      </c>
      <c r="P1538" s="34"/>
      <c r="Q1538" s="34"/>
    </row>
    <row r="1539" spans="1:17" x14ac:dyDescent="0.3">
      <c r="A1539" s="1">
        <v>21414</v>
      </c>
      <c r="B1539" s="2">
        <v>40638</v>
      </c>
      <c r="C1539" s="1" t="s">
        <v>20</v>
      </c>
      <c r="D1539" s="1">
        <v>33</v>
      </c>
      <c r="E1539" s="1">
        <v>3491.6129999999998</v>
      </c>
      <c r="F1539" s="1" t="s">
        <v>25</v>
      </c>
      <c r="G1539" s="1">
        <v>5.63</v>
      </c>
      <c r="H1539" s="1">
        <f>(70/100*Canada_data[[#This Row],[Sales]])</f>
        <v>2444.1290999999997</v>
      </c>
      <c r="I1539" s="1">
        <f>Canada_data[[#This Row],[ Cost Of Goods ]]+Canada_data[[#This Row],[Shipping Cost]]</f>
        <v>2449.7590999999998</v>
      </c>
      <c r="J1539" s="1" t="s">
        <v>56</v>
      </c>
      <c r="K1539" s="1" t="s">
        <v>16</v>
      </c>
      <c r="L1539" s="1" t="s">
        <v>30</v>
      </c>
      <c r="M1539" s="1" t="s">
        <v>50</v>
      </c>
      <c r="N1539" s="1" t="s">
        <v>19</v>
      </c>
      <c r="O1539" s="2">
        <v>40668</v>
      </c>
      <c r="P1539" s="34"/>
      <c r="Q1539" s="34"/>
    </row>
    <row r="1540" spans="1:17" x14ac:dyDescent="0.3">
      <c r="A1540" s="1">
        <v>38950</v>
      </c>
      <c r="B1540" s="2">
        <v>40581</v>
      </c>
      <c r="C1540" s="1" t="s">
        <v>53</v>
      </c>
      <c r="D1540" s="1">
        <v>24</v>
      </c>
      <c r="E1540" s="1">
        <v>109.23</v>
      </c>
      <c r="F1540" s="1" t="s">
        <v>25</v>
      </c>
      <c r="G1540" s="1">
        <v>6.21</v>
      </c>
      <c r="H1540" s="1">
        <f>(70/100*Canada_data[[#This Row],[Sales]])</f>
        <v>76.460999999999999</v>
      </c>
      <c r="I1540" s="1">
        <f>Canada_data[[#This Row],[ Cost Of Goods ]]+Canada_data[[#This Row],[Shipping Cost]]</f>
        <v>82.670999999999992</v>
      </c>
      <c r="J1540" s="1" t="s">
        <v>72</v>
      </c>
      <c r="K1540" s="1" t="s">
        <v>44</v>
      </c>
      <c r="L1540" s="1" t="s">
        <v>27</v>
      </c>
      <c r="M1540" s="1" t="s">
        <v>79</v>
      </c>
      <c r="N1540" s="1" t="s">
        <v>19</v>
      </c>
      <c r="O1540" s="2">
        <v>40609</v>
      </c>
      <c r="P1540" s="34"/>
      <c r="Q1540" s="34"/>
    </row>
    <row r="1541" spans="1:17" x14ac:dyDescent="0.3">
      <c r="A1541" s="1">
        <v>53443</v>
      </c>
      <c r="B1541" s="2">
        <v>40765</v>
      </c>
      <c r="C1541" s="1" t="s">
        <v>20</v>
      </c>
      <c r="D1541" s="1">
        <v>35</v>
      </c>
      <c r="E1541" s="1">
        <v>1477.63</v>
      </c>
      <c r="F1541" s="1" t="s">
        <v>25</v>
      </c>
      <c r="G1541" s="1">
        <v>4.62</v>
      </c>
      <c r="H1541" s="1">
        <f>(70/100*Canada_data[[#This Row],[Sales]])</f>
        <v>1034.3410000000001</v>
      </c>
      <c r="I1541" s="1">
        <f>Canada_data[[#This Row],[ Cost Of Goods ]]+Canada_data[[#This Row],[Shipping Cost]]</f>
        <v>1038.961</v>
      </c>
      <c r="J1541" s="1" t="s">
        <v>59</v>
      </c>
      <c r="K1541" s="1" t="s">
        <v>16</v>
      </c>
      <c r="L1541" s="1" t="s">
        <v>27</v>
      </c>
      <c r="M1541" s="1" t="s">
        <v>76</v>
      </c>
      <c r="N1541" s="1" t="s">
        <v>19</v>
      </c>
      <c r="O1541" s="2">
        <v>40796</v>
      </c>
      <c r="P1541" s="34"/>
      <c r="Q1541" s="34"/>
    </row>
    <row r="1542" spans="1:17" x14ac:dyDescent="0.3">
      <c r="A1542" s="1">
        <v>24070</v>
      </c>
      <c r="B1542" s="2" t="s">
        <v>161</v>
      </c>
      <c r="C1542" s="1" t="s">
        <v>35</v>
      </c>
      <c r="D1542" s="1">
        <v>3</v>
      </c>
      <c r="E1542" s="1">
        <v>431.29</v>
      </c>
      <c r="F1542" s="1" t="s">
        <v>25</v>
      </c>
      <c r="G1542" s="1">
        <v>24.49</v>
      </c>
      <c r="H1542" s="1">
        <f>(70/100*Canada_data[[#This Row],[Sales]])</f>
        <v>301.90300000000002</v>
      </c>
      <c r="I1542" s="1">
        <f>Canada_data[[#This Row],[ Cost Of Goods ]]+Canada_data[[#This Row],[Shipping Cost]]</f>
        <v>326.39300000000003</v>
      </c>
      <c r="J1542" s="1" t="s">
        <v>15</v>
      </c>
      <c r="K1542" s="1" t="s">
        <v>22</v>
      </c>
      <c r="L1542" s="1" t="s">
        <v>17</v>
      </c>
      <c r="M1542" s="1" t="s">
        <v>23</v>
      </c>
      <c r="N1542" s="1" t="s">
        <v>93</v>
      </c>
      <c r="O1542" s="1" t="s">
        <v>162</v>
      </c>
      <c r="P1542" s="34"/>
      <c r="Q1542" s="34"/>
    </row>
    <row r="1543" spans="1:17" x14ac:dyDescent="0.3">
      <c r="A1543" s="1">
        <v>40386</v>
      </c>
      <c r="B1543" s="2" t="s">
        <v>274</v>
      </c>
      <c r="C1543" s="1" t="s">
        <v>35</v>
      </c>
      <c r="D1543" s="1">
        <v>28</v>
      </c>
      <c r="E1543" s="1">
        <v>2905.3</v>
      </c>
      <c r="F1543" s="1" t="s">
        <v>14</v>
      </c>
      <c r="G1543" s="1">
        <v>0.49</v>
      </c>
      <c r="H1543" s="1">
        <f>(70/100*Canada_data[[#This Row],[Sales]])</f>
        <v>2033.71</v>
      </c>
      <c r="I1543" s="1">
        <f>Canada_data[[#This Row],[ Cost Of Goods ]]+Canada_data[[#This Row],[Shipping Cost]]</f>
        <v>2034.2</v>
      </c>
      <c r="J1543" s="1" t="s">
        <v>56</v>
      </c>
      <c r="K1543" s="1" t="s">
        <v>44</v>
      </c>
      <c r="L1543" s="1" t="s">
        <v>27</v>
      </c>
      <c r="M1543" s="1" t="s">
        <v>85</v>
      </c>
      <c r="N1543" s="1" t="s">
        <v>19</v>
      </c>
      <c r="O1543" s="1" t="s">
        <v>240</v>
      </c>
      <c r="P1543" s="34"/>
      <c r="Q1543" s="34"/>
    </row>
    <row r="1544" spans="1:17" x14ac:dyDescent="0.3">
      <c r="A1544" s="1">
        <v>31233</v>
      </c>
      <c r="B1544" s="2" t="s">
        <v>143</v>
      </c>
      <c r="C1544" s="1" t="s">
        <v>13</v>
      </c>
      <c r="D1544" s="1">
        <v>19</v>
      </c>
      <c r="E1544" s="1">
        <v>4245.93</v>
      </c>
      <c r="F1544" s="1" t="s">
        <v>25</v>
      </c>
      <c r="G1544" s="1">
        <v>69</v>
      </c>
      <c r="H1544" s="1">
        <f>(70/100*Canada_data[[#This Row],[Sales]])</f>
        <v>2972.1509999999998</v>
      </c>
      <c r="I1544" s="1">
        <f>Canada_data[[#This Row],[ Cost Of Goods ]]+Canada_data[[#This Row],[Shipping Cost]]</f>
        <v>3041.1509999999998</v>
      </c>
      <c r="J1544" s="1" t="s">
        <v>49</v>
      </c>
      <c r="K1544" s="1" t="s">
        <v>29</v>
      </c>
      <c r="L1544" s="1" t="s">
        <v>17</v>
      </c>
      <c r="M1544" s="1" t="s">
        <v>57</v>
      </c>
      <c r="N1544" s="1" t="s">
        <v>93</v>
      </c>
      <c r="O1544" s="2">
        <v>40612</v>
      </c>
      <c r="P1544" s="34"/>
      <c r="Q1544" s="34"/>
    </row>
    <row r="1545" spans="1:17" x14ac:dyDescent="0.3">
      <c r="A1545" s="1">
        <v>37988</v>
      </c>
      <c r="B1545" s="2">
        <v>40667</v>
      </c>
      <c r="C1545" s="1" t="s">
        <v>53</v>
      </c>
      <c r="D1545" s="1">
        <v>12</v>
      </c>
      <c r="E1545" s="1">
        <v>189.19</v>
      </c>
      <c r="F1545" s="1" t="s">
        <v>25</v>
      </c>
      <c r="G1545" s="1">
        <v>8.34</v>
      </c>
      <c r="H1545" s="1">
        <f>(70/100*Canada_data[[#This Row],[Sales]])</f>
        <v>132.43299999999999</v>
      </c>
      <c r="I1545" s="1">
        <f>Canada_data[[#This Row],[ Cost Of Goods ]]+Canada_data[[#This Row],[Shipping Cost]]</f>
        <v>140.773</v>
      </c>
      <c r="J1545" s="1" t="s">
        <v>15</v>
      </c>
      <c r="K1545" s="1" t="s">
        <v>29</v>
      </c>
      <c r="L1545" s="1" t="s">
        <v>27</v>
      </c>
      <c r="M1545" s="1" t="s">
        <v>64</v>
      </c>
      <c r="N1545" s="1" t="s">
        <v>19</v>
      </c>
      <c r="O1545" s="2">
        <v>40667</v>
      </c>
      <c r="P1545" s="34"/>
      <c r="Q1545" s="34"/>
    </row>
    <row r="1546" spans="1:17" x14ac:dyDescent="0.3">
      <c r="A1546" s="1">
        <v>11109</v>
      </c>
      <c r="B1546" s="2" t="s">
        <v>161</v>
      </c>
      <c r="C1546" s="1" t="s">
        <v>60</v>
      </c>
      <c r="D1546" s="1">
        <v>18</v>
      </c>
      <c r="E1546" s="1">
        <v>130.38</v>
      </c>
      <c r="F1546" s="1" t="s">
        <v>25</v>
      </c>
      <c r="G1546" s="1">
        <v>1.71</v>
      </c>
      <c r="H1546" s="1">
        <f>(70/100*Canada_data[[#This Row],[Sales]])</f>
        <v>91.265999999999991</v>
      </c>
      <c r="I1546" s="1">
        <f>Canada_data[[#This Row],[ Cost Of Goods ]]+Canada_data[[#This Row],[Shipping Cost]]</f>
        <v>92.975999999999985</v>
      </c>
      <c r="J1546" s="1" t="s">
        <v>108</v>
      </c>
      <c r="K1546" s="1" t="s">
        <v>16</v>
      </c>
      <c r="L1546" s="1" t="s">
        <v>27</v>
      </c>
      <c r="M1546" s="1" t="s">
        <v>28</v>
      </c>
      <c r="N1546" s="1" t="s">
        <v>38</v>
      </c>
      <c r="O1546" s="1" t="s">
        <v>162</v>
      </c>
      <c r="P1546" s="34"/>
      <c r="Q1546" s="34"/>
    </row>
    <row r="1547" spans="1:17" x14ac:dyDescent="0.3">
      <c r="A1547" s="1">
        <v>50563</v>
      </c>
      <c r="B1547" s="2" t="s">
        <v>121</v>
      </c>
      <c r="C1547" s="1" t="s">
        <v>35</v>
      </c>
      <c r="D1547" s="1">
        <v>20</v>
      </c>
      <c r="E1547" s="1">
        <v>2197.4115000000002</v>
      </c>
      <c r="F1547" s="1" t="s">
        <v>14</v>
      </c>
      <c r="G1547" s="1">
        <v>7.69</v>
      </c>
      <c r="H1547" s="1">
        <f>(70/100*Canada_data[[#This Row],[Sales]])</f>
        <v>1538.18805</v>
      </c>
      <c r="I1547" s="1">
        <f>Canada_data[[#This Row],[ Cost Of Goods ]]+Canada_data[[#This Row],[Shipping Cost]]</f>
        <v>1545.87805</v>
      </c>
      <c r="J1547" s="1" t="s">
        <v>59</v>
      </c>
      <c r="K1547" s="1" t="s">
        <v>44</v>
      </c>
      <c r="L1547" s="1" t="s">
        <v>30</v>
      </c>
      <c r="M1547" s="1" t="s">
        <v>50</v>
      </c>
      <c r="N1547" s="1" t="s">
        <v>19</v>
      </c>
      <c r="O1547" s="1" t="s">
        <v>125</v>
      </c>
      <c r="P1547" s="34"/>
      <c r="Q1547" s="34"/>
    </row>
    <row r="1548" spans="1:17" x14ac:dyDescent="0.3">
      <c r="A1548" s="1">
        <v>55206</v>
      </c>
      <c r="B1548" s="2">
        <v>40585</v>
      </c>
      <c r="C1548" s="1" t="s">
        <v>60</v>
      </c>
      <c r="D1548" s="1">
        <v>20</v>
      </c>
      <c r="E1548" s="1">
        <v>52.7</v>
      </c>
      <c r="F1548" s="1" t="s">
        <v>14</v>
      </c>
      <c r="G1548" s="1">
        <v>4.79</v>
      </c>
      <c r="H1548" s="1">
        <f>(70/100*Canada_data[[#This Row],[Sales]])</f>
        <v>36.89</v>
      </c>
      <c r="I1548" s="1">
        <f>Canada_data[[#This Row],[ Cost Of Goods ]]+Canada_data[[#This Row],[Shipping Cost]]</f>
        <v>41.68</v>
      </c>
      <c r="J1548" s="1" t="s">
        <v>36</v>
      </c>
      <c r="K1548" s="1" t="s">
        <v>29</v>
      </c>
      <c r="L1548" s="1" t="s">
        <v>27</v>
      </c>
      <c r="M1548" s="1" t="s">
        <v>79</v>
      </c>
      <c r="N1548" s="1" t="s">
        <v>19</v>
      </c>
      <c r="O1548" s="2">
        <v>40613</v>
      </c>
      <c r="P1548" s="34"/>
      <c r="Q1548" s="34"/>
    </row>
    <row r="1549" spans="1:17" x14ac:dyDescent="0.3">
      <c r="A1549" s="1">
        <v>37891</v>
      </c>
      <c r="B1549" s="2" t="s">
        <v>61</v>
      </c>
      <c r="C1549" s="1" t="s">
        <v>35</v>
      </c>
      <c r="D1549" s="1">
        <v>24</v>
      </c>
      <c r="E1549" s="1">
        <v>163.36000000000001</v>
      </c>
      <c r="F1549" s="1" t="s">
        <v>25</v>
      </c>
      <c r="G1549" s="1">
        <v>6.6</v>
      </c>
      <c r="H1549" s="1">
        <f>(70/100*Canada_data[[#This Row],[Sales]])</f>
        <v>114.352</v>
      </c>
      <c r="I1549" s="1">
        <f>Canada_data[[#This Row],[ Cost Of Goods ]]+Canada_data[[#This Row],[Shipping Cost]]</f>
        <v>120.952</v>
      </c>
      <c r="J1549" s="1" t="s">
        <v>56</v>
      </c>
      <c r="K1549" s="1" t="s">
        <v>44</v>
      </c>
      <c r="L1549" s="1" t="s">
        <v>27</v>
      </c>
      <c r="M1549" s="1" t="s">
        <v>28</v>
      </c>
      <c r="N1549" s="1" t="s">
        <v>19</v>
      </c>
      <c r="O1549" s="1" t="s">
        <v>115</v>
      </c>
      <c r="P1549" s="34"/>
      <c r="Q1549" s="34"/>
    </row>
    <row r="1550" spans="1:17" x14ac:dyDescent="0.3">
      <c r="A1550" s="1">
        <v>42274</v>
      </c>
      <c r="B1550" s="2">
        <v>40611</v>
      </c>
      <c r="C1550" s="1" t="s">
        <v>35</v>
      </c>
      <c r="D1550" s="1">
        <v>45</v>
      </c>
      <c r="E1550" s="1">
        <v>508.49</v>
      </c>
      <c r="F1550" s="1" t="s">
        <v>14</v>
      </c>
      <c r="G1550" s="1">
        <v>6.2</v>
      </c>
      <c r="H1550" s="1">
        <f>(70/100*Canada_data[[#This Row],[Sales]])</f>
        <v>355.94299999999998</v>
      </c>
      <c r="I1550" s="1">
        <f>Canada_data[[#This Row],[ Cost Of Goods ]]+Canada_data[[#This Row],[Shipping Cost]]</f>
        <v>362.14299999999997</v>
      </c>
      <c r="J1550" s="1" t="s">
        <v>56</v>
      </c>
      <c r="K1550" s="1" t="s">
        <v>29</v>
      </c>
      <c r="L1550" s="1" t="s">
        <v>17</v>
      </c>
      <c r="M1550" s="1" t="s">
        <v>18</v>
      </c>
      <c r="N1550" s="1" t="s">
        <v>38</v>
      </c>
      <c r="O1550" s="2">
        <v>40672</v>
      </c>
      <c r="P1550" s="34"/>
      <c r="Q1550" s="34"/>
    </row>
    <row r="1551" spans="1:17" x14ac:dyDescent="0.3">
      <c r="A1551" s="1">
        <v>29255</v>
      </c>
      <c r="B1551" s="2">
        <v>40614</v>
      </c>
      <c r="C1551" s="1" t="s">
        <v>13</v>
      </c>
      <c r="D1551" s="1">
        <v>11</v>
      </c>
      <c r="E1551" s="1">
        <v>617.21900000000005</v>
      </c>
      <c r="F1551" s="1" t="s">
        <v>14</v>
      </c>
      <c r="G1551" s="1">
        <v>8.99</v>
      </c>
      <c r="H1551" s="1">
        <f>(70/100*Canada_data[[#This Row],[Sales]])</f>
        <v>432.05330000000004</v>
      </c>
      <c r="I1551" s="1">
        <f>Canada_data[[#This Row],[ Cost Of Goods ]]+Canada_data[[#This Row],[Shipping Cost]]</f>
        <v>441.04330000000004</v>
      </c>
      <c r="J1551" s="1" t="s">
        <v>56</v>
      </c>
      <c r="K1551" s="1" t="s">
        <v>16</v>
      </c>
      <c r="L1551" s="1" t="s">
        <v>30</v>
      </c>
      <c r="M1551" s="1" t="s">
        <v>50</v>
      </c>
      <c r="N1551" s="1" t="s">
        <v>19</v>
      </c>
      <c r="O1551" s="2">
        <v>40736</v>
      </c>
      <c r="P1551" s="34"/>
      <c r="Q1551" s="34"/>
    </row>
    <row r="1552" spans="1:17" x14ac:dyDescent="0.3">
      <c r="A1552" s="1">
        <v>9927</v>
      </c>
      <c r="B1552" s="2" t="s">
        <v>193</v>
      </c>
      <c r="C1552" s="1" t="s">
        <v>35</v>
      </c>
      <c r="D1552" s="1">
        <v>34</v>
      </c>
      <c r="E1552" s="1">
        <v>1608.08</v>
      </c>
      <c r="F1552" s="1" t="s">
        <v>14</v>
      </c>
      <c r="G1552" s="1">
        <v>6.5</v>
      </c>
      <c r="H1552" s="1">
        <f>(70/100*Canada_data[[#This Row],[Sales]])</f>
        <v>1125.6559999999999</v>
      </c>
      <c r="I1552" s="1">
        <f>Canada_data[[#This Row],[ Cost Of Goods ]]+Canada_data[[#This Row],[Shipping Cost]]</f>
        <v>1132.1559999999999</v>
      </c>
      <c r="J1552" s="1" t="s">
        <v>26</v>
      </c>
      <c r="K1552" s="1" t="s">
        <v>22</v>
      </c>
      <c r="L1552" s="1" t="s">
        <v>30</v>
      </c>
      <c r="M1552" s="1" t="s">
        <v>31</v>
      </c>
      <c r="N1552" s="1" t="s">
        <v>19</v>
      </c>
      <c r="O1552" s="1" t="s">
        <v>132</v>
      </c>
      <c r="P1552" s="34"/>
      <c r="Q1552" s="34"/>
    </row>
    <row r="1553" spans="1:17" x14ac:dyDescent="0.3">
      <c r="A1553" s="1">
        <v>52482</v>
      </c>
      <c r="B1553" s="2" t="s">
        <v>229</v>
      </c>
      <c r="C1553" s="1" t="s">
        <v>20</v>
      </c>
      <c r="D1553" s="1">
        <v>30</v>
      </c>
      <c r="E1553" s="1">
        <v>717.21</v>
      </c>
      <c r="F1553" s="1" t="s">
        <v>25</v>
      </c>
      <c r="G1553" s="1">
        <v>3.63</v>
      </c>
      <c r="H1553" s="1">
        <f>(70/100*Canada_data[[#This Row],[Sales]])</f>
        <v>502.04699999999997</v>
      </c>
      <c r="I1553" s="1">
        <f>Canada_data[[#This Row],[ Cost Of Goods ]]+Canada_data[[#This Row],[Shipping Cost]]</f>
        <v>505.67699999999996</v>
      </c>
      <c r="J1553" s="1" t="s">
        <v>40</v>
      </c>
      <c r="K1553" s="1" t="s">
        <v>22</v>
      </c>
      <c r="L1553" s="1" t="s">
        <v>17</v>
      </c>
      <c r="M1553" s="1" t="s">
        <v>18</v>
      </c>
      <c r="N1553" s="1" t="s">
        <v>32</v>
      </c>
      <c r="O1553" s="2">
        <v>40576</v>
      </c>
      <c r="P1553" s="34"/>
      <c r="Q1553" s="34"/>
    </row>
    <row r="1554" spans="1:17" x14ac:dyDescent="0.3">
      <c r="A1554" s="1">
        <v>44451</v>
      </c>
      <c r="B1554" s="2">
        <v>40856</v>
      </c>
      <c r="C1554" s="1" t="s">
        <v>13</v>
      </c>
      <c r="D1554" s="1">
        <v>4</v>
      </c>
      <c r="E1554" s="1">
        <v>12.49</v>
      </c>
      <c r="F1554" s="1" t="s">
        <v>25</v>
      </c>
      <c r="G1554" s="1">
        <v>4.7699999999999996</v>
      </c>
      <c r="H1554" s="1">
        <f>(70/100*Canada_data[[#This Row],[Sales]])</f>
        <v>8.7430000000000003</v>
      </c>
      <c r="I1554" s="1">
        <f>Canada_data[[#This Row],[ Cost Of Goods ]]+Canada_data[[#This Row],[Shipping Cost]]</f>
        <v>13.513</v>
      </c>
      <c r="J1554" s="1" t="s">
        <v>15</v>
      </c>
      <c r="K1554" s="1" t="s">
        <v>29</v>
      </c>
      <c r="L1554" s="1" t="s">
        <v>27</v>
      </c>
      <c r="M1554" s="1" t="s">
        <v>79</v>
      </c>
      <c r="N1554" s="1" t="s">
        <v>19</v>
      </c>
      <c r="O1554" s="1" t="s">
        <v>54</v>
      </c>
      <c r="P1554" s="34"/>
      <c r="Q1554" s="34"/>
    </row>
    <row r="1555" spans="1:17" x14ac:dyDescent="0.3">
      <c r="A1555" s="1">
        <v>31973</v>
      </c>
      <c r="B1555" s="2">
        <v>40882</v>
      </c>
      <c r="C1555" s="1" t="s">
        <v>53</v>
      </c>
      <c r="D1555" s="1">
        <v>16</v>
      </c>
      <c r="E1555" s="1">
        <v>124.89</v>
      </c>
      <c r="F1555" s="1" t="s">
        <v>25</v>
      </c>
      <c r="G1555" s="1">
        <v>11.15</v>
      </c>
      <c r="H1555" s="1">
        <f>(70/100*Canada_data[[#This Row],[Sales]])</f>
        <v>87.423000000000002</v>
      </c>
      <c r="I1555" s="1">
        <f>Canada_data[[#This Row],[ Cost Of Goods ]]+Canada_data[[#This Row],[Shipping Cost]]</f>
        <v>98.573000000000008</v>
      </c>
      <c r="J1555" s="1" t="s">
        <v>72</v>
      </c>
      <c r="K1555" s="1" t="s">
        <v>44</v>
      </c>
      <c r="L1555" s="1" t="s">
        <v>27</v>
      </c>
      <c r="M1555" s="1" t="s">
        <v>28</v>
      </c>
      <c r="N1555" s="1" t="s">
        <v>19</v>
      </c>
      <c r="O1555" s="1" t="s">
        <v>90</v>
      </c>
      <c r="P1555" s="34"/>
      <c r="Q1555" s="34"/>
    </row>
    <row r="1556" spans="1:17" x14ac:dyDescent="0.3">
      <c r="A1556" s="1">
        <v>43110</v>
      </c>
      <c r="B1556" s="2">
        <v>40696</v>
      </c>
      <c r="C1556" s="1" t="s">
        <v>35</v>
      </c>
      <c r="D1556" s="1">
        <v>1</v>
      </c>
      <c r="E1556" s="1">
        <v>3457.99</v>
      </c>
      <c r="F1556" s="1" t="s">
        <v>25</v>
      </c>
      <c r="G1556" s="1">
        <v>24.49</v>
      </c>
      <c r="H1556" s="1">
        <f>(70/100*Canada_data[[#This Row],[Sales]])</f>
        <v>2420.5929999999998</v>
      </c>
      <c r="I1556" s="1">
        <f>Canada_data[[#This Row],[ Cost Of Goods ]]+Canada_data[[#This Row],[Shipping Cost]]</f>
        <v>2445.0829999999996</v>
      </c>
      <c r="J1556" s="1" t="s">
        <v>108</v>
      </c>
      <c r="K1556" s="1" t="s">
        <v>22</v>
      </c>
      <c r="L1556" s="1" t="s">
        <v>30</v>
      </c>
      <c r="M1556" s="1" t="s">
        <v>214</v>
      </c>
      <c r="N1556" s="1" t="s">
        <v>93</v>
      </c>
      <c r="O1556" s="2">
        <v>40757</v>
      </c>
      <c r="P1556" s="34"/>
      <c r="Q1556" s="34"/>
    </row>
    <row r="1557" spans="1:17" x14ac:dyDescent="0.3">
      <c r="A1557" s="1">
        <v>45991</v>
      </c>
      <c r="B1557" s="2" t="s">
        <v>176</v>
      </c>
      <c r="C1557" s="1" t="s">
        <v>13</v>
      </c>
      <c r="D1557" s="1">
        <v>50</v>
      </c>
      <c r="E1557" s="1">
        <v>196.39</v>
      </c>
      <c r="F1557" s="1" t="s">
        <v>25</v>
      </c>
      <c r="G1557" s="1">
        <v>0.5</v>
      </c>
      <c r="H1557" s="1">
        <f>(70/100*Canada_data[[#This Row],[Sales]])</f>
        <v>137.47299999999998</v>
      </c>
      <c r="I1557" s="1">
        <f>Canada_data[[#This Row],[ Cost Of Goods ]]+Canada_data[[#This Row],[Shipping Cost]]</f>
        <v>137.97299999999998</v>
      </c>
      <c r="J1557" s="1" t="s">
        <v>56</v>
      </c>
      <c r="K1557" s="1" t="s">
        <v>16</v>
      </c>
      <c r="L1557" s="1" t="s">
        <v>27</v>
      </c>
      <c r="M1557" s="1" t="s">
        <v>85</v>
      </c>
      <c r="N1557" s="1" t="s">
        <v>19</v>
      </c>
      <c r="O1557" s="1" t="s">
        <v>274</v>
      </c>
      <c r="P1557" s="34"/>
      <c r="Q1557" s="34"/>
    </row>
    <row r="1558" spans="1:17" x14ac:dyDescent="0.3">
      <c r="A1558" s="1">
        <v>6560</v>
      </c>
      <c r="B1558" s="2">
        <v>40634</v>
      </c>
      <c r="C1558" s="1" t="s">
        <v>13</v>
      </c>
      <c r="D1558" s="1">
        <v>37</v>
      </c>
      <c r="E1558" s="1">
        <v>8252.3919999999998</v>
      </c>
      <c r="F1558" s="1" t="s">
        <v>21</v>
      </c>
      <c r="G1558" s="1">
        <v>35.67</v>
      </c>
      <c r="H1558" s="1">
        <f>(70/100*Canada_data[[#This Row],[Sales]])</f>
        <v>5776.6743999999999</v>
      </c>
      <c r="I1558" s="1">
        <f>Canada_data[[#This Row],[ Cost Of Goods ]]+Canada_data[[#This Row],[Shipping Cost]]</f>
        <v>5812.3444</v>
      </c>
      <c r="J1558" s="1" t="s">
        <v>108</v>
      </c>
      <c r="K1558" s="1" t="s">
        <v>22</v>
      </c>
      <c r="L1558" s="1" t="s">
        <v>17</v>
      </c>
      <c r="M1558" s="1" t="s">
        <v>57</v>
      </c>
      <c r="N1558" s="1" t="s">
        <v>62</v>
      </c>
      <c r="O1558" s="2">
        <v>40787</v>
      </c>
      <c r="P1558" s="34"/>
      <c r="Q1558" s="34"/>
    </row>
    <row r="1559" spans="1:17" x14ac:dyDescent="0.3">
      <c r="A1559" s="1">
        <v>8580</v>
      </c>
      <c r="B1559" s="2" t="s">
        <v>58</v>
      </c>
      <c r="C1559" s="1" t="s">
        <v>35</v>
      </c>
      <c r="D1559" s="1">
        <v>37</v>
      </c>
      <c r="E1559" s="1">
        <v>308.22000000000003</v>
      </c>
      <c r="F1559" s="1" t="s">
        <v>25</v>
      </c>
      <c r="G1559" s="1">
        <v>9.23</v>
      </c>
      <c r="H1559" s="1">
        <f>(70/100*Canada_data[[#This Row],[Sales]])</f>
        <v>215.75400000000002</v>
      </c>
      <c r="I1559" s="1">
        <f>Canada_data[[#This Row],[ Cost Of Goods ]]+Canada_data[[#This Row],[Shipping Cost]]</f>
        <v>224.98400000000001</v>
      </c>
      <c r="J1559" s="1" t="s">
        <v>40</v>
      </c>
      <c r="K1559" s="1" t="s">
        <v>16</v>
      </c>
      <c r="L1559" s="1" t="s">
        <v>27</v>
      </c>
      <c r="M1559" s="1" t="s">
        <v>76</v>
      </c>
      <c r="N1559" s="1" t="s">
        <v>19</v>
      </c>
      <c r="O1559" s="1" t="s">
        <v>191</v>
      </c>
      <c r="P1559" s="34"/>
      <c r="Q1559" s="34"/>
    </row>
    <row r="1560" spans="1:17" x14ac:dyDescent="0.3">
      <c r="A1560" s="1">
        <v>35110</v>
      </c>
      <c r="B1560" s="2" t="s">
        <v>160</v>
      </c>
      <c r="C1560" s="1" t="s">
        <v>35</v>
      </c>
      <c r="D1560" s="1">
        <v>14</v>
      </c>
      <c r="E1560" s="1">
        <v>12805.25</v>
      </c>
      <c r="F1560" s="1" t="s">
        <v>25</v>
      </c>
      <c r="G1560" s="1">
        <v>19.989999999999998</v>
      </c>
      <c r="H1560" s="1">
        <f>(70/100*Canada_data[[#This Row],[Sales]])</f>
        <v>8963.6749999999993</v>
      </c>
      <c r="I1560" s="1">
        <f>Canada_data[[#This Row],[ Cost Of Goods ]]+Canada_data[[#This Row],[Shipping Cost]]</f>
        <v>8983.6649999999991</v>
      </c>
      <c r="J1560" s="1" t="s">
        <v>56</v>
      </c>
      <c r="K1560" s="1" t="s">
        <v>22</v>
      </c>
      <c r="L1560" s="1" t="s">
        <v>27</v>
      </c>
      <c r="M1560" s="1" t="s">
        <v>79</v>
      </c>
      <c r="N1560" s="1" t="s">
        <v>19</v>
      </c>
      <c r="O1560" s="1" t="s">
        <v>135</v>
      </c>
      <c r="P1560" s="34"/>
      <c r="Q1560" s="34"/>
    </row>
    <row r="1561" spans="1:17" x14ac:dyDescent="0.3">
      <c r="A1561" s="1">
        <v>54787</v>
      </c>
      <c r="B1561" s="2" t="s">
        <v>266</v>
      </c>
      <c r="C1561" s="1" t="s">
        <v>35</v>
      </c>
      <c r="D1561" s="1">
        <v>7</v>
      </c>
      <c r="E1561" s="1">
        <v>170.02</v>
      </c>
      <c r="F1561" s="1" t="s">
        <v>25</v>
      </c>
      <c r="G1561" s="1">
        <v>16.87</v>
      </c>
      <c r="H1561" s="1">
        <f>(70/100*Canada_data[[#This Row],[Sales]])</f>
        <v>119.014</v>
      </c>
      <c r="I1561" s="1">
        <f>Canada_data[[#This Row],[ Cost Of Goods ]]+Canada_data[[#This Row],[Shipping Cost]]</f>
        <v>135.88399999999999</v>
      </c>
      <c r="J1561" s="1" t="s">
        <v>59</v>
      </c>
      <c r="K1561" s="1" t="s">
        <v>29</v>
      </c>
      <c r="L1561" s="1" t="s">
        <v>27</v>
      </c>
      <c r="M1561" s="1" t="s">
        <v>28</v>
      </c>
      <c r="N1561" s="1" t="s">
        <v>19</v>
      </c>
      <c r="O1561" s="1" t="s">
        <v>207</v>
      </c>
      <c r="P1561" s="34"/>
      <c r="Q1561" s="34"/>
    </row>
    <row r="1562" spans="1:17" x14ac:dyDescent="0.3">
      <c r="A1562" s="1">
        <v>58755</v>
      </c>
      <c r="B1562" s="2">
        <v>40614</v>
      </c>
      <c r="C1562" s="1" t="s">
        <v>13</v>
      </c>
      <c r="D1562" s="1">
        <v>7</v>
      </c>
      <c r="E1562" s="1">
        <v>15.61</v>
      </c>
      <c r="F1562" s="1" t="s">
        <v>25</v>
      </c>
      <c r="G1562" s="1">
        <v>1.49</v>
      </c>
      <c r="H1562" s="1">
        <f>(70/100*Canada_data[[#This Row],[Sales]])</f>
        <v>10.927</v>
      </c>
      <c r="I1562" s="1">
        <f>Canada_data[[#This Row],[ Cost Of Goods ]]+Canada_data[[#This Row],[Shipping Cost]]</f>
        <v>12.417</v>
      </c>
      <c r="J1562" s="1" t="s">
        <v>108</v>
      </c>
      <c r="K1562" s="1" t="s">
        <v>29</v>
      </c>
      <c r="L1562" s="1" t="s">
        <v>27</v>
      </c>
      <c r="M1562" s="1" t="s">
        <v>79</v>
      </c>
      <c r="N1562" s="1" t="s">
        <v>19</v>
      </c>
      <c r="O1562" s="2">
        <v>40675</v>
      </c>
      <c r="P1562" s="34"/>
      <c r="Q1562" s="34"/>
    </row>
    <row r="1563" spans="1:17" x14ac:dyDescent="0.3">
      <c r="A1563" s="1">
        <v>27430</v>
      </c>
      <c r="B1563" s="2" t="s">
        <v>229</v>
      </c>
      <c r="C1563" s="1" t="s">
        <v>35</v>
      </c>
      <c r="D1563" s="1">
        <v>3</v>
      </c>
      <c r="E1563" s="1">
        <v>315.27</v>
      </c>
      <c r="F1563" s="1" t="s">
        <v>25</v>
      </c>
      <c r="G1563" s="1">
        <v>13.99</v>
      </c>
      <c r="H1563" s="1">
        <f>(70/100*Canada_data[[#This Row],[Sales]])</f>
        <v>220.68899999999996</v>
      </c>
      <c r="I1563" s="1">
        <f>Canada_data[[#This Row],[ Cost Of Goods ]]+Canada_data[[#This Row],[Shipping Cost]]</f>
        <v>234.67899999999997</v>
      </c>
      <c r="J1563" s="1" t="s">
        <v>43</v>
      </c>
      <c r="K1563" s="1" t="s">
        <v>44</v>
      </c>
      <c r="L1563" s="1" t="s">
        <v>17</v>
      </c>
      <c r="M1563" s="1" t="s">
        <v>18</v>
      </c>
      <c r="N1563" s="1" t="s">
        <v>47</v>
      </c>
      <c r="O1563" s="2">
        <v>40545</v>
      </c>
      <c r="P1563" s="34"/>
      <c r="Q1563" s="34"/>
    </row>
    <row r="1564" spans="1:17" x14ac:dyDescent="0.3">
      <c r="A1564" s="1">
        <v>44612</v>
      </c>
      <c r="B1564" s="2" t="s">
        <v>169</v>
      </c>
      <c r="C1564" s="1" t="s">
        <v>35</v>
      </c>
      <c r="D1564" s="1">
        <v>6</v>
      </c>
      <c r="E1564" s="1">
        <v>428.72300000000001</v>
      </c>
      <c r="F1564" s="1" t="s">
        <v>25</v>
      </c>
      <c r="G1564" s="1">
        <v>1.25</v>
      </c>
      <c r="H1564" s="1">
        <f>(70/100*Canada_data[[#This Row],[Sales]])</f>
        <v>300.10609999999997</v>
      </c>
      <c r="I1564" s="1">
        <f>Canada_data[[#This Row],[ Cost Of Goods ]]+Canada_data[[#This Row],[Shipping Cost]]</f>
        <v>301.35609999999997</v>
      </c>
      <c r="J1564" s="1" t="s">
        <v>56</v>
      </c>
      <c r="K1564" s="1" t="s">
        <v>22</v>
      </c>
      <c r="L1564" s="1" t="s">
        <v>30</v>
      </c>
      <c r="M1564" s="1" t="s">
        <v>50</v>
      </c>
      <c r="N1564" s="1" t="s">
        <v>32</v>
      </c>
      <c r="O1564" s="1" t="s">
        <v>161</v>
      </c>
      <c r="P1564" s="34"/>
      <c r="Q1564" s="34"/>
    </row>
    <row r="1565" spans="1:17" x14ac:dyDescent="0.3">
      <c r="A1565" s="1">
        <v>12868</v>
      </c>
      <c r="B1565" s="2">
        <v>40546</v>
      </c>
      <c r="C1565" s="1" t="s">
        <v>20</v>
      </c>
      <c r="D1565" s="1">
        <v>2</v>
      </c>
      <c r="E1565" s="1">
        <v>9.3699999999999992</v>
      </c>
      <c r="F1565" s="1" t="s">
        <v>25</v>
      </c>
      <c r="G1565" s="1">
        <v>1.22</v>
      </c>
      <c r="H1565" s="1">
        <f>(70/100*Canada_data[[#This Row],[Sales]])</f>
        <v>6.5589999999999993</v>
      </c>
      <c r="I1565" s="1">
        <f>Canada_data[[#This Row],[ Cost Of Goods ]]+Canada_data[[#This Row],[Shipping Cost]]</f>
        <v>7.778999999999999</v>
      </c>
      <c r="J1565" s="1" t="s">
        <v>265</v>
      </c>
      <c r="K1565" s="1" t="s">
        <v>16</v>
      </c>
      <c r="L1565" s="1" t="s">
        <v>27</v>
      </c>
      <c r="M1565" s="1" t="s">
        <v>28</v>
      </c>
      <c r="N1565" s="1" t="s">
        <v>38</v>
      </c>
      <c r="O1565" s="2">
        <v>40605</v>
      </c>
      <c r="P1565" s="34"/>
      <c r="Q1565" s="34"/>
    </row>
    <row r="1566" spans="1:17" x14ac:dyDescent="0.3">
      <c r="A1566" s="1">
        <v>8961</v>
      </c>
      <c r="B1566" s="2" t="s">
        <v>243</v>
      </c>
      <c r="C1566" s="1" t="s">
        <v>13</v>
      </c>
      <c r="D1566" s="1">
        <v>15</v>
      </c>
      <c r="E1566" s="1">
        <v>627.69000000000005</v>
      </c>
      <c r="F1566" s="1" t="s">
        <v>25</v>
      </c>
      <c r="G1566" s="1">
        <v>4</v>
      </c>
      <c r="H1566" s="1">
        <f>(70/100*Canada_data[[#This Row],[Sales]])</f>
        <v>439.38300000000004</v>
      </c>
      <c r="I1566" s="1">
        <f>Canada_data[[#This Row],[ Cost Of Goods ]]+Canada_data[[#This Row],[Shipping Cost]]</f>
        <v>443.38300000000004</v>
      </c>
      <c r="J1566" s="1" t="s">
        <v>56</v>
      </c>
      <c r="K1566" s="1" t="s">
        <v>44</v>
      </c>
      <c r="L1566" s="1" t="s">
        <v>30</v>
      </c>
      <c r="M1566" s="1" t="s">
        <v>31</v>
      </c>
      <c r="N1566" s="1" t="s">
        <v>19</v>
      </c>
      <c r="O1566" s="2">
        <v>40609</v>
      </c>
      <c r="P1566" s="34"/>
      <c r="Q1566" s="34"/>
    </row>
    <row r="1567" spans="1:17" x14ac:dyDescent="0.3">
      <c r="A1567" s="1">
        <v>38950</v>
      </c>
      <c r="B1567" s="2">
        <v>40581</v>
      </c>
      <c r="C1567" s="1" t="s">
        <v>53</v>
      </c>
      <c r="D1567" s="1">
        <v>39</v>
      </c>
      <c r="E1567" s="1">
        <v>74</v>
      </c>
      <c r="F1567" s="1" t="s">
        <v>25</v>
      </c>
      <c r="G1567" s="1">
        <v>0.76</v>
      </c>
      <c r="H1567" s="1">
        <f>(70/100*Canada_data[[#This Row],[Sales]])</f>
        <v>51.8</v>
      </c>
      <c r="I1567" s="1">
        <f>Canada_data[[#This Row],[ Cost Of Goods ]]+Canada_data[[#This Row],[Shipping Cost]]</f>
        <v>52.559999999999995</v>
      </c>
      <c r="J1567" s="1" t="s">
        <v>72</v>
      </c>
      <c r="K1567" s="1" t="s">
        <v>44</v>
      </c>
      <c r="L1567" s="1" t="s">
        <v>27</v>
      </c>
      <c r="M1567" s="1" t="s">
        <v>102</v>
      </c>
      <c r="N1567" s="1" t="s">
        <v>38</v>
      </c>
      <c r="O1567" s="2">
        <v>40609</v>
      </c>
      <c r="P1567" s="34"/>
      <c r="Q1567" s="34"/>
    </row>
    <row r="1568" spans="1:17" x14ac:dyDescent="0.3">
      <c r="A1568" s="1">
        <v>48288</v>
      </c>
      <c r="B1568" s="2" t="s">
        <v>86</v>
      </c>
      <c r="C1568" s="1" t="s">
        <v>60</v>
      </c>
      <c r="D1568" s="1">
        <v>25</v>
      </c>
      <c r="E1568" s="1">
        <v>3308.28</v>
      </c>
      <c r="F1568" s="1" t="s">
        <v>21</v>
      </c>
      <c r="G1568" s="1">
        <v>54.74</v>
      </c>
      <c r="H1568" s="1">
        <f>(70/100*Canada_data[[#This Row],[Sales]])</f>
        <v>2315.7959999999998</v>
      </c>
      <c r="I1568" s="1">
        <f>Canada_data[[#This Row],[ Cost Of Goods ]]+Canada_data[[#This Row],[Shipping Cost]]</f>
        <v>2370.5359999999996</v>
      </c>
      <c r="J1568" s="1" t="s">
        <v>15</v>
      </c>
      <c r="K1568" s="1" t="s">
        <v>16</v>
      </c>
      <c r="L1568" s="1" t="s">
        <v>17</v>
      </c>
      <c r="M1568" s="1" t="s">
        <v>150</v>
      </c>
      <c r="N1568" s="1" t="s">
        <v>62</v>
      </c>
      <c r="O1568" s="1" t="s">
        <v>205</v>
      </c>
      <c r="P1568" s="34"/>
      <c r="Q1568" s="34"/>
    </row>
    <row r="1569" spans="1:17" x14ac:dyDescent="0.3">
      <c r="A1569" s="1">
        <v>24871</v>
      </c>
      <c r="B1569" s="2" t="s">
        <v>191</v>
      </c>
      <c r="C1569" s="1" t="s">
        <v>60</v>
      </c>
      <c r="D1569" s="1">
        <v>6</v>
      </c>
      <c r="E1569" s="1">
        <v>143.78</v>
      </c>
      <c r="F1569" s="1" t="s">
        <v>25</v>
      </c>
      <c r="G1569" s="1">
        <v>8.99</v>
      </c>
      <c r="H1569" s="1">
        <f>(70/100*Canada_data[[#This Row],[Sales]])</f>
        <v>100.646</v>
      </c>
      <c r="I1569" s="1">
        <f>Canada_data[[#This Row],[ Cost Of Goods ]]+Canada_data[[#This Row],[Shipping Cost]]</f>
        <v>109.636</v>
      </c>
      <c r="J1569" s="1" t="s">
        <v>26</v>
      </c>
      <c r="K1569" s="1" t="s">
        <v>22</v>
      </c>
      <c r="L1569" s="1" t="s">
        <v>17</v>
      </c>
      <c r="M1569" s="1" t="s">
        <v>18</v>
      </c>
      <c r="N1569" s="1" t="s">
        <v>32</v>
      </c>
      <c r="O1569" s="1" t="s">
        <v>67</v>
      </c>
      <c r="P1569" s="34"/>
      <c r="Q1569" s="34"/>
    </row>
    <row r="1570" spans="1:17" x14ac:dyDescent="0.3">
      <c r="A1570" s="1">
        <v>24326</v>
      </c>
      <c r="B1570" s="2" t="s">
        <v>264</v>
      </c>
      <c r="C1570" s="1" t="s">
        <v>20</v>
      </c>
      <c r="D1570" s="1">
        <v>12</v>
      </c>
      <c r="E1570" s="1">
        <v>78.36</v>
      </c>
      <c r="F1570" s="1" t="s">
        <v>25</v>
      </c>
      <c r="G1570" s="1">
        <v>1.5</v>
      </c>
      <c r="H1570" s="1">
        <f>(70/100*Canada_data[[#This Row],[Sales]])</f>
        <v>54.851999999999997</v>
      </c>
      <c r="I1570" s="1">
        <f>Canada_data[[#This Row],[ Cost Of Goods ]]+Canada_data[[#This Row],[Shipping Cost]]</f>
        <v>56.351999999999997</v>
      </c>
      <c r="J1570" s="1" t="s">
        <v>108</v>
      </c>
      <c r="K1570" s="1" t="s">
        <v>22</v>
      </c>
      <c r="L1570" s="1" t="s">
        <v>27</v>
      </c>
      <c r="M1570" s="1" t="s">
        <v>41</v>
      </c>
      <c r="N1570" s="1" t="s">
        <v>38</v>
      </c>
      <c r="O1570" s="1" t="s">
        <v>230</v>
      </c>
      <c r="P1570" s="34"/>
      <c r="Q1570" s="34"/>
    </row>
    <row r="1571" spans="1:17" x14ac:dyDescent="0.3">
      <c r="A1571" s="1">
        <v>37252</v>
      </c>
      <c r="B1571" s="2" t="s">
        <v>97</v>
      </c>
      <c r="C1571" s="1" t="s">
        <v>13</v>
      </c>
      <c r="D1571" s="1">
        <v>21</v>
      </c>
      <c r="E1571" s="1">
        <v>1503.49</v>
      </c>
      <c r="F1571" s="1" t="s">
        <v>25</v>
      </c>
      <c r="G1571" s="1">
        <v>3.5</v>
      </c>
      <c r="H1571" s="1">
        <f>(70/100*Canada_data[[#This Row],[Sales]])</f>
        <v>1052.443</v>
      </c>
      <c r="I1571" s="1">
        <f>Canada_data[[#This Row],[ Cost Of Goods ]]+Canada_data[[#This Row],[Shipping Cost]]</f>
        <v>1055.943</v>
      </c>
      <c r="J1571" s="1" t="s">
        <v>40</v>
      </c>
      <c r="K1571" s="1" t="s">
        <v>22</v>
      </c>
      <c r="L1571" s="1" t="s">
        <v>27</v>
      </c>
      <c r="M1571" s="1" t="s">
        <v>76</v>
      </c>
      <c r="N1571" s="1" t="s">
        <v>19</v>
      </c>
      <c r="O1571" s="1" t="s">
        <v>163</v>
      </c>
      <c r="P1571" s="34"/>
      <c r="Q1571" s="34"/>
    </row>
    <row r="1572" spans="1:17" x14ac:dyDescent="0.3">
      <c r="A1572" s="1">
        <v>8704</v>
      </c>
      <c r="B1572" s="2" t="s">
        <v>228</v>
      </c>
      <c r="C1572" s="1" t="s">
        <v>60</v>
      </c>
      <c r="D1572" s="1">
        <v>43</v>
      </c>
      <c r="E1572" s="1">
        <v>449.17</v>
      </c>
      <c r="F1572" s="1" t="s">
        <v>25</v>
      </c>
      <c r="G1572" s="1">
        <v>1.0900000000000001</v>
      </c>
      <c r="H1572" s="1">
        <f>(70/100*Canada_data[[#This Row],[Sales]])</f>
        <v>314.41899999999998</v>
      </c>
      <c r="I1572" s="1">
        <f>Canada_data[[#This Row],[ Cost Of Goods ]]+Canada_data[[#This Row],[Shipping Cost]]</f>
        <v>315.50899999999996</v>
      </c>
      <c r="J1572" s="1" t="s">
        <v>72</v>
      </c>
      <c r="K1572" s="1" t="s">
        <v>29</v>
      </c>
      <c r="L1572" s="1" t="s">
        <v>27</v>
      </c>
      <c r="M1572" s="1" t="s">
        <v>41</v>
      </c>
      <c r="N1572" s="1" t="s">
        <v>38</v>
      </c>
      <c r="O1572" s="2">
        <v>40550</v>
      </c>
      <c r="P1572" s="34"/>
      <c r="Q1572" s="34"/>
    </row>
    <row r="1573" spans="1:17" x14ac:dyDescent="0.3">
      <c r="A1573" s="1">
        <v>37505</v>
      </c>
      <c r="B1573" s="2">
        <v>40608</v>
      </c>
      <c r="C1573" s="1" t="s">
        <v>13</v>
      </c>
      <c r="D1573" s="1">
        <v>1</v>
      </c>
      <c r="E1573" s="1">
        <v>29.19</v>
      </c>
      <c r="F1573" s="1" t="s">
        <v>25</v>
      </c>
      <c r="G1573" s="1">
        <v>12.39</v>
      </c>
      <c r="H1573" s="1">
        <f>(70/100*Canada_data[[#This Row],[Sales]])</f>
        <v>20.433</v>
      </c>
      <c r="I1573" s="1">
        <f>Canada_data[[#This Row],[ Cost Of Goods ]]+Canada_data[[#This Row],[Shipping Cost]]</f>
        <v>32.823</v>
      </c>
      <c r="J1573" s="1" t="s">
        <v>15</v>
      </c>
      <c r="K1573" s="1" t="s">
        <v>29</v>
      </c>
      <c r="L1573" s="1" t="s">
        <v>27</v>
      </c>
      <c r="M1573" s="1" t="s">
        <v>168</v>
      </c>
      <c r="N1573" s="1" t="s">
        <v>19</v>
      </c>
      <c r="O1573" s="2">
        <v>40669</v>
      </c>
      <c r="P1573" s="34"/>
      <c r="Q1573" s="34"/>
    </row>
    <row r="1574" spans="1:17" x14ac:dyDescent="0.3">
      <c r="A1574" s="1">
        <v>38212</v>
      </c>
      <c r="B1574" s="2">
        <v>40637</v>
      </c>
      <c r="C1574" s="1" t="s">
        <v>60</v>
      </c>
      <c r="D1574" s="1">
        <v>38</v>
      </c>
      <c r="E1574" s="1">
        <v>3821.4045000000001</v>
      </c>
      <c r="F1574" s="1" t="s">
        <v>25</v>
      </c>
      <c r="G1574" s="1">
        <v>2.5</v>
      </c>
      <c r="H1574" s="1">
        <f>(70/100*Canada_data[[#This Row],[Sales]])</f>
        <v>2674.98315</v>
      </c>
      <c r="I1574" s="1">
        <f>Canada_data[[#This Row],[ Cost Of Goods ]]+Canada_data[[#This Row],[Shipping Cost]]</f>
        <v>2677.48315</v>
      </c>
      <c r="J1574" s="1" t="s">
        <v>15</v>
      </c>
      <c r="K1574" s="1" t="s">
        <v>29</v>
      </c>
      <c r="L1574" s="1" t="s">
        <v>30</v>
      </c>
      <c r="M1574" s="1" t="s">
        <v>50</v>
      </c>
      <c r="N1574" s="1" t="s">
        <v>19</v>
      </c>
      <c r="O1574" s="2">
        <v>40698</v>
      </c>
      <c r="P1574" s="34"/>
      <c r="Q1574" s="34"/>
    </row>
    <row r="1575" spans="1:17" x14ac:dyDescent="0.3">
      <c r="A1575" s="1">
        <v>26723</v>
      </c>
      <c r="B1575" s="2">
        <v>40605</v>
      </c>
      <c r="C1575" s="1" t="s">
        <v>13</v>
      </c>
      <c r="D1575" s="1">
        <v>8</v>
      </c>
      <c r="E1575" s="1">
        <v>441.80450000000002</v>
      </c>
      <c r="F1575" s="1" t="s">
        <v>25</v>
      </c>
      <c r="G1575" s="1">
        <v>7.69</v>
      </c>
      <c r="H1575" s="1">
        <f>(70/100*Canada_data[[#This Row],[Sales]])</f>
        <v>309.26315</v>
      </c>
      <c r="I1575" s="1">
        <f>Canada_data[[#This Row],[ Cost Of Goods ]]+Canada_data[[#This Row],[Shipping Cost]]</f>
        <v>316.95314999999999</v>
      </c>
      <c r="J1575" s="1" t="s">
        <v>59</v>
      </c>
      <c r="K1575" s="1" t="s">
        <v>16</v>
      </c>
      <c r="L1575" s="1" t="s">
        <v>30</v>
      </c>
      <c r="M1575" s="1" t="s">
        <v>50</v>
      </c>
      <c r="N1575" s="1" t="s">
        <v>19</v>
      </c>
      <c r="O1575" s="2">
        <v>40758</v>
      </c>
      <c r="P1575" s="34"/>
      <c r="Q1575" s="34"/>
    </row>
    <row r="1576" spans="1:17" x14ac:dyDescent="0.3">
      <c r="A1576" s="1">
        <v>14852</v>
      </c>
      <c r="B1576" s="2" t="s">
        <v>250</v>
      </c>
      <c r="C1576" s="1" t="s">
        <v>60</v>
      </c>
      <c r="D1576" s="1">
        <v>9</v>
      </c>
      <c r="E1576" s="1">
        <v>3800.4</v>
      </c>
      <c r="F1576" s="1" t="s">
        <v>14</v>
      </c>
      <c r="G1576" s="1">
        <v>19.989999999999998</v>
      </c>
      <c r="H1576" s="1">
        <f>(70/100*Canada_data[[#This Row],[Sales]])</f>
        <v>2660.2799999999997</v>
      </c>
      <c r="I1576" s="1">
        <f>Canada_data[[#This Row],[ Cost Of Goods ]]+Canada_data[[#This Row],[Shipping Cost]]</f>
        <v>2680.2699999999995</v>
      </c>
      <c r="J1576" s="1" t="s">
        <v>15</v>
      </c>
      <c r="K1576" s="1" t="s">
        <v>16</v>
      </c>
      <c r="L1576" s="1" t="s">
        <v>27</v>
      </c>
      <c r="M1576" s="1" t="s">
        <v>79</v>
      </c>
      <c r="N1576" s="1" t="s">
        <v>19</v>
      </c>
      <c r="O1576" s="1" t="s">
        <v>250</v>
      </c>
      <c r="P1576" s="34"/>
      <c r="Q1576" s="34"/>
    </row>
    <row r="1577" spans="1:17" x14ac:dyDescent="0.3">
      <c r="A1577" s="1">
        <v>16258</v>
      </c>
      <c r="B1577" s="2">
        <v>40701</v>
      </c>
      <c r="C1577" s="1" t="s">
        <v>60</v>
      </c>
      <c r="D1577" s="1">
        <v>1</v>
      </c>
      <c r="E1577" s="1">
        <v>9.69</v>
      </c>
      <c r="F1577" s="1" t="s">
        <v>25</v>
      </c>
      <c r="G1577" s="1">
        <v>4.72</v>
      </c>
      <c r="H1577" s="1">
        <f>(70/100*Canada_data[[#This Row],[Sales]])</f>
        <v>6.7829999999999995</v>
      </c>
      <c r="I1577" s="1">
        <f>Canada_data[[#This Row],[ Cost Of Goods ]]+Canada_data[[#This Row],[Shipping Cost]]</f>
        <v>11.503</v>
      </c>
      <c r="J1577" s="1" t="s">
        <v>72</v>
      </c>
      <c r="K1577" s="1" t="s">
        <v>22</v>
      </c>
      <c r="L1577" s="1" t="s">
        <v>27</v>
      </c>
      <c r="M1577" s="1" t="s">
        <v>28</v>
      </c>
      <c r="N1577" s="1" t="s">
        <v>19</v>
      </c>
      <c r="O1577" s="2">
        <v>40731</v>
      </c>
      <c r="P1577" s="34"/>
      <c r="Q1577" s="34"/>
    </row>
    <row r="1578" spans="1:17" x14ac:dyDescent="0.3">
      <c r="A1578" s="1">
        <v>29958</v>
      </c>
      <c r="B1578" s="2">
        <v>40695</v>
      </c>
      <c r="C1578" s="1" t="s">
        <v>35</v>
      </c>
      <c r="D1578" s="1">
        <v>32</v>
      </c>
      <c r="E1578" s="1">
        <v>14861.07</v>
      </c>
      <c r="F1578" s="1" t="s">
        <v>21</v>
      </c>
      <c r="G1578" s="1">
        <v>26</v>
      </c>
      <c r="H1578" s="1">
        <f>(70/100*Canada_data[[#This Row],[Sales]])</f>
        <v>10402.749</v>
      </c>
      <c r="I1578" s="1">
        <f>Canada_data[[#This Row],[ Cost Of Goods ]]+Canada_data[[#This Row],[Shipping Cost]]</f>
        <v>10428.749</v>
      </c>
      <c r="J1578" s="1" t="s">
        <v>36</v>
      </c>
      <c r="K1578" s="1" t="s">
        <v>16</v>
      </c>
      <c r="L1578" s="1" t="s">
        <v>17</v>
      </c>
      <c r="M1578" s="1" t="s">
        <v>23</v>
      </c>
      <c r="N1578" s="1" t="s">
        <v>24</v>
      </c>
      <c r="O1578" s="2">
        <v>40756</v>
      </c>
      <c r="P1578" s="34"/>
      <c r="Q1578" s="34"/>
    </row>
    <row r="1579" spans="1:17" x14ac:dyDescent="0.3">
      <c r="A1579" s="1">
        <v>35584</v>
      </c>
      <c r="B1579" s="2">
        <v>40607</v>
      </c>
      <c r="C1579" s="1" t="s">
        <v>60</v>
      </c>
      <c r="D1579" s="1">
        <v>15</v>
      </c>
      <c r="E1579" s="1">
        <v>150.33000000000001</v>
      </c>
      <c r="F1579" s="1" t="s">
        <v>14</v>
      </c>
      <c r="G1579" s="1">
        <v>9.4499999999999993</v>
      </c>
      <c r="H1579" s="1">
        <f>(70/100*Canada_data[[#This Row],[Sales]])</f>
        <v>105.23100000000001</v>
      </c>
      <c r="I1579" s="1">
        <f>Canada_data[[#This Row],[ Cost Of Goods ]]+Canada_data[[#This Row],[Shipping Cost]]</f>
        <v>114.68100000000001</v>
      </c>
      <c r="J1579" s="1" t="s">
        <v>56</v>
      </c>
      <c r="K1579" s="1" t="s">
        <v>22</v>
      </c>
      <c r="L1579" s="1" t="s">
        <v>27</v>
      </c>
      <c r="M1579" s="1" t="s">
        <v>64</v>
      </c>
      <c r="N1579" s="1" t="s">
        <v>19</v>
      </c>
      <c r="O1579" s="2">
        <v>40607</v>
      </c>
      <c r="P1579" s="34"/>
      <c r="Q1579" s="34"/>
    </row>
    <row r="1580" spans="1:17" x14ac:dyDescent="0.3">
      <c r="A1580" s="1">
        <v>10245</v>
      </c>
      <c r="B1580" s="2" t="s">
        <v>181</v>
      </c>
      <c r="C1580" s="1" t="s">
        <v>60</v>
      </c>
      <c r="D1580" s="1">
        <v>20</v>
      </c>
      <c r="E1580" s="1">
        <v>2573.29</v>
      </c>
      <c r="F1580" s="1" t="s">
        <v>21</v>
      </c>
      <c r="G1580" s="1">
        <v>70.2</v>
      </c>
      <c r="H1580" s="1">
        <f>(70/100*Canada_data[[#This Row],[Sales]])</f>
        <v>1801.3029999999999</v>
      </c>
      <c r="I1580" s="1">
        <f>Canada_data[[#This Row],[ Cost Of Goods ]]+Canada_data[[#This Row],[Shipping Cost]]</f>
        <v>1871.5029999999999</v>
      </c>
      <c r="J1580" s="1" t="s">
        <v>56</v>
      </c>
      <c r="K1580" s="1" t="s">
        <v>22</v>
      </c>
      <c r="L1580" s="1" t="s">
        <v>17</v>
      </c>
      <c r="M1580" s="1" t="s">
        <v>23</v>
      </c>
      <c r="N1580" s="1" t="s">
        <v>24</v>
      </c>
      <c r="O1580" s="1" t="s">
        <v>176</v>
      </c>
      <c r="P1580" s="34"/>
      <c r="Q1580" s="34"/>
    </row>
    <row r="1581" spans="1:17" x14ac:dyDescent="0.3">
      <c r="A1581" s="1">
        <v>6502</v>
      </c>
      <c r="B1581" s="2" t="s">
        <v>34</v>
      </c>
      <c r="C1581" s="1" t="s">
        <v>60</v>
      </c>
      <c r="D1581" s="1">
        <v>30</v>
      </c>
      <c r="E1581" s="1">
        <v>306.92</v>
      </c>
      <c r="F1581" s="1" t="s">
        <v>25</v>
      </c>
      <c r="G1581" s="1">
        <v>5.12</v>
      </c>
      <c r="H1581" s="1">
        <f>(70/100*Canada_data[[#This Row],[Sales]])</f>
        <v>214.84399999999999</v>
      </c>
      <c r="I1581" s="1">
        <f>Canada_data[[#This Row],[ Cost Of Goods ]]+Canada_data[[#This Row],[Shipping Cost]]</f>
        <v>219.964</v>
      </c>
      <c r="J1581" s="1" t="s">
        <v>56</v>
      </c>
      <c r="K1581" s="1" t="s">
        <v>29</v>
      </c>
      <c r="L1581" s="1" t="s">
        <v>27</v>
      </c>
      <c r="M1581" s="1" t="s">
        <v>28</v>
      </c>
      <c r="N1581" s="1" t="s">
        <v>19</v>
      </c>
      <c r="O1581" s="1" t="s">
        <v>66</v>
      </c>
      <c r="P1581" s="34"/>
      <c r="Q1581" s="34"/>
    </row>
    <row r="1582" spans="1:17" x14ac:dyDescent="0.3">
      <c r="A1582" s="1">
        <v>37380</v>
      </c>
      <c r="B1582" s="2">
        <v>40547</v>
      </c>
      <c r="C1582" s="1" t="s">
        <v>20</v>
      </c>
      <c r="D1582" s="1">
        <v>29</v>
      </c>
      <c r="E1582" s="1">
        <v>737.38</v>
      </c>
      <c r="F1582" s="1" t="s">
        <v>25</v>
      </c>
      <c r="G1582" s="1">
        <v>5.3</v>
      </c>
      <c r="H1582" s="1">
        <f>(70/100*Canada_data[[#This Row],[Sales]])</f>
        <v>516.16599999999994</v>
      </c>
      <c r="I1582" s="1">
        <f>Canada_data[[#This Row],[ Cost Of Goods ]]+Canada_data[[#This Row],[Shipping Cost]]</f>
        <v>521.46599999999989</v>
      </c>
      <c r="J1582" s="1" t="s">
        <v>15</v>
      </c>
      <c r="K1582" s="1" t="s">
        <v>29</v>
      </c>
      <c r="L1582" s="1" t="s">
        <v>17</v>
      </c>
      <c r="M1582" s="1" t="s">
        <v>23</v>
      </c>
      <c r="N1582" s="1" t="s">
        <v>47</v>
      </c>
      <c r="O1582" s="2">
        <v>40578</v>
      </c>
      <c r="P1582" s="34"/>
      <c r="Q1582" s="34"/>
    </row>
    <row r="1583" spans="1:17" x14ac:dyDescent="0.3">
      <c r="A1583" s="1">
        <v>16291</v>
      </c>
      <c r="B1583" s="2">
        <v>40759</v>
      </c>
      <c r="C1583" s="1" t="s">
        <v>53</v>
      </c>
      <c r="D1583" s="1">
        <v>31</v>
      </c>
      <c r="E1583" s="1">
        <v>894.64</v>
      </c>
      <c r="F1583" s="1" t="s">
        <v>25</v>
      </c>
      <c r="G1583" s="1">
        <v>19.46</v>
      </c>
      <c r="H1583" s="1">
        <f>(70/100*Canada_data[[#This Row],[Sales]])</f>
        <v>626.24799999999993</v>
      </c>
      <c r="I1583" s="1">
        <f>Canada_data[[#This Row],[ Cost Of Goods ]]+Canada_data[[#This Row],[Shipping Cost]]</f>
        <v>645.70799999999997</v>
      </c>
      <c r="J1583" s="1" t="s">
        <v>56</v>
      </c>
      <c r="K1583" s="1" t="s">
        <v>16</v>
      </c>
      <c r="L1583" s="1" t="s">
        <v>17</v>
      </c>
      <c r="M1583" s="1" t="s">
        <v>18</v>
      </c>
      <c r="N1583" s="1" t="s">
        <v>19</v>
      </c>
      <c r="O1583" s="2">
        <v>40790</v>
      </c>
      <c r="P1583" s="34"/>
      <c r="Q1583" s="34"/>
    </row>
    <row r="1584" spans="1:17" x14ac:dyDescent="0.3">
      <c r="A1584" s="1">
        <v>25280</v>
      </c>
      <c r="B1584" s="2" t="s">
        <v>110</v>
      </c>
      <c r="C1584" s="1" t="s">
        <v>53</v>
      </c>
      <c r="D1584" s="1">
        <v>16</v>
      </c>
      <c r="E1584" s="1">
        <v>179.26</v>
      </c>
      <c r="F1584" s="1" t="s">
        <v>25</v>
      </c>
      <c r="G1584" s="1">
        <v>2.99</v>
      </c>
      <c r="H1584" s="1">
        <f>(70/100*Canada_data[[#This Row],[Sales]])</f>
        <v>125.48199999999999</v>
      </c>
      <c r="I1584" s="1">
        <f>Canada_data[[#This Row],[ Cost Of Goods ]]+Canada_data[[#This Row],[Shipping Cost]]</f>
        <v>128.47199999999998</v>
      </c>
      <c r="J1584" s="1" t="s">
        <v>56</v>
      </c>
      <c r="K1584" s="1" t="s">
        <v>22</v>
      </c>
      <c r="L1584" s="1" t="s">
        <v>27</v>
      </c>
      <c r="M1584" s="1" t="s">
        <v>79</v>
      </c>
      <c r="N1584" s="1" t="s">
        <v>19</v>
      </c>
      <c r="O1584" s="1" t="s">
        <v>238</v>
      </c>
      <c r="P1584" s="34"/>
      <c r="Q1584" s="34"/>
    </row>
    <row r="1585" spans="1:17" x14ac:dyDescent="0.3">
      <c r="A1585" s="1">
        <v>27364</v>
      </c>
      <c r="B1585" s="2" t="s">
        <v>99</v>
      </c>
      <c r="C1585" s="1" t="s">
        <v>60</v>
      </c>
      <c r="D1585" s="1">
        <v>25</v>
      </c>
      <c r="E1585" s="1">
        <v>74.069999999999993</v>
      </c>
      <c r="F1585" s="1" t="s">
        <v>25</v>
      </c>
      <c r="G1585" s="1">
        <v>1.49</v>
      </c>
      <c r="H1585" s="1">
        <f>(70/100*Canada_data[[#This Row],[Sales]])</f>
        <v>51.84899999999999</v>
      </c>
      <c r="I1585" s="1">
        <f>Canada_data[[#This Row],[ Cost Of Goods ]]+Canada_data[[#This Row],[Shipping Cost]]</f>
        <v>53.338999999999992</v>
      </c>
      <c r="J1585" s="1" t="s">
        <v>40</v>
      </c>
      <c r="K1585" s="1" t="s">
        <v>22</v>
      </c>
      <c r="L1585" s="1" t="s">
        <v>27</v>
      </c>
      <c r="M1585" s="1" t="s">
        <v>79</v>
      </c>
      <c r="N1585" s="1" t="s">
        <v>19</v>
      </c>
      <c r="O1585" s="1" t="s">
        <v>100</v>
      </c>
      <c r="P1585" s="34"/>
      <c r="Q1585" s="34"/>
    </row>
    <row r="1586" spans="1:17" x14ac:dyDescent="0.3">
      <c r="A1586" s="1">
        <v>43298</v>
      </c>
      <c r="B1586" s="2">
        <v>40823</v>
      </c>
      <c r="C1586" s="1" t="s">
        <v>53</v>
      </c>
      <c r="D1586" s="1">
        <v>33</v>
      </c>
      <c r="E1586" s="1">
        <v>5964.19</v>
      </c>
      <c r="F1586" s="1" t="s">
        <v>25</v>
      </c>
      <c r="G1586" s="1">
        <v>24.49</v>
      </c>
      <c r="H1586" s="1">
        <f>(70/100*Canada_data[[#This Row],[Sales]])</f>
        <v>4174.9329999999991</v>
      </c>
      <c r="I1586" s="1">
        <f>Canada_data[[#This Row],[ Cost Of Goods ]]+Canada_data[[#This Row],[Shipping Cost]]</f>
        <v>4199.4229999999989</v>
      </c>
      <c r="J1586" s="1" t="s">
        <v>59</v>
      </c>
      <c r="K1586" s="1" t="s">
        <v>16</v>
      </c>
      <c r="L1586" s="1" t="s">
        <v>30</v>
      </c>
      <c r="M1586" s="1" t="s">
        <v>214</v>
      </c>
      <c r="N1586" s="1" t="s">
        <v>93</v>
      </c>
      <c r="O1586" s="2">
        <v>40884</v>
      </c>
      <c r="P1586" s="34"/>
      <c r="Q1586" s="34"/>
    </row>
    <row r="1587" spans="1:17" x14ac:dyDescent="0.3">
      <c r="A1587" s="1">
        <v>32613</v>
      </c>
      <c r="B1587" s="2" t="s">
        <v>95</v>
      </c>
      <c r="C1587" s="1" t="s">
        <v>13</v>
      </c>
      <c r="D1587" s="1">
        <v>38</v>
      </c>
      <c r="E1587" s="1">
        <v>5228.2</v>
      </c>
      <c r="F1587" s="1" t="s">
        <v>25</v>
      </c>
      <c r="G1587" s="1">
        <v>35</v>
      </c>
      <c r="H1587" s="1">
        <f>(70/100*Canada_data[[#This Row],[Sales]])</f>
        <v>3659.74</v>
      </c>
      <c r="I1587" s="1">
        <f>Canada_data[[#This Row],[ Cost Of Goods ]]+Canada_data[[#This Row],[Shipping Cost]]</f>
        <v>3694.74</v>
      </c>
      <c r="J1587" s="1" t="s">
        <v>36</v>
      </c>
      <c r="K1587" s="1" t="s">
        <v>16</v>
      </c>
      <c r="L1587" s="1" t="s">
        <v>27</v>
      </c>
      <c r="M1587" s="1" t="s">
        <v>64</v>
      </c>
      <c r="N1587" s="1" t="s">
        <v>93</v>
      </c>
      <c r="O1587" s="1" t="s">
        <v>87</v>
      </c>
      <c r="P1587" s="34"/>
      <c r="Q1587" s="34"/>
    </row>
    <row r="1588" spans="1:17" x14ac:dyDescent="0.3">
      <c r="A1588" s="1">
        <v>21542</v>
      </c>
      <c r="B1588" s="2" t="s">
        <v>110</v>
      </c>
      <c r="C1588" s="1" t="s">
        <v>35</v>
      </c>
      <c r="D1588" s="1">
        <v>18</v>
      </c>
      <c r="E1588" s="1">
        <v>404.3</v>
      </c>
      <c r="F1588" s="1" t="s">
        <v>25</v>
      </c>
      <c r="G1588" s="1">
        <v>8.99</v>
      </c>
      <c r="H1588" s="1">
        <f>(70/100*Canada_data[[#This Row],[Sales]])</f>
        <v>283.01</v>
      </c>
      <c r="I1588" s="1">
        <f>Canada_data[[#This Row],[ Cost Of Goods ]]+Canada_data[[#This Row],[Shipping Cost]]</f>
        <v>292</v>
      </c>
      <c r="J1588" s="1" t="s">
        <v>126</v>
      </c>
      <c r="K1588" s="1" t="s">
        <v>22</v>
      </c>
      <c r="L1588" s="1" t="s">
        <v>27</v>
      </c>
      <c r="M1588" s="1" t="s">
        <v>41</v>
      </c>
      <c r="N1588" s="1" t="s">
        <v>32</v>
      </c>
      <c r="O1588" s="1" t="s">
        <v>100</v>
      </c>
      <c r="P1588" s="34"/>
      <c r="Q1588" s="34"/>
    </row>
    <row r="1589" spans="1:17" x14ac:dyDescent="0.3">
      <c r="A1589" s="1">
        <v>11425</v>
      </c>
      <c r="B1589" s="2" t="s">
        <v>159</v>
      </c>
      <c r="C1589" s="1" t="s">
        <v>20</v>
      </c>
      <c r="D1589" s="1">
        <v>23</v>
      </c>
      <c r="E1589" s="1">
        <v>2969.6365000000001</v>
      </c>
      <c r="F1589" s="1" t="s">
        <v>14</v>
      </c>
      <c r="G1589" s="1">
        <v>8.99</v>
      </c>
      <c r="H1589" s="1">
        <f>(70/100*Canada_data[[#This Row],[Sales]])</f>
        <v>2078.7455500000001</v>
      </c>
      <c r="I1589" s="1">
        <f>Canada_data[[#This Row],[ Cost Of Goods ]]+Canada_data[[#This Row],[Shipping Cost]]</f>
        <v>2087.7355499999999</v>
      </c>
      <c r="J1589" s="1" t="s">
        <v>56</v>
      </c>
      <c r="K1589" s="1" t="s">
        <v>16</v>
      </c>
      <c r="L1589" s="1" t="s">
        <v>30</v>
      </c>
      <c r="M1589" s="1" t="s">
        <v>50</v>
      </c>
      <c r="N1589" s="1" t="s">
        <v>19</v>
      </c>
      <c r="O1589" s="1" t="s">
        <v>269</v>
      </c>
      <c r="P1589" s="34"/>
      <c r="Q1589" s="34"/>
    </row>
    <row r="1590" spans="1:17" x14ac:dyDescent="0.3">
      <c r="A1590" s="1">
        <v>48071</v>
      </c>
      <c r="B1590" s="2">
        <v>40605</v>
      </c>
      <c r="C1590" s="1" t="s">
        <v>13</v>
      </c>
      <c r="D1590" s="1">
        <v>1</v>
      </c>
      <c r="E1590" s="1">
        <v>22.74</v>
      </c>
      <c r="F1590" s="1" t="s">
        <v>14</v>
      </c>
      <c r="G1590" s="1">
        <v>4.9800000000000004</v>
      </c>
      <c r="H1590" s="1">
        <f>(70/100*Canada_data[[#This Row],[Sales]])</f>
        <v>15.917999999999997</v>
      </c>
      <c r="I1590" s="1">
        <f>Canada_data[[#This Row],[ Cost Of Goods ]]+Canada_data[[#This Row],[Shipping Cost]]</f>
        <v>20.897999999999996</v>
      </c>
      <c r="J1590" s="1" t="s">
        <v>43</v>
      </c>
      <c r="K1590" s="1" t="s">
        <v>29</v>
      </c>
      <c r="L1590" s="1" t="s">
        <v>17</v>
      </c>
      <c r="M1590" s="1" t="s">
        <v>18</v>
      </c>
      <c r="N1590" s="1" t="s">
        <v>32</v>
      </c>
      <c r="O1590" s="2">
        <v>40880</v>
      </c>
      <c r="P1590" s="34"/>
      <c r="Q1590" s="34"/>
    </row>
    <row r="1591" spans="1:17" x14ac:dyDescent="0.3">
      <c r="A1591" s="1">
        <v>54401</v>
      </c>
      <c r="B1591" s="2">
        <v>40645</v>
      </c>
      <c r="C1591" s="1" t="s">
        <v>35</v>
      </c>
      <c r="D1591" s="1">
        <v>34</v>
      </c>
      <c r="E1591" s="1">
        <v>670.02</v>
      </c>
      <c r="F1591" s="1" t="s">
        <v>25</v>
      </c>
      <c r="G1591" s="1">
        <v>1.49</v>
      </c>
      <c r="H1591" s="1">
        <f>(70/100*Canada_data[[#This Row],[Sales]])</f>
        <v>469.01399999999995</v>
      </c>
      <c r="I1591" s="1">
        <f>Canada_data[[#This Row],[ Cost Of Goods ]]+Canada_data[[#This Row],[Shipping Cost]]</f>
        <v>470.50399999999996</v>
      </c>
      <c r="J1591" s="1" t="s">
        <v>56</v>
      </c>
      <c r="K1591" s="1" t="s">
        <v>29</v>
      </c>
      <c r="L1591" s="1" t="s">
        <v>27</v>
      </c>
      <c r="M1591" s="1" t="s">
        <v>79</v>
      </c>
      <c r="N1591" s="1" t="s">
        <v>19</v>
      </c>
      <c r="O1591" s="2">
        <v>40706</v>
      </c>
      <c r="P1591" s="34"/>
      <c r="Q1591" s="34"/>
    </row>
    <row r="1592" spans="1:17" x14ac:dyDescent="0.3">
      <c r="A1592" s="1">
        <v>17287</v>
      </c>
      <c r="B1592" s="2">
        <v>40667</v>
      </c>
      <c r="C1592" s="1" t="s">
        <v>35</v>
      </c>
      <c r="D1592" s="1">
        <v>38</v>
      </c>
      <c r="E1592" s="1">
        <v>5793.46</v>
      </c>
      <c r="F1592" s="1" t="s">
        <v>25</v>
      </c>
      <c r="G1592" s="1">
        <v>13.99</v>
      </c>
      <c r="H1592" s="1">
        <f>(70/100*Canada_data[[#This Row],[Sales]])</f>
        <v>4055.4219999999996</v>
      </c>
      <c r="I1592" s="1">
        <f>Canada_data[[#This Row],[ Cost Of Goods ]]+Canada_data[[#This Row],[Shipping Cost]]</f>
        <v>4069.4119999999994</v>
      </c>
      <c r="J1592" s="1" t="s">
        <v>59</v>
      </c>
      <c r="K1592" s="1" t="s">
        <v>29</v>
      </c>
      <c r="L1592" s="1" t="s">
        <v>30</v>
      </c>
      <c r="M1592" s="1" t="s">
        <v>46</v>
      </c>
      <c r="N1592" s="1" t="s">
        <v>47</v>
      </c>
      <c r="O1592" s="2">
        <v>40698</v>
      </c>
      <c r="P1592" s="34"/>
      <c r="Q1592" s="34"/>
    </row>
    <row r="1593" spans="1:17" x14ac:dyDescent="0.3">
      <c r="A1593" s="1">
        <v>33126</v>
      </c>
      <c r="B1593" s="2">
        <v>40888</v>
      </c>
      <c r="C1593" s="1" t="s">
        <v>20</v>
      </c>
      <c r="D1593" s="1">
        <v>28</v>
      </c>
      <c r="E1593" s="1">
        <v>175.76</v>
      </c>
      <c r="F1593" s="1" t="s">
        <v>25</v>
      </c>
      <c r="G1593" s="1">
        <v>0.5</v>
      </c>
      <c r="H1593" s="1">
        <f>(70/100*Canada_data[[#This Row],[Sales]])</f>
        <v>123.03199999999998</v>
      </c>
      <c r="I1593" s="1">
        <f>Canada_data[[#This Row],[ Cost Of Goods ]]+Canada_data[[#This Row],[Shipping Cost]]</f>
        <v>123.53199999999998</v>
      </c>
      <c r="J1593" s="1" t="s">
        <v>15</v>
      </c>
      <c r="K1593" s="1" t="s">
        <v>44</v>
      </c>
      <c r="L1593" s="1" t="s">
        <v>27</v>
      </c>
      <c r="M1593" s="1" t="s">
        <v>85</v>
      </c>
      <c r="N1593" s="1" t="s">
        <v>19</v>
      </c>
      <c r="O1593" s="1" t="s">
        <v>33</v>
      </c>
      <c r="P1593" s="34"/>
      <c r="Q1593" s="34"/>
    </row>
    <row r="1594" spans="1:17" x14ac:dyDescent="0.3">
      <c r="A1594" s="1">
        <v>42727</v>
      </c>
      <c r="B1594" s="2" t="s">
        <v>83</v>
      </c>
      <c r="C1594" s="1" t="s">
        <v>53</v>
      </c>
      <c r="D1594" s="1">
        <v>21</v>
      </c>
      <c r="E1594" s="1">
        <v>177.06</v>
      </c>
      <c r="F1594" s="1" t="s">
        <v>25</v>
      </c>
      <c r="G1594" s="1">
        <v>7.77</v>
      </c>
      <c r="H1594" s="1">
        <f>(70/100*Canada_data[[#This Row],[Sales]])</f>
        <v>123.94199999999999</v>
      </c>
      <c r="I1594" s="1">
        <f>Canada_data[[#This Row],[ Cost Of Goods ]]+Canada_data[[#This Row],[Shipping Cost]]</f>
        <v>131.71199999999999</v>
      </c>
      <c r="J1594" s="1" t="s">
        <v>108</v>
      </c>
      <c r="K1594" s="1" t="s">
        <v>16</v>
      </c>
      <c r="L1594" s="1" t="s">
        <v>27</v>
      </c>
      <c r="M1594" s="1" t="s">
        <v>37</v>
      </c>
      <c r="N1594" s="1" t="s">
        <v>32</v>
      </c>
      <c r="O1594" s="1" t="s">
        <v>178</v>
      </c>
      <c r="P1594" s="34"/>
      <c r="Q1594" s="34"/>
    </row>
    <row r="1595" spans="1:17" x14ac:dyDescent="0.3">
      <c r="A1595" s="1">
        <v>54914</v>
      </c>
      <c r="B1595" s="2" t="s">
        <v>247</v>
      </c>
      <c r="C1595" s="1" t="s">
        <v>20</v>
      </c>
      <c r="D1595" s="1">
        <v>32</v>
      </c>
      <c r="E1595" s="1">
        <v>197.93</v>
      </c>
      <c r="F1595" s="1" t="s">
        <v>25</v>
      </c>
      <c r="G1595" s="1">
        <v>5.46</v>
      </c>
      <c r="H1595" s="1">
        <f>(70/100*Canada_data[[#This Row],[Sales]])</f>
        <v>138.55099999999999</v>
      </c>
      <c r="I1595" s="1">
        <f>Canada_data[[#This Row],[ Cost Of Goods ]]+Canada_data[[#This Row],[Shipping Cost]]</f>
        <v>144.011</v>
      </c>
      <c r="J1595" s="1" t="s">
        <v>56</v>
      </c>
      <c r="K1595" s="1" t="s">
        <v>44</v>
      </c>
      <c r="L1595" s="1" t="s">
        <v>27</v>
      </c>
      <c r="M1595" s="1" t="s">
        <v>28</v>
      </c>
      <c r="N1595" s="1" t="s">
        <v>19</v>
      </c>
      <c r="O1595" s="1" t="s">
        <v>281</v>
      </c>
      <c r="P1595" s="34"/>
      <c r="Q1595" s="34"/>
    </row>
    <row r="1596" spans="1:17" x14ac:dyDescent="0.3">
      <c r="A1596" s="1">
        <v>15264</v>
      </c>
      <c r="B1596" s="2" t="s">
        <v>204</v>
      </c>
      <c r="C1596" s="1" t="s">
        <v>60</v>
      </c>
      <c r="D1596" s="1">
        <v>3</v>
      </c>
      <c r="E1596" s="1">
        <v>3581.52</v>
      </c>
      <c r="F1596" s="1" t="s">
        <v>25</v>
      </c>
      <c r="G1596" s="1">
        <v>19.989999999999998</v>
      </c>
      <c r="H1596" s="1">
        <f>(70/100*Canada_data[[#This Row],[Sales]])</f>
        <v>2507.0639999999999</v>
      </c>
      <c r="I1596" s="1">
        <f>Canada_data[[#This Row],[ Cost Of Goods ]]+Canada_data[[#This Row],[Shipping Cost]]</f>
        <v>2527.0539999999996</v>
      </c>
      <c r="J1596" s="1" t="s">
        <v>36</v>
      </c>
      <c r="K1596" s="1" t="s">
        <v>29</v>
      </c>
      <c r="L1596" s="1" t="s">
        <v>27</v>
      </c>
      <c r="M1596" s="1" t="s">
        <v>79</v>
      </c>
      <c r="N1596" s="1" t="s">
        <v>19</v>
      </c>
      <c r="O1596" s="1" t="s">
        <v>97</v>
      </c>
      <c r="P1596" s="34"/>
      <c r="Q1596" s="34"/>
    </row>
    <row r="1597" spans="1:17" x14ac:dyDescent="0.3">
      <c r="A1597" s="1">
        <v>51969</v>
      </c>
      <c r="B1597" s="2">
        <v>40642</v>
      </c>
      <c r="C1597" s="1" t="s">
        <v>35</v>
      </c>
      <c r="D1597" s="1">
        <v>33</v>
      </c>
      <c r="E1597" s="1">
        <v>1756.6949999999999</v>
      </c>
      <c r="F1597" s="1" t="s">
        <v>25</v>
      </c>
      <c r="G1597" s="1">
        <v>8.8000000000000007</v>
      </c>
      <c r="H1597" s="1">
        <f>(70/100*Canada_data[[#This Row],[Sales]])</f>
        <v>1229.6864999999998</v>
      </c>
      <c r="I1597" s="1">
        <f>Canada_data[[#This Row],[ Cost Of Goods ]]+Canada_data[[#This Row],[Shipping Cost]]</f>
        <v>1238.4864999999998</v>
      </c>
      <c r="J1597" s="1" t="s">
        <v>15</v>
      </c>
      <c r="K1597" s="1" t="s">
        <v>16</v>
      </c>
      <c r="L1597" s="1" t="s">
        <v>30</v>
      </c>
      <c r="M1597" s="1" t="s">
        <v>50</v>
      </c>
      <c r="N1597" s="1" t="s">
        <v>19</v>
      </c>
      <c r="O1597" s="2">
        <v>40733</v>
      </c>
      <c r="P1597" s="34"/>
      <c r="Q1597" s="34"/>
    </row>
    <row r="1598" spans="1:17" x14ac:dyDescent="0.3">
      <c r="A1598" s="1">
        <v>35238</v>
      </c>
      <c r="B1598" s="2" t="s">
        <v>128</v>
      </c>
      <c r="C1598" s="1" t="s">
        <v>13</v>
      </c>
      <c r="D1598" s="1">
        <v>27</v>
      </c>
      <c r="E1598" s="1">
        <v>1403.027</v>
      </c>
      <c r="F1598" s="1" t="s">
        <v>14</v>
      </c>
      <c r="G1598" s="1">
        <v>5.63</v>
      </c>
      <c r="H1598" s="1">
        <f>(70/100*Canada_data[[#This Row],[Sales]])</f>
        <v>982.11889999999994</v>
      </c>
      <c r="I1598" s="1">
        <f>Canada_data[[#This Row],[ Cost Of Goods ]]+Canada_data[[#This Row],[Shipping Cost]]</f>
        <v>987.74889999999994</v>
      </c>
      <c r="J1598" s="1" t="s">
        <v>108</v>
      </c>
      <c r="K1598" s="1" t="s">
        <v>44</v>
      </c>
      <c r="L1598" s="1" t="s">
        <v>30</v>
      </c>
      <c r="M1598" s="1" t="s">
        <v>50</v>
      </c>
      <c r="N1598" s="1" t="s">
        <v>19</v>
      </c>
      <c r="O1598" s="1" t="s">
        <v>128</v>
      </c>
      <c r="P1598" s="34"/>
      <c r="Q1598" s="34"/>
    </row>
    <row r="1599" spans="1:17" x14ac:dyDescent="0.3">
      <c r="A1599" s="1">
        <v>47367</v>
      </c>
      <c r="B1599" s="2" t="s">
        <v>75</v>
      </c>
      <c r="C1599" s="1" t="s">
        <v>60</v>
      </c>
      <c r="D1599" s="1">
        <v>7</v>
      </c>
      <c r="E1599" s="1">
        <v>27.99</v>
      </c>
      <c r="F1599" s="1" t="s">
        <v>25</v>
      </c>
      <c r="G1599" s="1">
        <v>1.49</v>
      </c>
      <c r="H1599" s="1">
        <f>(70/100*Canada_data[[#This Row],[Sales]])</f>
        <v>19.592999999999996</v>
      </c>
      <c r="I1599" s="1">
        <f>Canada_data[[#This Row],[ Cost Of Goods ]]+Canada_data[[#This Row],[Shipping Cost]]</f>
        <v>21.082999999999995</v>
      </c>
      <c r="J1599" s="1" t="s">
        <v>15</v>
      </c>
      <c r="K1599" s="1" t="s">
        <v>22</v>
      </c>
      <c r="L1599" s="1" t="s">
        <v>27</v>
      </c>
      <c r="M1599" s="1" t="s">
        <v>79</v>
      </c>
      <c r="N1599" s="1" t="s">
        <v>19</v>
      </c>
      <c r="O1599" s="1" t="s">
        <v>75</v>
      </c>
      <c r="P1599" s="34"/>
      <c r="Q1599" s="34"/>
    </row>
    <row r="1600" spans="1:17" x14ac:dyDescent="0.3">
      <c r="A1600" s="1">
        <v>7878</v>
      </c>
      <c r="B1600" s="2">
        <v>40548</v>
      </c>
      <c r="C1600" s="1" t="s">
        <v>20</v>
      </c>
      <c r="D1600" s="1">
        <v>50</v>
      </c>
      <c r="E1600" s="1">
        <v>3904.12</v>
      </c>
      <c r="F1600" s="1" t="s">
        <v>21</v>
      </c>
      <c r="G1600" s="1">
        <v>55.81</v>
      </c>
      <c r="H1600" s="1">
        <f>(70/100*Canada_data[[#This Row],[Sales]])</f>
        <v>2732.8839999999996</v>
      </c>
      <c r="I1600" s="1">
        <f>Canada_data[[#This Row],[ Cost Of Goods ]]+Canada_data[[#This Row],[Shipping Cost]]</f>
        <v>2788.6939999999995</v>
      </c>
      <c r="J1600" s="1" t="s">
        <v>40</v>
      </c>
      <c r="K1600" s="1" t="s">
        <v>22</v>
      </c>
      <c r="L1600" s="1" t="s">
        <v>17</v>
      </c>
      <c r="M1600" s="1" t="s">
        <v>150</v>
      </c>
      <c r="N1600" s="1" t="s">
        <v>62</v>
      </c>
      <c r="O1600" s="2">
        <v>40699</v>
      </c>
      <c r="P1600" s="34"/>
      <c r="Q1600" s="34"/>
    </row>
    <row r="1601" spans="1:17" x14ac:dyDescent="0.3">
      <c r="A1601" s="1">
        <v>49027</v>
      </c>
      <c r="B1601" s="2">
        <v>40851</v>
      </c>
      <c r="C1601" s="1" t="s">
        <v>35</v>
      </c>
      <c r="D1601" s="1">
        <v>41</v>
      </c>
      <c r="E1601" s="1">
        <v>708.83</v>
      </c>
      <c r="F1601" s="1" t="s">
        <v>25</v>
      </c>
      <c r="G1601" s="1">
        <v>8.99</v>
      </c>
      <c r="H1601" s="1">
        <f>(70/100*Canada_data[[#This Row],[Sales]])</f>
        <v>496.18099999999998</v>
      </c>
      <c r="I1601" s="1">
        <f>Canada_data[[#This Row],[ Cost Of Goods ]]+Canada_data[[#This Row],[Shipping Cost]]</f>
        <v>505.17099999999999</v>
      </c>
      <c r="J1601" s="1" t="s">
        <v>15</v>
      </c>
      <c r="K1601" s="1" t="s">
        <v>29</v>
      </c>
      <c r="L1601" s="1" t="s">
        <v>17</v>
      </c>
      <c r="M1601" s="1" t="s">
        <v>18</v>
      </c>
      <c r="N1601" s="1" t="s">
        <v>32</v>
      </c>
      <c r="O1601" s="2">
        <v>40881</v>
      </c>
      <c r="P1601" s="34"/>
      <c r="Q1601" s="34"/>
    </row>
    <row r="1602" spans="1:17" x14ac:dyDescent="0.3">
      <c r="A1602" s="1">
        <v>13634</v>
      </c>
      <c r="B1602" s="2" t="s">
        <v>77</v>
      </c>
      <c r="C1602" s="1" t="s">
        <v>35</v>
      </c>
      <c r="D1602" s="1">
        <v>27</v>
      </c>
      <c r="E1602" s="1">
        <v>151.38</v>
      </c>
      <c r="F1602" s="1" t="s">
        <v>25</v>
      </c>
      <c r="G1602" s="1">
        <v>5.3</v>
      </c>
      <c r="H1602" s="1">
        <f>(70/100*Canada_data[[#This Row],[Sales]])</f>
        <v>105.96599999999999</v>
      </c>
      <c r="I1602" s="1">
        <f>Canada_data[[#This Row],[ Cost Of Goods ]]+Canada_data[[#This Row],[Shipping Cost]]</f>
        <v>111.26599999999999</v>
      </c>
      <c r="J1602" s="1" t="s">
        <v>36</v>
      </c>
      <c r="K1602" s="1" t="s">
        <v>16</v>
      </c>
      <c r="L1602" s="1" t="s">
        <v>27</v>
      </c>
      <c r="M1602" s="1" t="s">
        <v>168</v>
      </c>
      <c r="N1602" s="1" t="s">
        <v>19</v>
      </c>
      <c r="O1602" s="1" t="s">
        <v>74</v>
      </c>
      <c r="P1602" s="34"/>
      <c r="Q1602" s="34"/>
    </row>
    <row r="1603" spans="1:17" x14ac:dyDescent="0.3">
      <c r="A1603" s="1">
        <v>18562</v>
      </c>
      <c r="B1603" s="2" t="s">
        <v>133</v>
      </c>
      <c r="C1603" s="1" t="s">
        <v>20</v>
      </c>
      <c r="D1603" s="1">
        <v>41</v>
      </c>
      <c r="E1603" s="1">
        <v>160.11000000000001</v>
      </c>
      <c r="F1603" s="1" t="s">
        <v>25</v>
      </c>
      <c r="G1603" s="1">
        <v>2.97</v>
      </c>
      <c r="H1603" s="1">
        <f>(70/100*Canada_data[[#This Row],[Sales]])</f>
        <v>112.077</v>
      </c>
      <c r="I1603" s="1">
        <f>Canada_data[[#This Row],[ Cost Of Goods ]]+Canada_data[[#This Row],[Shipping Cost]]</f>
        <v>115.047</v>
      </c>
      <c r="J1603" s="1" t="s">
        <v>36</v>
      </c>
      <c r="K1603" s="1" t="s">
        <v>29</v>
      </c>
      <c r="L1603" s="1" t="s">
        <v>27</v>
      </c>
      <c r="M1603" s="1" t="s">
        <v>28</v>
      </c>
      <c r="N1603" s="1" t="s">
        <v>38</v>
      </c>
      <c r="O1603" s="1" t="s">
        <v>148</v>
      </c>
      <c r="P1603" s="34"/>
      <c r="Q1603" s="34"/>
    </row>
    <row r="1604" spans="1:17" x14ac:dyDescent="0.3">
      <c r="A1604" s="1">
        <v>26176</v>
      </c>
      <c r="B1604" s="2" t="s">
        <v>97</v>
      </c>
      <c r="C1604" s="1" t="s">
        <v>35</v>
      </c>
      <c r="D1604" s="1">
        <v>30</v>
      </c>
      <c r="E1604" s="1">
        <v>554.42949999999996</v>
      </c>
      <c r="F1604" s="1" t="s">
        <v>25</v>
      </c>
      <c r="G1604" s="1">
        <v>4.8099999999999996</v>
      </c>
      <c r="H1604" s="1">
        <f>(70/100*Canada_data[[#This Row],[Sales]])</f>
        <v>388.10064999999997</v>
      </c>
      <c r="I1604" s="1">
        <f>Canada_data[[#This Row],[ Cost Of Goods ]]+Canada_data[[#This Row],[Shipping Cost]]</f>
        <v>392.91064999999998</v>
      </c>
      <c r="J1604" s="1" t="s">
        <v>40</v>
      </c>
      <c r="K1604" s="1" t="s">
        <v>29</v>
      </c>
      <c r="L1604" s="1" t="s">
        <v>30</v>
      </c>
      <c r="M1604" s="1" t="s">
        <v>50</v>
      </c>
      <c r="N1604" s="1" t="s">
        <v>47</v>
      </c>
      <c r="O1604" s="1" t="s">
        <v>200</v>
      </c>
      <c r="P1604" s="34"/>
      <c r="Q1604" s="34"/>
    </row>
    <row r="1605" spans="1:17" x14ac:dyDescent="0.3">
      <c r="A1605" s="1">
        <v>22561</v>
      </c>
      <c r="B1605" s="2" t="s">
        <v>257</v>
      </c>
      <c r="C1605" s="1" t="s">
        <v>20</v>
      </c>
      <c r="D1605" s="1">
        <v>5</v>
      </c>
      <c r="E1605" s="1">
        <v>504.79</v>
      </c>
      <c r="F1605" s="1" t="s">
        <v>14</v>
      </c>
      <c r="G1605" s="1">
        <v>19.989999999999998</v>
      </c>
      <c r="H1605" s="1">
        <f>(70/100*Canada_data[[#This Row],[Sales]])</f>
        <v>353.35300000000001</v>
      </c>
      <c r="I1605" s="1">
        <f>Canada_data[[#This Row],[ Cost Of Goods ]]+Canada_data[[#This Row],[Shipping Cost]]</f>
        <v>373.34300000000002</v>
      </c>
      <c r="J1605" s="1" t="s">
        <v>43</v>
      </c>
      <c r="K1605" s="1" t="s">
        <v>16</v>
      </c>
      <c r="L1605" s="1" t="s">
        <v>30</v>
      </c>
      <c r="M1605" s="1" t="s">
        <v>31</v>
      </c>
      <c r="N1605" s="1" t="s">
        <v>19</v>
      </c>
      <c r="O1605" s="1" t="s">
        <v>185</v>
      </c>
      <c r="P1605" s="34"/>
      <c r="Q1605" s="34"/>
    </row>
    <row r="1606" spans="1:17" x14ac:dyDescent="0.3">
      <c r="A1606" s="1">
        <v>17926</v>
      </c>
      <c r="B1606" s="2">
        <v>40827</v>
      </c>
      <c r="C1606" s="1" t="s">
        <v>20</v>
      </c>
      <c r="D1606" s="1">
        <v>37</v>
      </c>
      <c r="E1606" s="1">
        <v>608.33000000000004</v>
      </c>
      <c r="F1606" s="1" t="s">
        <v>25</v>
      </c>
      <c r="G1606" s="1">
        <v>8.7799999999999994</v>
      </c>
      <c r="H1606" s="1">
        <f>(70/100*Canada_data[[#This Row],[Sales]])</f>
        <v>425.83100000000002</v>
      </c>
      <c r="I1606" s="1">
        <f>Canada_data[[#This Row],[ Cost Of Goods ]]+Canada_data[[#This Row],[Shipping Cost]]</f>
        <v>434.61099999999999</v>
      </c>
      <c r="J1606" s="1" t="s">
        <v>15</v>
      </c>
      <c r="K1606" s="1" t="s">
        <v>16</v>
      </c>
      <c r="L1606" s="1" t="s">
        <v>27</v>
      </c>
      <c r="M1606" s="1" t="s">
        <v>64</v>
      </c>
      <c r="N1606" s="1" t="s">
        <v>19</v>
      </c>
      <c r="O1606" s="2">
        <v>40888</v>
      </c>
      <c r="P1606" s="34"/>
      <c r="Q1606" s="34"/>
    </row>
    <row r="1607" spans="1:17" x14ac:dyDescent="0.3">
      <c r="A1607" s="1">
        <v>135</v>
      </c>
      <c r="B1607" s="2" t="s">
        <v>61</v>
      </c>
      <c r="C1607" s="1" t="s">
        <v>53</v>
      </c>
      <c r="D1607" s="1">
        <v>25</v>
      </c>
      <c r="E1607" s="1">
        <v>125.85</v>
      </c>
      <c r="F1607" s="1" t="s">
        <v>25</v>
      </c>
      <c r="G1607" s="1">
        <v>4.62</v>
      </c>
      <c r="H1607" s="1">
        <f>(70/100*Canada_data[[#This Row],[Sales]])</f>
        <v>88.094999999999985</v>
      </c>
      <c r="I1607" s="1">
        <f>Canada_data[[#This Row],[ Cost Of Goods ]]+Canada_data[[#This Row],[Shipping Cost]]</f>
        <v>92.714999999999989</v>
      </c>
      <c r="J1607" s="1" t="s">
        <v>36</v>
      </c>
      <c r="K1607" s="1" t="s">
        <v>16</v>
      </c>
      <c r="L1607" s="1" t="s">
        <v>30</v>
      </c>
      <c r="M1607" s="1" t="s">
        <v>31</v>
      </c>
      <c r="N1607" s="1" t="s">
        <v>32</v>
      </c>
      <c r="O1607" s="1" t="s">
        <v>115</v>
      </c>
      <c r="P1607" s="34"/>
      <c r="Q1607" s="34"/>
    </row>
    <row r="1608" spans="1:17" x14ac:dyDescent="0.3">
      <c r="A1608" s="1">
        <v>46951</v>
      </c>
      <c r="B1608" s="2" t="s">
        <v>204</v>
      </c>
      <c r="C1608" s="1" t="s">
        <v>20</v>
      </c>
      <c r="D1608" s="1">
        <v>26</v>
      </c>
      <c r="E1608" s="1">
        <v>2379.3285000000001</v>
      </c>
      <c r="F1608" s="1" t="s">
        <v>25</v>
      </c>
      <c r="G1608" s="1">
        <v>5.92</v>
      </c>
      <c r="H1608" s="1">
        <f>(70/100*Canada_data[[#This Row],[Sales]])</f>
        <v>1665.5299499999999</v>
      </c>
      <c r="I1608" s="1">
        <f>Canada_data[[#This Row],[ Cost Of Goods ]]+Canada_data[[#This Row],[Shipping Cost]]</f>
        <v>1671.4499499999999</v>
      </c>
      <c r="J1608" s="1" t="s">
        <v>40</v>
      </c>
      <c r="K1608" s="1" t="s">
        <v>22</v>
      </c>
      <c r="L1608" s="1" t="s">
        <v>30</v>
      </c>
      <c r="M1608" s="1" t="s">
        <v>50</v>
      </c>
      <c r="N1608" s="1" t="s">
        <v>19</v>
      </c>
      <c r="O1608" s="1" t="s">
        <v>189</v>
      </c>
      <c r="P1608" s="34"/>
      <c r="Q1608" s="34"/>
    </row>
    <row r="1609" spans="1:17" x14ac:dyDescent="0.3">
      <c r="A1609" s="1">
        <v>35555</v>
      </c>
      <c r="B1609" s="2">
        <v>40636</v>
      </c>
      <c r="C1609" s="1" t="s">
        <v>60</v>
      </c>
      <c r="D1609" s="1">
        <v>2</v>
      </c>
      <c r="E1609" s="1">
        <v>10.43</v>
      </c>
      <c r="F1609" s="1" t="s">
        <v>25</v>
      </c>
      <c r="G1609" s="1">
        <v>0.8</v>
      </c>
      <c r="H1609" s="1">
        <f>(70/100*Canada_data[[#This Row],[Sales]])</f>
        <v>7.3009999999999993</v>
      </c>
      <c r="I1609" s="1">
        <f>Canada_data[[#This Row],[ Cost Of Goods ]]+Canada_data[[#This Row],[Shipping Cost]]</f>
        <v>8.1009999999999991</v>
      </c>
      <c r="J1609" s="1" t="s">
        <v>56</v>
      </c>
      <c r="K1609" s="1" t="s">
        <v>22</v>
      </c>
      <c r="L1609" s="1" t="s">
        <v>27</v>
      </c>
      <c r="M1609" s="1" t="s">
        <v>28</v>
      </c>
      <c r="N1609" s="1" t="s">
        <v>38</v>
      </c>
      <c r="O1609" s="2">
        <v>40636</v>
      </c>
      <c r="P1609" s="34"/>
      <c r="Q1609" s="34"/>
    </row>
    <row r="1610" spans="1:17" x14ac:dyDescent="0.3">
      <c r="A1610" s="1">
        <v>43686</v>
      </c>
      <c r="B1610" s="2">
        <v>40729</v>
      </c>
      <c r="C1610" s="1" t="s">
        <v>60</v>
      </c>
      <c r="D1610" s="1">
        <v>16</v>
      </c>
      <c r="E1610" s="1">
        <v>1313.64</v>
      </c>
      <c r="F1610" s="1" t="s">
        <v>25</v>
      </c>
      <c r="G1610" s="1">
        <v>6.13</v>
      </c>
      <c r="H1610" s="1">
        <f>(70/100*Canada_data[[#This Row],[Sales]])</f>
        <v>919.548</v>
      </c>
      <c r="I1610" s="1">
        <f>Canada_data[[#This Row],[ Cost Of Goods ]]+Canada_data[[#This Row],[Shipping Cost]]</f>
        <v>925.678</v>
      </c>
      <c r="J1610" s="1" t="s">
        <v>59</v>
      </c>
      <c r="K1610" s="1" t="s">
        <v>22</v>
      </c>
      <c r="L1610" s="1" t="s">
        <v>30</v>
      </c>
      <c r="M1610" s="1" t="s">
        <v>31</v>
      </c>
      <c r="N1610" s="1" t="s">
        <v>19</v>
      </c>
      <c r="O1610" s="2">
        <v>40760</v>
      </c>
      <c r="P1610" s="34"/>
      <c r="Q1610" s="34"/>
    </row>
    <row r="1611" spans="1:17" x14ac:dyDescent="0.3">
      <c r="A1611" s="1">
        <v>40870</v>
      </c>
      <c r="B1611" s="2">
        <v>40859</v>
      </c>
      <c r="C1611" s="1" t="s">
        <v>20</v>
      </c>
      <c r="D1611" s="1">
        <v>28</v>
      </c>
      <c r="E1611" s="1">
        <v>146.69</v>
      </c>
      <c r="F1611" s="1" t="s">
        <v>25</v>
      </c>
      <c r="G1611" s="1">
        <v>5.32</v>
      </c>
      <c r="H1611" s="1">
        <f>(70/100*Canada_data[[#This Row],[Sales]])</f>
        <v>102.68299999999999</v>
      </c>
      <c r="I1611" s="1">
        <f>Canada_data[[#This Row],[ Cost Of Goods ]]+Canada_data[[#This Row],[Shipping Cost]]</f>
        <v>108.00299999999999</v>
      </c>
      <c r="J1611" s="1" t="s">
        <v>36</v>
      </c>
      <c r="K1611" s="1" t="s">
        <v>22</v>
      </c>
      <c r="L1611" s="1" t="s">
        <v>17</v>
      </c>
      <c r="M1611" s="1" t="s">
        <v>18</v>
      </c>
      <c r="N1611" s="1" t="s">
        <v>19</v>
      </c>
      <c r="O1611" s="1" t="s">
        <v>280</v>
      </c>
      <c r="P1611" s="34"/>
      <c r="Q1611" s="34"/>
    </row>
    <row r="1612" spans="1:17" x14ac:dyDescent="0.3">
      <c r="A1612" s="1">
        <v>45156</v>
      </c>
      <c r="B1612" s="2">
        <v>40879</v>
      </c>
      <c r="C1612" s="1" t="s">
        <v>13</v>
      </c>
      <c r="D1612" s="1">
        <v>30</v>
      </c>
      <c r="E1612" s="1">
        <v>663.24</v>
      </c>
      <c r="F1612" s="1" t="s">
        <v>25</v>
      </c>
      <c r="G1612" s="1">
        <v>6.32</v>
      </c>
      <c r="H1612" s="1">
        <f>(70/100*Canada_data[[#This Row],[Sales]])</f>
        <v>464.26799999999997</v>
      </c>
      <c r="I1612" s="1">
        <f>Canada_data[[#This Row],[ Cost Of Goods ]]+Canada_data[[#This Row],[Shipping Cost]]</f>
        <v>470.58799999999997</v>
      </c>
      <c r="J1612" s="1" t="s">
        <v>108</v>
      </c>
      <c r="K1612" s="1" t="s">
        <v>29</v>
      </c>
      <c r="L1612" s="1" t="s">
        <v>27</v>
      </c>
      <c r="M1612" s="1" t="s">
        <v>76</v>
      </c>
      <c r="N1612" s="1" t="s">
        <v>19</v>
      </c>
      <c r="O1612" s="2">
        <v>40879</v>
      </c>
      <c r="P1612" s="34"/>
      <c r="Q1612" s="34"/>
    </row>
    <row r="1613" spans="1:17" x14ac:dyDescent="0.3">
      <c r="A1613" s="1">
        <v>54592</v>
      </c>
      <c r="B1613" s="2">
        <v>40883</v>
      </c>
      <c r="C1613" s="1" t="s">
        <v>13</v>
      </c>
      <c r="D1613" s="1">
        <v>34</v>
      </c>
      <c r="E1613" s="1">
        <v>154.43</v>
      </c>
      <c r="F1613" s="1" t="s">
        <v>25</v>
      </c>
      <c r="G1613" s="1">
        <v>6.92</v>
      </c>
      <c r="H1613" s="1">
        <f>(70/100*Canada_data[[#This Row],[Sales]])</f>
        <v>108.101</v>
      </c>
      <c r="I1613" s="1">
        <f>Canada_data[[#This Row],[ Cost Of Goods ]]+Canada_data[[#This Row],[Shipping Cost]]</f>
        <v>115.021</v>
      </c>
      <c r="J1613" s="1" t="s">
        <v>36</v>
      </c>
      <c r="K1613" s="1" t="s">
        <v>44</v>
      </c>
      <c r="L1613" s="1" t="s">
        <v>17</v>
      </c>
      <c r="M1613" s="1" t="s">
        <v>18</v>
      </c>
      <c r="N1613" s="1" t="s">
        <v>19</v>
      </c>
      <c r="O1613" s="1" t="s">
        <v>117</v>
      </c>
      <c r="P1613" s="34"/>
      <c r="Q1613" s="34"/>
    </row>
    <row r="1614" spans="1:17" x14ac:dyDescent="0.3">
      <c r="A1614" s="1">
        <v>17379</v>
      </c>
      <c r="B1614" s="2" t="s">
        <v>190</v>
      </c>
      <c r="C1614" s="1" t="s">
        <v>20</v>
      </c>
      <c r="D1614" s="1">
        <v>29</v>
      </c>
      <c r="E1614" s="1">
        <v>3218.42</v>
      </c>
      <c r="F1614" s="1" t="s">
        <v>21</v>
      </c>
      <c r="G1614" s="1">
        <v>58.72</v>
      </c>
      <c r="H1614" s="1">
        <f>(70/100*Canada_data[[#This Row],[Sales]])</f>
        <v>2252.8939999999998</v>
      </c>
      <c r="I1614" s="1">
        <f>Canada_data[[#This Row],[ Cost Of Goods ]]+Canada_data[[#This Row],[Shipping Cost]]</f>
        <v>2311.6139999999996</v>
      </c>
      <c r="J1614" s="1" t="s">
        <v>56</v>
      </c>
      <c r="K1614" s="1" t="s">
        <v>16</v>
      </c>
      <c r="L1614" s="1" t="s">
        <v>17</v>
      </c>
      <c r="M1614" s="1" t="s">
        <v>150</v>
      </c>
      <c r="N1614" s="1" t="s">
        <v>62</v>
      </c>
      <c r="O1614" s="1" t="s">
        <v>193</v>
      </c>
      <c r="P1614" s="34"/>
      <c r="Q1614" s="34"/>
    </row>
    <row r="1615" spans="1:17" x14ac:dyDescent="0.3">
      <c r="A1615" s="1">
        <v>46402</v>
      </c>
      <c r="B1615" s="2">
        <v>40756</v>
      </c>
      <c r="C1615" s="1" t="s">
        <v>60</v>
      </c>
      <c r="D1615" s="1">
        <v>27</v>
      </c>
      <c r="E1615" s="1">
        <v>826.27</v>
      </c>
      <c r="F1615" s="1" t="s">
        <v>25</v>
      </c>
      <c r="G1615" s="1">
        <v>8.5500000000000007</v>
      </c>
      <c r="H1615" s="1">
        <f>(70/100*Canada_data[[#This Row],[Sales]])</f>
        <v>578.3889999999999</v>
      </c>
      <c r="I1615" s="1">
        <f>Canada_data[[#This Row],[ Cost Of Goods ]]+Canada_data[[#This Row],[Shipping Cost]]</f>
        <v>586.93899999999985</v>
      </c>
      <c r="J1615" s="1" t="s">
        <v>56</v>
      </c>
      <c r="K1615" s="1" t="s">
        <v>16</v>
      </c>
      <c r="L1615" s="1" t="s">
        <v>17</v>
      </c>
      <c r="M1615" s="1" t="s">
        <v>18</v>
      </c>
      <c r="N1615" s="1" t="s">
        <v>19</v>
      </c>
      <c r="O1615" s="2">
        <v>40817</v>
      </c>
      <c r="P1615" s="34"/>
      <c r="Q1615" s="34"/>
    </row>
    <row r="1616" spans="1:17" x14ac:dyDescent="0.3">
      <c r="A1616" s="1">
        <v>12641</v>
      </c>
      <c r="B1616" s="2" t="s">
        <v>231</v>
      </c>
      <c r="C1616" s="1" t="s">
        <v>13</v>
      </c>
      <c r="D1616" s="1">
        <v>2</v>
      </c>
      <c r="E1616" s="1">
        <v>107.12</v>
      </c>
      <c r="F1616" s="1" t="s">
        <v>25</v>
      </c>
      <c r="G1616" s="1">
        <v>4.8600000000000003</v>
      </c>
      <c r="H1616" s="1">
        <f>(70/100*Canada_data[[#This Row],[Sales]])</f>
        <v>74.983999999999995</v>
      </c>
      <c r="I1616" s="1">
        <f>Canada_data[[#This Row],[ Cost Of Goods ]]+Canada_data[[#This Row],[Shipping Cost]]</f>
        <v>79.843999999999994</v>
      </c>
      <c r="J1616" s="1" t="s">
        <v>59</v>
      </c>
      <c r="K1616" s="1" t="s">
        <v>29</v>
      </c>
      <c r="L1616" s="1" t="s">
        <v>27</v>
      </c>
      <c r="M1616" s="1" t="s">
        <v>28</v>
      </c>
      <c r="N1616" s="1" t="s">
        <v>19</v>
      </c>
      <c r="O1616" s="1" t="s">
        <v>158</v>
      </c>
      <c r="P1616" s="34"/>
      <c r="Q1616" s="34"/>
    </row>
    <row r="1617" spans="1:17" x14ac:dyDescent="0.3">
      <c r="A1617" s="1">
        <v>9286</v>
      </c>
      <c r="B1617" s="2">
        <v>40606</v>
      </c>
      <c r="C1617" s="1" t="s">
        <v>20</v>
      </c>
      <c r="D1617" s="1">
        <v>26</v>
      </c>
      <c r="E1617" s="1">
        <v>123.16</v>
      </c>
      <c r="F1617" s="1" t="s">
        <v>25</v>
      </c>
      <c r="G1617" s="1">
        <v>0.8</v>
      </c>
      <c r="H1617" s="1">
        <f>(70/100*Canada_data[[#This Row],[Sales]])</f>
        <v>86.211999999999989</v>
      </c>
      <c r="I1617" s="1">
        <f>Canada_data[[#This Row],[ Cost Of Goods ]]+Canada_data[[#This Row],[Shipping Cost]]</f>
        <v>87.011999999999986</v>
      </c>
      <c r="J1617" s="1" t="s">
        <v>59</v>
      </c>
      <c r="K1617" s="1" t="s">
        <v>16</v>
      </c>
      <c r="L1617" s="1" t="s">
        <v>27</v>
      </c>
      <c r="M1617" s="1" t="s">
        <v>28</v>
      </c>
      <c r="N1617" s="1" t="s">
        <v>38</v>
      </c>
      <c r="O1617" s="2">
        <v>40667</v>
      </c>
      <c r="P1617" s="34"/>
      <c r="Q1617" s="34"/>
    </row>
    <row r="1618" spans="1:17" x14ac:dyDescent="0.3">
      <c r="A1618" s="1">
        <v>42370</v>
      </c>
      <c r="B1618" s="2" t="s">
        <v>163</v>
      </c>
      <c r="C1618" s="1" t="s">
        <v>35</v>
      </c>
      <c r="D1618" s="1">
        <v>33</v>
      </c>
      <c r="E1618" s="1">
        <v>125.27</v>
      </c>
      <c r="F1618" s="1" t="s">
        <v>25</v>
      </c>
      <c r="G1618" s="1">
        <v>4.83</v>
      </c>
      <c r="H1618" s="1">
        <f>(70/100*Canada_data[[#This Row],[Sales]])</f>
        <v>87.688999999999993</v>
      </c>
      <c r="I1618" s="1">
        <f>Canada_data[[#This Row],[ Cost Of Goods ]]+Canada_data[[#This Row],[Shipping Cost]]</f>
        <v>92.518999999999991</v>
      </c>
      <c r="J1618" s="1" t="s">
        <v>59</v>
      </c>
      <c r="K1618" s="1" t="s">
        <v>29</v>
      </c>
      <c r="L1618" s="1" t="s">
        <v>27</v>
      </c>
      <c r="M1618" s="1" t="s">
        <v>79</v>
      </c>
      <c r="N1618" s="1" t="s">
        <v>19</v>
      </c>
      <c r="O1618" s="1" t="s">
        <v>166</v>
      </c>
      <c r="P1618" s="34"/>
      <c r="Q1618" s="34"/>
    </row>
    <row r="1619" spans="1:17" x14ac:dyDescent="0.3">
      <c r="A1619" s="1">
        <v>14500</v>
      </c>
      <c r="B1619" s="2" t="s">
        <v>269</v>
      </c>
      <c r="C1619" s="1" t="s">
        <v>53</v>
      </c>
      <c r="D1619" s="1">
        <v>46</v>
      </c>
      <c r="E1619" s="1">
        <v>1662.5</v>
      </c>
      <c r="F1619" s="1" t="s">
        <v>25</v>
      </c>
      <c r="G1619" s="1">
        <v>8.99</v>
      </c>
      <c r="H1619" s="1">
        <f>(70/100*Canada_data[[#This Row],[Sales]])</f>
        <v>1163.75</v>
      </c>
      <c r="I1619" s="1">
        <f>Canada_data[[#This Row],[ Cost Of Goods ]]+Canada_data[[#This Row],[Shipping Cost]]</f>
        <v>1172.74</v>
      </c>
      <c r="J1619" s="1" t="s">
        <v>40</v>
      </c>
      <c r="K1619" s="1" t="s">
        <v>16</v>
      </c>
      <c r="L1619" s="1" t="s">
        <v>27</v>
      </c>
      <c r="M1619" s="1" t="s">
        <v>41</v>
      </c>
      <c r="N1619" s="1" t="s">
        <v>32</v>
      </c>
      <c r="O1619" s="1" t="s">
        <v>48</v>
      </c>
      <c r="P1619" s="34"/>
      <c r="Q1619" s="34"/>
    </row>
    <row r="1620" spans="1:17" x14ac:dyDescent="0.3">
      <c r="A1620" s="1">
        <v>11687</v>
      </c>
      <c r="B1620" s="2" t="s">
        <v>104</v>
      </c>
      <c r="C1620" s="1" t="s">
        <v>35</v>
      </c>
      <c r="D1620" s="1">
        <v>26</v>
      </c>
      <c r="E1620" s="1">
        <v>188.93</v>
      </c>
      <c r="F1620" s="1" t="s">
        <v>25</v>
      </c>
      <c r="G1620" s="1">
        <v>1.77</v>
      </c>
      <c r="H1620" s="1">
        <f>(70/100*Canada_data[[#This Row],[Sales]])</f>
        <v>132.251</v>
      </c>
      <c r="I1620" s="1">
        <f>Canada_data[[#This Row],[ Cost Of Goods ]]+Canada_data[[#This Row],[Shipping Cost]]</f>
        <v>134.02100000000002</v>
      </c>
      <c r="J1620" s="1" t="s">
        <v>36</v>
      </c>
      <c r="K1620" s="1" t="s">
        <v>29</v>
      </c>
      <c r="L1620" s="1" t="s">
        <v>27</v>
      </c>
      <c r="M1620" s="1" t="s">
        <v>28</v>
      </c>
      <c r="N1620" s="1" t="s">
        <v>38</v>
      </c>
      <c r="O1620" s="1" t="s">
        <v>104</v>
      </c>
      <c r="P1620" s="34"/>
      <c r="Q1620" s="34"/>
    </row>
    <row r="1621" spans="1:17" x14ac:dyDescent="0.3">
      <c r="A1621" s="1">
        <v>40961</v>
      </c>
      <c r="B1621" s="2" t="s">
        <v>285</v>
      </c>
      <c r="C1621" s="1" t="s">
        <v>60</v>
      </c>
      <c r="D1621" s="1">
        <v>7</v>
      </c>
      <c r="E1621" s="1">
        <v>23.84</v>
      </c>
      <c r="F1621" s="1" t="s">
        <v>25</v>
      </c>
      <c r="G1621" s="1">
        <v>0.5</v>
      </c>
      <c r="H1621" s="1">
        <f>(70/100*Canada_data[[#This Row],[Sales]])</f>
        <v>16.687999999999999</v>
      </c>
      <c r="I1621" s="1">
        <f>Canada_data[[#This Row],[ Cost Of Goods ]]+Canada_data[[#This Row],[Shipping Cost]]</f>
        <v>17.187999999999999</v>
      </c>
      <c r="J1621" s="1" t="s">
        <v>56</v>
      </c>
      <c r="K1621" s="1" t="s">
        <v>22</v>
      </c>
      <c r="L1621" s="1" t="s">
        <v>27</v>
      </c>
      <c r="M1621" s="1" t="s">
        <v>85</v>
      </c>
      <c r="N1621" s="1" t="s">
        <v>19</v>
      </c>
      <c r="O1621" s="1" t="s">
        <v>232</v>
      </c>
      <c r="P1621" s="34"/>
      <c r="Q1621" s="34"/>
    </row>
    <row r="1622" spans="1:17" x14ac:dyDescent="0.3">
      <c r="A1622" s="1">
        <v>50790</v>
      </c>
      <c r="B1622" s="2" t="s">
        <v>121</v>
      </c>
      <c r="C1622" s="1" t="s">
        <v>20</v>
      </c>
      <c r="D1622" s="1">
        <v>47</v>
      </c>
      <c r="E1622" s="1">
        <v>255.65</v>
      </c>
      <c r="F1622" s="1" t="s">
        <v>25</v>
      </c>
      <c r="G1622" s="1">
        <v>5.71</v>
      </c>
      <c r="H1622" s="1">
        <f>(70/100*Canada_data[[#This Row],[Sales]])</f>
        <v>178.95499999999998</v>
      </c>
      <c r="I1622" s="1">
        <f>Canada_data[[#This Row],[ Cost Of Goods ]]+Canada_data[[#This Row],[Shipping Cost]]</f>
        <v>184.66499999999999</v>
      </c>
      <c r="J1622" s="1" t="s">
        <v>59</v>
      </c>
      <c r="K1622" s="1" t="s">
        <v>29</v>
      </c>
      <c r="L1622" s="1" t="s">
        <v>17</v>
      </c>
      <c r="M1622" s="1" t="s">
        <v>18</v>
      </c>
      <c r="N1622" s="1" t="s">
        <v>47</v>
      </c>
      <c r="O1622" s="1" t="s">
        <v>167</v>
      </c>
      <c r="P1622" s="34"/>
      <c r="Q1622" s="34"/>
    </row>
    <row r="1623" spans="1:17" x14ac:dyDescent="0.3">
      <c r="A1623" s="1">
        <v>12773</v>
      </c>
      <c r="B1623" s="2">
        <v>40848</v>
      </c>
      <c r="C1623" s="1" t="s">
        <v>13</v>
      </c>
      <c r="D1623" s="1">
        <v>21</v>
      </c>
      <c r="E1623" s="1">
        <v>77.62</v>
      </c>
      <c r="F1623" s="1" t="s">
        <v>25</v>
      </c>
      <c r="G1623" s="1">
        <v>3.97</v>
      </c>
      <c r="H1623" s="1">
        <f>(70/100*Canada_data[[#This Row],[Sales]])</f>
        <v>54.334000000000003</v>
      </c>
      <c r="I1623" s="1">
        <f>Canada_data[[#This Row],[ Cost Of Goods ]]+Canada_data[[#This Row],[Shipping Cost]]</f>
        <v>58.304000000000002</v>
      </c>
      <c r="J1623" s="1" t="s">
        <v>126</v>
      </c>
      <c r="K1623" s="1" t="s">
        <v>22</v>
      </c>
      <c r="L1623" s="1" t="s">
        <v>27</v>
      </c>
      <c r="M1623" s="1" t="s">
        <v>41</v>
      </c>
      <c r="N1623" s="1" t="s">
        <v>38</v>
      </c>
      <c r="O1623" s="1" t="s">
        <v>127</v>
      </c>
      <c r="P1623" s="34"/>
      <c r="Q1623" s="34"/>
    </row>
    <row r="1624" spans="1:17" x14ac:dyDescent="0.3">
      <c r="A1624" s="1">
        <v>41254</v>
      </c>
      <c r="B1624" s="2">
        <v>40817</v>
      </c>
      <c r="C1624" s="1" t="s">
        <v>20</v>
      </c>
      <c r="D1624" s="1">
        <v>17</v>
      </c>
      <c r="E1624" s="1">
        <v>1782.68</v>
      </c>
      <c r="F1624" s="1" t="s">
        <v>25</v>
      </c>
      <c r="G1624" s="1">
        <v>5.81</v>
      </c>
      <c r="H1624" s="1">
        <f>(70/100*Canada_data[[#This Row],[Sales]])</f>
        <v>1247.876</v>
      </c>
      <c r="I1624" s="1">
        <f>Canada_data[[#This Row],[ Cost Of Goods ]]+Canada_data[[#This Row],[Shipping Cost]]</f>
        <v>1253.6859999999999</v>
      </c>
      <c r="J1624" s="1" t="s">
        <v>36</v>
      </c>
      <c r="K1624" s="1" t="s">
        <v>22</v>
      </c>
      <c r="L1624" s="1" t="s">
        <v>17</v>
      </c>
      <c r="M1624" s="1" t="s">
        <v>18</v>
      </c>
      <c r="N1624" s="1" t="s">
        <v>47</v>
      </c>
      <c r="O1624" s="2">
        <v>40878</v>
      </c>
      <c r="P1624" s="34"/>
      <c r="Q1624" s="34"/>
    </row>
    <row r="1625" spans="1:17" x14ac:dyDescent="0.3">
      <c r="A1625" s="1">
        <v>58626</v>
      </c>
      <c r="B1625" s="2" t="s">
        <v>82</v>
      </c>
      <c r="C1625" s="1" t="s">
        <v>35</v>
      </c>
      <c r="D1625" s="1">
        <v>23</v>
      </c>
      <c r="E1625" s="1">
        <v>6641.14</v>
      </c>
      <c r="F1625" s="1" t="s">
        <v>21</v>
      </c>
      <c r="G1625" s="1">
        <v>64.73</v>
      </c>
      <c r="H1625" s="1">
        <f>(70/100*Canada_data[[#This Row],[Sales]])</f>
        <v>4648.7979999999998</v>
      </c>
      <c r="I1625" s="1">
        <f>Canada_data[[#This Row],[ Cost Of Goods ]]+Canada_data[[#This Row],[Shipping Cost]]</f>
        <v>4713.5279999999993</v>
      </c>
      <c r="J1625" s="1" t="s">
        <v>126</v>
      </c>
      <c r="K1625" s="1" t="s">
        <v>44</v>
      </c>
      <c r="L1625" s="1" t="s">
        <v>17</v>
      </c>
      <c r="M1625" s="1" t="s">
        <v>23</v>
      </c>
      <c r="N1625" s="1" t="s">
        <v>24</v>
      </c>
      <c r="O1625" s="2">
        <v>40909</v>
      </c>
      <c r="P1625" s="34"/>
      <c r="Q1625" s="34"/>
    </row>
    <row r="1626" spans="1:17" x14ac:dyDescent="0.3">
      <c r="A1626" s="1">
        <v>58470</v>
      </c>
      <c r="B1626" s="2">
        <v>40761</v>
      </c>
      <c r="C1626" s="1" t="s">
        <v>35</v>
      </c>
      <c r="D1626" s="1">
        <v>13</v>
      </c>
      <c r="E1626" s="1">
        <v>49.08</v>
      </c>
      <c r="F1626" s="1" t="s">
        <v>25</v>
      </c>
      <c r="G1626" s="1">
        <v>1.93</v>
      </c>
      <c r="H1626" s="1">
        <f>(70/100*Canada_data[[#This Row],[Sales]])</f>
        <v>34.355999999999995</v>
      </c>
      <c r="I1626" s="1">
        <f>Canada_data[[#This Row],[ Cost Of Goods ]]+Canada_data[[#This Row],[Shipping Cost]]</f>
        <v>36.285999999999994</v>
      </c>
      <c r="J1626" s="1" t="s">
        <v>15</v>
      </c>
      <c r="K1626" s="1" t="s">
        <v>44</v>
      </c>
      <c r="L1626" s="1" t="s">
        <v>27</v>
      </c>
      <c r="M1626" s="1" t="s">
        <v>28</v>
      </c>
      <c r="N1626" s="1" t="s">
        <v>38</v>
      </c>
      <c r="O1626" s="2">
        <v>40761</v>
      </c>
      <c r="P1626" s="34"/>
      <c r="Q1626" s="34"/>
    </row>
    <row r="1627" spans="1:17" x14ac:dyDescent="0.3">
      <c r="A1627" s="1">
        <v>23426</v>
      </c>
      <c r="B1627" s="2" t="s">
        <v>177</v>
      </c>
      <c r="C1627" s="1" t="s">
        <v>20</v>
      </c>
      <c r="D1627" s="1">
        <v>12</v>
      </c>
      <c r="E1627" s="1">
        <v>29.71</v>
      </c>
      <c r="F1627" s="1" t="s">
        <v>25</v>
      </c>
      <c r="G1627" s="1">
        <v>1.92</v>
      </c>
      <c r="H1627" s="1">
        <f>(70/100*Canada_data[[#This Row],[Sales]])</f>
        <v>20.797000000000001</v>
      </c>
      <c r="I1627" s="1">
        <f>Canada_data[[#This Row],[ Cost Of Goods ]]+Canada_data[[#This Row],[Shipping Cost]]</f>
        <v>22.716999999999999</v>
      </c>
      <c r="J1627" s="1" t="s">
        <v>56</v>
      </c>
      <c r="K1627" s="1" t="s">
        <v>16</v>
      </c>
      <c r="L1627" s="1" t="s">
        <v>27</v>
      </c>
      <c r="M1627" s="1" t="s">
        <v>37</v>
      </c>
      <c r="N1627" s="1" t="s">
        <v>38</v>
      </c>
      <c r="O1627" s="1" t="s">
        <v>165</v>
      </c>
      <c r="P1627" s="34"/>
      <c r="Q1627" s="34"/>
    </row>
    <row r="1628" spans="1:17" x14ac:dyDescent="0.3">
      <c r="A1628" s="1">
        <v>57059</v>
      </c>
      <c r="B1628" s="2">
        <v>40549</v>
      </c>
      <c r="C1628" s="1" t="s">
        <v>60</v>
      </c>
      <c r="D1628" s="1">
        <v>50</v>
      </c>
      <c r="E1628" s="1">
        <v>212.12</v>
      </c>
      <c r="F1628" s="1" t="s">
        <v>25</v>
      </c>
      <c r="G1628" s="1">
        <v>5.26</v>
      </c>
      <c r="H1628" s="1">
        <f>(70/100*Canada_data[[#This Row],[Sales]])</f>
        <v>148.48399999999998</v>
      </c>
      <c r="I1628" s="1">
        <f>Canada_data[[#This Row],[ Cost Of Goods ]]+Canada_data[[#This Row],[Shipping Cost]]</f>
        <v>153.74399999999997</v>
      </c>
      <c r="J1628" s="1" t="s">
        <v>72</v>
      </c>
      <c r="K1628" s="1" t="s">
        <v>22</v>
      </c>
      <c r="L1628" s="1" t="s">
        <v>27</v>
      </c>
      <c r="M1628" s="1" t="s">
        <v>79</v>
      </c>
      <c r="N1628" s="1" t="s">
        <v>19</v>
      </c>
      <c r="O1628" s="2">
        <v>40608</v>
      </c>
      <c r="P1628" s="34"/>
      <c r="Q1628" s="34"/>
    </row>
    <row r="1629" spans="1:17" x14ac:dyDescent="0.3">
      <c r="A1629" s="1">
        <v>3911</v>
      </c>
      <c r="B1629" s="2" t="s">
        <v>162</v>
      </c>
      <c r="C1629" s="1" t="s">
        <v>53</v>
      </c>
      <c r="D1629" s="1">
        <v>24</v>
      </c>
      <c r="E1629" s="1">
        <v>370.72</v>
      </c>
      <c r="F1629" s="1" t="s">
        <v>25</v>
      </c>
      <c r="G1629" s="1">
        <v>11.25</v>
      </c>
      <c r="H1629" s="1">
        <f>(70/100*Canada_data[[#This Row],[Sales]])</f>
        <v>259.50400000000002</v>
      </c>
      <c r="I1629" s="1">
        <f>Canada_data[[#This Row],[ Cost Of Goods ]]+Canada_data[[#This Row],[Shipping Cost]]</f>
        <v>270.75400000000002</v>
      </c>
      <c r="J1629" s="1" t="s">
        <v>49</v>
      </c>
      <c r="K1629" s="1" t="s">
        <v>44</v>
      </c>
      <c r="L1629" s="1" t="s">
        <v>27</v>
      </c>
      <c r="M1629" s="1" t="s">
        <v>64</v>
      </c>
      <c r="N1629" s="1" t="s">
        <v>19</v>
      </c>
      <c r="O1629" s="1" t="s">
        <v>162</v>
      </c>
      <c r="P1629" s="34"/>
      <c r="Q1629" s="34"/>
    </row>
    <row r="1630" spans="1:17" x14ac:dyDescent="0.3">
      <c r="A1630" s="1">
        <v>11815</v>
      </c>
      <c r="B1630" s="2">
        <v>40886</v>
      </c>
      <c r="C1630" s="1" t="s">
        <v>13</v>
      </c>
      <c r="D1630" s="1">
        <v>22</v>
      </c>
      <c r="E1630" s="1">
        <v>351.27</v>
      </c>
      <c r="F1630" s="1" t="s">
        <v>25</v>
      </c>
      <c r="G1630" s="1">
        <v>7.42</v>
      </c>
      <c r="H1630" s="1">
        <f>(70/100*Canada_data[[#This Row],[Sales]])</f>
        <v>245.88899999999998</v>
      </c>
      <c r="I1630" s="1">
        <f>Canada_data[[#This Row],[ Cost Of Goods ]]+Canada_data[[#This Row],[Shipping Cost]]</f>
        <v>253.30899999999997</v>
      </c>
      <c r="J1630" s="1" t="s">
        <v>40</v>
      </c>
      <c r="K1630" s="1" t="s">
        <v>16</v>
      </c>
      <c r="L1630" s="1" t="s">
        <v>27</v>
      </c>
      <c r="M1630" s="1" t="s">
        <v>37</v>
      </c>
      <c r="N1630" s="1" t="s">
        <v>32</v>
      </c>
      <c r="O1630" s="1" t="s">
        <v>52</v>
      </c>
      <c r="P1630" s="34"/>
      <c r="Q1630" s="34"/>
    </row>
    <row r="1631" spans="1:17" x14ac:dyDescent="0.3">
      <c r="A1631" s="1">
        <v>17382</v>
      </c>
      <c r="B1631" s="2">
        <v>40640</v>
      </c>
      <c r="C1631" s="1" t="s">
        <v>53</v>
      </c>
      <c r="D1631" s="1">
        <v>20</v>
      </c>
      <c r="E1631" s="1">
        <v>2162.8164999999999</v>
      </c>
      <c r="F1631" s="1" t="s">
        <v>25</v>
      </c>
      <c r="G1631" s="1">
        <v>8.99</v>
      </c>
      <c r="H1631" s="1">
        <f>(70/100*Canada_data[[#This Row],[Sales]])</f>
        <v>1513.9715499999998</v>
      </c>
      <c r="I1631" s="1">
        <f>Canada_data[[#This Row],[ Cost Of Goods ]]+Canada_data[[#This Row],[Shipping Cost]]</f>
        <v>1522.9615499999998</v>
      </c>
      <c r="J1631" s="1" t="s">
        <v>15</v>
      </c>
      <c r="K1631" s="1" t="s">
        <v>29</v>
      </c>
      <c r="L1631" s="1" t="s">
        <v>30</v>
      </c>
      <c r="M1631" s="1" t="s">
        <v>50</v>
      </c>
      <c r="N1631" s="1" t="s">
        <v>19</v>
      </c>
      <c r="O1631" s="2">
        <v>40670</v>
      </c>
      <c r="P1631" s="34"/>
      <c r="Q1631" s="34"/>
    </row>
    <row r="1632" spans="1:17" x14ac:dyDescent="0.3">
      <c r="A1632" s="1">
        <v>27106</v>
      </c>
      <c r="B1632" s="2">
        <v>40555</v>
      </c>
      <c r="C1632" s="1" t="s">
        <v>35</v>
      </c>
      <c r="D1632" s="1">
        <v>1</v>
      </c>
      <c r="E1632" s="1">
        <v>13.96</v>
      </c>
      <c r="F1632" s="1" t="s">
        <v>25</v>
      </c>
      <c r="G1632" s="1">
        <v>2.99</v>
      </c>
      <c r="H1632" s="1">
        <f>(70/100*Canada_data[[#This Row],[Sales]])</f>
        <v>9.7720000000000002</v>
      </c>
      <c r="I1632" s="1">
        <f>Canada_data[[#This Row],[ Cost Of Goods ]]+Canada_data[[#This Row],[Shipping Cost]]</f>
        <v>12.762</v>
      </c>
      <c r="J1632" s="1" t="s">
        <v>56</v>
      </c>
      <c r="K1632" s="1" t="s">
        <v>29</v>
      </c>
      <c r="L1632" s="1" t="s">
        <v>27</v>
      </c>
      <c r="M1632" s="1" t="s">
        <v>79</v>
      </c>
      <c r="N1632" s="1" t="s">
        <v>19</v>
      </c>
      <c r="O1632" s="2">
        <v>40614</v>
      </c>
      <c r="P1632" s="34"/>
      <c r="Q1632" s="34"/>
    </row>
    <row r="1633" spans="1:17" x14ac:dyDescent="0.3">
      <c r="A1633" s="1">
        <v>6502</v>
      </c>
      <c r="B1633" s="2" t="s">
        <v>34</v>
      </c>
      <c r="C1633" s="1" t="s">
        <v>60</v>
      </c>
      <c r="D1633" s="1">
        <v>16</v>
      </c>
      <c r="E1633" s="1">
        <v>116.11</v>
      </c>
      <c r="F1633" s="1" t="s">
        <v>14</v>
      </c>
      <c r="G1633" s="1">
        <v>5.83</v>
      </c>
      <c r="H1633" s="1">
        <f>(70/100*Canada_data[[#This Row],[Sales]])</f>
        <v>81.277000000000001</v>
      </c>
      <c r="I1633" s="1">
        <f>Canada_data[[#This Row],[ Cost Of Goods ]]+Canada_data[[#This Row],[Shipping Cost]]</f>
        <v>87.106999999999999</v>
      </c>
      <c r="J1633" s="1" t="s">
        <v>56</v>
      </c>
      <c r="K1633" s="1" t="s">
        <v>29</v>
      </c>
      <c r="L1633" s="1" t="s">
        <v>27</v>
      </c>
      <c r="M1633" s="1" t="s">
        <v>28</v>
      </c>
      <c r="N1633" s="1" t="s">
        <v>38</v>
      </c>
      <c r="O1633" s="1" t="s">
        <v>34</v>
      </c>
      <c r="P1633" s="34"/>
      <c r="Q1633" s="34"/>
    </row>
    <row r="1634" spans="1:17" x14ac:dyDescent="0.3">
      <c r="A1634" s="1">
        <v>24996</v>
      </c>
      <c r="B1634" s="2" t="s">
        <v>245</v>
      </c>
      <c r="C1634" s="1" t="s">
        <v>20</v>
      </c>
      <c r="D1634" s="1">
        <v>2</v>
      </c>
      <c r="E1634" s="1">
        <v>143.667</v>
      </c>
      <c r="F1634" s="1" t="s">
        <v>25</v>
      </c>
      <c r="G1634" s="1">
        <v>1.25</v>
      </c>
      <c r="H1634" s="1">
        <f>(70/100*Canada_data[[#This Row],[Sales]])</f>
        <v>100.56689999999999</v>
      </c>
      <c r="I1634" s="1">
        <f>Canada_data[[#This Row],[ Cost Of Goods ]]+Canada_data[[#This Row],[Shipping Cost]]</f>
        <v>101.81689999999999</v>
      </c>
      <c r="J1634" s="1" t="s">
        <v>59</v>
      </c>
      <c r="K1634" s="1" t="s">
        <v>16</v>
      </c>
      <c r="L1634" s="1" t="s">
        <v>30</v>
      </c>
      <c r="M1634" s="1" t="s">
        <v>50</v>
      </c>
      <c r="N1634" s="1" t="s">
        <v>32</v>
      </c>
      <c r="O1634" s="1" t="s">
        <v>237</v>
      </c>
      <c r="P1634" s="34"/>
      <c r="Q1634" s="34"/>
    </row>
    <row r="1635" spans="1:17" x14ac:dyDescent="0.3">
      <c r="A1635" s="1">
        <v>21125</v>
      </c>
      <c r="B1635" s="2" t="s">
        <v>131</v>
      </c>
      <c r="C1635" s="1" t="s">
        <v>53</v>
      </c>
      <c r="D1635" s="1">
        <v>17</v>
      </c>
      <c r="E1635" s="1">
        <v>155.16999999999999</v>
      </c>
      <c r="F1635" s="1" t="s">
        <v>25</v>
      </c>
      <c r="G1635" s="1">
        <v>4.3899999999999997</v>
      </c>
      <c r="H1635" s="1">
        <f>(70/100*Canada_data[[#This Row],[Sales]])</f>
        <v>108.61899999999999</v>
      </c>
      <c r="I1635" s="1">
        <f>Canada_data[[#This Row],[ Cost Of Goods ]]+Canada_data[[#This Row],[Shipping Cost]]</f>
        <v>113.00899999999999</v>
      </c>
      <c r="J1635" s="1" t="s">
        <v>56</v>
      </c>
      <c r="K1635" s="1" t="s">
        <v>29</v>
      </c>
      <c r="L1635" s="1" t="s">
        <v>27</v>
      </c>
      <c r="M1635" s="1" t="s">
        <v>28</v>
      </c>
      <c r="N1635" s="1" t="s">
        <v>38</v>
      </c>
      <c r="O1635" s="1" t="s">
        <v>212</v>
      </c>
      <c r="P1635" s="34"/>
      <c r="Q1635" s="34"/>
    </row>
    <row r="1636" spans="1:17" x14ac:dyDescent="0.3">
      <c r="A1636" s="1">
        <v>15205</v>
      </c>
      <c r="B1636" s="2" t="s">
        <v>42</v>
      </c>
      <c r="C1636" s="1" t="s">
        <v>20</v>
      </c>
      <c r="D1636" s="1">
        <v>18</v>
      </c>
      <c r="E1636" s="1">
        <v>4605.3599999999997</v>
      </c>
      <c r="F1636" s="1" t="s">
        <v>21</v>
      </c>
      <c r="G1636" s="1">
        <v>43.32</v>
      </c>
      <c r="H1636" s="1">
        <f>(70/100*Canada_data[[#This Row],[Sales]])</f>
        <v>3223.7519999999995</v>
      </c>
      <c r="I1636" s="1">
        <f>Canada_data[[#This Row],[ Cost Of Goods ]]+Canada_data[[#This Row],[Shipping Cost]]</f>
        <v>3267.0719999999997</v>
      </c>
      <c r="J1636" s="1" t="s">
        <v>26</v>
      </c>
      <c r="K1636" s="1" t="s">
        <v>22</v>
      </c>
      <c r="L1636" s="1" t="s">
        <v>17</v>
      </c>
      <c r="M1636" s="1" t="s">
        <v>23</v>
      </c>
      <c r="N1636" s="1" t="s">
        <v>24</v>
      </c>
      <c r="O1636" s="1" t="s">
        <v>45</v>
      </c>
      <c r="P1636" s="34"/>
      <c r="Q1636" s="34"/>
    </row>
    <row r="1637" spans="1:17" x14ac:dyDescent="0.3">
      <c r="A1637" s="1">
        <v>29028</v>
      </c>
      <c r="B1637" s="2">
        <v>40665</v>
      </c>
      <c r="C1637" s="1" t="s">
        <v>20</v>
      </c>
      <c r="D1637" s="1">
        <v>43</v>
      </c>
      <c r="E1637" s="1">
        <v>17131.36</v>
      </c>
      <c r="F1637" s="1" t="s">
        <v>21</v>
      </c>
      <c r="G1637" s="1">
        <v>14.7</v>
      </c>
      <c r="H1637" s="1">
        <f>(70/100*Canada_data[[#This Row],[Sales]])</f>
        <v>11991.951999999999</v>
      </c>
      <c r="I1637" s="1">
        <f>Canada_data[[#This Row],[ Cost Of Goods ]]+Canada_data[[#This Row],[Shipping Cost]]</f>
        <v>12006.652</v>
      </c>
      <c r="J1637" s="1" t="s">
        <v>40</v>
      </c>
      <c r="K1637" s="1" t="s">
        <v>22</v>
      </c>
      <c r="L1637" s="1" t="s">
        <v>30</v>
      </c>
      <c r="M1637" s="1" t="s">
        <v>46</v>
      </c>
      <c r="N1637" s="1" t="s">
        <v>24</v>
      </c>
      <c r="O1637" s="2">
        <v>40726</v>
      </c>
      <c r="P1637" s="34"/>
      <c r="Q1637" s="34"/>
    </row>
    <row r="1638" spans="1:17" x14ac:dyDescent="0.3">
      <c r="A1638" s="1">
        <v>18951</v>
      </c>
      <c r="B1638" s="2" t="s">
        <v>145</v>
      </c>
      <c r="C1638" s="1" t="s">
        <v>20</v>
      </c>
      <c r="D1638" s="1">
        <v>10</v>
      </c>
      <c r="E1638" s="1">
        <v>324.3175</v>
      </c>
      <c r="F1638" s="1" t="s">
        <v>14</v>
      </c>
      <c r="G1638" s="1">
        <v>5</v>
      </c>
      <c r="H1638" s="1">
        <f>(70/100*Canada_data[[#This Row],[Sales]])</f>
        <v>227.02224999999999</v>
      </c>
      <c r="I1638" s="1">
        <f>Canada_data[[#This Row],[ Cost Of Goods ]]+Canada_data[[#This Row],[Shipping Cost]]</f>
        <v>232.02224999999999</v>
      </c>
      <c r="J1638" s="1" t="s">
        <v>43</v>
      </c>
      <c r="K1638" s="1" t="s">
        <v>22</v>
      </c>
      <c r="L1638" s="1" t="s">
        <v>30</v>
      </c>
      <c r="M1638" s="1" t="s">
        <v>50</v>
      </c>
      <c r="N1638" s="1" t="s">
        <v>19</v>
      </c>
      <c r="O1638" s="2">
        <v>40550</v>
      </c>
      <c r="P1638" s="34"/>
      <c r="Q1638" s="34"/>
    </row>
    <row r="1639" spans="1:17" x14ac:dyDescent="0.3">
      <c r="A1639" s="1">
        <v>47106</v>
      </c>
      <c r="B1639" s="2" t="s">
        <v>234</v>
      </c>
      <c r="C1639" s="1" t="s">
        <v>60</v>
      </c>
      <c r="D1639" s="1">
        <v>37</v>
      </c>
      <c r="E1639" s="1">
        <v>2192.63</v>
      </c>
      <c r="F1639" s="1" t="s">
        <v>25</v>
      </c>
      <c r="G1639" s="1">
        <v>3.99</v>
      </c>
      <c r="H1639" s="1">
        <f>(70/100*Canada_data[[#This Row],[Sales]])</f>
        <v>1534.8409999999999</v>
      </c>
      <c r="I1639" s="1">
        <f>Canada_data[[#This Row],[ Cost Of Goods ]]+Canada_data[[#This Row],[Shipping Cost]]</f>
        <v>1538.8309999999999</v>
      </c>
      <c r="J1639" s="1" t="s">
        <v>36</v>
      </c>
      <c r="K1639" s="1" t="s">
        <v>29</v>
      </c>
      <c r="L1639" s="1" t="s">
        <v>27</v>
      </c>
      <c r="M1639" s="1" t="s">
        <v>76</v>
      </c>
      <c r="N1639" s="1" t="s">
        <v>19</v>
      </c>
      <c r="O1639" s="1" t="s">
        <v>196</v>
      </c>
      <c r="P1639" s="34"/>
      <c r="Q1639" s="34"/>
    </row>
    <row r="1640" spans="1:17" x14ac:dyDescent="0.3">
      <c r="A1640" s="1">
        <v>52162</v>
      </c>
      <c r="B1640" s="2">
        <v>40554</v>
      </c>
      <c r="C1640" s="1" t="s">
        <v>53</v>
      </c>
      <c r="D1640" s="1">
        <v>47</v>
      </c>
      <c r="E1640" s="1">
        <v>155.22</v>
      </c>
      <c r="F1640" s="1" t="s">
        <v>25</v>
      </c>
      <c r="G1640" s="1">
        <v>1.35</v>
      </c>
      <c r="H1640" s="1">
        <f>(70/100*Canada_data[[#This Row],[Sales]])</f>
        <v>108.654</v>
      </c>
      <c r="I1640" s="1">
        <f>Canada_data[[#This Row],[ Cost Of Goods ]]+Canada_data[[#This Row],[Shipping Cost]]</f>
        <v>110.00399999999999</v>
      </c>
      <c r="J1640" s="1" t="s">
        <v>56</v>
      </c>
      <c r="K1640" s="1" t="s">
        <v>29</v>
      </c>
      <c r="L1640" s="1" t="s">
        <v>17</v>
      </c>
      <c r="M1640" s="1" t="s">
        <v>23</v>
      </c>
      <c r="N1640" s="1" t="s">
        <v>24</v>
      </c>
      <c r="O1640" s="2">
        <v>40585</v>
      </c>
      <c r="P1640" s="34"/>
      <c r="Q1640" s="34"/>
    </row>
    <row r="1641" spans="1:17" x14ac:dyDescent="0.3">
      <c r="A1641" s="1">
        <v>51553</v>
      </c>
      <c r="B1641" s="2" t="s">
        <v>253</v>
      </c>
      <c r="C1641" s="1" t="s">
        <v>53</v>
      </c>
      <c r="D1641" s="1">
        <v>12</v>
      </c>
      <c r="E1641" s="1">
        <v>88.57</v>
      </c>
      <c r="F1641" s="1" t="s">
        <v>25</v>
      </c>
      <c r="G1641" s="1">
        <v>6.15</v>
      </c>
      <c r="H1641" s="1">
        <f>(70/100*Canada_data[[#This Row],[Sales]])</f>
        <v>61.998999999999988</v>
      </c>
      <c r="I1641" s="1">
        <f>Canada_data[[#This Row],[ Cost Of Goods ]]+Canada_data[[#This Row],[Shipping Cost]]</f>
        <v>68.148999999999987</v>
      </c>
      <c r="J1641" s="1" t="s">
        <v>59</v>
      </c>
      <c r="K1641" s="1" t="s">
        <v>44</v>
      </c>
      <c r="L1641" s="1" t="s">
        <v>27</v>
      </c>
      <c r="M1641" s="1" t="s">
        <v>28</v>
      </c>
      <c r="N1641" s="1" t="s">
        <v>19</v>
      </c>
      <c r="O1641" s="1" t="s">
        <v>279</v>
      </c>
      <c r="P1641" s="34"/>
      <c r="Q1641" s="34"/>
    </row>
    <row r="1642" spans="1:17" x14ac:dyDescent="0.3">
      <c r="A1642" s="1">
        <v>52162</v>
      </c>
      <c r="B1642" s="2">
        <v>40554</v>
      </c>
      <c r="C1642" s="1" t="s">
        <v>53</v>
      </c>
      <c r="D1642" s="1">
        <v>39</v>
      </c>
      <c r="E1642" s="1">
        <v>261.16000000000003</v>
      </c>
      <c r="F1642" s="1" t="s">
        <v>25</v>
      </c>
      <c r="G1642" s="1">
        <v>9.68</v>
      </c>
      <c r="H1642" s="1">
        <f>(70/100*Canada_data[[#This Row],[Sales]])</f>
        <v>182.81200000000001</v>
      </c>
      <c r="I1642" s="1">
        <f>Canada_data[[#This Row],[ Cost Of Goods ]]+Canada_data[[#This Row],[Shipping Cost]]</f>
        <v>192.49200000000002</v>
      </c>
      <c r="J1642" s="1" t="s">
        <v>56</v>
      </c>
      <c r="K1642" s="1" t="s">
        <v>29</v>
      </c>
      <c r="L1642" s="1" t="s">
        <v>17</v>
      </c>
      <c r="M1642" s="1" t="s">
        <v>150</v>
      </c>
      <c r="N1642" s="1" t="s">
        <v>62</v>
      </c>
      <c r="O1642" s="2">
        <v>40554</v>
      </c>
      <c r="P1642" s="34"/>
      <c r="Q1642" s="34"/>
    </row>
    <row r="1643" spans="1:17" x14ac:dyDescent="0.3">
      <c r="A1643" s="1">
        <v>41409</v>
      </c>
      <c r="B1643" s="2" t="s">
        <v>187</v>
      </c>
      <c r="C1643" s="1" t="s">
        <v>53</v>
      </c>
      <c r="D1643" s="1">
        <v>1</v>
      </c>
      <c r="E1643" s="1">
        <v>18.920000000000002</v>
      </c>
      <c r="F1643" s="1" t="s">
        <v>25</v>
      </c>
      <c r="G1643" s="1">
        <v>7.19</v>
      </c>
      <c r="H1643" s="1">
        <f>(70/100*Canada_data[[#This Row],[Sales]])</f>
        <v>13.244</v>
      </c>
      <c r="I1643" s="1">
        <f>Canada_data[[#This Row],[ Cost Of Goods ]]+Canada_data[[#This Row],[Shipping Cost]]</f>
        <v>20.434000000000001</v>
      </c>
      <c r="J1643" s="1" t="s">
        <v>26</v>
      </c>
      <c r="K1643" s="1" t="s">
        <v>22</v>
      </c>
      <c r="L1643" s="1" t="s">
        <v>27</v>
      </c>
      <c r="M1643" s="1" t="s">
        <v>79</v>
      </c>
      <c r="N1643" s="1" t="s">
        <v>19</v>
      </c>
      <c r="O1643" s="1" t="s">
        <v>92</v>
      </c>
      <c r="P1643" s="34"/>
      <c r="Q1643" s="34"/>
    </row>
    <row r="1644" spans="1:17" x14ac:dyDescent="0.3">
      <c r="A1644" s="1">
        <v>57287</v>
      </c>
      <c r="B1644" s="2" t="s">
        <v>171</v>
      </c>
      <c r="C1644" s="1" t="s">
        <v>53</v>
      </c>
      <c r="D1644" s="1">
        <v>11</v>
      </c>
      <c r="E1644" s="1">
        <v>472.12</v>
      </c>
      <c r="F1644" s="1" t="s">
        <v>25</v>
      </c>
      <c r="G1644" s="1">
        <v>1.99</v>
      </c>
      <c r="H1644" s="1">
        <f>(70/100*Canada_data[[#This Row],[Sales]])</f>
        <v>330.48399999999998</v>
      </c>
      <c r="I1644" s="1">
        <f>Canada_data[[#This Row],[ Cost Of Goods ]]+Canada_data[[#This Row],[Shipping Cost]]</f>
        <v>332.47399999999999</v>
      </c>
      <c r="J1644" s="1" t="s">
        <v>108</v>
      </c>
      <c r="K1644" s="1" t="s">
        <v>22</v>
      </c>
      <c r="L1644" s="1" t="s">
        <v>30</v>
      </c>
      <c r="M1644" s="1" t="s">
        <v>31</v>
      </c>
      <c r="N1644" s="1" t="s">
        <v>32</v>
      </c>
      <c r="O1644" s="1" t="s">
        <v>249</v>
      </c>
      <c r="P1644" s="34"/>
      <c r="Q1644" s="34"/>
    </row>
    <row r="1645" spans="1:17" x14ac:dyDescent="0.3">
      <c r="A1645" s="1">
        <v>49312</v>
      </c>
      <c r="B1645" s="2" t="s">
        <v>241</v>
      </c>
      <c r="C1645" s="1" t="s">
        <v>20</v>
      </c>
      <c r="D1645" s="1">
        <v>19</v>
      </c>
      <c r="E1645" s="1">
        <v>1882.18</v>
      </c>
      <c r="F1645" s="1" t="s">
        <v>14</v>
      </c>
      <c r="G1645" s="1">
        <v>5.81</v>
      </c>
      <c r="H1645" s="1">
        <f>(70/100*Canada_data[[#This Row],[Sales]])</f>
        <v>1317.5260000000001</v>
      </c>
      <c r="I1645" s="1">
        <f>Canada_data[[#This Row],[ Cost Of Goods ]]+Canada_data[[#This Row],[Shipping Cost]]</f>
        <v>1323.336</v>
      </c>
      <c r="J1645" s="1" t="s">
        <v>43</v>
      </c>
      <c r="K1645" s="1" t="s">
        <v>22</v>
      </c>
      <c r="L1645" s="1" t="s">
        <v>17</v>
      </c>
      <c r="M1645" s="1" t="s">
        <v>18</v>
      </c>
      <c r="N1645" s="1" t="s">
        <v>47</v>
      </c>
      <c r="O1645" s="1" t="s">
        <v>262</v>
      </c>
      <c r="P1645" s="34"/>
      <c r="Q1645" s="34"/>
    </row>
    <row r="1646" spans="1:17" x14ac:dyDescent="0.3">
      <c r="A1646" s="1">
        <v>27844</v>
      </c>
      <c r="B1646" s="2" t="s">
        <v>145</v>
      </c>
      <c r="C1646" s="1" t="s">
        <v>13</v>
      </c>
      <c r="D1646" s="1">
        <v>1</v>
      </c>
      <c r="E1646" s="1">
        <v>11.08</v>
      </c>
      <c r="F1646" s="1" t="s">
        <v>25</v>
      </c>
      <c r="G1646" s="1">
        <v>5.59</v>
      </c>
      <c r="H1646" s="1">
        <f>(70/100*Canada_data[[#This Row],[Sales]])</f>
        <v>7.7559999999999993</v>
      </c>
      <c r="I1646" s="1">
        <f>Canada_data[[#This Row],[ Cost Of Goods ]]+Canada_data[[#This Row],[Shipping Cost]]</f>
        <v>13.346</v>
      </c>
      <c r="J1646" s="1" t="s">
        <v>59</v>
      </c>
      <c r="K1646" s="1" t="s">
        <v>29</v>
      </c>
      <c r="L1646" s="1" t="s">
        <v>27</v>
      </c>
      <c r="M1646" s="1" t="s">
        <v>79</v>
      </c>
      <c r="N1646" s="1" t="s">
        <v>19</v>
      </c>
      <c r="O1646" s="2">
        <v>40701</v>
      </c>
      <c r="P1646" s="34"/>
      <c r="Q1646" s="34"/>
    </row>
    <row r="1647" spans="1:17" x14ac:dyDescent="0.3">
      <c r="A1647" s="1">
        <v>58247</v>
      </c>
      <c r="B1647" s="2" t="s">
        <v>208</v>
      </c>
      <c r="C1647" s="1" t="s">
        <v>53</v>
      </c>
      <c r="D1647" s="1">
        <v>14</v>
      </c>
      <c r="E1647" s="1">
        <v>92.07</v>
      </c>
      <c r="F1647" s="1" t="s">
        <v>25</v>
      </c>
      <c r="G1647" s="1">
        <v>7.86</v>
      </c>
      <c r="H1647" s="1">
        <f>(70/100*Canada_data[[#This Row],[Sales]])</f>
        <v>64.448999999999998</v>
      </c>
      <c r="I1647" s="1">
        <f>Canada_data[[#This Row],[ Cost Of Goods ]]+Canada_data[[#This Row],[Shipping Cost]]</f>
        <v>72.308999999999997</v>
      </c>
      <c r="J1647" s="1" t="s">
        <v>15</v>
      </c>
      <c r="K1647" s="1" t="s">
        <v>29</v>
      </c>
      <c r="L1647" s="1" t="s">
        <v>27</v>
      </c>
      <c r="M1647" s="1" t="s">
        <v>28</v>
      </c>
      <c r="N1647" s="1" t="s">
        <v>19</v>
      </c>
      <c r="O1647" s="1" t="s">
        <v>245</v>
      </c>
      <c r="P1647" s="34"/>
      <c r="Q1647" s="34"/>
    </row>
    <row r="1648" spans="1:17" x14ac:dyDescent="0.3">
      <c r="A1648" s="1">
        <v>36608</v>
      </c>
      <c r="B1648" s="2" t="s">
        <v>144</v>
      </c>
      <c r="C1648" s="1" t="s">
        <v>13</v>
      </c>
      <c r="D1648" s="1">
        <v>40</v>
      </c>
      <c r="E1648" s="1">
        <v>825.8</v>
      </c>
      <c r="F1648" s="1" t="s">
        <v>25</v>
      </c>
      <c r="G1648" s="1">
        <v>2.87</v>
      </c>
      <c r="H1648" s="1">
        <f>(70/100*Canada_data[[#This Row],[Sales]])</f>
        <v>578.05999999999995</v>
      </c>
      <c r="I1648" s="1">
        <f>Canada_data[[#This Row],[ Cost Of Goods ]]+Canada_data[[#This Row],[Shipping Cost]]</f>
        <v>580.92999999999995</v>
      </c>
      <c r="J1648" s="1" t="s">
        <v>59</v>
      </c>
      <c r="K1648" s="1" t="s">
        <v>44</v>
      </c>
      <c r="L1648" s="1" t="s">
        <v>27</v>
      </c>
      <c r="M1648" s="1" t="s">
        <v>41</v>
      </c>
      <c r="N1648" s="1" t="s">
        <v>32</v>
      </c>
      <c r="O1648" s="2">
        <v>40584</v>
      </c>
      <c r="P1648" s="34"/>
      <c r="Q1648" s="34"/>
    </row>
    <row r="1649" spans="1:17" x14ac:dyDescent="0.3">
      <c r="A1649" s="1">
        <v>5284</v>
      </c>
      <c r="B1649" s="2">
        <v>40762</v>
      </c>
      <c r="C1649" s="1" t="s">
        <v>53</v>
      </c>
      <c r="D1649" s="1">
        <v>7</v>
      </c>
      <c r="E1649" s="1">
        <v>59.38</v>
      </c>
      <c r="F1649" s="1" t="s">
        <v>25</v>
      </c>
      <c r="G1649" s="1">
        <v>2.99</v>
      </c>
      <c r="H1649" s="1">
        <f>(70/100*Canada_data[[#This Row],[Sales]])</f>
        <v>41.566000000000003</v>
      </c>
      <c r="I1649" s="1">
        <f>Canada_data[[#This Row],[ Cost Of Goods ]]+Canada_data[[#This Row],[Shipping Cost]]</f>
        <v>44.556000000000004</v>
      </c>
      <c r="J1649" s="1" t="s">
        <v>70</v>
      </c>
      <c r="K1649" s="1" t="s">
        <v>29</v>
      </c>
      <c r="L1649" s="1" t="s">
        <v>27</v>
      </c>
      <c r="M1649" s="1" t="s">
        <v>79</v>
      </c>
      <c r="N1649" s="1" t="s">
        <v>19</v>
      </c>
      <c r="O1649" s="2">
        <v>40823</v>
      </c>
      <c r="P1649" s="34"/>
      <c r="Q1649" s="34"/>
    </row>
    <row r="1650" spans="1:17" x14ac:dyDescent="0.3">
      <c r="A1650" s="1">
        <v>19911</v>
      </c>
      <c r="B1650" s="2">
        <v>40704</v>
      </c>
      <c r="C1650" s="1" t="s">
        <v>35</v>
      </c>
      <c r="D1650" s="1">
        <v>38</v>
      </c>
      <c r="E1650" s="1">
        <v>5349.21</v>
      </c>
      <c r="F1650" s="1" t="s">
        <v>21</v>
      </c>
      <c r="G1650" s="1">
        <v>28.63</v>
      </c>
      <c r="H1650" s="1">
        <f>(70/100*Canada_data[[#This Row],[Sales]])</f>
        <v>3744.4469999999997</v>
      </c>
      <c r="I1650" s="1">
        <f>Canada_data[[#This Row],[ Cost Of Goods ]]+Canada_data[[#This Row],[Shipping Cost]]</f>
        <v>3773.0769999999998</v>
      </c>
      <c r="J1650" s="1" t="s">
        <v>108</v>
      </c>
      <c r="K1650" s="1" t="s">
        <v>16</v>
      </c>
      <c r="L1650" s="1" t="s">
        <v>17</v>
      </c>
      <c r="M1650" s="1" t="s">
        <v>23</v>
      </c>
      <c r="N1650" s="1" t="s">
        <v>24</v>
      </c>
      <c r="O1650" s="2">
        <v>40765</v>
      </c>
      <c r="P1650" s="34"/>
      <c r="Q1650" s="34"/>
    </row>
    <row r="1651" spans="1:17" x14ac:dyDescent="0.3">
      <c r="A1651" s="1">
        <v>19621</v>
      </c>
      <c r="B1651" s="2">
        <v>40733</v>
      </c>
      <c r="C1651" s="1" t="s">
        <v>20</v>
      </c>
      <c r="D1651" s="1">
        <v>15</v>
      </c>
      <c r="E1651" s="1">
        <v>140.82</v>
      </c>
      <c r="F1651" s="1" t="s">
        <v>14</v>
      </c>
      <c r="G1651" s="1">
        <v>6.5</v>
      </c>
      <c r="H1651" s="1">
        <f>(70/100*Canada_data[[#This Row],[Sales]])</f>
        <v>98.573999999999984</v>
      </c>
      <c r="I1651" s="1">
        <f>Canada_data[[#This Row],[ Cost Of Goods ]]+Canada_data[[#This Row],[Shipping Cost]]</f>
        <v>105.07399999999998</v>
      </c>
      <c r="J1651" s="1" t="s">
        <v>40</v>
      </c>
      <c r="K1651" s="1" t="s">
        <v>22</v>
      </c>
      <c r="L1651" s="1" t="s">
        <v>27</v>
      </c>
      <c r="M1651" s="1" t="s">
        <v>64</v>
      </c>
      <c r="N1651" s="1" t="s">
        <v>47</v>
      </c>
      <c r="O1651" s="2">
        <v>40764</v>
      </c>
      <c r="P1651" s="34"/>
      <c r="Q1651" s="34"/>
    </row>
    <row r="1652" spans="1:17" x14ac:dyDescent="0.3">
      <c r="A1652" s="1">
        <v>50533</v>
      </c>
      <c r="B1652" s="2" t="s">
        <v>114</v>
      </c>
      <c r="C1652" s="1" t="s">
        <v>53</v>
      </c>
      <c r="D1652" s="1">
        <v>3</v>
      </c>
      <c r="E1652" s="1">
        <v>73.44</v>
      </c>
      <c r="F1652" s="1" t="s">
        <v>21</v>
      </c>
      <c r="G1652" s="1">
        <v>27.75</v>
      </c>
      <c r="H1652" s="1">
        <f>(70/100*Canada_data[[#This Row],[Sales]])</f>
        <v>51.407999999999994</v>
      </c>
      <c r="I1652" s="1">
        <f>Canada_data[[#This Row],[ Cost Of Goods ]]+Canada_data[[#This Row],[Shipping Cost]]</f>
        <v>79.157999999999987</v>
      </c>
      <c r="J1652" s="1" t="s">
        <v>56</v>
      </c>
      <c r="K1652" s="1" t="s">
        <v>44</v>
      </c>
      <c r="L1652" s="1" t="s">
        <v>17</v>
      </c>
      <c r="M1652" s="1" t="s">
        <v>57</v>
      </c>
      <c r="N1652" s="1" t="s">
        <v>62</v>
      </c>
      <c r="O1652" s="2">
        <v>40549</v>
      </c>
      <c r="P1652" s="34"/>
      <c r="Q1652" s="34"/>
    </row>
    <row r="1653" spans="1:17" x14ac:dyDescent="0.3">
      <c r="A1653" s="1">
        <v>57959</v>
      </c>
      <c r="B1653" s="2" t="s">
        <v>82</v>
      </c>
      <c r="C1653" s="1" t="s">
        <v>60</v>
      </c>
      <c r="D1653" s="1">
        <v>48</v>
      </c>
      <c r="E1653" s="1">
        <v>1269.79</v>
      </c>
      <c r="F1653" s="1" t="s">
        <v>14</v>
      </c>
      <c r="G1653" s="1">
        <v>5.89</v>
      </c>
      <c r="H1653" s="1">
        <f>(70/100*Canada_data[[#This Row],[Sales]])</f>
        <v>888.85299999999995</v>
      </c>
      <c r="I1653" s="1">
        <f>Canada_data[[#This Row],[ Cost Of Goods ]]+Canada_data[[#This Row],[Shipping Cost]]</f>
        <v>894.74299999999994</v>
      </c>
      <c r="J1653" s="1" t="s">
        <v>15</v>
      </c>
      <c r="K1653" s="1" t="s">
        <v>16</v>
      </c>
      <c r="L1653" s="1" t="s">
        <v>30</v>
      </c>
      <c r="M1653" s="1" t="s">
        <v>31</v>
      </c>
      <c r="N1653" s="1" t="s">
        <v>19</v>
      </c>
      <c r="O1653" s="1" t="s">
        <v>69</v>
      </c>
      <c r="P1653" s="34"/>
      <c r="Q1653" s="34"/>
    </row>
    <row r="1654" spans="1:17" x14ac:dyDescent="0.3">
      <c r="A1654" s="1">
        <v>33091</v>
      </c>
      <c r="B1654" s="2" t="s">
        <v>156</v>
      </c>
      <c r="C1654" s="1" t="s">
        <v>35</v>
      </c>
      <c r="D1654" s="1">
        <v>24</v>
      </c>
      <c r="E1654" s="1">
        <v>265.35000000000002</v>
      </c>
      <c r="F1654" s="1" t="s">
        <v>25</v>
      </c>
      <c r="G1654" s="1">
        <v>11.59</v>
      </c>
      <c r="H1654" s="1">
        <f>(70/100*Canada_data[[#This Row],[Sales]])</f>
        <v>185.745</v>
      </c>
      <c r="I1654" s="1">
        <f>Canada_data[[#This Row],[ Cost Of Goods ]]+Canada_data[[#This Row],[Shipping Cost]]</f>
        <v>197.33500000000001</v>
      </c>
      <c r="J1654" s="1" t="s">
        <v>56</v>
      </c>
      <c r="K1654" s="1" t="s">
        <v>29</v>
      </c>
      <c r="L1654" s="1" t="s">
        <v>27</v>
      </c>
      <c r="M1654" s="1" t="s">
        <v>28</v>
      </c>
      <c r="N1654" s="1" t="s">
        <v>19</v>
      </c>
      <c r="O1654" s="1" t="s">
        <v>220</v>
      </c>
      <c r="P1654" s="34"/>
      <c r="Q1654" s="34"/>
    </row>
    <row r="1655" spans="1:17" x14ac:dyDescent="0.3">
      <c r="A1655" s="1">
        <v>28737</v>
      </c>
      <c r="B1655" s="2">
        <v>40612</v>
      </c>
      <c r="C1655" s="1" t="s">
        <v>20</v>
      </c>
      <c r="D1655" s="1">
        <v>17</v>
      </c>
      <c r="E1655" s="1">
        <v>1721.6410000000001</v>
      </c>
      <c r="F1655" s="1" t="s">
        <v>25</v>
      </c>
      <c r="G1655" s="1">
        <v>4.2300000000000004</v>
      </c>
      <c r="H1655" s="1">
        <f>(70/100*Canada_data[[#This Row],[Sales]])</f>
        <v>1205.1487</v>
      </c>
      <c r="I1655" s="1">
        <f>Canada_data[[#This Row],[ Cost Of Goods ]]+Canada_data[[#This Row],[Shipping Cost]]</f>
        <v>1209.3787</v>
      </c>
      <c r="J1655" s="1" t="s">
        <v>49</v>
      </c>
      <c r="K1655" s="1" t="s">
        <v>29</v>
      </c>
      <c r="L1655" s="1" t="s">
        <v>30</v>
      </c>
      <c r="M1655" s="1" t="s">
        <v>50</v>
      </c>
      <c r="N1655" s="1" t="s">
        <v>19</v>
      </c>
      <c r="O1655" s="2">
        <v>40673</v>
      </c>
      <c r="P1655" s="34"/>
      <c r="Q1655" s="34"/>
    </row>
    <row r="1656" spans="1:17" x14ac:dyDescent="0.3">
      <c r="A1656" s="1">
        <v>17377</v>
      </c>
      <c r="B1656" s="2" t="s">
        <v>171</v>
      </c>
      <c r="C1656" s="1" t="s">
        <v>13</v>
      </c>
      <c r="D1656" s="1">
        <v>39</v>
      </c>
      <c r="E1656" s="1">
        <v>110.38</v>
      </c>
      <c r="F1656" s="1" t="s">
        <v>25</v>
      </c>
      <c r="G1656" s="1">
        <v>1.2</v>
      </c>
      <c r="H1656" s="1">
        <f>(70/100*Canada_data[[#This Row],[Sales]])</f>
        <v>77.265999999999991</v>
      </c>
      <c r="I1656" s="1">
        <f>Canada_data[[#This Row],[ Cost Of Goods ]]+Canada_data[[#This Row],[Shipping Cost]]</f>
        <v>78.465999999999994</v>
      </c>
      <c r="J1656" s="1" t="s">
        <v>56</v>
      </c>
      <c r="K1656" s="1" t="s">
        <v>22</v>
      </c>
      <c r="L1656" s="1" t="s">
        <v>27</v>
      </c>
      <c r="M1656" s="1" t="s">
        <v>41</v>
      </c>
      <c r="N1656" s="1" t="s">
        <v>38</v>
      </c>
      <c r="O1656" s="1" t="s">
        <v>172</v>
      </c>
      <c r="P1656" s="34"/>
      <c r="Q1656" s="34"/>
    </row>
    <row r="1657" spans="1:17" x14ac:dyDescent="0.3">
      <c r="A1657" s="1">
        <v>10820</v>
      </c>
      <c r="B1657" s="2" t="s">
        <v>105</v>
      </c>
      <c r="C1657" s="1" t="s">
        <v>53</v>
      </c>
      <c r="D1657" s="1">
        <v>33</v>
      </c>
      <c r="E1657" s="1">
        <v>151.19</v>
      </c>
      <c r="F1657" s="1" t="s">
        <v>25</v>
      </c>
      <c r="G1657" s="1">
        <v>0.7</v>
      </c>
      <c r="H1657" s="1">
        <f>(70/100*Canada_data[[#This Row],[Sales]])</f>
        <v>105.833</v>
      </c>
      <c r="I1657" s="1">
        <f>Canada_data[[#This Row],[ Cost Of Goods ]]+Canada_data[[#This Row],[Shipping Cost]]</f>
        <v>106.533</v>
      </c>
      <c r="J1657" s="1" t="s">
        <v>59</v>
      </c>
      <c r="K1657" s="1" t="s">
        <v>44</v>
      </c>
      <c r="L1657" s="1" t="s">
        <v>27</v>
      </c>
      <c r="M1657" s="1" t="s">
        <v>102</v>
      </c>
      <c r="N1657" s="1" t="s">
        <v>38</v>
      </c>
      <c r="O1657" s="1" t="s">
        <v>105</v>
      </c>
      <c r="P1657" s="34"/>
      <c r="Q1657" s="34"/>
    </row>
    <row r="1658" spans="1:17" x14ac:dyDescent="0.3">
      <c r="A1658" s="1">
        <v>1637</v>
      </c>
      <c r="B1658" s="2">
        <v>40726</v>
      </c>
      <c r="C1658" s="1" t="s">
        <v>53</v>
      </c>
      <c r="D1658" s="1">
        <v>10</v>
      </c>
      <c r="E1658" s="1">
        <v>1024.29</v>
      </c>
      <c r="F1658" s="1" t="s">
        <v>25</v>
      </c>
      <c r="G1658" s="1">
        <v>19.989999999999998</v>
      </c>
      <c r="H1658" s="1">
        <f>(70/100*Canada_data[[#This Row],[Sales]])</f>
        <v>717.00299999999993</v>
      </c>
      <c r="I1658" s="1">
        <f>Canada_data[[#This Row],[ Cost Of Goods ]]+Canada_data[[#This Row],[Shipping Cost]]</f>
        <v>736.99299999999994</v>
      </c>
      <c r="J1658" s="1" t="s">
        <v>49</v>
      </c>
      <c r="K1658" s="1" t="s">
        <v>22</v>
      </c>
      <c r="L1658" s="1" t="s">
        <v>30</v>
      </c>
      <c r="M1658" s="1" t="s">
        <v>31</v>
      </c>
      <c r="N1658" s="1" t="s">
        <v>19</v>
      </c>
      <c r="O1658" s="2">
        <v>40726</v>
      </c>
      <c r="P1658" s="34"/>
      <c r="Q1658" s="34"/>
    </row>
    <row r="1659" spans="1:17" x14ac:dyDescent="0.3">
      <c r="A1659" s="1">
        <v>17376</v>
      </c>
      <c r="B1659" s="2">
        <v>40645</v>
      </c>
      <c r="C1659" s="1" t="s">
        <v>35</v>
      </c>
      <c r="D1659" s="1">
        <v>44</v>
      </c>
      <c r="E1659" s="1">
        <v>1127.81</v>
      </c>
      <c r="F1659" s="1" t="s">
        <v>25</v>
      </c>
      <c r="G1659" s="1">
        <v>1.99</v>
      </c>
      <c r="H1659" s="1">
        <f>(70/100*Canada_data[[#This Row],[Sales]])</f>
        <v>789.46699999999987</v>
      </c>
      <c r="I1659" s="1">
        <f>Canada_data[[#This Row],[ Cost Of Goods ]]+Canada_data[[#This Row],[Shipping Cost]]</f>
        <v>791.45699999999988</v>
      </c>
      <c r="J1659" s="1" t="s">
        <v>126</v>
      </c>
      <c r="K1659" s="1" t="s">
        <v>22</v>
      </c>
      <c r="L1659" s="1" t="s">
        <v>30</v>
      </c>
      <c r="M1659" s="1" t="s">
        <v>31</v>
      </c>
      <c r="N1659" s="1" t="s">
        <v>32</v>
      </c>
      <c r="O1659" s="2">
        <v>40706</v>
      </c>
      <c r="P1659" s="34"/>
      <c r="Q1659" s="34"/>
    </row>
    <row r="1660" spans="1:17" x14ac:dyDescent="0.3">
      <c r="A1660" s="1">
        <v>18852</v>
      </c>
      <c r="B1660" s="2" t="s">
        <v>154</v>
      </c>
      <c r="C1660" s="1" t="s">
        <v>35</v>
      </c>
      <c r="D1660" s="1">
        <v>17</v>
      </c>
      <c r="E1660" s="1">
        <v>351.25</v>
      </c>
      <c r="F1660" s="1" t="s">
        <v>14</v>
      </c>
      <c r="G1660" s="1">
        <v>5.97</v>
      </c>
      <c r="H1660" s="1">
        <f>(70/100*Canada_data[[#This Row],[Sales]])</f>
        <v>245.87499999999997</v>
      </c>
      <c r="I1660" s="1">
        <f>Canada_data[[#This Row],[ Cost Of Goods ]]+Canada_data[[#This Row],[Shipping Cost]]</f>
        <v>251.84499999999997</v>
      </c>
      <c r="J1660" s="1" t="s">
        <v>36</v>
      </c>
      <c r="K1660" s="1" t="s">
        <v>44</v>
      </c>
      <c r="L1660" s="1" t="s">
        <v>27</v>
      </c>
      <c r="M1660" s="1" t="s">
        <v>28</v>
      </c>
      <c r="N1660" s="1" t="s">
        <v>19</v>
      </c>
      <c r="O1660" s="1" t="s">
        <v>227</v>
      </c>
      <c r="P1660" s="34"/>
      <c r="Q1660" s="34"/>
    </row>
    <row r="1661" spans="1:17" x14ac:dyDescent="0.3">
      <c r="A1661" s="1">
        <v>45059</v>
      </c>
      <c r="B1661" s="2">
        <v>40604</v>
      </c>
      <c r="C1661" s="1" t="s">
        <v>53</v>
      </c>
      <c r="D1661" s="1">
        <v>4</v>
      </c>
      <c r="E1661" s="1">
        <v>130.13999999999999</v>
      </c>
      <c r="F1661" s="1" t="s">
        <v>25</v>
      </c>
      <c r="G1661" s="1">
        <v>8.65</v>
      </c>
      <c r="H1661" s="1">
        <f>(70/100*Canada_data[[#This Row],[Sales]])</f>
        <v>91.097999999999985</v>
      </c>
      <c r="I1661" s="1">
        <f>Canada_data[[#This Row],[ Cost Of Goods ]]+Canada_data[[#This Row],[Shipping Cost]]</f>
        <v>99.74799999999999</v>
      </c>
      <c r="J1661" s="1" t="s">
        <v>56</v>
      </c>
      <c r="K1661" s="1" t="s">
        <v>16</v>
      </c>
      <c r="L1661" s="1" t="s">
        <v>30</v>
      </c>
      <c r="M1661" s="1" t="s">
        <v>31</v>
      </c>
      <c r="N1661" s="1" t="s">
        <v>19</v>
      </c>
      <c r="O1661" s="2">
        <v>40665</v>
      </c>
      <c r="P1661" s="34"/>
      <c r="Q1661" s="34"/>
    </row>
    <row r="1662" spans="1:17" x14ac:dyDescent="0.3">
      <c r="A1662" s="1">
        <v>37152</v>
      </c>
      <c r="B1662" s="2" t="s">
        <v>100</v>
      </c>
      <c r="C1662" s="1" t="s">
        <v>60</v>
      </c>
      <c r="D1662" s="1">
        <v>45</v>
      </c>
      <c r="E1662" s="1">
        <v>2503.3265000000001</v>
      </c>
      <c r="F1662" s="1" t="s">
        <v>25</v>
      </c>
      <c r="G1662" s="1">
        <v>8.8000000000000007</v>
      </c>
      <c r="H1662" s="1">
        <f>(70/100*Canada_data[[#This Row],[Sales]])</f>
        <v>1752.32855</v>
      </c>
      <c r="I1662" s="1">
        <f>Canada_data[[#This Row],[ Cost Of Goods ]]+Canada_data[[#This Row],[Shipping Cost]]</f>
        <v>1761.1285499999999</v>
      </c>
      <c r="J1662" s="1" t="s">
        <v>56</v>
      </c>
      <c r="K1662" s="1" t="s">
        <v>22</v>
      </c>
      <c r="L1662" s="1" t="s">
        <v>30</v>
      </c>
      <c r="M1662" s="1" t="s">
        <v>50</v>
      </c>
      <c r="N1662" s="1" t="s">
        <v>19</v>
      </c>
      <c r="O1662" s="1" t="s">
        <v>113</v>
      </c>
      <c r="P1662" s="34"/>
      <c r="Q1662" s="34"/>
    </row>
    <row r="1663" spans="1:17" x14ac:dyDescent="0.3">
      <c r="A1663" s="1">
        <v>31237</v>
      </c>
      <c r="B1663" s="2" t="s">
        <v>139</v>
      </c>
      <c r="C1663" s="1" t="s">
        <v>53</v>
      </c>
      <c r="D1663" s="1">
        <v>13</v>
      </c>
      <c r="E1663" s="1">
        <v>589.78</v>
      </c>
      <c r="F1663" s="1" t="s">
        <v>25</v>
      </c>
      <c r="G1663" s="1">
        <v>2.99</v>
      </c>
      <c r="H1663" s="1">
        <f>(70/100*Canada_data[[#This Row],[Sales]])</f>
        <v>412.84599999999995</v>
      </c>
      <c r="I1663" s="1">
        <f>Canada_data[[#This Row],[ Cost Of Goods ]]+Canada_data[[#This Row],[Shipping Cost]]</f>
        <v>415.83599999999996</v>
      </c>
      <c r="J1663" s="1" t="s">
        <v>59</v>
      </c>
      <c r="K1663" s="1" t="s">
        <v>44</v>
      </c>
      <c r="L1663" s="1" t="s">
        <v>27</v>
      </c>
      <c r="M1663" s="1" t="s">
        <v>79</v>
      </c>
      <c r="N1663" s="1" t="s">
        <v>19</v>
      </c>
      <c r="O1663" s="1" t="s">
        <v>139</v>
      </c>
      <c r="P1663" s="34"/>
      <c r="Q1663" s="34"/>
    </row>
    <row r="1664" spans="1:17" x14ac:dyDescent="0.3">
      <c r="A1664" s="1">
        <v>47015</v>
      </c>
      <c r="B1664" s="2" t="s">
        <v>181</v>
      </c>
      <c r="C1664" s="1" t="s">
        <v>53</v>
      </c>
      <c r="D1664" s="1">
        <v>19</v>
      </c>
      <c r="E1664" s="1">
        <v>5441.06</v>
      </c>
      <c r="F1664" s="1" t="s">
        <v>21</v>
      </c>
      <c r="G1664" s="1">
        <v>61.76</v>
      </c>
      <c r="H1664" s="1">
        <f>(70/100*Canada_data[[#This Row],[Sales]])</f>
        <v>3808.7420000000002</v>
      </c>
      <c r="I1664" s="1">
        <f>Canada_data[[#This Row],[ Cost Of Goods ]]+Canada_data[[#This Row],[Shipping Cost]]</f>
        <v>3870.5020000000004</v>
      </c>
      <c r="J1664" s="1" t="s">
        <v>108</v>
      </c>
      <c r="K1664" s="1" t="s">
        <v>22</v>
      </c>
      <c r="L1664" s="1" t="s">
        <v>17</v>
      </c>
      <c r="M1664" s="1" t="s">
        <v>57</v>
      </c>
      <c r="N1664" s="1" t="s">
        <v>62</v>
      </c>
      <c r="O1664" s="1" t="s">
        <v>176</v>
      </c>
      <c r="P1664" s="34"/>
      <c r="Q1664" s="34"/>
    </row>
    <row r="1665" spans="1:17" x14ac:dyDescent="0.3">
      <c r="A1665" s="1">
        <v>16805</v>
      </c>
      <c r="B1665" s="2" t="s">
        <v>82</v>
      </c>
      <c r="C1665" s="1" t="s">
        <v>13</v>
      </c>
      <c r="D1665" s="1">
        <v>26</v>
      </c>
      <c r="E1665" s="1">
        <v>172.33</v>
      </c>
      <c r="F1665" s="1" t="s">
        <v>25</v>
      </c>
      <c r="G1665" s="1">
        <v>5.74</v>
      </c>
      <c r="H1665" s="1">
        <f>(70/100*Canada_data[[#This Row],[Sales]])</f>
        <v>120.631</v>
      </c>
      <c r="I1665" s="1">
        <f>Canada_data[[#This Row],[ Cost Of Goods ]]+Canada_data[[#This Row],[Shipping Cost]]</f>
        <v>126.371</v>
      </c>
      <c r="J1665" s="1" t="s">
        <v>59</v>
      </c>
      <c r="K1665" s="1" t="s">
        <v>22</v>
      </c>
      <c r="L1665" s="1" t="s">
        <v>27</v>
      </c>
      <c r="M1665" s="1" t="s">
        <v>28</v>
      </c>
      <c r="N1665" s="1" t="s">
        <v>19</v>
      </c>
      <c r="O1665" s="2">
        <v>40909</v>
      </c>
      <c r="P1665" s="34"/>
      <c r="Q1665" s="34"/>
    </row>
    <row r="1666" spans="1:17" x14ac:dyDescent="0.3">
      <c r="A1666" s="1">
        <v>37792</v>
      </c>
      <c r="B1666" s="2" t="s">
        <v>81</v>
      </c>
      <c r="C1666" s="1" t="s">
        <v>35</v>
      </c>
      <c r="D1666" s="1">
        <v>49</v>
      </c>
      <c r="E1666" s="1">
        <v>183.08</v>
      </c>
      <c r="F1666" s="1" t="s">
        <v>25</v>
      </c>
      <c r="G1666" s="1">
        <v>0.5</v>
      </c>
      <c r="H1666" s="1">
        <f>(70/100*Canada_data[[#This Row],[Sales]])</f>
        <v>128.15600000000001</v>
      </c>
      <c r="I1666" s="1">
        <f>Canada_data[[#This Row],[ Cost Of Goods ]]+Canada_data[[#This Row],[Shipping Cost]]</f>
        <v>128.65600000000001</v>
      </c>
      <c r="J1666" s="1" t="s">
        <v>43</v>
      </c>
      <c r="K1666" s="1" t="s">
        <v>22</v>
      </c>
      <c r="L1666" s="1" t="s">
        <v>27</v>
      </c>
      <c r="M1666" s="1" t="s">
        <v>85</v>
      </c>
      <c r="N1666" s="1" t="s">
        <v>19</v>
      </c>
      <c r="O1666" s="1" t="s">
        <v>69</v>
      </c>
      <c r="P1666" s="34"/>
      <c r="Q1666" s="34"/>
    </row>
    <row r="1667" spans="1:17" x14ac:dyDescent="0.3">
      <c r="A1667" s="1">
        <v>26214</v>
      </c>
      <c r="B1667" s="2" t="s">
        <v>200</v>
      </c>
      <c r="C1667" s="1" t="s">
        <v>60</v>
      </c>
      <c r="D1667" s="1">
        <v>41</v>
      </c>
      <c r="E1667" s="1">
        <v>1901.29</v>
      </c>
      <c r="F1667" s="1" t="s">
        <v>25</v>
      </c>
      <c r="G1667" s="1">
        <v>6.77</v>
      </c>
      <c r="H1667" s="1">
        <f>(70/100*Canada_data[[#This Row],[Sales]])</f>
        <v>1330.9029999999998</v>
      </c>
      <c r="I1667" s="1">
        <f>Canada_data[[#This Row],[ Cost Of Goods ]]+Canada_data[[#This Row],[Shipping Cost]]</f>
        <v>1337.6729999999998</v>
      </c>
      <c r="J1667" s="1" t="s">
        <v>108</v>
      </c>
      <c r="K1667" s="1" t="s">
        <v>44</v>
      </c>
      <c r="L1667" s="1" t="s">
        <v>17</v>
      </c>
      <c r="M1667" s="1" t="s">
        <v>18</v>
      </c>
      <c r="N1667" s="1" t="s">
        <v>19</v>
      </c>
      <c r="O1667" s="1" t="s">
        <v>163</v>
      </c>
      <c r="P1667" s="34"/>
      <c r="Q1667" s="34"/>
    </row>
    <row r="1668" spans="1:17" x14ac:dyDescent="0.3">
      <c r="A1668" s="1">
        <v>50657</v>
      </c>
      <c r="B1668" s="2" t="s">
        <v>87</v>
      </c>
      <c r="C1668" s="1" t="s">
        <v>35</v>
      </c>
      <c r="D1668" s="1">
        <v>49</v>
      </c>
      <c r="E1668" s="1">
        <v>7413.29</v>
      </c>
      <c r="F1668" s="1" t="s">
        <v>21</v>
      </c>
      <c r="G1668" s="1">
        <v>16.010000000000002</v>
      </c>
      <c r="H1668" s="1">
        <f>(70/100*Canada_data[[#This Row],[Sales]])</f>
        <v>5189.3029999999999</v>
      </c>
      <c r="I1668" s="1">
        <f>Canada_data[[#This Row],[ Cost Of Goods ]]+Canada_data[[#This Row],[Shipping Cost]]</f>
        <v>5205.3130000000001</v>
      </c>
      <c r="J1668" s="1" t="s">
        <v>72</v>
      </c>
      <c r="K1668" s="1" t="s">
        <v>22</v>
      </c>
      <c r="L1668" s="1" t="s">
        <v>17</v>
      </c>
      <c r="M1668" s="1" t="s">
        <v>57</v>
      </c>
      <c r="N1668" s="1" t="s">
        <v>62</v>
      </c>
      <c r="O1668" s="1" t="s">
        <v>133</v>
      </c>
      <c r="P1668" s="34"/>
      <c r="Q1668" s="34"/>
    </row>
    <row r="1669" spans="1:17" x14ac:dyDescent="0.3">
      <c r="A1669" s="1">
        <v>47398</v>
      </c>
      <c r="B1669" s="2" t="s">
        <v>153</v>
      </c>
      <c r="C1669" s="1" t="s">
        <v>60</v>
      </c>
      <c r="D1669" s="1">
        <v>6</v>
      </c>
      <c r="E1669" s="1">
        <v>1307.184</v>
      </c>
      <c r="F1669" s="1" t="s">
        <v>21</v>
      </c>
      <c r="G1669" s="1">
        <v>62.74</v>
      </c>
      <c r="H1669" s="1">
        <f>(70/100*Canada_data[[#This Row],[Sales]])</f>
        <v>915.02879999999993</v>
      </c>
      <c r="I1669" s="1">
        <f>Canada_data[[#This Row],[ Cost Of Goods ]]+Canada_data[[#This Row],[Shipping Cost]]</f>
        <v>977.76879999999994</v>
      </c>
      <c r="J1669" s="1" t="s">
        <v>108</v>
      </c>
      <c r="K1669" s="1" t="s">
        <v>22</v>
      </c>
      <c r="L1669" s="1" t="s">
        <v>17</v>
      </c>
      <c r="M1669" s="1" t="s">
        <v>57</v>
      </c>
      <c r="N1669" s="1" t="s">
        <v>62</v>
      </c>
      <c r="O1669" s="1" t="s">
        <v>209</v>
      </c>
      <c r="P1669" s="34"/>
      <c r="Q1669" s="34"/>
    </row>
    <row r="1670" spans="1:17" x14ac:dyDescent="0.3">
      <c r="A1670" s="1">
        <v>27589</v>
      </c>
      <c r="B1670" s="2" t="s">
        <v>54</v>
      </c>
      <c r="C1670" s="1" t="s">
        <v>60</v>
      </c>
      <c r="D1670" s="1">
        <v>20</v>
      </c>
      <c r="E1670" s="1">
        <v>845.7</v>
      </c>
      <c r="F1670" s="1" t="s">
        <v>14</v>
      </c>
      <c r="G1670" s="1">
        <v>1.99</v>
      </c>
      <c r="H1670" s="1">
        <f>(70/100*Canada_data[[#This Row],[Sales]])</f>
        <v>591.99</v>
      </c>
      <c r="I1670" s="1">
        <f>Canada_data[[#This Row],[ Cost Of Goods ]]+Canada_data[[#This Row],[Shipping Cost]]</f>
        <v>593.98</v>
      </c>
      <c r="J1670" s="1" t="s">
        <v>56</v>
      </c>
      <c r="K1670" s="1" t="s">
        <v>22</v>
      </c>
      <c r="L1670" s="1" t="s">
        <v>30</v>
      </c>
      <c r="M1670" s="1" t="s">
        <v>31</v>
      </c>
      <c r="N1670" s="1" t="s">
        <v>32</v>
      </c>
      <c r="O1670" s="1" t="s">
        <v>175</v>
      </c>
      <c r="P1670" s="34"/>
      <c r="Q1670" s="34"/>
    </row>
    <row r="1671" spans="1:17" x14ac:dyDescent="0.3">
      <c r="A1671" s="1">
        <v>38466</v>
      </c>
      <c r="B1671" s="2" t="s">
        <v>132</v>
      </c>
      <c r="C1671" s="1" t="s">
        <v>20</v>
      </c>
      <c r="D1671" s="1">
        <v>22</v>
      </c>
      <c r="E1671" s="1">
        <v>136.18</v>
      </c>
      <c r="F1671" s="1" t="s">
        <v>25</v>
      </c>
      <c r="G1671" s="1">
        <v>5.46</v>
      </c>
      <c r="H1671" s="1">
        <f>(70/100*Canada_data[[#This Row],[Sales]])</f>
        <v>95.325999999999993</v>
      </c>
      <c r="I1671" s="1">
        <f>Canada_data[[#This Row],[ Cost Of Goods ]]+Canada_data[[#This Row],[Shipping Cost]]</f>
        <v>100.78599999999999</v>
      </c>
      <c r="J1671" s="1" t="s">
        <v>56</v>
      </c>
      <c r="K1671" s="1" t="s">
        <v>22</v>
      </c>
      <c r="L1671" s="1" t="s">
        <v>27</v>
      </c>
      <c r="M1671" s="1" t="s">
        <v>28</v>
      </c>
      <c r="N1671" s="1" t="s">
        <v>19</v>
      </c>
      <c r="O1671" s="1" t="s">
        <v>118</v>
      </c>
      <c r="P1671" s="34"/>
      <c r="Q1671" s="34"/>
    </row>
    <row r="1672" spans="1:17" x14ac:dyDescent="0.3">
      <c r="A1672" s="1">
        <v>24384</v>
      </c>
      <c r="B1672" s="2" t="s">
        <v>107</v>
      </c>
      <c r="C1672" s="1" t="s">
        <v>60</v>
      </c>
      <c r="D1672" s="1">
        <v>44</v>
      </c>
      <c r="E1672" s="1">
        <v>205.11</v>
      </c>
      <c r="F1672" s="1" t="s">
        <v>25</v>
      </c>
      <c r="G1672" s="1">
        <v>0.5</v>
      </c>
      <c r="H1672" s="1">
        <f>(70/100*Canada_data[[#This Row],[Sales]])</f>
        <v>143.577</v>
      </c>
      <c r="I1672" s="1">
        <f>Canada_data[[#This Row],[ Cost Of Goods ]]+Canada_data[[#This Row],[Shipping Cost]]</f>
        <v>144.077</v>
      </c>
      <c r="J1672" s="1" t="s">
        <v>40</v>
      </c>
      <c r="K1672" s="1" t="s">
        <v>16</v>
      </c>
      <c r="L1672" s="1" t="s">
        <v>27</v>
      </c>
      <c r="M1672" s="1" t="s">
        <v>85</v>
      </c>
      <c r="N1672" s="1" t="s">
        <v>19</v>
      </c>
      <c r="O1672" s="1" t="s">
        <v>183</v>
      </c>
      <c r="P1672" s="34"/>
      <c r="Q1672" s="34"/>
    </row>
    <row r="1673" spans="1:17" x14ac:dyDescent="0.3">
      <c r="A1673" s="1">
        <v>22848</v>
      </c>
      <c r="B1673" s="2">
        <v>40828</v>
      </c>
      <c r="C1673" s="1" t="s">
        <v>53</v>
      </c>
      <c r="D1673" s="1">
        <v>20</v>
      </c>
      <c r="E1673" s="1">
        <v>140.37</v>
      </c>
      <c r="F1673" s="1" t="s">
        <v>25</v>
      </c>
      <c r="G1673" s="1">
        <v>49</v>
      </c>
      <c r="H1673" s="1">
        <f>(70/100*Canada_data[[#This Row],[Sales]])</f>
        <v>98.259</v>
      </c>
      <c r="I1673" s="1">
        <f>Canada_data[[#This Row],[ Cost Of Goods ]]+Canada_data[[#This Row],[Shipping Cost]]</f>
        <v>147.25900000000001</v>
      </c>
      <c r="J1673" s="1" t="s">
        <v>49</v>
      </c>
      <c r="K1673" s="1" t="s">
        <v>29</v>
      </c>
      <c r="L1673" s="1" t="s">
        <v>27</v>
      </c>
      <c r="M1673" s="1" t="s">
        <v>76</v>
      </c>
      <c r="N1673" s="1" t="s">
        <v>93</v>
      </c>
      <c r="O1673" s="2">
        <v>40859</v>
      </c>
      <c r="P1673" s="34"/>
      <c r="Q1673" s="34"/>
    </row>
    <row r="1674" spans="1:17" x14ac:dyDescent="0.3">
      <c r="A1674" s="1">
        <v>9763</v>
      </c>
      <c r="B1674" s="2" t="s">
        <v>122</v>
      </c>
      <c r="C1674" s="1" t="s">
        <v>60</v>
      </c>
      <c r="D1674" s="1">
        <v>44</v>
      </c>
      <c r="E1674" s="1">
        <v>176.26</v>
      </c>
      <c r="F1674" s="1" t="s">
        <v>25</v>
      </c>
      <c r="G1674" s="1">
        <v>0.5</v>
      </c>
      <c r="H1674" s="1">
        <f>(70/100*Canada_data[[#This Row],[Sales]])</f>
        <v>123.38199999999999</v>
      </c>
      <c r="I1674" s="1">
        <f>Canada_data[[#This Row],[ Cost Of Goods ]]+Canada_data[[#This Row],[Shipping Cost]]</f>
        <v>123.88199999999999</v>
      </c>
      <c r="J1674" s="1" t="s">
        <v>26</v>
      </c>
      <c r="K1674" s="1" t="s">
        <v>22</v>
      </c>
      <c r="L1674" s="1" t="s">
        <v>27</v>
      </c>
      <c r="M1674" s="1" t="s">
        <v>85</v>
      </c>
      <c r="N1674" s="1" t="s">
        <v>19</v>
      </c>
      <c r="O1674" s="1" t="s">
        <v>193</v>
      </c>
      <c r="P1674" s="34"/>
      <c r="Q1674" s="34"/>
    </row>
    <row r="1675" spans="1:17" x14ac:dyDescent="0.3">
      <c r="A1675" s="1">
        <v>50405</v>
      </c>
      <c r="B1675" s="2">
        <v>40581</v>
      </c>
      <c r="C1675" s="1" t="s">
        <v>60</v>
      </c>
      <c r="D1675" s="1">
        <v>8</v>
      </c>
      <c r="E1675" s="1">
        <v>876.01</v>
      </c>
      <c r="F1675" s="1" t="s">
        <v>25</v>
      </c>
      <c r="G1675" s="1">
        <v>8.64</v>
      </c>
      <c r="H1675" s="1">
        <f>(70/100*Canada_data[[#This Row],[Sales]])</f>
        <v>613.20699999999999</v>
      </c>
      <c r="I1675" s="1">
        <f>Canada_data[[#This Row],[ Cost Of Goods ]]+Canada_data[[#This Row],[Shipping Cost]]</f>
        <v>621.84699999999998</v>
      </c>
      <c r="J1675" s="1" t="s">
        <v>40</v>
      </c>
      <c r="K1675" s="1" t="s">
        <v>44</v>
      </c>
      <c r="L1675" s="1" t="s">
        <v>27</v>
      </c>
      <c r="M1675" s="1" t="s">
        <v>64</v>
      </c>
      <c r="N1675" s="1" t="s">
        <v>19</v>
      </c>
      <c r="O1675" s="2">
        <v>40581</v>
      </c>
      <c r="P1675" s="34"/>
      <c r="Q1675" s="34"/>
    </row>
    <row r="1676" spans="1:17" x14ac:dyDescent="0.3">
      <c r="A1676" s="1">
        <v>15941</v>
      </c>
      <c r="B1676" s="2">
        <v>40828</v>
      </c>
      <c r="C1676" s="1" t="s">
        <v>53</v>
      </c>
      <c r="D1676" s="1">
        <v>15</v>
      </c>
      <c r="E1676" s="1">
        <v>951.09</v>
      </c>
      <c r="F1676" s="1" t="s">
        <v>21</v>
      </c>
      <c r="G1676" s="1">
        <v>36.61</v>
      </c>
      <c r="H1676" s="1">
        <f>(70/100*Canada_data[[#This Row],[Sales]])</f>
        <v>665.76300000000003</v>
      </c>
      <c r="I1676" s="1">
        <f>Canada_data[[#This Row],[ Cost Of Goods ]]+Canada_data[[#This Row],[Shipping Cost]]</f>
        <v>702.37300000000005</v>
      </c>
      <c r="J1676" s="1" t="s">
        <v>36</v>
      </c>
      <c r="K1676" s="1" t="s">
        <v>16</v>
      </c>
      <c r="L1676" s="1" t="s">
        <v>17</v>
      </c>
      <c r="M1676" s="1" t="s">
        <v>150</v>
      </c>
      <c r="N1676" s="1" t="s">
        <v>62</v>
      </c>
      <c r="O1676" s="2">
        <v>40889</v>
      </c>
      <c r="P1676" s="34"/>
      <c r="Q1676" s="34"/>
    </row>
    <row r="1677" spans="1:17" x14ac:dyDescent="0.3">
      <c r="A1677" s="1">
        <v>29666</v>
      </c>
      <c r="B1677" s="2" t="s">
        <v>82</v>
      </c>
      <c r="C1677" s="1" t="s">
        <v>53</v>
      </c>
      <c r="D1677" s="1">
        <v>29</v>
      </c>
      <c r="E1677" s="1">
        <v>155.86000000000001</v>
      </c>
      <c r="F1677" s="1" t="s">
        <v>25</v>
      </c>
      <c r="G1677" s="1">
        <v>8.16</v>
      </c>
      <c r="H1677" s="1">
        <f>(70/100*Canada_data[[#This Row],[Sales]])</f>
        <v>109.102</v>
      </c>
      <c r="I1677" s="1">
        <f>Canada_data[[#This Row],[ Cost Of Goods ]]+Canada_data[[#This Row],[Shipping Cost]]</f>
        <v>117.262</v>
      </c>
      <c r="J1677" s="1" t="s">
        <v>36</v>
      </c>
      <c r="K1677" s="1" t="s">
        <v>44</v>
      </c>
      <c r="L1677" s="1" t="s">
        <v>27</v>
      </c>
      <c r="M1677" s="1" t="s">
        <v>28</v>
      </c>
      <c r="N1677" s="1" t="s">
        <v>19</v>
      </c>
      <c r="O1677" s="1" t="s">
        <v>69</v>
      </c>
      <c r="P1677" s="34"/>
      <c r="Q1677" s="34"/>
    </row>
    <row r="1678" spans="1:17" x14ac:dyDescent="0.3">
      <c r="A1678" s="1">
        <v>59205</v>
      </c>
      <c r="B1678" s="2" t="s">
        <v>192</v>
      </c>
      <c r="C1678" s="1" t="s">
        <v>20</v>
      </c>
      <c r="D1678" s="1">
        <v>11</v>
      </c>
      <c r="E1678" s="1">
        <v>54.59</v>
      </c>
      <c r="F1678" s="1" t="s">
        <v>25</v>
      </c>
      <c r="G1678" s="1">
        <v>6.89</v>
      </c>
      <c r="H1678" s="1">
        <f>(70/100*Canada_data[[#This Row],[Sales]])</f>
        <v>38.213000000000001</v>
      </c>
      <c r="I1678" s="1">
        <f>Canada_data[[#This Row],[ Cost Of Goods ]]+Canada_data[[#This Row],[Shipping Cost]]</f>
        <v>45.103000000000002</v>
      </c>
      <c r="J1678" s="1" t="s">
        <v>108</v>
      </c>
      <c r="K1678" s="1" t="s">
        <v>29</v>
      </c>
      <c r="L1678" s="1" t="s">
        <v>27</v>
      </c>
      <c r="M1678" s="1" t="s">
        <v>85</v>
      </c>
      <c r="N1678" s="1" t="s">
        <v>19</v>
      </c>
      <c r="O1678" s="2">
        <v>40585</v>
      </c>
      <c r="P1678" s="34"/>
      <c r="Q1678" s="34"/>
    </row>
    <row r="1679" spans="1:17" x14ac:dyDescent="0.3">
      <c r="A1679" s="1">
        <v>59971</v>
      </c>
      <c r="B1679" s="2" t="s">
        <v>114</v>
      </c>
      <c r="C1679" s="1" t="s">
        <v>20</v>
      </c>
      <c r="D1679" s="1">
        <v>26</v>
      </c>
      <c r="E1679" s="1">
        <v>437.77</v>
      </c>
      <c r="F1679" s="1" t="s">
        <v>14</v>
      </c>
      <c r="G1679" s="1">
        <v>8.99</v>
      </c>
      <c r="H1679" s="1">
        <f>(70/100*Canada_data[[#This Row],[Sales]])</f>
        <v>306.43899999999996</v>
      </c>
      <c r="I1679" s="1">
        <f>Canada_data[[#This Row],[ Cost Of Goods ]]+Canada_data[[#This Row],[Shipping Cost]]</f>
        <v>315.42899999999997</v>
      </c>
      <c r="J1679" s="1" t="s">
        <v>15</v>
      </c>
      <c r="K1679" s="1" t="s">
        <v>29</v>
      </c>
      <c r="L1679" s="1" t="s">
        <v>30</v>
      </c>
      <c r="M1679" s="1" t="s">
        <v>31</v>
      </c>
      <c r="N1679" s="1" t="s">
        <v>32</v>
      </c>
      <c r="O1679" s="2">
        <v>40580</v>
      </c>
      <c r="P1679" s="34"/>
      <c r="Q1679" s="34"/>
    </row>
    <row r="1680" spans="1:17" x14ac:dyDescent="0.3">
      <c r="A1680" s="1">
        <v>1095</v>
      </c>
      <c r="B1680" s="2" t="s">
        <v>112</v>
      </c>
      <c r="C1680" s="1" t="s">
        <v>60</v>
      </c>
      <c r="D1680" s="1">
        <v>28</v>
      </c>
      <c r="E1680" s="1">
        <v>142.18</v>
      </c>
      <c r="F1680" s="1" t="s">
        <v>25</v>
      </c>
      <c r="G1680" s="1">
        <v>4.72</v>
      </c>
      <c r="H1680" s="1">
        <f>(70/100*Canada_data[[#This Row],[Sales]])</f>
        <v>99.525999999999996</v>
      </c>
      <c r="I1680" s="1">
        <f>Canada_data[[#This Row],[ Cost Of Goods ]]+Canada_data[[#This Row],[Shipping Cost]]</f>
        <v>104.246</v>
      </c>
      <c r="J1680" s="1" t="s">
        <v>49</v>
      </c>
      <c r="K1680" s="1" t="s">
        <v>16</v>
      </c>
      <c r="L1680" s="1" t="s">
        <v>27</v>
      </c>
      <c r="M1680" s="1" t="s">
        <v>28</v>
      </c>
      <c r="N1680" s="1" t="s">
        <v>19</v>
      </c>
      <c r="O1680" s="1" t="s">
        <v>66</v>
      </c>
      <c r="P1680" s="34"/>
      <c r="Q1680" s="34"/>
    </row>
    <row r="1681" spans="1:17" x14ac:dyDescent="0.3">
      <c r="A1681" s="1">
        <v>53443</v>
      </c>
      <c r="B1681" s="2">
        <v>40765</v>
      </c>
      <c r="C1681" s="1" t="s">
        <v>20</v>
      </c>
      <c r="D1681" s="1">
        <v>22</v>
      </c>
      <c r="E1681" s="1">
        <v>148.80000000000001</v>
      </c>
      <c r="F1681" s="1" t="s">
        <v>25</v>
      </c>
      <c r="G1681" s="1">
        <v>1.22</v>
      </c>
      <c r="H1681" s="1">
        <f>(70/100*Canada_data[[#This Row],[Sales]])</f>
        <v>104.16</v>
      </c>
      <c r="I1681" s="1">
        <f>Canada_data[[#This Row],[ Cost Of Goods ]]+Canada_data[[#This Row],[Shipping Cost]]</f>
        <v>105.38</v>
      </c>
      <c r="J1681" s="1" t="s">
        <v>59</v>
      </c>
      <c r="K1681" s="1" t="s">
        <v>16</v>
      </c>
      <c r="L1681" s="1" t="s">
        <v>27</v>
      </c>
      <c r="M1681" s="1" t="s">
        <v>41</v>
      </c>
      <c r="N1681" s="1" t="s">
        <v>38</v>
      </c>
      <c r="O1681" s="2">
        <v>40796</v>
      </c>
      <c r="P1681" s="34"/>
      <c r="Q1681" s="34"/>
    </row>
    <row r="1682" spans="1:17" x14ac:dyDescent="0.3">
      <c r="A1682" s="1">
        <v>54368</v>
      </c>
      <c r="B1682" s="2">
        <v>40554</v>
      </c>
      <c r="C1682" s="1" t="s">
        <v>53</v>
      </c>
      <c r="D1682" s="1">
        <v>16</v>
      </c>
      <c r="E1682" s="1">
        <v>79.53</v>
      </c>
      <c r="F1682" s="1" t="s">
        <v>25</v>
      </c>
      <c r="G1682" s="1">
        <v>5.49</v>
      </c>
      <c r="H1682" s="1">
        <f>(70/100*Canada_data[[#This Row],[Sales]])</f>
        <v>55.670999999999999</v>
      </c>
      <c r="I1682" s="1">
        <f>Canada_data[[#This Row],[ Cost Of Goods ]]+Canada_data[[#This Row],[Shipping Cost]]</f>
        <v>61.161000000000001</v>
      </c>
      <c r="J1682" s="1" t="s">
        <v>36</v>
      </c>
      <c r="K1682" s="1" t="s">
        <v>44</v>
      </c>
      <c r="L1682" s="1" t="s">
        <v>27</v>
      </c>
      <c r="M1682" s="1" t="s">
        <v>28</v>
      </c>
      <c r="N1682" s="1" t="s">
        <v>19</v>
      </c>
      <c r="O1682" s="2">
        <v>40585</v>
      </c>
      <c r="P1682" s="34"/>
      <c r="Q1682" s="34"/>
    </row>
    <row r="1683" spans="1:17" x14ac:dyDescent="0.3">
      <c r="A1683" s="1">
        <v>19041</v>
      </c>
      <c r="B1683" s="2" t="s">
        <v>141</v>
      </c>
      <c r="C1683" s="1" t="s">
        <v>13</v>
      </c>
      <c r="D1683" s="1">
        <v>3</v>
      </c>
      <c r="E1683" s="1">
        <v>36.06</v>
      </c>
      <c r="F1683" s="1" t="s">
        <v>25</v>
      </c>
      <c r="G1683" s="1">
        <v>4.5</v>
      </c>
      <c r="H1683" s="1">
        <f>(70/100*Canada_data[[#This Row],[Sales]])</f>
        <v>25.242000000000001</v>
      </c>
      <c r="I1683" s="1">
        <f>Canada_data[[#This Row],[ Cost Of Goods ]]+Canada_data[[#This Row],[Shipping Cost]]</f>
        <v>29.742000000000001</v>
      </c>
      <c r="J1683" s="1" t="s">
        <v>49</v>
      </c>
      <c r="K1683" s="1" t="s">
        <v>22</v>
      </c>
      <c r="L1683" s="1" t="s">
        <v>27</v>
      </c>
      <c r="M1683" s="1" t="s">
        <v>76</v>
      </c>
      <c r="N1683" s="1" t="s">
        <v>19</v>
      </c>
      <c r="O1683" s="1" t="s">
        <v>275</v>
      </c>
      <c r="P1683" s="34"/>
      <c r="Q1683" s="34"/>
    </row>
    <row r="1684" spans="1:17" x14ac:dyDescent="0.3">
      <c r="A1684" s="1">
        <v>22051</v>
      </c>
      <c r="B1684" s="2" t="s">
        <v>82</v>
      </c>
      <c r="C1684" s="1" t="s">
        <v>53</v>
      </c>
      <c r="D1684" s="1">
        <v>39</v>
      </c>
      <c r="E1684" s="1">
        <v>209.33</v>
      </c>
      <c r="F1684" s="1" t="s">
        <v>25</v>
      </c>
      <c r="G1684" s="1">
        <v>7.44</v>
      </c>
      <c r="H1684" s="1">
        <f>(70/100*Canada_data[[#This Row],[Sales]])</f>
        <v>146.53100000000001</v>
      </c>
      <c r="I1684" s="1">
        <f>Canada_data[[#This Row],[ Cost Of Goods ]]+Canada_data[[#This Row],[Shipping Cost]]</f>
        <v>153.971</v>
      </c>
      <c r="J1684" s="1" t="s">
        <v>40</v>
      </c>
      <c r="K1684" s="1" t="s">
        <v>22</v>
      </c>
      <c r="L1684" s="1" t="s">
        <v>27</v>
      </c>
      <c r="M1684" s="1" t="s">
        <v>28</v>
      </c>
      <c r="N1684" s="1" t="s">
        <v>19</v>
      </c>
      <c r="O1684" s="2">
        <v>40909</v>
      </c>
      <c r="P1684" s="34"/>
      <c r="Q1684" s="34"/>
    </row>
    <row r="1685" spans="1:17" x14ac:dyDescent="0.3">
      <c r="A1685" s="1">
        <v>20098</v>
      </c>
      <c r="B1685" s="2">
        <v>40767</v>
      </c>
      <c r="C1685" s="1" t="s">
        <v>60</v>
      </c>
      <c r="D1685" s="1">
        <v>11</v>
      </c>
      <c r="E1685" s="1">
        <v>183.32</v>
      </c>
      <c r="F1685" s="1" t="s">
        <v>25</v>
      </c>
      <c r="G1685" s="1">
        <v>9.4</v>
      </c>
      <c r="H1685" s="1">
        <f>(70/100*Canada_data[[#This Row],[Sales]])</f>
        <v>128.32399999999998</v>
      </c>
      <c r="I1685" s="1">
        <f>Canada_data[[#This Row],[ Cost Of Goods ]]+Canada_data[[#This Row],[Shipping Cost]]</f>
        <v>137.72399999999999</v>
      </c>
      <c r="J1685" s="1" t="s">
        <v>43</v>
      </c>
      <c r="K1685" s="1" t="s">
        <v>16</v>
      </c>
      <c r="L1685" s="1" t="s">
        <v>30</v>
      </c>
      <c r="M1685" s="1" t="s">
        <v>46</v>
      </c>
      <c r="N1685" s="1" t="s">
        <v>19</v>
      </c>
      <c r="O1685" s="2">
        <v>40828</v>
      </c>
      <c r="P1685" s="34"/>
      <c r="Q1685" s="34"/>
    </row>
    <row r="1686" spans="1:17" x14ac:dyDescent="0.3">
      <c r="A1686" s="1">
        <v>19621</v>
      </c>
      <c r="B1686" s="2">
        <v>40733</v>
      </c>
      <c r="C1686" s="1" t="s">
        <v>20</v>
      </c>
      <c r="D1686" s="1">
        <v>20</v>
      </c>
      <c r="E1686" s="1">
        <v>67.03</v>
      </c>
      <c r="F1686" s="1" t="s">
        <v>25</v>
      </c>
      <c r="G1686" s="1">
        <v>1.92</v>
      </c>
      <c r="H1686" s="1">
        <f>(70/100*Canada_data[[#This Row],[Sales]])</f>
        <v>46.920999999999999</v>
      </c>
      <c r="I1686" s="1">
        <f>Canada_data[[#This Row],[ Cost Of Goods ]]+Canada_data[[#This Row],[Shipping Cost]]</f>
        <v>48.841000000000001</v>
      </c>
      <c r="J1686" s="1" t="s">
        <v>40</v>
      </c>
      <c r="K1686" s="1" t="s">
        <v>22</v>
      </c>
      <c r="L1686" s="1" t="s">
        <v>27</v>
      </c>
      <c r="M1686" s="1" t="s">
        <v>37</v>
      </c>
      <c r="N1686" s="1" t="s">
        <v>38</v>
      </c>
      <c r="O1686" s="2">
        <v>40764</v>
      </c>
      <c r="P1686" s="34"/>
      <c r="Q1686" s="34"/>
    </row>
    <row r="1687" spans="1:17" x14ac:dyDescent="0.3">
      <c r="A1687" s="1">
        <v>41318</v>
      </c>
      <c r="B1687" s="2">
        <v>40796</v>
      </c>
      <c r="C1687" s="1" t="s">
        <v>13</v>
      </c>
      <c r="D1687" s="1">
        <v>21</v>
      </c>
      <c r="E1687" s="1">
        <v>1223.1099999999999</v>
      </c>
      <c r="F1687" s="1" t="s">
        <v>14</v>
      </c>
      <c r="G1687" s="1">
        <v>13.22</v>
      </c>
      <c r="H1687" s="1">
        <f>(70/100*Canada_data[[#This Row],[Sales]])</f>
        <v>856.17699999999991</v>
      </c>
      <c r="I1687" s="1">
        <f>Canada_data[[#This Row],[ Cost Of Goods ]]+Canada_data[[#This Row],[Shipping Cost]]</f>
        <v>869.39699999999993</v>
      </c>
      <c r="J1687" s="1" t="s">
        <v>56</v>
      </c>
      <c r="K1687" s="1" t="s">
        <v>16</v>
      </c>
      <c r="L1687" s="1" t="s">
        <v>27</v>
      </c>
      <c r="M1687" s="1" t="s">
        <v>76</v>
      </c>
      <c r="N1687" s="1" t="s">
        <v>19</v>
      </c>
      <c r="O1687" s="1" t="s">
        <v>160</v>
      </c>
      <c r="P1687" s="34"/>
      <c r="Q1687" s="34"/>
    </row>
    <row r="1688" spans="1:17" x14ac:dyDescent="0.3">
      <c r="A1688" s="1">
        <v>55077</v>
      </c>
      <c r="B1688" s="2">
        <v>40643</v>
      </c>
      <c r="C1688" s="1" t="s">
        <v>20</v>
      </c>
      <c r="D1688" s="1">
        <v>2</v>
      </c>
      <c r="E1688" s="1">
        <v>31.7</v>
      </c>
      <c r="F1688" s="1" t="s">
        <v>25</v>
      </c>
      <c r="G1688" s="1">
        <v>1.99</v>
      </c>
      <c r="H1688" s="1">
        <f>(70/100*Canada_data[[#This Row],[Sales]])</f>
        <v>22.189999999999998</v>
      </c>
      <c r="I1688" s="1">
        <f>Canada_data[[#This Row],[ Cost Of Goods ]]+Canada_data[[#This Row],[Shipping Cost]]</f>
        <v>24.179999999999996</v>
      </c>
      <c r="J1688" s="1" t="s">
        <v>36</v>
      </c>
      <c r="K1688" s="1" t="s">
        <v>22</v>
      </c>
      <c r="L1688" s="1" t="s">
        <v>30</v>
      </c>
      <c r="M1688" s="1" t="s">
        <v>31</v>
      </c>
      <c r="N1688" s="1" t="s">
        <v>32</v>
      </c>
      <c r="O1688" s="2">
        <v>40704</v>
      </c>
      <c r="P1688" s="34"/>
      <c r="Q1688" s="34"/>
    </row>
    <row r="1689" spans="1:17" x14ac:dyDescent="0.3">
      <c r="A1689" s="1">
        <v>27811</v>
      </c>
      <c r="B1689" s="2">
        <v>40636</v>
      </c>
      <c r="C1689" s="1" t="s">
        <v>53</v>
      </c>
      <c r="D1689" s="1">
        <v>31</v>
      </c>
      <c r="E1689" s="1">
        <v>197.59</v>
      </c>
      <c r="F1689" s="1" t="s">
        <v>25</v>
      </c>
      <c r="G1689" s="1">
        <v>5.48</v>
      </c>
      <c r="H1689" s="1">
        <f>(70/100*Canada_data[[#This Row],[Sales]])</f>
        <v>138.31299999999999</v>
      </c>
      <c r="I1689" s="1">
        <f>Canada_data[[#This Row],[ Cost Of Goods ]]+Canada_data[[#This Row],[Shipping Cost]]</f>
        <v>143.79299999999998</v>
      </c>
      <c r="J1689" s="1" t="s">
        <v>56</v>
      </c>
      <c r="K1689" s="1" t="s">
        <v>44</v>
      </c>
      <c r="L1689" s="1" t="s">
        <v>27</v>
      </c>
      <c r="M1689" s="1" t="s">
        <v>79</v>
      </c>
      <c r="N1689" s="1" t="s">
        <v>19</v>
      </c>
      <c r="O1689" s="2">
        <v>40697</v>
      </c>
      <c r="P1689" s="34"/>
      <c r="Q1689" s="34"/>
    </row>
    <row r="1690" spans="1:17" x14ac:dyDescent="0.3">
      <c r="A1690" s="1">
        <v>33253</v>
      </c>
      <c r="B1690" s="2" t="s">
        <v>252</v>
      </c>
      <c r="C1690" s="1" t="s">
        <v>53</v>
      </c>
      <c r="D1690" s="1">
        <v>6</v>
      </c>
      <c r="E1690" s="1">
        <v>24.2</v>
      </c>
      <c r="F1690" s="1" t="s">
        <v>25</v>
      </c>
      <c r="G1690" s="1">
        <v>1.17</v>
      </c>
      <c r="H1690" s="1">
        <f>(70/100*Canada_data[[#This Row],[Sales]])</f>
        <v>16.939999999999998</v>
      </c>
      <c r="I1690" s="1">
        <f>Canada_data[[#This Row],[ Cost Of Goods ]]+Canada_data[[#This Row],[Shipping Cost]]</f>
        <v>18.11</v>
      </c>
      <c r="J1690" s="1" t="s">
        <v>36</v>
      </c>
      <c r="K1690" s="1" t="s">
        <v>29</v>
      </c>
      <c r="L1690" s="1" t="s">
        <v>27</v>
      </c>
      <c r="M1690" s="1" t="s">
        <v>41</v>
      </c>
      <c r="N1690" s="1" t="s">
        <v>38</v>
      </c>
      <c r="O1690" s="2">
        <v>40586</v>
      </c>
      <c r="P1690" s="34"/>
      <c r="Q1690" s="34"/>
    </row>
    <row r="1691" spans="1:17" x14ac:dyDescent="0.3">
      <c r="A1691" s="1">
        <v>26976</v>
      </c>
      <c r="B1691" s="2" t="s">
        <v>99</v>
      </c>
      <c r="C1691" s="1" t="s">
        <v>53</v>
      </c>
      <c r="D1691" s="1">
        <v>11</v>
      </c>
      <c r="E1691" s="1">
        <v>1154.9375</v>
      </c>
      <c r="F1691" s="1" t="s">
        <v>14</v>
      </c>
      <c r="G1691" s="1">
        <v>8.99</v>
      </c>
      <c r="H1691" s="1">
        <f>(70/100*Canada_data[[#This Row],[Sales]])</f>
        <v>808.45624999999995</v>
      </c>
      <c r="I1691" s="1">
        <f>Canada_data[[#This Row],[ Cost Of Goods ]]+Canada_data[[#This Row],[Shipping Cost]]</f>
        <v>817.44624999999996</v>
      </c>
      <c r="J1691" s="1" t="s">
        <v>49</v>
      </c>
      <c r="K1691" s="1" t="s">
        <v>29</v>
      </c>
      <c r="L1691" s="1" t="s">
        <v>30</v>
      </c>
      <c r="M1691" s="1" t="s">
        <v>50</v>
      </c>
      <c r="N1691" s="1" t="s">
        <v>19</v>
      </c>
      <c r="O1691" s="1" t="s">
        <v>110</v>
      </c>
      <c r="P1691" s="34"/>
      <c r="Q1691" s="34"/>
    </row>
    <row r="1692" spans="1:17" x14ac:dyDescent="0.3">
      <c r="A1692" s="1">
        <v>51557</v>
      </c>
      <c r="B1692" s="2" t="s">
        <v>192</v>
      </c>
      <c r="C1692" s="1" t="s">
        <v>35</v>
      </c>
      <c r="D1692" s="1">
        <v>14</v>
      </c>
      <c r="E1692" s="1">
        <v>37.9</v>
      </c>
      <c r="F1692" s="1" t="s">
        <v>25</v>
      </c>
      <c r="G1692" s="1">
        <v>2.4</v>
      </c>
      <c r="H1692" s="1">
        <f>(70/100*Canada_data[[#This Row],[Sales]])</f>
        <v>26.529999999999998</v>
      </c>
      <c r="I1692" s="1">
        <f>Canada_data[[#This Row],[ Cost Of Goods ]]+Canada_data[[#This Row],[Shipping Cost]]</f>
        <v>28.929999999999996</v>
      </c>
      <c r="J1692" s="1" t="s">
        <v>59</v>
      </c>
      <c r="K1692" s="1" t="s">
        <v>22</v>
      </c>
      <c r="L1692" s="1" t="s">
        <v>27</v>
      </c>
      <c r="M1692" s="1" t="s">
        <v>41</v>
      </c>
      <c r="N1692" s="1" t="s">
        <v>38</v>
      </c>
      <c r="O1692" s="1" t="s">
        <v>192</v>
      </c>
      <c r="P1692" s="34"/>
      <c r="Q1692" s="34"/>
    </row>
    <row r="1693" spans="1:17" x14ac:dyDescent="0.3">
      <c r="A1693" s="1">
        <v>43302</v>
      </c>
      <c r="B1693" s="2" t="s">
        <v>66</v>
      </c>
      <c r="C1693" s="1" t="s">
        <v>13</v>
      </c>
      <c r="D1693" s="1">
        <v>4</v>
      </c>
      <c r="E1693" s="1">
        <v>8.8699999999999992</v>
      </c>
      <c r="F1693" s="1" t="s">
        <v>25</v>
      </c>
      <c r="G1693" s="1">
        <v>1.63</v>
      </c>
      <c r="H1693" s="1">
        <f>(70/100*Canada_data[[#This Row],[Sales]])</f>
        <v>6.2089999999999987</v>
      </c>
      <c r="I1693" s="1">
        <f>Canada_data[[#This Row],[ Cost Of Goods ]]+Canada_data[[#This Row],[Shipping Cost]]</f>
        <v>7.8389999999999986</v>
      </c>
      <c r="J1693" s="1" t="s">
        <v>265</v>
      </c>
      <c r="K1693" s="1" t="s">
        <v>22</v>
      </c>
      <c r="L1693" s="1" t="s">
        <v>27</v>
      </c>
      <c r="M1693" s="1" t="s">
        <v>41</v>
      </c>
      <c r="N1693" s="1" t="s">
        <v>38</v>
      </c>
      <c r="O1693" s="2">
        <v>40552</v>
      </c>
      <c r="P1693" s="34"/>
      <c r="Q1693" s="34"/>
    </row>
    <row r="1694" spans="1:17" x14ac:dyDescent="0.3">
      <c r="A1694" s="1">
        <v>36001</v>
      </c>
      <c r="B1694" s="2" t="s">
        <v>183</v>
      </c>
      <c r="C1694" s="1" t="s">
        <v>13</v>
      </c>
      <c r="D1694" s="1">
        <v>45</v>
      </c>
      <c r="E1694" s="1">
        <v>1038.82</v>
      </c>
      <c r="F1694" s="1" t="s">
        <v>25</v>
      </c>
      <c r="G1694" s="1">
        <v>15.1</v>
      </c>
      <c r="H1694" s="1">
        <f>(70/100*Canada_data[[#This Row],[Sales]])</f>
        <v>727.17399999999986</v>
      </c>
      <c r="I1694" s="1">
        <f>Canada_data[[#This Row],[ Cost Of Goods ]]+Canada_data[[#This Row],[Shipping Cost]]</f>
        <v>742.27399999999989</v>
      </c>
      <c r="J1694" s="1" t="s">
        <v>26</v>
      </c>
      <c r="K1694" s="1" t="s">
        <v>29</v>
      </c>
      <c r="L1694" s="1" t="s">
        <v>27</v>
      </c>
      <c r="M1694" s="1" t="s">
        <v>79</v>
      </c>
      <c r="N1694" s="1" t="s">
        <v>19</v>
      </c>
      <c r="O1694" s="1" t="s">
        <v>285</v>
      </c>
      <c r="P1694" s="34"/>
      <c r="Q1694" s="34"/>
    </row>
    <row r="1695" spans="1:17" x14ac:dyDescent="0.3">
      <c r="A1695" s="1">
        <v>48161</v>
      </c>
      <c r="B1695" s="2" t="s">
        <v>238</v>
      </c>
      <c r="C1695" s="1" t="s">
        <v>53</v>
      </c>
      <c r="D1695" s="1">
        <v>16</v>
      </c>
      <c r="E1695" s="1">
        <v>139.69</v>
      </c>
      <c r="F1695" s="1" t="s">
        <v>25</v>
      </c>
      <c r="G1695" s="1">
        <v>9.23</v>
      </c>
      <c r="H1695" s="1">
        <f>(70/100*Canada_data[[#This Row],[Sales]])</f>
        <v>97.782999999999987</v>
      </c>
      <c r="I1695" s="1">
        <f>Canada_data[[#This Row],[ Cost Of Goods ]]+Canada_data[[#This Row],[Shipping Cost]]</f>
        <v>107.01299999999999</v>
      </c>
      <c r="J1695" s="1" t="s">
        <v>36</v>
      </c>
      <c r="K1695" s="1" t="s">
        <v>29</v>
      </c>
      <c r="L1695" s="1" t="s">
        <v>27</v>
      </c>
      <c r="M1695" s="1" t="s">
        <v>76</v>
      </c>
      <c r="N1695" s="1" t="s">
        <v>19</v>
      </c>
      <c r="O1695" s="1" t="s">
        <v>179</v>
      </c>
      <c r="P1695" s="34"/>
      <c r="Q1695" s="34"/>
    </row>
    <row r="1696" spans="1:17" x14ac:dyDescent="0.3">
      <c r="A1696" s="1">
        <v>50657</v>
      </c>
      <c r="B1696" s="2" t="s">
        <v>87</v>
      </c>
      <c r="C1696" s="1" t="s">
        <v>35</v>
      </c>
      <c r="D1696" s="1">
        <v>40</v>
      </c>
      <c r="E1696" s="1">
        <v>315.45</v>
      </c>
      <c r="F1696" s="1" t="s">
        <v>25</v>
      </c>
      <c r="G1696" s="1">
        <v>11.51</v>
      </c>
      <c r="H1696" s="1">
        <f>(70/100*Canada_data[[#This Row],[Sales]])</f>
        <v>220.81499999999997</v>
      </c>
      <c r="I1696" s="1">
        <f>Canada_data[[#This Row],[ Cost Of Goods ]]+Canada_data[[#This Row],[Shipping Cost]]</f>
        <v>232.32499999999996</v>
      </c>
      <c r="J1696" s="1" t="s">
        <v>72</v>
      </c>
      <c r="K1696" s="1" t="s">
        <v>22</v>
      </c>
      <c r="L1696" s="1" t="s">
        <v>27</v>
      </c>
      <c r="M1696" s="1" t="s">
        <v>79</v>
      </c>
      <c r="N1696" s="1" t="s">
        <v>19</v>
      </c>
      <c r="O1696" s="1" t="s">
        <v>88</v>
      </c>
      <c r="P1696" s="34"/>
      <c r="Q1696" s="34"/>
    </row>
    <row r="1697" spans="1:17" x14ac:dyDescent="0.3">
      <c r="A1697" s="1">
        <v>36356</v>
      </c>
      <c r="B1697" s="2" t="s">
        <v>104</v>
      </c>
      <c r="C1697" s="1" t="s">
        <v>60</v>
      </c>
      <c r="D1697" s="1">
        <v>45</v>
      </c>
      <c r="E1697" s="1">
        <v>4768.59</v>
      </c>
      <c r="F1697" s="1" t="s">
        <v>21</v>
      </c>
      <c r="G1697" s="1">
        <v>45</v>
      </c>
      <c r="H1697" s="1">
        <f>(70/100*Canada_data[[#This Row],[Sales]])</f>
        <v>3338.0129999999999</v>
      </c>
      <c r="I1697" s="1">
        <f>Canada_data[[#This Row],[ Cost Of Goods ]]+Canada_data[[#This Row],[Shipping Cost]]</f>
        <v>3383.0129999999999</v>
      </c>
      <c r="J1697" s="1" t="s">
        <v>15</v>
      </c>
      <c r="K1697" s="1" t="s">
        <v>16</v>
      </c>
      <c r="L1697" s="1" t="s">
        <v>17</v>
      </c>
      <c r="M1697" s="1" t="s">
        <v>23</v>
      </c>
      <c r="N1697" s="1" t="s">
        <v>24</v>
      </c>
      <c r="O1697" s="1" t="s">
        <v>105</v>
      </c>
      <c r="P1697" s="34"/>
      <c r="Q1697" s="34"/>
    </row>
    <row r="1698" spans="1:17" x14ac:dyDescent="0.3">
      <c r="A1698" s="1">
        <v>55808</v>
      </c>
      <c r="B1698" s="2" t="s">
        <v>176</v>
      </c>
      <c r="C1698" s="1" t="s">
        <v>53</v>
      </c>
      <c r="D1698" s="1">
        <v>6</v>
      </c>
      <c r="E1698" s="1">
        <v>830.28</v>
      </c>
      <c r="F1698" s="1" t="s">
        <v>21</v>
      </c>
      <c r="G1698" s="1">
        <v>70.2</v>
      </c>
      <c r="H1698" s="1">
        <f>(70/100*Canada_data[[#This Row],[Sales]])</f>
        <v>581.19599999999991</v>
      </c>
      <c r="I1698" s="1">
        <f>Canada_data[[#This Row],[ Cost Of Goods ]]+Canada_data[[#This Row],[Shipping Cost]]</f>
        <v>651.39599999999996</v>
      </c>
      <c r="J1698" s="1" t="s">
        <v>40</v>
      </c>
      <c r="K1698" s="1" t="s">
        <v>29</v>
      </c>
      <c r="L1698" s="1" t="s">
        <v>17</v>
      </c>
      <c r="M1698" s="1" t="s">
        <v>23</v>
      </c>
      <c r="N1698" s="1" t="s">
        <v>24</v>
      </c>
      <c r="O1698" s="1" t="s">
        <v>177</v>
      </c>
      <c r="P1698" s="34"/>
      <c r="Q1698" s="34"/>
    </row>
    <row r="1699" spans="1:17" x14ac:dyDescent="0.3">
      <c r="A1699" s="1">
        <v>31751</v>
      </c>
      <c r="B1699" s="2" t="s">
        <v>180</v>
      </c>
      <c r="C1699" s="1" t="s">
        <v>35</v>
      </c>
      <c r="D1699" s="1">
        <v>31</v>
      </c>
      <c r="E1699" s="1">
        <v>413.12</v>
      </c>
      <c r="F1699" s="1" t="s">
        <v>14</v>
      </c>
      <c r="G1699" s="1">
        <v>7.27</v>
      </c>
      <c r="H1699" s="1">
        <f>(70/100*Canada_data[[#This Row],[Sales]])</f>
        <v>289.18399999999997</v>
      </c>
      <c r="I1699" s="1">
        <f>Canada_data[[#This Row],[ Cost Of Goods ]]+Canada_data[[#This Row],[Shipping Cost]]</f>
        <v>296.45399999999995</v>
      </c>
      <c r="J1699" s="1" t="s">
        <v>56</v>
      </c>
      <c r="K1699" s="1" t="s">
        <v>44</v>
      </c>
      <c r="L1699" s="1" t="s">
        <v>27</v>
      </c>
      <c r="M1699" s="1" t="s">
        <v>79</v>
      </c>
      <c r="N1699" s="1" t="s">
        <v>19</v>
      </c>
      <c r="O1699" s="1" t="s">
        <v>111</v>
      </c>
      <c r="P1699" s="34"/>
      <c r="Q1699" s="34"/>
    </row>
    <row r="1700" spans="1:17" x14ac:dyDescent="0.3">
      <c r="A1700" s="1">
        <v>26176</v>
      </c>
      <c r="B1700" s="2" t="s">
        <v>97</v>
      </c>
      <c r="C1700" s="1" t="s">
        <v>35</v>
      </c>
      <c r="D1700" s="1">
        <v>14</v>
      </c>
      <c r="E1700" s="1">
        <v>94.32</v>
      </c>
      <c r="F1700" s="1" t="s">
        <v>25</v>
      </c>
      <c r="G1700" s="1">
        <v>8.19</v>
      </c>
      <c r="H1700" s="1">
        <f>(70/100*Canada_data[[#This Row],[Sales]])</f>
        <v>66.023999999999987</v>
      </c>
      <c r="I1700" s="1">
        <f>Canada_data[[#This Row],[ Cost Of Goods ]]+Canada_data[[#This Row],[Shipping Cost]]</f>
        <v>74.213999999999984</v>
      </c>
      <c r="J1700" s="1" t="s">
        <v>40</v>
      </c>
      <c r="K1700" s="1" t="s">
        <v>29</v>
      </c>
      <c r="L1700" s="1" t="s">
        <v>27</v>
      </c>
      <c r="M1700" s="1" t="s">
        <v>28</v>
      </c>
      <c r="N1700" s="1" t="s">
        <v>19</v>
      </c>
      <c r="O1700" s="1" t="s">
        <v>163</v>
      </c>
      <c r="P1700" s="34"/>
      <c r="Q1700" s="34"/>
    </row>
    <row r="1701" spans="1:17" x14ac:dyDescent="0.3">
      <c r="A1701" s="1">
        <v>18532</v>
      </c>
      <c r="B1701" s="2" t="s">
        <v>61</v>
      </c>
      <c r="C1701" s="1" t="s">
        <v>53</v>
      </c>
      <c r="D1701" s="1">
        <v>31</v>
      </c>
      <c r="E1701" s="1">
        <v>507.58</v>
      </c>
      <c r="F1701" s="1" t="s">
        <v>25</v>
      </c>
      <c r="G1701" s="1">
        <v>10.68</v>
      </c>
      <c r="H1701" s="1">
        <f>(70/100*Canada_data[[#This Row],[Sales]])</f>
        <v>355.30599999999998</v>
      </c>
      <c r="I1701" s="1">
        <f>Canada_data[[#This Row],[ Cost Of Goods ]]+Canada_data[[#This Row],[Shipping Cost]]</f>
        <v>365.98599999999999</v>
      </c>
      <c r="J1701" s="1" t="s">
        <v>36</v>
      </c>
      <c r="K1701" s="1" t="s">
        <v>29</v>
      </c>
      <c r="L1701" s="1" t="s">
        <v>27</v>
      </c>
      <c r="M1701" s="1" t="s">
        <v>64</v>
      </c>
      <c r="N1701" s="1" t="s">
        <v>19</v>
      </c>
      <c r="O1701" s="1" t="s">
        <v>115</v>
      </c>
      <c r="P1701" s="34"/>
      <c r="Q1701" s="34"/>
    </row>
    <row r="1702" spans="1:17" x14ac:dyDescent="0.3">
      <c r="A1702" s="1">
        <v>10213</v>
      </c>
      <c r="B1702" s="2" t="s">
        <v>165</v>
      </c>
      <c r="C1702" s="1" t="s">
        <v>35</v>
      </c>
      <c r="D1702" s="1">
        <v>12</v>
      </c>
      <c r="E1702" s="1">
        <v>464.57</v>
      </c>
      <c r="F1702" s="1" t="s">
        <v>25</v>
      </c>
      <c r="G1702" s="1">
        <v>4</v>
      </c>
      <c r="H1702" s="1">
        <f>(70/100*Canada_data[[#This Row],[Sales]])</f>
        <v>325.19899999999996</v>
      </c>
      <c r="I1702" s="1">
        <f>Canada_data[[#This Row],[ Cost Of Goods ]]+Canada_data[[#This Row],[Shipping Cost]]</f>
        <v>329.19899999999996</v>
      </c>
      <c r="J1702" s="1" t="s">
        <v>49</v>
      </c>
      <c r="K1702" s="1" t="s">
        <v>22</v>
      </c>
      <c r="L1702" s="1" t="s">
        <v>30</v>
      </c>
      <c r="M1702" s="1" t="s">
        <v>31</v>
      </c>
      <c r="N1702" s="1" t="s">
        <v>19</v>
      </c>
      <c r="O1702" s="1" t="s">
        <v>242</v>
      </c>
      <c r="P1702" s="34"/>
      <c r="Q1702" s="34"/>
    </row>
    <row r="1703" spans="1:17" x14ac:dyDescent="0.3">
      <c r="A1703" s="1">
        <v>36001</v>
      </c>
      <c r="B1703" s="2" t="s">
        <v>183</v>
      </c>
      <c r="C1703" s="1" t="s">
        <v>13</v>
      </c>
      <c r="D1703" s="1">
        <v>47</v>
      </c>
      <c r="E1703" s="1">
        <v>564.39</v>
      </c>
      <c r="F1703" s="1" t="s">
        <v>25</v>
      </c>
      <c r="G1703" s="1">
        <v>4.9800000000000004</v>
      </c>
      <c r="H1703" s="1">
        <f>(70/100*Canada_data[[#This Row],[Sales]])</f>
        <v>395.07299999999998</v>
      </c>
      <c r="I1703" s="1">
        <f>Canada_data[[#This Row],[ Cost Of Goods ]]+Canada_data[[#This Row],[Shipping Cost]]</f>
        <v>400.053</v>
      </c>
      <c r="J1703" s="1" t="s">
        <v>26</v>
      </c>
      <c r="K1703" s="1" t="s">
        <v>29</v>
      </c>
      <c r="L1703" s="1" t="s">
        <v>27</v>
      </c>
      <c r="M1703" s="1" t="s">
        <v>79</v>
      </c>
      <c r="N1703" s="1" t="s">
        <v>19</v>
      </c>
      <c r="O1703" s="2">
        <v>40547</v>
      </c>
      <c r="P1703" s="34"/>
      <c r="Q1703" s="34"/>
    </row>
    <row r="1704" spans="1:17" x14ac:dyDescent="0.3">
      <c r="A1704" s="1">
        <v>5958</v>
      </c>
      <c r="B1704" s="2" t="s">
        <v>54</v>
      </c>
      <c r="C1704" s="1" t="s">
        <v>60</v>
      </c>
      <c r="D1704" s="1">
        <v>21</v>
      </c>
      <c r="E1704" s="1">
        <v>2629.6640000000002</v>
      </c>
      <c r="F1704" s="1" t="s">
        <v>21</v>
      </c>
      <c r="G1704" s="1">
        <v>60</v>
      </c>
      <c r="H1704" s="1">
        <f>(70/100*Canada_data[[#This Row],[Sales]])</f>
        <v>1840.7647999999999</v>
      </c>
      <c r="I1704" s="1">
        <f>Canada_data[[#This Row],[ Cost Of Goods ]]+Canada_data[[#This Row],[Shipping Cost]]</f>
        <v>1900.7647999999999</v>
      </c>
      <c r="J1704" s="1" t="s">
        <v>49</v>
      </c>
      <c r="K1704" s="1" t="s">
        <v>44</v>
      </c>
      <c r="L1704" s="1" t="s">
        <v>17</v>
      </c>
      <c r="M1704" s="1" t="s">
        <v>57</v>
      </c>
      <c r="N1704" s="1" t="s">
        <v>24</v>
      </c>
      <c r="O1704" s="1" t="s">
        <v>54</v>
      </c>
      <c r="P1704" s="34"/>
      <c r="Q1704" s="34"/>
    </row>
    <row r="1705" spans="1:17" x14ac:dyDescent="0.3">
      <c r="A1705" s="1">
        <v>51783</v>
      </c>
      <c r="B1705" s="2">
        <v>40858</v>
      </c>
      <c r="C1705" s="1" t="s">
        <v>60</v>
      </c>
      <c r="D1705" s="1">
        <v>13</v>
      </c>
      <c r="E1705" s="1">
        <v>646.54999999999995</v>
      </c>
      <c r="F1705" s="1" t="s">
        <v>25</v>
      </c>
      <c r="G1705" s="1">
        <v>5.79</v>
      </c>
      <c r="H1705" s="1">
        <f>(70/100*Canada_data[[#This Row],[Sales]])</f>
        <v>452.58499999999992</v>
      </c>
      <c r="I1705" s="1">
        <f>Canada_data[[#This Row],[ Cost Of Goods ]]+Canada_data[[#This Row],[Shipping Cost]]</f>
        <v>458.37499999999994</v>
      </c>
      <c r="J1705" s="1" t="s">
        <v>56</v>
      </c>
      <c r="K1705" s="1" t="s">
        <v>16</v>
      </c>
      <c r="L1705" s="1" t="s">
        <v>27</v>
      </c>
      <c r="M1705" s="1" t="s">
        <v>28</v>
      </c>
      <c r="N1705" s="1" t="s">
        <v>19</v>
      </c>
      <c r="O1705" s="1" t="s">
        <v>80</v>
      </c>
      <c r="P1705" s="34"/>
      <c r="Q1705" s="34"/>
    </row>
    <row r="1706" spans="1:17" x14ac:dyDescent="0.3">
      <c r="A1706" s="1">
        <v>58179</v>
      </c>
      <c r="B1706" s="2">
        <v>40672</v>
      </c>
      <c r="C1706" s="1" t="s">
        <v>60</v>
      </c>
      <c r="D1706" s="1">
        <v>3</v>
      </c>
      <c r="E1706" s="1">
        <v>39.49</v>
      </c>
      <c r="F1706" s="1" t="s">
        <v>25</v>
      </c>
      <c r="G1706" s="1">
        <v>5.72</v>
      </c>
      <c r="H1706" s="1">
        <f>(70/100*Canada_data[[#This Row],[Sales]])</f>
        <v>27.643000000000001</v>
      </c>
      <c r="I1706" s="1">
        <f>Canada_data[[#This Row],[ Cost Of Goods ]]+Canada_data[[#This Row],[Shipping Cost]]</f>
        <v>33.363</v>
      </c>
      <c r="J1706" s="1" t="s">
        <v>15</v>
      </c>
      <c r="K1706" s="1" t="s">
        <v>44</v>
      </c>
      <c r="L1706" s="1" t="s">
        <v>27</v>
      </c>
      <c r="M1706" s="1" t="s">
        <v>168</v>
      </c>
      <c r="N1706" s="1" t="s">
        <v>19</v>
      </c>
      <c r="O1706" s="2">
        <v>40703</v>
      </c>
      <c r="P1706" s="34"/>
      <c r="Q1706" s="34"/>
    </row>
    <row r="1707" spans="1:17" x14ac:dyDescent="0.3">
      <c r="A1707" s="1">
        <v>36</v>
      </c>
      <c r="B1707" s="2">
        <v>40585</v>
      </c>
      <c r="C1707" s="1" t="s">
        <v>20</v>
      </c>
      <c r="D1707" s="1">
        <v>46</v>
      </c>
      <c r="E1707" s="1">
        <v>2484.7455</v>
      </c>
      <c r="F1707" s="1" t="s">
        <v>25</v>
      </c>
      <c r="G1707" s="1">
        <v>4.2</v>
      </c>
      <c r="H1707" s="1">
        <f>(70/100*Canada_data[[#This Row],[Sales]])</f>
        <v>1739.3218499999998</v>
      </c>
      <c r="I1707" s="1">
        <f>Canada_data[[#This Row],[ Cost Of Goods ]]+Canada_data[[#This Row],[Shipping Cost]]</f>
        <v>1743.5218499999999</v>
      </c>
      <c r="J1707" s="1" t="s">
        <v>59</v>
      </c>
      <c r="K1707" s="1" t="s">
        <v>29</v>
      </c>
      <c r="L1707" s="1" t="s">
        <v>30</v>
      </c>
      <c r="M1707" s="1" t="s">
        <v>50</v>
      </c>
      <c r="N1707" s="1" t="s">
        <v>19</v>
      </c>
      <c r="O1707" s="2">
        <v>40585</v>
      </c>
      <c r="P1707" s="34"/>
      <c r="Q1707" s="34"/>
    </row>
    <row r="1708" spans="1:17" x14ac:dyDescent="0.3">
      <c r="A1708" s="1">
        <v>46402</v>
      </c>
      <c r="B1708" s="2">
        <v>40756</v>
      </c>
      <c r="C1708" s="1" t="s">
        <v>60</v>
      </c>
      <c r="D1708" s="1">
        <v>12</v>
      </c>
      <c r="E1708" s="1">
        <v>1219.1465000000001</v>
      </c>
      <c r="F1708" s="1" t="s">
        <v>14</v>
      </c>
      <c r="G1708" s="1">
        <v>2.5</v>
      </c>
      <c r="H1708" s="1">
        <f>(70/100*Canada_data[[#This Row],[Sales]])</f>
        <v>853.40255000000002</v>
      </c>
      <c r="I1708" s="1">
        <f>Canada_data[[#This Row],[ Cost Of Goods ]]+Canada_data[[#This Row],[Shipping Cost]]</f>
        <v>855.90255000000002</v>
      </c>
      <c r="J1708" s="1" t="s">
        <v>56</v>
      </c>
      <c r="K1708" s="1" t="s">
        <v>16</v>
      </c>
      <c r="L1708" s="1" t="s">
        <v>30</v>
      </c>
      <c r="M1708" s="1" t="s">
        <v>50</v>
      </c>
      <c r="N1708" s="1" t="s">
        <v>19</v>
      </c>
      <c r="O1708" s="2">
        <v>40787</v>
      </c>
      <c r="P1708" s="34"/>
      <c r="Q1708" s="34"/>
    </row>
    <row r="1709" spans="1:17" x14ac:dyDescent="0.3">
      <c r="A1709" s="1">
        <v>20737</v>
      </c>
      <c r="B1709" s="2" t="s">
        <v>104</v>
      </c>
      <c r="C1709" s="1" t="s">
        <v>60</v>
      </c>
      <c r="D1709" s="1">
        <v>10</v>
      </c>
      <c r="E1709" s="1">
        <v>1410.93</v>
      </c>
      <c r="F1709" s="1" t="s">
        <v>21</v>
      </c>
      <c r="G1709" s="1">
        <v>36.090000000000003</v>
      </c>
      <c r="H1709" s="1">
        <f>(70/100*Canada_data[[#This Row],[Sales]])</f>
        <v>987.65099999999995</v>
      </c>
      <c r="I1709" s="1">
        <f>Canada_data[[#This Row],[ Cost Of Goods ]]+Canada_data[[#This Row],[Shipping Cost]]</f>
        <v>1023.741</v>
      </c>
      <c r="J1709" s="1" t="s">
        <v>36</v>
      </c>
      <c r="K1709" s="1" t="s">
        <v>29</v>
      </c>
      <c r="L1709" s="1" t="s">
        <v>17</v>
      </c>
      <c r="M1709" s="1" t="s">
        <v>150</v>
      </c>
      <c r="N1709" s="1" t="s">
        <v>62</v>
      </c>
      <c r="O1709" s="1" t="s">
        <v>248</v>
      </c>
      <c r="P1709" s="34"/>
      <c r="Q1709" s="34"/>
    </row>
    <row r="1710" spans="1:17" x14ac:dyDescent="0.3">
      <c r="A1710" s="1">
        <v>36133</v>
      </c>
      <c r="B1710" s="2" t="s">
        <v>34</v>
      </c>
      <c r="C1710" s="1" t="s">
        <v>60</v>
      </c>
      <c r="D1710" s="1">
        <v>6</v>
      </c>
      <c r="E1710" s="1">
        <v>128.56</v>
      </c>
      <c r="F1710" s="1" t="s">
        <v>25</v>
      </c>
      <c r="G1710" s="1">
        <v>8.68</v>
      </c>
      <c r="H1710" s="1">
        <f>(70/100*Canada_data[[#This Row],[Sales]])</f>
        <v>89.99199999999999</v>
      </c>
      <c r="I1710" s="1">
        <f>Canada_data[[#This Row],[ Cost Of Goods ]]+Canada_data[[#This Row],[Shipping Cost]]</f>
        <v>98.671999999999997</v>
      </c>
      <c r="J1710" s="1" t="s">
        <v>56</v>
      </c>
      <c r="K1710" s="1" t="s">
        <v>16</v>
      </c>
      <c r="L1710" s="1" t="s">
        <v>27</v>
      </c>
      <c r="M1710" s="1" t="s">
        <v>28</v>
      </c>
      <c r="N1710" s="1" t="s">
        <v>19</v>
      </c>
      <c r="O1710" s="1" t="s">
        <v>112</v>
      </c>
      <c r="P1710" s="34"/>
      <c r="Q1710" s="34"/>
    </row>
    <row r="1711" spans="1:17" x14ac:dyDescent="0.3">
      <c r="A1711" s="1">
        <v>42850</v>
      </c>
      <c r="B1711" s="2" t="s">
        <v>261</v>
      </c>
      <c r="C1711" s="1" t="s">
        <v>60</v>
      </c>
      <c r="D1711" s="1">
        <v>27</v>
      </c>
      <c r="E1711" s="1">
        <v>822.7</v>
      </c>
      <c r="F1711" s="1" t="s">
        <v>14</v>
      </c>
      <c r="G1711" s="1">
        <v>5.5</v>
      </c>
      <c r="H1711" s="1">
        <f>(70/100*Canada_data[[#This Row],[Sales]])</f>
        <v>575.89</v>
      </c>
      <c r="I1711" s="1">
        <f>Canada_data[[#This Row],[ Cost Of Goods ]]+Canada_data[[#This Row],[Shipping Cost]]</f>
        <v>581.39</v>
      </c>
      <c r="J1711" s="1" t="s">
        <v>56</v>
      </c>
      <c r="K1711" s="1" t="s">
        <v>29</v>
      </c>
      <c r="L1711" s="1" t="s">
        <v>30</v>
      </c>
      <c r="M1711" s="1" t="s">
        <v>31</v>
      </c>
      <c r="N1711" s="1" t="s">
        <v>19</v>
      </c>
      <c r="O1711" s="1" t="s">
        <v>159</v>
      </c>
      <c r="P1711" s="34"/>
      <c r="Q1711" s="34"/>
    </row>
    <row r="1712" spans="1:17" x14ac:dyDescent="0.3">
      <c r="A1712" s="1">
        <v>48548</v>
      </c>
      <c r="B1712" s="2" t="s">
        <v>107</v>
      </c>
      <c r="C1712" s="1" t="s">
        <v>20</v>
      </c>
      <c r="D1712" s="1">
        <v>3</v>
      </c>
      <c r="E1712" s="1">
        <v>13.71</v>
      </c>
      <c r="F1712" s="1" t="s">
        <v>25</v>
      </c>
      <c r="G1712" s="1">
        <v>3.97</v>
      </c>
      <c r="H1712" s="1">
        <f>(70/100*Canada_data[[#This Row],[Sales]])</f>
        <v>9.5969999999999995</v>
      </c>
      <c r="I1712" s="1">
        <f>Canada_data[[#This Row],[ Cost Of Goods ]]+Canada_data[[#This Row],[Shipping Cost]]</f>
        <v>13.567</v>
      </c>
      <c r="J1712" s="1" t="s">
        <v>36</v>
      </c>
      <c r="K1712" s="1" t="s">
        <v>22</v>
      </c>
      <c r="L1712" s="1" t="s">
        <v>27</v>
      </c>
      <c r="M1712" s="1" t="s">
        <v>41</v>
      </c>
      <c r="N1712" s="1" t="s">
        <v>38</v>
      </c>
      <c r="O1712" s="1" t="s">
        <v>216</v>
      </c>
      <c r="P1712" s="34"/>
      <c r="Q1712" s="34"/>
    </row>
    <row r="1713" spans="1:17" x14ac:dyDescent="0.3">
      <c r="A1713" s="1">
        <v>49312</v>
      </c>
      <c r="B1713" s="2" t="s">
        <v>241</v>
      </c>
      <c r="C1713" s="1" t="s">
        <v>20</v>
      </c>
      <c r="D1713" s="1">
        <v>30</v>
      </c>
      <c r="E1713" s="1">
        <v>164.41</v>
      </c>
      <c r="F1713" s="1" t="s">
        <v>25</v>
      </c>
      <c r="G1713" s="1">
        <v>7.54</v>
      </c>
      <c r="H1713" s="1">
        <f>(70/100*Canada_data[[#This Row],[Sales]])</f>
        <v>115.08699999999999</v>
      </c>
      <c r="I1713" s="1">
        <f>Canada_data[[#This Row],[ Cost Of Goods ]]+Canada_data[[#This Row],[Shipping Cost]]</f>
        <v>122.627</v>
      </c>
      <c r="J1713" s="1" t="s">
        <v>43</v>
      </c>
      <c r="K1713" s="1" t="s">
        <v>22</v>
      </c>
      <c r="L1713" s="1" t="s">
        <v>27</v>
      </c>
      <c r="M1713" s="1" t="s">
        <v>28</v>
      </c>
      <c r="N1713" s="1" t="s">
        <v>19</v>
      </c>
      <c r="O1713" s="1" t="s">
        <v>231</v>
      </c>
      <c r="P1713" s="34"/>
      <c r="Q1713" s="34"/>
    </row>
    <row r="1714" spans="1:17" x14ac:dyDescent="0.3">
      <c r="A1714" s="1">
        <v>51300</v>
      </c>
      <c r="B1714" s="2" t="s">
        <v>197</v>
      </c>
      <c r="C1714" s="1" t="s">
        <v>60</v>
      </c>
      <c r="D1714" s="1">
        <v>43</v>
      </c>
      <c r="E1714" s="1">
        <v>344.24</v>
      </c>
      <c r="F1714" s="1" t="s">
        <v>25</v>
      </c>
      <c r="G1714" s="1">
        <v>1.99</v>
      </c>
      <c r="H1714" s="1">
        <f>(70/100*Canada_data[[#This Row],[Sales]])</f>
        <v>240.96799999999999</v>
      </c>
      <c r="I1714" s="1">
        <f>Canada_data[[#This Row],[ Cost Of Goods ]]+Canada_data[[#This Row],[Shipping Cost]]</f>
        <v>242.958</v>
      </c>
      <c r="J1714" s="1" t="s">
        <v>108</v>
      </c>
      <c r="K1714" s="1" t="s">
        <v>29</v>
      </c>
      <c r="L1714" s="1" t="s">
        <v>30</v>
      </c>
      <c r="M1714" s="1" t="s">
        <v>31</v>
      </c>
      <c r="N1714" s="1" t="s">
        <v>32</v>
      </c>
      <c r="O1714" s="1" t="s">
        <v>198</v>
      </c>
      <c r="P1714" s="34"/>
      <c r="Q1714" s="34"/>
    </row>
    <row r="1715" spans="1:17" x14ac:dyDescent="0.3">
      <c r="A1715" s="1">
        <v>964</v>
      </c>
      <c r="B1715" s="2" t="s">
        <v>109</v>
      </c>
      <c r="C1715" s="1" t="s">
        <v>60</v>
      </c>
      <c r="D1715" s="1">
        <v>50</v>
      </c>
      <c r="E1715" s="1">
        <v>315.02</v>
      </c>
      <c r="F1715" s="1" t="s">
        <v>25</v>
      </c>
      <c r="G1715" s="1">
        <v>1.49</v>
      </c>
      <c r="H1715" s="1">
        <f>(70/100*Canada_data[[#This Row],[Sales]])</f>
        <v>220.51399999999998</v>
      </c>
      <c r="I1715" s="1">
        <f>Canada_data[[#This Row],[ Cost Of Goods ]]+Canada_data[[#This Row],[Shipping Cost]]</f>
        <v>222.00399999999999</v>
      </c>
      <c r="J1715" s="1" t="s">
        <v>36</v>
      </c>
      <c r="K1715" s="1" t="s">
        <v>22</v>
      </c>
      <c r="L1715" s="1" t="s">
        <v>27</v>
      </c>
      <c r="M1715" s="1" t="s">
        <v>79</v>
      </c>
      <c r="N1715" s="1" t="s">
        <v>19</v>
      </c>
      <c r="O1715" s="1" t="s">
        <v>110</v>
      </c>
      <c r="P1715" s="34"/>
      <c r="Q1715" s="34"/>
    </row>
    <row r="1716" spans="1:17" x14ac:dyDescent="0.3">
      <c r="A1716" s="1">
        <v>13089</v>
      </c>
      <c r="B1716" s="2" t="s">
        <v>222</v>
      </c>
      <c r="C1716" s="1" t="s">
        <v>53</v>
      </c>
      <c r="D1716" s="1">
        <v>34</v>
      </c>
      <c r="E1716" s="1">
        <v>3577.11</v>
      </c>
      <c r="F1716" s="1" t="s">
        <v>21</v>
      </c>
      <c r="G1716" s="1">
        <v>58.72</v>
      </c>
      <c r="H1716" s="1">
        <f>(70/100*Canada_data[[#This Row],[Sales]])</f>
        <v>2503.9769999999999</v>
      </c>
      <c r="I1716" s="1">
        <f>Canada_data[[#This Row],[ Cost Of Goods ]]+Canada_data[[#This Row],[Shipping Cost]]</f>
        <v>2562.6969999999997</v>
      </c>
      <c r="J1716" s="1" t="s">
        <v>36</v>
      </c>
      <c r="K1716" s="1" t="s">
        <v>22</v>
      </c>
      <c r="L1716" s="1" t="s">
        <v>17</v>
      </c>
      <c r="M1716" s="1" t="s">
        <v>150</v>
      </c>
      <c r="N1716" s="1" t="s">
        <v>62</v>
      </c>
      <c r="O1716" s="1" t="s">
        <v>96</v>
      </c>
      <c r="P1716" s="34"/>
      <c r="Q1716" s="34"/>
    </row>
    <row r="1717" spans="1:17" x14ac:dyDescent="0.3">
      <c r="A1717" s="1">
        <v>28545</v>
      </c>
      <c r="B1717" s="2" t="s">
        <v>66</v>
      </c>
      <c r="C1717" s="1" t="s">
        <v>35</v>
      </c>
      <c r="D1717" s="1">
        <v>15</v>
      </c>
      <c r="E1717" s="1">
        <v>5296.19</v>
      </c>
      <c r="F1717" s="1" t="s">
        <v>25</v>
      </c>
      <c r="G1717" s="1">
        <v>19.989999999999998</v>
      </c>
      <c r="H1717" s="1">
        <f>(70/100*Canada_data[[#This Row],[Sales]])</f>
        <v>3707.3329999999996</v>
      </c>
      <c r="I1717" s="1">
        <f>Canada_data[[#This Row],[ Cost Of Goods ]]+Canada_data[[#This Row],[Shipping Cost]]</f>
        <v>3727.3229999999994</v>
      </c>
      <c r="J1717" s="1" t="s">
        <v>108</v>
      </c>
      <c r="K1717" s="1" t="s">
        <v>29</v>
      </c>
      <c r="L1717" s="1" t="s">
        <v>27</v>
      </c>
      <c r="M1717" s="1" t="s">
        <v>76</v>
      </c>
      <c r="N1717" s="1" t="s">
        <v>19</v>
      </c>
      <c r="O1717" s="1" t="s">
        <v>263</v>
      </c>
      <c r="P1717" s="34"/>
      <c r="Q1717" s="34"/>
    </row>
    <row r="1718" spans="1:17" x14ac:dyDescent="0.3">
      <c r="A1718" s="1">
        <v>52711</v>
      </c>
      <c r="B1718" s="2" t="s">
        <v>208</v>
      </c>
      <c r="C1718" s="1" t="s">
        <v>53</v>
      </c>
      <c r="D1718" s="1">
        <v>7</v>
      </c>
      <c r="E1718" s="1">
        <v>220.79</v>
      </c>
      <c r="F1718" s="1" t="s">
        <v>25</v>
      </c>
      <c r="G1718" s="1">
        <v>4</v>
      </c>
      <c r="H1718" s="1">
        <f>(70/100*Canada_data[[#This Row],[Sales]])</f>
        <v>154.553</v>
      </c>
      <c r="I1718" s="1">
        <f>Canada_data[[#This Row],[ Cost Of Goods ]]+Canada_data[[#This Row],[Shipping Cost]]</f>
        <v>158.553</v>
      </c>
      <c r="J1718" s="1" t="s">
        <v>72</v>
      </c>
      <c r="K1718" s="1" t="s">
        <v>29</v>
      </c>
      <c r="L1718" s="1" t="s">
        <v>30</v>
      </c>
      <c r="M1718" s="1" t="s">
        <v>31</v>
      </c>
      <c r="N1718" s="1" t="s">
        <v>19</v>
      </c>
      <c r="O1718" s="1" t="s">
        <v>245</v>
      </c>
      <c r="P1718" s="34"/>
      <c r="Q1718" s="34"/>
    </row>
    <row r="1719" spans="1:17" x14ac:dyDescent="0.3">
      <c r="A1719" s="1">
        <v>32901</v>
      </c>
      <c r="B1719" s="2">
        <v>40817</v>
      </c>
      <c r="C1719" s="1" t="s">
        <v>20</v>
      </c>
      <c r="D1719" s="1">
        <v>13</v>
      </c>
      <c r="E1719" s="1">
        <v>49.74</v>
      </c>
      <c r="F1719" s="1" t="s">
        <v>25</v>
      </c>
      <c r="G1719" s="1">
        <v>0.5</v>
      </c>
      <c r="H1719" s="1">
        <f>(70/100*Canada_data[[#This Row],[Sales]])</f>
        <v>34.817999999999998</v>
      </c>
      <c r="I1719" s="1">
        <f>Canada_data[[#This Row],[ Cost Of Goods ]]+Canada_data[[#This Row],[Shipping Cost]]</f>
        <v>35.317999999999998</v>
      </c>
      <c r="J1719" s="1" t="s">
        <v>15</v>
      </c>
      <c r="K1719" s="1" t="s">
        <v>22</v>
      </c>
      <c r="L1719" s="1" t="s">
        <v>27</v>
      </c>
      <c r="M1719" s="1" t="s">
        <v>85</v>
      </c>
      <c r="N1719" s="1" t="s">
        <v>19</v>
      </c>
      <c r="O1719" s="2">
        <v>40848</v>
      </c>
      <c r="P1719" s="34"/>
      <c r="Q1719" s="34"/>
    </row>
    <row r="1720" spans="1:17" x14ac:dyDescent="0.3">
      <c r="A1720" s="1">
        <v>19911</v>
      </c>
      <c r="B1720" s="2">
        <v>40704</v>
      </c>
      <c r="C1720" s="1" t="s">
        <v>35</v>
      </c>
      <c r="D1720" s="1">
        <v>39</v>
      </c>
      <c r="E1720" s="1">
        <v>4859.37</v>
      </c>
      <c r="F1720" s="1" t="s">
        <v>25</v>
      </c>
      <c r="G1720" s="1">
        <v>13.99</v>
      </c>
      <c r="H1720" s="1">
        <f>(70/100*Canada_data[[#This Row],[Sales]])</f>
        <v>3401.5589999999997</v>
      </c>
      <c r="I1720" s="1">
        <f>Canada_data[[#This Row],[ Cost Of Goods ]]+Canada_data[[#This Row],[Shipping Cost]]</f>
        <v>3415.5489999999995</v>
      </c>
      <c r="J1720" s="1" t="s">
        <v>108</v>
      </c>
      <c r="K1720" s="1" t="s">
        <v>16</v>
      </c>
      <c r="L1720" s="1" t="s">
        <v>30</v>
      </c>
      <c r="M1720" s="1" t="s">
        <v>46</v>
      </c>
      <c r="N1720" s="1" t="s">
        <v>47</v>
      </c>
      <c r="O1720" s="2">
        <v>40704</v>
      </c>
      <c r="P1720" s="34"/>
      <c r="Q1720" s="34"/>
    </row>
    <row r="1721" spans="1:17" x14ac:dyDescent="0.3">
      <c r="A1721" s="1">
        <v>38311</v>
      </c>
      <c r="B1721" s="2" t="s">
        <v>283</v>
      </c>
      <c r="C1721" s="1" t="s">
        <v>60</v>
      </c>
      <c r="D1721" s="1">
        <v>9</v>
      </c>
      <c r="E1721" s="1">
        <v>1201.51</v>
      </c>
      <c r="F1721" s="1" t="s">
        <v>14</v>
      </c>
      <c r="G1721" s="1">
        <v>19.989999999999998</v>
      </c>
      <c r="H1721" s="1">
        <f>(70/100*Canada_data[[#This Row],[Sales]])</f>
        <v>841.0569999999999</v>
      </c>
      <c r="I1721" s="1">
        <f>Canada_data[[#This Row],[ Cost Of Goods ]]+Canada_data[[#This Row],[Shipping Cost]]</f>
        <v>861.04699999999991</v>
      </c>
      <c r="J1721" s="1" t="s">
        <v>59</v>
      </c>
      <c r="K1721" s="1" t="s">
        <v>16</v>
      </c>
      <c r="L1721" s="1" t="s">
        <v>27</v>
      </c>
      <c r="M1721" s="1" t="s">
        <v>64</v>
      </c>
      <c r="N1721" s="1" t="s">
        <v>19</v>
      </c>
      <c r="O1721" s="1" t="s">
        <v>123</v>
      </c>
      <c r="P1721" s="34"/>
      <c r="Q1721" s="34"/>
    </row>
    <row r="1722" spans="1:17" x14ac:dyDescent="0.3">
      <c r="A1722" s="1">
        <v>24965</v>
      </c>
      <c r="B1722" s="2" t="s">
        <v>239</v>
      </c>
      <c r="C1722" s="1" t="s">
        <v>13</v>
      </c>
      <c r="D1722" s="1">
        <v>42</v>
      </c>
      <c r="E1722" s="1">
        <v>1146.1099999999999</v>
      </c>
      <c r="F1722" s="1" t="s">
        <v>25</v>
      </c>
      <c r="G1722" s="1">
        <v>8.5500000000000007</v>
      </c>
      <c r="H1722" s="1">
        <f>(70/100*Canada_data[[#This Row],[Sales]])</f>
        <v>802.27699999999993</v>
      </c>
      <c r="I1722" s="1">
        <f>Canada_data[[#This Row],[ Cost Of Goods ]]+Canada_data[[#This Row],[Shipping Cost]]</f>
        <v>810.82699999999988</v>
      </c>
      <c r="J1722" s="1" t="s">
        <v>126</v>
      </c>
      <c r="K1722" s="1" t="s">
        <v>22</v>
      </c>
      <c r="L1722" s="1" t="s">
        <v>17</v>
      </c>
      <c r="M1722" s="1" t="s">
        <v>18</v>
      </c>
      <c r="N1722" s="1" t="s">
        <v>19</v>
      </c>
      <c r="O1722" s="1" t="s">
        <v>239</v>
      </c>
      <c r="P1722" s="34"/>
      <c r="Q1722" s="34"/>
    </row>
    <row r="1723" spans="1:17" x14ac:dyDescent="0.3">
      <c r="A1723" s="1">
        <v>26503</v>
      </c>
      <c r="B1723" s="2" t="s">
        <v>73</v>
      </c>
      <c r="C1723" s="1" t="s">
        <v>60</v>
      </c>
      <c r="D1723" s="1">
        <v>47</v>
      </c>
      <c r="E1723" s="1">
        <v>671.78</v>
      </c>
      <c r="F1723" s="1" t="s">
        <v>25</v>
      </c>
      <c r="G1723" s="1">
        <v>1.39</v>
      </c>
      <c r="H1723" s="1">
        <f>(70/100*Canada_data[[#This Row],[Sales]])</f>
        <v>470.24599999999992</v>
      </c>
      <c r="I1723" s="1">
        <f>Canada_data[[#This Row],[ Cost Of Goods ]]+Canada_data[[#This Row],[Shipping Cost]]</f>
        <v>471.63599999999991</v>
      </c>
      <c r="J1723" s="1" t="s">
        <v>40</v>
      </c>
      <c r="K1723" s="1" t="s">
        <v>44</v>
      </c>
      <c r="L1723" s="1" t="s">
        <v>27</v>
      </c>
      <c r="M1723" s="1" t="s">
        <v>168</v>
      </c>
      <c r="N1723" s="1" t="s">
        <v>19</v>
      </c>
      <c r="O1723" s="1" t="s">
        <v>283</v>
      </c>
      <c r="P1723" s="34"/>
      <c r="Q1723" s="34"/>
    </row>
    <row r="1724" spans="1:17" x14ac:dyDescent="0.3">
      <c r="A1724" s="1">
        <v>52711</v>
      </c>
      <c r="B1724" s="2" t="s">
        <v>208</v>
      </c>
      <c r="C1724" s="1" t="s">
        <v>53</v>
      </c>
      <c r="D1724" s="1">
        <v>37</v>
      </c>
      <c r="E1724" s="1">
        <v>201.14</v>
      </c>
      <c r="F1724" s="1" t="s">
        <v>25</v>
      </c>
      <c r="G1724" s="1">
        <v>3.37</v>
      </c>
      <c r="H1724" s="1">
        <f>(70/100*Canada_data[[#This Row],[Sales]])</f>
        <v>140.79799999999997</v>
      </c>
      <c r="I1724" s="1">
        <f>Canada_data[[#This Row],[ Cost Of Goods ]]+Canada_data[[#This Row],[Shipping Cost]]</f>
        <v>144.16799999999998</v>
      </c>
      <c r="J1724" s="1" t="s">
        <v>56</v>
      </c>
      <c r="K1724" s="1" t="s">
        <v>29</v>
      </c>
      <c r="L1724" s="1" t="s">
        <v>27</v>
      </c>
      <c r="M1724" s="1" t="s">
        <v>102</v>
      </c>
      <c r="N1724" s="1" t="s">
        <v>38</v>
      </c>
      <c r="O1724" s="1" t="s">
        <v>208</v>
      </c>
      <c r="P1724" s="34"/>
      <c r="Q1724" s="34"/>
    </row>
    <row r="1725" spans="1:17" x14ac:dyDescent="0.3">
      <c r="A1725" s="1">
        <v>15907</v>
      </c>
      <c r="B1725" s="2">
        <v>40851</v>
      </c>
      <c r="C1725" s="1" t="s">
        <v>35</v>
      </c>
      <c r="D1725" s="1">
        <v>36</v>
      </c>
      <c r="E1725" s="1">
        <v>1837.44</v>
      </c>
      <c r="F1725" s="1" t="s">
        <v>21</v>
      </c>
      <c r="G1725" s="1">
        <v>54.11</v>
      </c>
      <c r="H1725" s="1">
        <f>(70/100*Canada_data[[#This Row],[Sales]])</f>
        <v>1286.2079999999999</v>
      </c>
      <c r="I1725" s="1">
        <f>Canada_data[[#This Row],[ Cost Of Goods ]]+Canada_data[[#This Row],[Shipping Cost]]</f>
        <v>1340.3179999999998</v>
      </c>
      <c r="J1725" s="1" t="s">
        <v>26</v>
      </c>
      <c r="K1725" s="1" t="s">
        <v>29</v>
      </c>
      <c r="L1725" s="1" t="s">
        <v>17</v>
      </c>
      <c r="M1725" s="1" t="s">
        <v>150</v>
      </c>
      <c r="N1725" s="1" t="s">
        <v>62</v>
      </c>
      <c r="O1725" s="1" t="s">
        <v>223</v>
      </c>
      <c r="P1725" s="34"/>
      <c r="Q1725" s="34"/>
    </row>
    <row r="1726" spans="1:17" x14ac:dyDescent="0.3">
      <c r="A1726" s="1">
        <v>15907</v>
      </c>
      <c r="B1726" s="2">
        <v>40851</v>
      </c>
      <c r="C1726" s="1" t="s">
        <v>35</v>
      </c>
      <c r="D1726" s="1">
        <v>4</v>
      </c>
      <c r="E1726" s="1">
        <v>28.05</v>
      </c>
      <c r="F1726" s="1" t="s">
        <v>25</v>
      </c>
      <c r="G1726" s="1">
        <v>2.17</v>
      </c>
      <c r="H1726" s="1">
        <f>(70/100*Canada_data[[#This Row],[Sales]])</f>
        <v>19.634999999999998</v>
      </c>
      <c r="I1726" s="1">
        <f>Canada_data[[#This Row],[ Cost Of Goods ]]+Canada_data[[#This Row],[Shipping Cost]]</f>
        <v>21.805</v>
      </c>
      <c r="J1726" s="1" t="s">
        <v>26</v>
      </c>
      <c r="K1726" s="1" t="s">
        <v>29</v>
      </c>
      <c r="L1726" s="1" t="s">
        <v>27</v>
      </c>
      <c r="M1726" s="1" t="s">
        <v>28</v>
      </c>
      <c r="N1726" s="1" t="s">
        <v>38</v>
      </c>
      <c r="O1726" s="2">
        <v>40881</v>
      </c>
      <c r="P1726" s="34"/>
      <c r="Q1726" s="34"/>
    </row>
    <row r="1727" spans="1:17" x14ac:dyDescent="0.3">
      <c r="A1727" s="1">
        <v>56647</v>
      </c>
      <c r="B1727" s="2">
        <v>40610</v>
      </c>
      <c r="C1727" s="1" t="s">
        <v>60</v>
      </c>
      <c r="D1727" s="1">
        <v>41</v>
      </c>
      <c r="E1727" s="1">
        <v>417.53</v>
      </c>
      <c r="F1727" s="1" t="s">
        <v>25</v>
      </c>
      <c r="G1727" s="1">
        <v>12.52</v>
      </c>
      <c r="H1727" s="1">
        <f>(70/100*Canada_data[[#This Row],[Sales]])</f>
        <v>292.27099999999996</v>
      </c>
      <c r="I1727" s="1">
        <f>Canada_data[[#This Row],[ Cost Of Goods ]]+Canada_data[[#This Row],[Shipping Cost]]</f>
        <v>304.79099999999994</v>
      </c>
      <c r="J1727" s="1" t="s">
        <v>72</v>
      </c>
      <c r="K1727" s="1" t="s">
        <v>29</v>
      </c>
      <c r="L1727" s="1" t="s">
        <v>17</v>
      </c>
      <c r="M1727" s="1" t="s">
        <v>18</v>
      </c>
      <c r="N1727" s="1" t="s">
        <v>19</v>
      </c>
      <c r="O1727" s="2">
        <v>40641</v>
      </c>
      <c r="P1727" s="34"/>
      <c r="Q1727" s="34"/>
    </row>
    <row r="1728" spans="1:17" x14ac:dyDescent="0.3">
      <c r="A1728" s="1">
        <v>56006</v>
      </c>
      <c r="B1728" s="2">
        <v>40553</v>
      </c>
      <c r="C1728" s="1" t="s">
        <v>20</v>
      </c>
      <c r="D1728" s="1">
        <v>16</v>
      </c>
      <c r="E1728" s="1">
        <v>102.99</v>
      </c>
      <c r="F1728" s="1" t="s">
        <v>25</v>
      </c>
      <c r="G1728" s="1">
        <v>9.68</v>
      </c>
      <c r="H1728" s="1">
        <f>(70/100*Canada_data[[#This Row],[Sales]])</f>
        <v>72.092999999999989</v>
      </c>
      <c r="I1728" s="1">
        <f>Canada_data[[#This Row],[ Cost Of Goods ]]+Canada_data[[#This Row],[Shipping Cost]]</f>
        <v>81.772999999999996</v>
      </c>
      <c r="J1728" s="1" t="s">
        <v>15</v>
      </c>
      <c r="K1728" s="1" t="s">
        <v>44</v>
      </c>
      <c r="L1728" s="1" t="s">
        <v>27</v>
      </c>
      <c r="M1728" s="1" t="s">
        <v>28</v>
      </c>
      <c r="N1728" s="1" t="s">
        <v>19</v>
      </c>
      <c r="O1728" s="2">
        <v>40553</v>
      </c>
      <c r="P1728" s="34"/>
      <c r="Q1728" s="34"/>
    </row>
    <row r="1729" spans="1:17" x14ac:dyDescent="0.3">
      <c r="A1729" s="1">
        <v>11652</v>
      </c>
      <c r="B1729" s="2">
        <v>40827</v>
      </c>
      <c r="C1729" s="1" t="s">
        <v>53</v>
      </c>
      <c r="D1729" s="1">
        <v>25</v>
      </c>
      <c r="E1729" s="1">
        <v>122.09</v>
      </c>
      <c r="F1729" s="1" t="s">
        <v>25</v>
      </c>
      <c r="G1729" s="1">
        <v>2.04</v>
      </c>
      <c r="H1729" s="1">
        <f>(70/100*Canada_data[[#This Row],[Sales]])</f>
        <v>85.462999999999994</v>
      </c>
      <c r="I1729" s="1">
        <f>Canada_data[[#This Row],[ Cost Of Goods ]]+Canada_data[[#This Row],[Shipping Cost]]</f>
        <v>87.503</v>
      </c>
      <c r="J1729" s="1" t="s">
        <v>56</v>
      </c>
      <c r="K1729" s="1" t="s">
        <v>29</v>
      </c>
      <c r="L1729" s="1" t="s">
        <v>27</v>
      </c>
      <c r="M1729" s="1" t="s">
        <v>28</v>
      </c>
      <c r="N1729" s="1" t="s">
        <v>38</v>
      </c>
      <c r="O1729" s="2">
        <v>40888</v>
      </c>
      <c r="P1729" s="34"/>
      <c r="Q1729" s="34"/>
    </row>
    <row r="1730" spans="1:17" x14ac:dyDescent="0.3">
      <c r="A1730" s="1">
        <v>18503</v>
      </c>
      <c r="B1730" s="2">
        <v>40668</v>
      </c>
      <c r="C1730" s="1" t="s">
        <v>53</v>
      </c>
      <c r="D1730" s="1">
        <v>46</v>
      </c>
      <c r="E1730" s="1">
        <v>6637.63</v>
      </c>
      <c r="F1730" s="1" t="s">
        <v>21</v>
      </c>
      <c r="G1730" s="1">
        <v>17.850000000000001</v>
      </c>
      <c r="H1730" s="1">
        <f>(70/100*Canada_data[[#This Row],[Sales]])</f>
        <v>4646.3409999999994</v>
      </c>
      <c r="I1730" s="1">
        <f>Canada_data[[#This Row],[ Cost Of Goods ]]+Canada_data[[#This Row],[Shipping Cost]]</f>
        <v>4664.1909999999998</v>
      </c>
      <c r="J1730" s="1" t="s">
        <v>59</v>
      </c>
      <c r="K1730" s="1" t="s">
        <v>16</v>
      </c>
      <c r="L1730" s="1" t="s">
        <v>30</v>
      </c>
      <c r="M1730" s="1" t="s">
        <v>46</v>
      </c>
      <c r="N1730" s="1" t="s">
        <v>24</v>
      </c>
      <c r="O1730" s="2">
        <v>40729</v>
      </c>
      <c r="P1730" s="34"/>
      <c r="Q1730" s="34"/>
    </row>
    <row r="1731" spans="1:17" x14ac:dyDescent="0.3">
      <c r="A1731" s="1">
        <v>33987</v>
      </c>
      <c r="B1731" s="2" t="s">
        <v>234</v>
      </c>
      <c r="C1731" s="1" t="s">
        <v>35</v>
      </c>
      <c r="D1731" s="1">
        <v>27</v>
      </c>
      <c r="E1731" s="1">
        <v>1521.1344999999999</v>
      </c>
      <c r="F1731" s="1" t="s">
        <v>25</v>
      </c>
      <c r="G1731" s="1">
        <v>3.99</v>
      </c>
      <c r="H1731" s="1">
        <f>(70/100*Canada_data[[#This Row],[Sales]])</f>
        <v>1064.7941499999999</v>
      </c>
      <c r="I1731" s="1">
        <f>Canada_data[[#This Row],[ Cost Of Goods ]]+Canada_data[[#This Row],[Shipping Cost]]</f>
        <v>1068.78415</v>
      </c>
      <c r="J1731" s="1" t="s">
        <v>15</v>
      </c>
      <c r="K1731" s="1" t="s">
        <v>44</v>
      </c>
      <c r="L1731" s="1" t="s">
        <v>30</v>
      </c>
      <c r="M1731" s="1" t="s">
        <v>50</v>
      </c>
      <c r="N1731" s="1" t="s">
        <v>19</v>
      </c>
      <c r="O1731" s="1" t="s">
        <v>195</v>
      </c>
      <c r="P1731" s="34"/>
      <c r="Q1731" s="34"/>
    </row>
    <row r="1732" spans="1:17" x14ac:dyDescent="0.3">
      <c r="A1732" s="1">
        <v>21893</v>
      </c>
      <c r="B1732" s="2" t="s">
        <v>270</v>
      </c>
      <c r="C1732" s="1" t="s">
        <v>20</v>
      </c>
      <c r="D1732" s="1">
        <v>30</v>
      </c>
      <c r="E1732" s="1">
        <v>532.11</v>
      </c>
      <c r="F1732" s="1" t="s">
        <v>14</v>
      </c>
      <c r="G1732" s="1">
        <v>8.1300000000000008</v>
      </c>
      <c r="H1732" s="1">
        <f>(70/100*Canada_data[[#This Row],[Sales]])</f>
        <v>372.47699999999998</v>
      </c>
      <c r="I1732" s="1">
        <f>Canada_data[[#This Row],[ Cost Of Goods ]]+Canada_data[[#This Row],[Shipping Cost]]</f>
        <v>380.60699999999997</v>
      </c>
      <c r="J1732" s="1" t="s">
        <v>56</v>
      </c>
      <c r="K1732" s="1" t="s">
        <v>29</v>
      </c>
      <c r="L1732" s="1" t="s">
        <v>27</v>
      </c>
      <c r="M1732" s="1" t="s">
        <v>168</v>
      </c>
      <c r="N1732" s="1" t="s">
        <v>19</v>
      </c>
      <c r="O1732" s="1" t="s">
        <v>234</v>
      </c>
      <c r="P1732" s="34"/>
      <c r="Q1732" s="34"/>
    </row>
    <row r="1733" spans="1:17" x14ac:dyDescent="0.3">
      <c r="A1733" s="1">
        <v>40034</v>
      </c>
      <c r="B1733" s="2">
        <v>40819</v>
      </c>
      <c r="C1733" s="1" t="s">
        <v>60</v>
      </c>
      <c r="D1733" s="1">
        <v>47</v>
      </c>
      <c r="E1733" s="1">
        <v>603.69000000000005</v>
      </c>
      <c r="F1733" s="1" t="s">
        <v>14</v>
      </c>
      <c r="G1733" s="1">
        <v>4.8600000000000003</v>
      </c>
      <c r="H1733" s="1">
        <f>(70/100*Canada_data[[#This Row],[Sales]])</f>
        <v>422.58300000000003</v>
      </c>
      <c r="I1733" s="1">
        <f>Canada_data[[#This Row],[ Cost Of Goods ]]+Canada_data[[#This Row],[Shipping Cost]]</f>
        <v>427.44300000000004</v>
      </c>
      <c r="J1733" s="1" t="s">
        <v>59</v>
      </c>
      <c r="K1733" s="1" t="s">
        <v>16</v>
      </c>
      <c r="L1733" s="1" t="s">
        <v>27</v>
      </c>
      <c r="M1733" s="1" t="s">
        <v>28</v>
      </c>
      <c r="N1733" s="1" t="s">
        <v>19</v>
      </c>
      <c r="O1733" s="2">
        <v>40850</v>
      </c>
      <c r="P1733" s="34"/>
      <c r="Q1733" s="34"/>
    </row>
    <row r="1734" spans="1:17" x14ac:dyDescent="0.3">
      <c r="A1734" s="1">
        <v>51493</v>
      </c>
      <c r="B1734" s="2">
        <v>40701</v>
      </c>
      <c r="C1734" s="1" t="s">
        <v>13</v>
      </c>
      <c r="D1734" s="1">
        <v>31</v>
      </c>
      <c r="E1734" s="1">
        <v>286.26</v>
      </c>
      <c r="F1734" s="1" t="s">
        <v>25</v>
      </c>
      <c r="G1734" s="1">
        <v>5.16</v>
      </c>
      <c r="H1734" s="1">
        <f>(70/100*Canada_data[[#This Row],[Sales]])</f>
        <v>200.38199999999998</v>
      </c>
      <c r="I1734" s="1">
        <f>Canada_data[[#This Row],[ Cost Of Goods ]]+Canada_data[[#This Row],[Shipping Cost]]</f>
        <v>205.54199999999997</v>
      </c>
      <c r="J1734" s="1" t="s">
        <v>15</v>
      </c>
      <c r="K1734" s="1" t="s">
        <v>22</v>
      </c>
      <c r="L1734" s="1" t="s">
        <v>27</v>
      </c>
      <c r="M1734" s="1" t="s">
        <v>28</v>
      </c>
      <c r="N1734" s="1" t="s">
        <v>38</v>
      </c>
      <c r="O1734" s="2">
        <v>40762</v>
      </c>
      <c r="P1734" s="34"/>
      <c r="Q1734" s="34"/>
    </row>
    <row r="1735" spans="1:17" x14ac:dyDescent="0.3">
      <c r="A1735" s="1">
        <v>23940</v>
      </c>
      <c r="B1735" s="2">
        <v>40759</v>
      </c>
      <c r="C1735" s="1" t="s">
        <v>60</v>
      </c>
      <c r="D1735" s="1">
        <v>20</v>
      </c>
      <c r="E1735" s="1">
        <v>138.52000000000001</v>
      </c>
      <c r="F1735" s="1" t="s">
        <v>25</v>
      </c>
      <c r="G1735" s="1">
        <v>49</v>
      </c>
      <c r="H1735" s="1">
        <f>(70/100*Canada_data[[#This Row],[Sales]])</f>
        <v>96.963999999999999</v>
      </c>
      <c r="I1735" s="1">
        <f>Canada_data[[#This Row],[ Cost Of Goods ]]+Canada_data[[#This Row],[Shipping Cost]]</f>
        <v>145.964</v>
      </c>
      <c r="J1735" s="1" t="s">
        <v>15</v>
      </c>
      <c r="K1735" s="1" t="s">
        <v>29</v>
      </c>
      <c r="L1735" s="1" t="s">
        <v>27</v>
      </c>
      <c r="M1735" s="1" t="s">
        <v>76</v>
      </c>
      <c r="N1735" s="1" t="s">
        <v>93</v>
      </c>
      <c r="O1735" s="2">
        <v>40790</v>
      </c>
      <c r="P1735" s="34"/>
      <c r="Q1735" s="34"/>
    </row>
    <row r="1736" spans="1:17" x14ac:dyDescent="0.3">
      <c r="A1736" s="1">
        <v>7846</v>
      </c>
      <c r="B1736" s="2" t="s">
        <v>48</v>
      </c>
      <c r="C1736" s="1" t="s">
        <v>13</v>
      </c>
      <c r="D1736" s="1">
        <v>20</v>
      </c>
      <c r="E1736" s="1">
        <v>40.049999999999997</v>
      </c>
      <c r="F1736" s="1" t="s">
        <v>25</v>
      </c>
      <c r="G1736" s="1">
        <v>1.49</v>
      </c>
      <c r="H1736" s="1">
        <f>(70/100*Canada_data[[#This Row],[Sales]])</f>
        <v>28.034999999999997</v>
      </c>
      <c r="I1736" s="1">
        <f>Canada_data[[#This Row],[ Cost Of Goods ]]+Canada_data[[#This Row],[Shipping Cost]]</f>
        <v>29.524999999999995</v>
      </c>
      <c r="J1736" s="1" t="s">
        <v>36</v>
      </c>
      <c r="K1736" s="1" t="s">
        <v>22</v>
      </c>
      <c r="L1736" s="1" t="s">
        <v>27</v>
      </c>
      <c r="M1736" s="1" t="s">
        <v>79</v>
      </c>
      <c r="N1736" s="1" t="s">
        <v>19</v>
      </c>
      <c r="O1736" s="1" t="s">
        <v>228</v>
      </c>
      <c r="P1736" s="34"/>
      <c r="Q1736" s="34"/>
    </row>
    <row r="1737" spans="1:17" x14ac:dyDescent="0.3">
      <c r="A1737" s="1">
        <v>56577</v>
      </c>
      <c r="B1737" s="2">
        <v>40585</v>
      </c>
      <c r="C1737" s="1" t="s">
        <v>20</v>
      </c>
      <c r="D1737" s="1">
        <v>30</v>
      </c>
      <c r="E1737" s="1">
        <v>7497.08</v>
      </c>
      <c r="F1737" s="1" t="s">
        <v>21</v>
      </c>
      <c r="G1737" s="1">
        <v>54.12</v>
      </c>
      <c r="H1737" s="1">
        <f>(70/100*Canada_data[[#This Row],[Sales]])</f>
        <v>5247.9559999999992</v>
      </c>
      <c r="I1737" s="1">
        <f>Canada_data[[#This Row],[ Cost Of Goods ]]+Canada_data[[#This Row],[Shipping Cost]]</f>
        <v>5302.0759999999991</v>
      </c>
      <c r="J1737" s="1" t="s">
        <v>49</v>
      </c>
      <c r="K1737" s="1" t="s">
        <v>44</v>
      </c>
      <c r="L1737" s="1" t="s">
        <v>17</v>
      </c>
      <c r="M1737" s="1" t="s">
        <v>57</v>
      </c>
      <c r="N1737" s="1" t="s">
        <v>62</v>
      </c>
      <c r="O1737" s="2">
        <v>40613</v>
      </c>
      <c r="P1737" s="34"/>
      <c r="Q1737" s="34"/>
    </row>
    <row r="1738" spans="1:17" x14ac:dyDescent="0.3">
      <c r="A1738" s="1">
        <v>36676</v>
      </c>
      <c r="B1738" s="2" t="s">
        <v>149</v>
      </c>
      <c r="C1738" s="1" t="s">
        <v>53</v>
      </c>
      <c r="D1738" s="1">
        <v>15</v>
      </c>
      <c r="E1738" s="1">
        <v>353.52</v>
      </c>
      <c r="F1738" s="1" t="s">
        <v>25</v>
      </c>
      <c r="G1738" s="1">
        <v>8.18</v>
      </c>
      <c r="H1738" s="1">
        <f>(70/100*Canada_data[[#This Row],[Sales]])</f>
        <v>247.46399999999997</v>
      </c>
      <c r="I1738" s="1">
        <f>Canada_data[[#This Row],[ Cost Of Goods ]]+Canada_data[[#This Row],[Shipping Cost]]</f>
        <v>255.64399999999998</v>
      </c>
      <c r="J1738" s="1" t="s">
        <v>108</v>
      </c>
      <c r="K1738" s="1" t="s">
        <v>22</v>
      </c>
      <c r="L1738" s="1" t="s">
        <v>27</v>
      </c>
      <c r="M1738" s="1" t="s">
        <v>28</v>
      </c>
      <c r="N1738" s="1" t="s">
        <v>19</v>
      </c>
      <c r="O1738" s="1" t="s">
        <v>151</v>
      </c>
      <c r="P1738" s="34"/>
      <c r="Q1738" s="34"/>
    </row>
    <row r="1739" spans="1:17" x14ac:dyDescent="0.3">
      <c r="A1739" s="1">
        <v>9221</v>
      </c>
      <c r="B1739" s="2">
        <v>40603</v>
      </c>
      <c r="C1739" s="1" t="s">
        <v>13</v>
      </c>
      <c r="D1739" s="1">
        <v>25</v>
      </c>
      <c r="E1739" s="1">
        <v>1527.42</v>
      </c>
      <c r="F1739" s="1" t="s">
        <v>25</v>
      </c>
      <c r="G1739" s="1">
        <v>19.989999999999998</v>
      </c>
      <c r="H1739" s="1">
        <f>(70/100*Canada_data[[#This Row],[Sales]])</f>
        <v>1069.194</v>
      </c>
      <c r="I1739" s="1">
        <f>Canada_data[[#This Row],[ Cost Of Goods ]]+Canada_data[[#This Row],[Shipping Cost]]</f>
        <v>1089.184</v>
      </c>
      <c r="J1739" s="1" t="s">
        <v>59</v>
      </c>
      <c r="K1739" s="1" t="s">
        <v>16</v>
      </c>
      <c r="L1739" s="1" t="s">
        <v>27</v>
      </c>
      <c r="M1739" s="1" t="s">
        <v>168</v>
      </c>
      <c r="N1739" s="1" t="s">
        <v>19</v>
      </c>
      <c r="O1739" s="2">
        <v>40725</v>
      </c>
      <c r="P1739" s="34"/>
      <c r="Q1739" s="34"/>
    </row>
    <row r="1740" spans="1:17" x14ac:dyDescent="0.3">
      <c r="A1740" s="1">
        <v>10342</v>
      </c>
      <c r="B1740" s="2" t="s">
        <v>103</v>
      </c>
      <c r="C1740" s="1" t="s">
        <v>60</v>
      </c>
      <c r="D1740" s="1">
        <v>2</v>
      </c>
      <c r="E1740" s="1">
        <v>2055.9699999999998</v>
      </c>
      <c r="F1740" s="1" t="s">
        <v>14</v>
      </c>
      <c r="G1740" s="1">
        <v>13.99</v>
      </c>
      <c r="H1740" s="1">
        <f>(70/100*Canada_data[[#This Row],[Sales]])</f>
        <v>1439.1789999999999</v>
      </c>
      <c r="I1740" s="1">
        <f>Canada_data[[#This Row],[ Cost Of Goods ]]+Canada_data[[#This Row],[Shipping Cost]]</f>
        <v>1453.1689999999999</v>
      </c>
      <c r="J1740" s="1" t="s">
        <v>56</v>
      </c>
      <c r="K1740" s="1" t="s">
        <v>16</v>
      </c>
      <c r="L1740" s="1" t="s">
        <v>30</v>
      </c>
      <c r="M1740" s="1" t="s">
        <v>46</v>
      </c>
      <c r="N1740" s="1" t="s">
        <v>47</v>
      </c>
      <c r="O1740" s="1" t="s">
        <v>98</v>
      </c>
      <c r="P1740" s="34"/>
      <c r="Q1740" s="34"/>
    </row>
    <row r="1741" spans="1:17" x14ac:dyDescent="0.3">
      <c r="A1741" s="1">
        <v>53127</v>
      </c>
      <c r="B1741" s="2">
        <v>40852</v>
      </c>
      <c r="C1741" s="1" t="s">
        <v>35</v>
      </c>
      <c r="D1741" s="1">
        <v>49</v>
      </c>
      <c r="E1741" s="1">
        <v>2628.047</v>
      </c>
      <c r="F1741" s="1" t="s">
        <v>25</v>
      </c>
      <c r="G1741" s="1">
        <v>19.989999999999998</v>
      </c>
      <c r="H1741" s="1">
        <f>(70/100*Canada_data[[#This Row],[Sales]])</f>
        <v>1839.6328999999998</v>
      </c>
      <c r="I1741" s="1">
        <f>Canada_data[[#This Row],[ Cost Of Goods ]]+Canada_data[[#This Row],[Shipping Cost]]</f>
        <v>1859.6228999999998</v>
      </c>
      <c r="J1741" s="1" t="s">
        <v>56</v>
      </c>
      <c r="K1741" s="1" t="s">
        <v>16</v>
      </c>
      <c r="L1741" s="1" t="s">
        <v>30</v>
      </c>
      <c r="M1741" s="1" t="s">
        <v>50</v>
      </c>
      <c r="N1741" s="1" t="s">
        <v>19</v>
      </c>
      <c r="O1741" s="1" t="s">
        <v>199</v>
      </c>
      <c r="P1741" s="34"/>
      <c r="Q1741" s="34"/>
    </row>
    <row r="1742" spans="1:17" x14ac:dyDescent="0.3">
      <c r="A1742" s="1">
        <v>1637</v>
      </c>
      <c r="B1742" s="2">
        <v>40726</v>
      </c>
      <c r="C1742" s="1" t="s">
        <v>53</v>
      </c>
      <c r="D1742" s="1">
        <v>47</v>
      </c>
      <c r="E1742" s="1">
        <v>1348.57</v>
      </c>
      <c r="F1742" s="1" t="s">
        <v>25</v>
      </c>
      <c r="G1742" s="1">
        <v>8.99</v>
      </c>
      <c r="H1742" s="1">
        <f>(70/100*Canada_data[[#This Row],[Sales]])</f>
        <v>943.99899999999991</v>
      </c>
      <c r="I1742" s="1">
        <f>Canada_data[[#This Row],[ Cost Of Goods ]]+Canada_data[[#This Row],[Shipping Cost]]</f>
        <v>952.98899999999992</v>
      </c>
      <c r="J1742" s="1" t="s">
        <v>49</v>
      </c>
      <c r="K1742" s="1" t="s">
        <v>22</v>
      </c>
      <c r="L1742" s="1" t="s">
        <v>27</v>
      </c>
      <c r="M1742" s="1" t="s">
        <v>41</v>
      </c>
      <c r="N1742" s="1" t="s">
        <v>32</v>
      </c>
      <c r="O1742" s="2">
        <v>40788</v>
      </c>
      <c r="P1742" s="34"/>
      <c r="Q1742" s="34"/>
    </row>
    <row r="1743" spans="1:17" x14ac:dyDescent="0.3">
      <c r="A1743" s="1">
        <v>15009</v>
      </c>
      <c r="B1743" s="2" t="s">
        <v>134</v>
      </c>
      <c r="C1743" s="1" t="s">
        <v>53</v>
      </c>
      <c r="D1743" s="1">
        <v>46</v>
      </c>
      <c r="E1743" s="1">
        <v>1200.1300000000001</v>
      </c>
      <c r="F1743" s="1" t="s">
        <v>14</v>
      </c>
      <c r="G1743" s="1">
        <v>8.99</v>
      </c>
      <c r="H1743" s="1">
        <f>(70/100*Canada_data[[#This Row],[Sales]])</f>
        <v>840.09100000000001</v>
      </c>
      <c r="I1743" s="1">
        <f>Canada_data[[#This Row],[ Cost Of Goods ]]+Canada_data[[#This Row],[Shipping Cost]]</f>
        <v>849.08100000000002</v>
      </c>
      <c r="J1743" s="1" t="s">
        <v>36</v>
      </c>
      <c r="K1743" s="1" t="s">
        <v>44</v>
      </c>
      <c r="L1743" s="1" t="s">
        <v>27</v>
      </c>
      <c r="M1743" s="1" t="s">
        <v>41</v>
      </c>
      <c r="N1743" s="1" t="s">
        <v>32</v>
      </c>
      <c r="O1743" s="1" t="s">
        <v>213</v>
      </c>
      <c r="P1743" s="34"/>
      <c r="Q1743" s="34"/>
    </row>
    <row r="1744" spans="1:17" x14ac:dyDescent="0.3">
      <c r="A1744" s="1">
        <v>23169</v>
      </c>
      <c r="B1744" s="2" t="s">
        <v>201</v>
      </c>
      <c r="C1744" s="1" t="s">
        <v>20</v>
      </c>
      <c r="D1744" s="1">
        <v>27</v>
      </c>
      <c r="E1744" s="1">
        <v>172.7</v>
      </c>
      <c r="F1744" s="1" t="s">
        <v>25</v>
      </c>
      <c r="G1744" s="1">
        <v>5.1100000000000003</v>
      </c>
      <c r="H1744" s="1">
        <f>(70/100*Canada_data[[#This Row],[Sales]])</f>
        <v>120.88999999999999</v>
      </c>
      <c r="I1744" s="1">
        <f>Canada_data[[#This Row],[ Cost Of Goods ]]+Canada_data[[#This Row],[Shipping Cost]]</f>
        <v>125.99999999999999</v>
      </c>
      <c r="J1744" s="1" t="s">
        <v>56</v>
      </c>
      <c r="K1744" s="1" t="s">
        <v>29</v>
      </c>
      <c r="L1744" s="1" t="s">
        <v>27</v>
      </c>
      <c r="M1744" s="1" t="s">
        <v>28</v>
      </c>
      <c r="N1744" s="1" t="s">
        <v>19</v>
      </c>
      <c r="O1744" s="1" t="s">
        <v>48</v>
      </c>
      <c r="P1744" s="34"/>
      <c r="Q1744" s="34"/>
    </row>
    <row r="1745" spans="1:17" x14ac:dyDescent="0.3">
      <c r="A1745" s="1">
        <v>7110</v>
      </c>
      <c r="B1745" s="2">
        <v>40732</v>
      </c>
      <c r="C1745" s="1" t="s">
        <v>13</v>
      </c>
      <c r="D1745" s="1">
        <v>22</v>
      </c>
      <c r="E1745" s="1">
        <v>6396.2</v>
      </c>
      <c r="F1745" s="1" t="s">
        <v>25</v>
      </c>
      <c r="G1745" s="1">
        <v>24.49</v>
      </c>
      <c r="H1745" s="1">
        <f>(70/100*Canada_data[[#This Row],[Sales]])</f>
        <v>4477.3399999999992</v>
      </c>
      <c r="I1745" s="1">
        <f>Canada_data[[#This Row],[ Cost Of Goods ]]+Canada_data[[#This Row],[Shipping Cost]]</f>
        <v>4501.829999999999</v>
      </c>
      <c r="J1745" s="1" t="s">
        <v>70</v>
      </c>
      <c r="K1745" s="1" t="s">
        <v>22</v>
      </c>
      <c r="L1745" s="1" t="s">
        <v>17</v>
      </c>
      <c r="M1745" s="1" t="s">
        <v>23</v>
      </c>
      <c r="N1745" s="1" t="s">
        <v>93</v>
      </c>
      <c r="O1745" s="2">
        <v>40855</v>
      </c>
      <c r="P1745" s="34"/>
      <c r="Q1745" s="34"/>
    </row>
    <row r="1746" spans="1:17" x14ac:dyDescent="0.3">
      <c r="A1746" s="1">
        <v>47333</v>
      </c>
      <c r="B1746" s="2">
        <v>40733</v>
      </c>
      <c r="C1746" s="1" t="s">
        <v>20</v>
      </c>
      <c r="D1746" s="1">
        <v>16</v>
      </c>
      <c r="E1746" s="1">
        <v>760.24850000000004</v>
      </c>
      <c r="F1746" s="1" t="s">
        <v>25</v>
      </c>
      <c r="G1746" s="1">
        <v>3.3</v>
      </c>
      <c r="H1746" s="1">
        <f>(70/100*Canada_data[[#This Row],[Sales]])</f>
        <v>532.17394999999999</v>
      </c>
      <c r="I1746" s="1">
        <f>Canada_data[[#This Row],[ Cost Of Goods ]]+Canada_data[[#This Row],[Shipping Cost]]</f>
        <v>535.47394999999995</v>
      </c>
      <c r="J1746" s="1" t="s">
        <v>40</v>
      </c>
      <c r="K1746" s="1" t="s">
        <v>29</v>
      </c>
      <c r="L1746" s="1" t="s">
        <v>30</v>
      </c>
      <c r="M1746" s="1" t="s">
        <v>50</v>
      </c>
      <c r="N1746" s="1" t="s">
        <v>32</v>
      </c>
      <c r="O1746" s="2">
        <v>40733</v>
      </c>
      <c r="P1746" s="34"/>
      <c r="Q1746" s="34"/>
    </row>
    <row r="1747" spans="1:17" x14ac:dyDescent="0.3">
      <c r="A1747" s="1">
        <v>225</v>
      </c>
      <c r="B1747" s="2" t="s">
        <v>113</v>
      </c>
      <c r="C1747" s="1" t="s">
        <v>20</v>
      </c>
      <c r="D1747" s="1">
        <v>24</v>
      </c>
      <c r="E1747" s="1">
        <v>126.58</v>
      </c>
      <c r="F1747" s="1" t="s">
        <v>25</v>
      </c>
      <c r="G1747" s="1">
        <v>0.7</v>
      </c>
      <c r="H1747" s="1">
        <f>(70/100*Canada_data[[#This Row],[Sales]])</f>
        <v>88.605999999999995</v>
      </c>
      <c r="I1747" s="1">
        <f>Canada_data[[#This Row],[ Cost Of Goods ]]+Canada_data[[#This Row],[Shipping Cost]]</f>
        <v>89.305999999999997</v>
      </c>
      <c r="J1747" s="1" t="s">
        <v>36</v>
      </c>
      <c r="K1747" s="1" t="s">
        <v>29</v>
      </c>
      <c r="L1747" s="1" t="s">
        <v>27</v>
      </c>
      <c r="M1747" s="1" t="s">
        <v>41</v>
      </c>
      <c r="N1747" s="1" t="s">
        <v>38</v>
      </c>
      <c r="O1747" s="1" t="s">
        <v>179</v>
      </c>
      <c r="P1747" s="34"/>
      <c r="Q1747" s="34"/>
    </row>
    <row r="1748" spans="1:17" x14ac:dyDescent="0.3">
      <c r="A1748" s="1">
        <v>2306</v>
      </c>
      <c r="B1748" s="2" t="s">
        <v>140</v>
      </c>
      <c r="C1748" s="1" t="s">
        <v>35</v>
      </c>
      <c r="D1748" s="1">
        <v>15</v>
      </c>
      <c r="E1748" s="1">
        <v>113.5</v>
      </c>
      <c r="F1748" s="1" t="s">
        <v>25</v>
      </c>
      <c r="G1748" s="1">
        <v>6.28</v>
      </c>
      <c r="H1748" s="1">
        <f>(70/100*Canada_data[[#This Row],[Sales]])</f>
        <v>79.449999999999989</v>
      </c>
      <c r="I1748" s="1">
        <f>Canada_data[[#This Row],[ Cost Of Goods ]]+Canada_data[[#This Row],[Shipping Cost]]</f>
        <v>85.72999999999999</v>
      </c>
      <c r="J1748" s="1" t="s">
        <v>40</v>
      </c>
      <c r="K1748" s="1" t="s">
        <v>22</v>
      </c>
      <c r="L1748" s="1" t="s">
        <v>27</v>
      </c>
      <c r="M1748" s="1" t="s">
        <v>79</v>
      </c>
      <c r="N1748" s="1" t="s">
        <v>19</v>
      </c>
      <c r="O1748" s="1" t="s">
        <v>147</v>
      </c>
      <c r="P1748" s="34"/>
      <c r="Q1748" s="34"/>
    </row>
    <row r="1749" spans="1:17" x14ac:dyDescent="0.3">
      <c r="A1749" s="1">
        <v>21444</v>
      </c>
      <c r="B1749" s="2" t="s">
        <v>170</v>
      </c>
      <c r="C1749" s="1" t="s">
        <v>60</v>
      </c>
      <c r="D1749" s="1">
        <v>17</v>
      </c>
      <c r="E1749" s="1">
        <v>34.159999999999997</v>
      </c>
      <c r="F1749" s="1" t="s">
        <v>25</v>
      </c>
      <c r="G1749" s="1">
        <v>0.7</v>
      </c>
      <c r="H1749" s="1">
        <f>(70/100*Canada_data[[#This Row],[Sales]])</f>
        <v>23.911999999999995</v>
      </c>
      <c r="I1749" s="1">
        <f>Canada_data[[#This Row],[ Cost Of Goods ]]+Canada_data[[#This Row],[Shipping Cost]]</f>
        <v>24.611999999999995</v>
      </c>
      <c r="J1749" s="1" t="s">
        <v>40</v>
      </c>
      <c r="K1749" s="1" t="s">
        <v>22</v>
      </c>
      <c r="L1749" s="1" t="s">
        <v>27</v>
      </c>
      <c r="M1749" s="1" t="s">
        <v>41</v>
      </c>
      <c r="N1749" s="1" t="s">
        <v>38</v>
      </c>
      <c r="O1749" s="1" t="s">
        <v>75</v>
      </c>
      <c r="P1749" s="34"/>
      <c r="Q1749" s="34"/>
    </row>
    <row r="1750" spans="1:17" x14ac:dyDescent="0.3">
      <c r="A1750" s="1">
        <v>38528</v>
      </c>
      <c r="B1750" s="2" t="s">
        <v>133</v>
      </c>
      <c r="C1750" s="1" t="s">
        <v>20</v>
      </c>
      <c r="D1750" s="1">
        <v>10</v>
      </c>
      <c r="E1750" s="1">
        <v>70.02</v>
      </c>
      <c r="F1750" s="1" t="s">
        <v>25</v>
      </c>
      <c r="G1750" s="1">
        <v>0.5</v>
      </c>
      <c r="H1750" s="1">
        <f>(70/100*Canada_data[[#This Row],[Sales]])</f>
        <v>49.013999999999996</v>
      </c>
      <c r="I1750" s="1">
        <f>Canada_data[[#This Row],[ Cost Of Goods ]]+Canada_data[[#This Row],[Shipping Cost]]</f>
        <v>49.513999999999996</v>
      </c>
      <c r="J1750" s="1" t="s">
        <v>40</v>
      </c>
      <c r="K1750" s="1" t="s">
        <v>44</v>
      </c>
      <c r="L1750" s="1" t="s">
        <v>27</v>
      </c>
      <c r="M1750" s="1" t="s">
        <v>85</v>
      </c>
      <c r="N1750" s="1" t="s">
        <v>19</v>
      </c>
      <c r="O1750" s="1" t="s">
        <v>148</v>
      </c>
      <c r="P1750" s="34"/>
      <c r="Q1750" s="34"/>
    </row>
    <row r="1751" spans="1:17" x14ac:dyDescent="0.3">
      <c r="A1751" s="1">
        <v>15425</v>
      </c>
      <c r="B1751" s="2" t="s">
        <v>140</v>
      </c>
      <c r="C1751" s="1" t="s">
        <v>13</v>
      </c>
      <c r="D1751" s="1">
        <v>29</v>
      </c>
      <c r="E1751" s="1">
        <v>2896.14</v>
      </c>
      <c r="F1751" s="1" t="s">
        <v>14</v>
      </c>
      <c r="G1751" s="1">
        <v>19.989999999999998</v>
      </c>
      <c r="H1751" s="1">
        <f>(70/100*Canada_data[[#This Row],[Sales]])</f>
        <v>2027.2979999999998</v>
      </c>
      <c r="I1751" s="1">
        <f>Canada_data[[#This Row],[ Cost Of Goods ]]+Canada_data[[#This Row],[Shipping Cost]]</f>
        <v>2047.2879999999998</v>
      </c>
      <c r="J1751" s="1" t="s">
        <v>59</v>
      </c>
      <c r="K1751" s="1" t="s">
        <v>29</v>
      </c>
      <c r="L1751" s="1" t="s">
        <v>30</v>
      </c>
      <c r="M1751" s="1" t="s">
        <v>31</v>
      </c>
      <c r="N1751" s="1" t="s">
        <v>19</v>
      </c>
      <c r="O1751" s="1" t="s">
        <v>139</v>
      </c>
      <c r="P1751" s="34"/>
      <c r="Q1751" s="34"/>
    </row>
    <row r="1752" spans="1:17" x14ac:dyDescent="0.3">
      <c r="A1752" s="1">
        <v>41413</v>
      </c>
      <c r="B1752" s="2" t="s">
        <v>188</v>
      </c>
      <c r="C1752" s="1" t="s">
        <v>13</v>
      </c>
      <c r="D1752" s="1">
        <v>23</v>
      </c>
      <c r="E1752" s="1">
        <v>156.5</v>
      </c>
      <c r="F1752" s="1" t="s">
        <v>25</v>
      </c>
      <c r="G1752" s="1">
        <v>6</v>
      </c>
      <c r="H1752" s="1">
        <f>(70/100*Canada_data[[#This Row],[Sales]])</f>
        <v>109.55</v>
      </c>
      <c r="I1752" s="1">
        <f>Canada_data[[#This Row],[ Cost Of Goods ]]+Canada_data[[#This Row],[Shipping Cost]]</f>
        <v>115.55</v>
      </c>
      <c r="J1752" s="1" t="s">
        <v>15</v>
      </c>
      <c r="K1752" s="1" t="s">
        <v>22</v>
      </c>
      <c r="L1752" s="1" t="s">
        <v>27</v>
      </c>
      <c r="M1752" s="1" t="s">
        <v>28</v>
      </c>
      <c r="N1752" s="1" t="s">
        <v>19</v>
      </c>
      <c r="O1752" s="1" t="s">
        <v>200</v>
      </c>
      <c r="P1752" s="34"/>
      <c r="Q1752" s="34"/>
    </row>
    <row r="1753" spans="1:17" x14ac:dyDescent="0.3">
      <c r="A1753" s="1">
        <v>53637</v>
      </c>
      <c r="B1753" s="2" t="s">
        <v>42</v>
      </c>
      <c r="C1753" s="1" t="s">
        <v>35</v>
      </c>
      <c r="D1753" s="1">
        <v>12</v>
      </c>
      <c r="E1753" s="1">
        <v>451.09</v>
      </c>
      <c r="F1753" s="1" t="s">
        <v>14</v>
      </c>
      <c r="G1753" s="1">
        <v>9.83</v>
      </c>
      <c r="H1753" s="1">
        <f>(70/100*Canada_data[[#This Row],[Sales]])</f>
        <v>315.76299999999998</v>
      </c>
      <c r="I1753" s="1">
        <f>Canada_data[[#This Row],[ Cost Of Goods ]]+Canada_data[[#This Row],[Shipping Cost]]</f>
        <v>325.59299999999996</v>
      </c>
      <c r="J1753" s="1" t="s">
        <v>56</v>
      </c>
      <c r="K1753" s="1" t="s">
        <v>16</v>
      </c>
      <c r="L1753" s="1" t="s">
        <v>27</v>
      </c>
      <c r="M1753" s="1" t="s">
        <v>168</v>
      </c>
      <c r="N1753" s="1" t="s">
        <v>19</v>
      </c>
      <c r="O1753" s="1" t="s">
        <v>55</v>
      </c>
      <c r="P1753" s="34"/>
      <c r="Q1753" s="34"/>
    </row>
    <row r="1754" spans="1:17" x14ac:dyDescent="0.3">
      <c r="A1754" s="1">
        <v>38530</v>
      </c>
      <c r="B1754" s="2" t="s">
        <v>173</v>
      </c>
      <c r="C1754" s="1" t="s">
        <v>20</v>
      </c>
      <c r="D1754" s="1">
        <v>47</v>
      </c>
      <c r="E1754" s="1">
        <v>1980.37</v>
      </c>
      <c r="F1754" s="1" t="s">
        <v>25</v>
      </c>
      <c r="G1754" s="1">
        <v>2.99</v>
      </c>
      <c r="H1754" s="1">
        <f>(70/100*Canada_data[[#This Row],[Sales]])</f>
        <v>1386.2589999999998</v>
      </c>
      <c r="I1754" s="1">
        <f>Canada_data[[#This Row],[ Cost Of Goods ]]+Canada_data[[#This Row],[Shipping Cost]]</f>
        <v>1389.2489999999998</v>
      </c>
      <c r="J1754" s="1" t="s">
        <v>56</v>
      </c>
      <c r="K1754" s="1" t="s">
        <v>29</v>
      </c>
      <c r="L1754" s="1" t="s">
        <v>27</v>
      </c>
      <c r="M1754" s="1" t="s">
        <v>79</v>
      </c>
      <c r="N1754" s="1" t="s">
        <v>19</v>
      </c>
      <c r="O1754" s="1" t="s">
        <v>173</v>
      </c>
      <c r="P1754" s="34"/>
      <c r="Q1754" s="34"/>
    </row>
    <row r="1755" spans="1:17" x14ac:dyDescent="0.3">
      <c r="A1755" s="1">
        <v>29152</v>
      </c>
      <c r="B1755" s="2" t="s">
        <v>92</v>
      </c>
      <c r="C1755" s="1" t="s">
        <v>13</v>
      </c>
      <c r="D1755" s="1">
        <v>3</v>
      </c>
      <c r="E1755" s="1">
        <v>58.63</v>
      </c>
      <c r="F1755" s="1" t="s">
        <v>25</v>
      </c>
      <c r="G1755" s="1">
        <v>1.99</v>
      </c>
      <c r="H1755" s="1">
        <f>(70/100*Canada_data[[#This Row],[Sales]])</f>
        <v>41.040999999999997</v>
      </c>
      <c r="I1755" s="1">
        <f>Canada_data[[#This Row],[ Cost Of Goods ]]+Canada_data[[#This Row],[Shipping Cost]]</f>
        <v>43.030999999999999</v>
      </c>
      <c r="J1755" s="1" t="s">
        <v>108</v>
      </c>
      <c r="K1755" s="1" t="s">
        <v>44</v>
      </c>
      <c r="L1755" s="1" t="s">
        <v>30</v>
      </c>
      <c r="M1755" s="1" t="s">
        <v>31</v>
      </c>
      <c r="N1755" s="1" t="s">
        <v>32</v>
      </c>
      <c r="O1755" s="1" t="s">
        <v>147</v>
      </c>
      <c r="P1755" s="34"/>
      <c r="Q1755" s="34"/>
    </row>
    <row r="1756" spans="1:17" x14ac:dyDescent="0.3">
      <c r="A1756" s="1">
        <v>20453</v>
      </c>
      <c r="B1756" s="2">
        <v>40819</v>
      </c>
      <c r="C1756" s="1" t="s">
        <v>60</v>
      </c>
      <c r="D1756" s="1">
        <v>17</v>
      </c>
      <c r="E1756" s="1">
        <v>1193.1195</v>
      </c>
      <c r="F1756" s="1" t="s">
        <v>14</v>
      </c>
      <c r="G1756" s="1">
        <v>0.99</v>
      </c>
      <c r="H1756" s="1">
        <f>(70/100*Canada_data[[#This Row],[Sales]])</f>
        <v>835.18364999999994</v>
      </c>
      <c r="I1756" s="1">
        <f>Canada_data[[#This Row],[ Cost Of Goods ]]+Canada_data[[#This Row],[Shipping Cost]]</f>
        <v>836.17364999999995</v>
      </c>
      <c r="J1756" s="1" t="s">
        <v>56</v>
      </c>
      <c r="K1756" s="1" t="s">
        <v>29</v>
      </c>
      <c r="L1756" s="1" t="s">
        <v>30</v>
      </c>
      <c r="M1756" s="1" t="s">
        <v>50</v>
      </c>
      <c r="N1756" s="1" t="s">
        <v>38</v>
      </c>
      <c r="O1756" s="2">
        <v>40880</v>
      </c>
      <c r="P1756" s="34"/>
      <c r="Q1756" s="34"/>
    </row>
    <row r="1757" spans="1:17" x14ac:dyDescent="0.3">
      <c r="A1757" s="1">
        <v>9696</v>
      </c>
      <c r="B1757" s="2" t="s">
        <v>242</v>
      </c>
      <c r="C1757" s="1" t="s">
        <v>53</v>
      </c>
      <c r="D1757" s="1">
        <v>15</v>
      </c>
      <c r="E1757" s="1">
        <v>110.15</v>
      </c>
      <c r="F1757" s="1" t="s">
        <v>25</v>
      </c>
      <c r="G1757" s="1">
        <v>2.99</v>
      </c>
      <c r="H1757" s="1">
        <f>(70/100*Canada_data[[#This Row],[Sales]])</f>
        <v>77.105000000000004</v>
      </c>
      <c r="I1757" s="1">
        <f>Canada_data[[#This Row],[ Cost Of Goods ]]+Canada_data[[#This Row],[Shipping Cost]]</f>
        <v>80.094999999999999</v>
      </c>
      <c r="J1757" s="1" t="s">
        <v>59</v>
      </c>
      <c r="K1757" s="1" t="s">
        <v>22</v>
      </c>
      <c r="L1757" s="1" t="s">
        <v>27</v>
      </c>
      <c r="M1757" s="1" t="s">
        <v>79</v>
      </c>
      <c r="N1757" s="1" t="s">
        <v>19</v>
      </c>
      <c r="O1757" s="1" t="s">
        <v>241</v>
      </c>
      <c r="P1757" s="34"/>
      <c r="Q1757" s="34"/>
    </row>
    <row r="1758" spans="1:17" x14ac:dyDescent="0.3">
      <c r="A1758" s="1">
        <v>49346</v>
      </c>
      <c r="B1758" s="2">
        <v>40668</v>
      </c>
      <c r="C1758" s="1" t="s">
        <v>53</v>
      </c>
      <c r="D1758" s="1">
        <v>50</v>
      </c>
      <c r="E1758" s="1">
        <v>276.75</v>
      </c>
      <c r="F1758" s="1" t="s">
        <v>25</v>
      </c>
      <c r="G1758" s="1">
        <v>5.57</v>
      </c>
      <c r="H1758" s="1">
        <f>(70/100*Canada_data[[#This Row],[Sales]])</f>
        <v>193.72499999999999</v>
      </c>
      <c r="I1758" s="1">
        <f>Canada_data[[#This Row],[ Cost Of Goods ]]+Canada_data[[#This Row],[Shipping Cost]]</f>
        <v>199.29499999999999</v>
      </c>
      <c r="J1758" s="1" t="s">
        <v>108</v>
      </c>
      <c r="K1758" s="1" t="s">
        <v>22</v>
      </c>
      <c r="L1758" s="1" t="s">
        <v>27</v>
      </c>
      <c r="M1758" s="1" t="s">
        <v>28</v>
      </c>
      <c r="N1758" s="1" t="s">
        <v>19</v>
      </c>
      <c r="O1758" s="2">
        <v>40699</v>
      </c>
      <c r="P1758" s="34"/>
      <c r="Q1758" s="34"/>
    </row>
    <row r="1759" spans="1:17" x14ac:dyDescent="0.3">
      <c r="A1759" s="1">
        <v>39332</v>
      </c>
      <c r="B1759" s="2">
        <v>40796</v>
      </c>
      <c r="C1759" s="1" t="s">
        <v>20</v>
      </c>
      <c r="D1759" s="1">
        <v>4</v>
      </c>
      <c r="E1759" s="1">
        <v>198.72</v>
      </c>
      <c r="F1759" s="1" t="s">
        <v>14</v>
      </c>
      <c r="G1759" s="1">
        <v>14.45</v>
      </c>
      <c r="H1759" s="1">
        <f>(70/100*Canada_data[[#This Row],[Sales]])</f>
        <v>139.10399999999998</v>
      </c>
      <c r="I1759" s="1">
        <f>Canada_data[[#This Row],[ Cost Of Goods ]]+Canada_data[[#This Row],[Shipping Cost]]</f>
        <v>153.55399999999997</v>
      </c>
      <c r="J1759" s="1" t="s">
        <v>15</v>
      </c>
      <c r="K1759" s="1" t="s">
        <v>16</v>
      </c>
      <c r="L1759" s="1" t="s">
        <v>17</v>
      </c>
      <c r="M1759" s="1" t="s">
        <v>18</v>
      </c>
      <c r="N1759" s="1" t="s">
        <v>93</v>
      </c>
      <c r="O1759" s="2">
        <v>40826</v>
      </c>
      <c r="P1759" s="34"/>
      <c r="Q1759" s="34"/>
    </row>
    <row r="1760" spans="1:17" x14ac:dyDescent="0.3">
      <c r="A1760" s="1">
        <v>59812</v>
      </c>
      <c r="B1760" s="2" t="s">
        <v>159</v>
      </c>
      <c r="C1760" s="1" t="s">
        <v>60</v>
      </c>
      <c r="D1760" s="1">
        <v>2</v>
      </c>
      <c r="E1760" s="1">
        <v>28.98</v>
      </c>
      <c r="F1760" s="1" t="s">
        <v>25</v>
      </c>
      <c r="G1760" s="1">
        <v>4.9800000000000004</v>
      </c>
      <c r="H1760" s="1">
        <f>(70/100*Canada_data[[#This Row],[Sales]])</f>
        <v>20.285999999999998</v>
      </c>
      <c r="I1760" s="1">
        <f>Canada_data[[#This Row],[ Cost Of Goods ]]+Canada_data[[#This Row],[Shipping Cost]]</f>
        <v>25.265999999999998</v>
      </c>
      <c r="J1760" s="1" t="s">
        <v>15</v>
      </c>
      <c r="K1760" s="1" t="s">
        <v>16</v>
      </c>
      <c r="L1760" s="1" t="s">
        <v>17</v>
      </c>
      <c r="M1760" s="1" t="s">
        <v>18</v>
      </c>
      <c r="N1760" s="1" t="s">
        <v>32</v>
      </c>
      <c r="O1760" s="1" t="s">
        <v>201</v>
      </c>
      <c r="P1760" s="34"/>
      <c r="Q1760" s="34"/>
    </row>
    <row r="1761" spans="1:17" x14ac:dyDescent="0.3">
      <c r="A1761" s="1">
        <v>54659</v>
      </c>
      <c r="B1761" s="2" t="s">
        <v>256</v>
      </c>
      <c r="C1761" s="1" t="s">
        <v>35</v>
      </c>
      <c r="D1761" s="1">
        <v>38</v>
      </c>
      <c r="E1761" s="1">
        <v>262.89999999999998</v>
      </c>
      <c r="F1761" s="1" t="s">
        <v>25</v>
      </c>
      <c r="G1761" s="1">
        <v>5.2</v>
      </c>
      <c r="H1761" s="1">
        <f>(70/100*Canada_data[[#This Row],[Sales]])</f>
        <v>184.02999999999997</v>
      </c>
      <c r="I1761" s="1">
        <f>Canada_data[[#This Row],[ Cost Of Goods ]]+Canada_data[[#This Row],[Shipping Cost]]</f>
        <v>189.22999999999996</v>
      </c>
      <c r="J1761" s="1" t="s">
        <v>36</v>
      </c>
      <c r="K1761" s="1" t="s">
        <v>22</v>
      </c>
      <c r="L1761" s="1" t="s">
        <v>27</v>
      </c>
      <c r="M1761" s="1" t="s">
        <v>28</v>
      </c>
      <c r="N1761" s="1" t="s">
        <v>19</v>
      </c>
      <c r="O1761" s="1" t="s">
        <v>256</v>
      </c>
      <c r="P1761" s="34"/>
      <c r="Q1761" s="34"/>
    </row>
    <row r="1762" spans="1:17" x14ac:dyDescent="0.3">
      <c r="A1762" s="1">
        <v>56420</v>
      </c>
      <c r="B1762" s="2" t="s">
        <v>205</v>
      </c>
      <c r="C1762" s="1" t="s">
        <v>13</v>
      </c>
      <c r="D1762" s="1">
        <v>26</v>
      </c>
      <c r="E1762" s="1">
        <v>132.22999999999999</v>
      </c>
      <c r="F1762" s="1" t="s">
        <v>25</v>
      </c>
      <c r="G1762" s="1">
        <v>2.0299999999999998</v>
      </c>
      <c r="H1762" s="1">
        <f>(70/100*Canada_data[[#This Row],[Sales]])</f>
        <v>92.560999999999993</v>
      </c>
      <c r="I1762" s="1">
        <f>Canada_data[[#This Row],[ Cost Of Goods ]]+Canada_data[[#This Row],[Shipping Cost]]</f>
        <v>94.590999999999994</v>
      </c>
      <c r="J1762" s="1" t="s">
        <v>59</v>
      </c>
      <c r="K1762" s="1" t="s">
        <v>16</v>
      </c>
      <c r="L1762" s="1" t="s">
        <v>17</v>
      </c>
      <c r="M1762" s="1" t="s">
        <v>18</v>
      </c>
      <c r="N1762" s="1" t="s">
        <v>38</v>
      </c>
      <c r="O1762" s="1" t="s">
        <v>141</v>
      </c>
      <c r="P1762" s="34"/>
      <c r="Q1762" s="34"/>
    </row>
    <row r="1763" spans="1:17" x14ac:dyDescent="0.3">
      <c r="A1763" s="1">
        <v>23522</v>
      </c>
      <c r="B1763" s="2">
        <v>40851</v>
      </c>
      <c r="C1763" s="1" t="s">
        <v>20</v>
      </c>
      <c r="D1763" s="1">
        <v>20</v>
      </c>
      <c r="E1763" s="1">
        <v>1077.8085000000001</v>
      </c>
      <c r="F1763" s="1" t="s">
        <v>14</v>
      </c>
      <c r="G1763" s="1">
        <v>8.99</v>
      </c>
      <c r="H1763" s="1">
        <f>(70/100*Canada_data[[#This Row],[Sales]])</f>
        <v>754.46595000000002</v>
      </c>
      <c r="I1763" s="1">
        <f>Canada_data[[#This Row],[ Cost Of Goods ]]+Canada_data[[#This Row],[Shipping Cost]]</f>
        <v>763.45595000000003</v>
      </c>
      <c r="J1763" s="1" t="s">
        <v>36</v>
      </c>
      <c r="K1763" s="1" t="s">
        <v>44</v>
      </c>
      <c r="L1763" s="1" t="s">
        <v>30</v>
      </c>
      <c r="M1763" s="1" t="s">
        <v>50</v>
      </c>
      <c r="N1763" s="1" t="s">
        <v>19</v>
      </c>
      <c r="O1763" s="1" t="s">
        <v>223</v>
      </c>
      <c r="P1763" s="34"/>
      <c r="Q1763" s="34"/>
    </row>
    <row r="1764" spans="1:17" x14ac:dyDescent="0.3">
      <c r="A1764" s="1">
        <v>1575</v>
      </c>
      <c r="B1764" s="2">
        <v>40886</v>
      </c>
      <c r="C1764" s="1" t="s">
        <v>60</v>
      </c>
      <c r="D1764" s="1">
        <v>10</v>
      </c>
      <c r="E1764" s="1">
        <v>525.67399999999998</v>
      </c>
      <c r="F1764" s="1" t="s">
        <v>25</v>
      </c>
      <c r="G1764" s="1">
        <v>5.26</v>
      </c>
      <c r="H1764" s="1">
        <f>(70/100*Canada_data[[#This Row],[Sales]])</f>
        <v>367.97179999999997</v>
      </c>
      <c r="I1764" s="1">
        <f>Canada_data[[#This Row],[ Cost Of Goods ]]+Canada_data[[#This Row],[Shipping Cost]]</f>
        <v>373.23179999999996</v>
      </c>
      <c r="J1764" s="1" t="s">
        <v>49</v>
      </c>
      <c r="K1764" s="1" t="s">
        <v>44</v>
      </c>
      <c r="L1764" s="1" t="s">
        <v>30</v>
      </c>
      <c r="M1764" s="1" t="s">
        <v>50</v>
      </c>
      <c r="N1764" s="1" t="s">
        <v>19</v>
      </c>
      <c r="O1764" s="1" t="s">
        <v>52</v>
      </c>
      <c r="P1764" s="34"/>
      <c r="Q1764" s="34"/>
    </row>
    <row r="1765" spans="1:17" x14ac:dyDescent="0.3">
      <c r="A1765" s="1">
        <v>55809</v>
      </c>
      <c r="B1765" s="2">
        <v>40825</v>
      </c>
      <c r="C1765" s="1" t="s">
        <v>20</v>
      </c>
      <c r="D1765" s="1">
        <v>2</v>
      </c>
      <c r="E1765" s="1">
        <v>250.7</v>
      </c>
      <c r="F1765" s="1" t="s">
        <v>21</v>
      </c>
      <c r="G1765" s="1">
        <v>45</v>
      </c>
      <c r="H1765" s="1">
        <f>(70/100*Canada_data[[#This Row],[Sales]])</f>
        <v>175.48999999999998</v>
      </c>
      <c r="I1765" s="1">
        <f>Canada_data[[#This Row],[ Cost Of Goods ]]+Canada_data[[#This Row],[Shipping Cost]]</f>
        <v>220.48999999999998</v>
      </c>
      <c r="J1765" s="1" t="s">
        <v>56</v>
      </c>
      <c r="K1765" s="1" t="s">
        <v>16</v>
      </c>
      <c r="L1765" s="1" t="s">
        <v>17</v>
      </c>
      <c r="M1765" s="1" t="s">
        <v>23</v>
      </c>
      <c r="N1765" s="1" t="s">
        <v>24</v>
      </c>
      <c r="O1765" s="2">
        <v>40886</v>
      </c>
      <c r="P1765" s="34"/>
      <c r="Q1765" s="34"/>
    </row>
    <row r="1766" spans="1:17" x14ac:dyDescent="0.3">
      <c r="A1766" s="1">
        <v>59108</v>
      </c>
      <c r="B1766" s="2">
        <v>40734</v>
      </c>
      <c r="C1766" s="1" t="s">
        <v>13</v>
      </c>
      <c r="D1766" s="1">
        <v>21</v>
      </c>
      <c r="E1766" s="1">
        <v>68.53</v>
      </c>
      <c r="F1766" s="1" t="s">
        <v>25</v>
      </c>
      <c r="G1766" s="1">
        <v>3.97</v>
      </c>
      <c r="H1766" s="1">
        <f>(70/100*Canada_data[[#This Row],[Sales]])</f>
        <v>47.970999999999997</v>
      </c>
      <c r="I1766" s="1">
        <f>Canada_data[[#This Row],[ Cost Of Goods ]]+Canada_data[[#This Row],[Shipping Cost]]</f>
        <v>51.940999999999995</v>
      </c>
      <c r="J1766" s="1" t="s">
        <v>56</v>
      </c>
      <c r="K1766" s="1" t="s">
        <v>22</v>
      </c>
      <c r="L1766" s="1" t="s">
        <v>27</v>
      </c>
      <c r="M1766" s="1" t="s">
        <v>41</v>
      </c>
      <c r="N1766" s="1" t="s">
        <v>38</v>
      </c>
      <c r="O1766" s="2">
        <v>40887</v>
      </c>
      <c r="P1766" s="34"/>
      <c r="Q1766" s="34"/>
    </row>
    <row r="1767" spans="1:17" x14ac:dyDescent="0.3">
      <c r="A1767" s="1">
        <v>45381</v>
      </c>
      <c r="B1767" s="2" t="s">
        <v>112</v>
      </c>
      <c r="C1767" s="1" t="s">
        <v>60</v>
      </c>
      <c r="D1767" s="1">
        <v>1</v>
      </c>
      <c r="E1767" s="1">
        <v>11.81</v>
      </c>
      <c r="F1767" s="1" t="s">
        <v>25</v>
      </c>
      <c r="G1767" s="1">
        <v>5.57</v>
      </c>
      <c r="H1767" s="1">
        <f>(70/100*Canada_data[[#This Row],[Sales]])</f>
        <v>8.2669999999999995</v>
      </c>
      <c r="I1767" s="1">
        <f>Canada_data[[#This Row],[ Cost Of Goods ]]+Canada_data[[#This Row],[Shipping Cost]]</f>
        <v>13.837</v>
      </c>
      <c r="J1767" s="1" t="s">
        <v>43</v>
      </c>
      <c r="K1767" s="1" t="s">
        <v>44</v>
      </c>
      <c r="L1767" s="1" t="s">
        <v>17</v>
      </c>
      <c r="M1767" s="1" t="s">
        <v>18</v>
      </c>
      <c r="N1767" s="1" t="s">
        <v>19</v>
      </c>
      <c r="O1767" s="1" t="s">
        <v>66</v>
      </c>
      <c r="P1767" s="34"/>
      <c r="Q1767" s="34"/>
    </row>
    <row r="1768" spans="1:17" x14ac:dyDescent="0.3">
      <c r="A1768" s="1">
        <v>34725</v>
      </c>
      <c r="B1768" s="2" t="s">
        <v>147</v>
      </c>
      <c r="C1768" s="1" t="s">
        <v>13</v>
      </c>
      <c r="D1768" s="1">
        <v>14</v>
      </c>
      <c r="E1768" s="1">
        <v>1885.41</v>
      </c>
      <c r="F1768" s="1" t="s">
        <v>25</v>
      </c>
      <c r="G1768" s="1">
        <v>35</v>
      </c>
      <c r="H1768" s="1">
        <f>(70/100*Canada_data[[#This Row],[Sales]])</f>
        <v>1319.787</v>
      </c>
      <c r="I1768" s="1">
        <f>Canada_data[[#This Row],[ Cost Of Goods ]]+Canada_data[[#This Row],[Shipping Cost]]</f>
        <v>1354.787</v>
      </c>
      <c r="J1768" s="1" t="s">
        <v>36</v>
      </c>
      <c r="K1768" s="1" t="s">
        <v>44</v>
      </c>
      <c r="L1768" s="1" t="s">
        <v>27</v>
      </c>
      <c r="M1768" s="1" t="s">
        <v>64</v>
      </c>
      <c r="N1768" s="1" t="s">
        <v>93</v>
      </c>
      <c r="O1768" s="1" t="s">
        <v>139</v>
      </c>
      <c r="P1768" s="34"/>
      <c r="Q1768" s="34"/>
    </row>
    <row r="1769" spans="1:17" x14ac:dyDescent="0.3">
      <c r="A1769" s="1">
        <v>6337</v>
      </c>
      <c r="B1769" s="2" t="s">
        <v>78</v>
      </c>
      <c r="C1769" s="1" t="s">
        <v>53</v>
      </c>
      <c r="D1769" s="1">
        <v>1</v>
      </c>
      <c r="E1769" s="1">
        <v>449.42</v>
      </c>
      <c r="F1769" s="1" t="s">
        <v>21</v>
      </c>
      <c r="G1769" s="1">
        <v>85.63</v>
      </c>
      <c r="H1769" s="1">
        <f>(70/100*Canada_data[[#This Row],[Sales]])</f>
        <v>314.59399999999999</v>
      </c>
      <c r="I1769" s="1">
        <f>Canada_data[[#This Row],[ Cost Of Goods ]]+Canada_data[[#This Row],[Shipping Cost]]</f>
        <v>400.22399999999999</v>
      </c>
      <c r="J1769" s="1" t="s">
        <v>15</v>
      </c>
      <c r="K1769" s="1" t="s">
        <v>22</v>
      </c>
      <c r="L1769" s="1" t="s">
        <v>17</v>
      </c>
      <c r="M1769" s="1" t="s">
        <v>57</v>
      </c>
      <c r="N1769" s="1" t="s">
        <v>62</v>
      </c>
      <c r="O1769" s="2">
        <v>40552</v>
      </c>
      <c r="P1769" s="34"/>
      <c r="Q1769" s="34"/>
    </row>
    <row r="1770" spans="1:17" x14ac:dyDescent="0.3">
      <c r="A1770" s="1">
        <v>54051</v>
      </c>
      <c r="B1770" s="2">
        <v>40855</v>
      </c>
      <c r="C1770" s="1" t="s">
        <v>60</v>
      </c>
      <c r="D1770" s="1">
        <v>28</v>
      </c>
      <c r="E1770" s="1">
        <v>126.95</v>
      </c>
      <c r="F1770" s="1" t="s">
        <v>14</v>
      </c>
      <c r="G1770" s="1">
        <v>0.99</v>
      </c>
      <c r="H1770" s="1">
        <f>(70/100*Canada_data[[#This Row],[Sales]])</f>
        <v>88.864999999999995</v>
      </c>
      <c r="I1770" s="1">
        <f>Canada_data[[#This Row],[ Cost Of Goods ]]+Canada_data[[#This Row],[Shipping Cost]]</f>
        <v>89.85499999999999</v>
      </c>
      <c r="J1770" s="1" t="s">
        <v>59</v>
      </c>
      <c r="K1770" s="1" t="s">
        <v>22</v>
      </c>
      <c r="L1770" s="1" t="s">
        <v>27</v>
      </c>
      <c r="M1770" s="1" t="s">
        <v>85</v>
      </c>
      <c r="N1770" s="1" t="s">
        <v>19</v>
      </c>
      <c r="O1770" s="2">
        <v>40885</v>
      </c>
      <c r="P1770" s="34"/>
      <c r="Q1770" s="34"/>
    </row>
    <row r="1771" spans="1:17" x14ac:dyDescent="0.3">
      <c r="A1771" s="1">
        <v>49479</v>
      </c>
      <c r="B1771" s="2" t="s">
        <v>147</v>
      </c>
      <c r="C1771" s="1" t="s">
        <v>60</v>
      </c>
      <c r="D1771" s="1">
        <v>46</v>
      </c>
      <c r="E1771" s="1">
        <v>5615.4</v>
      </c>
      <c r="F1771" s="1" t="s">
        <v>21</v>
      </c>
      <c r="G1771" s="1">
        <v>26.3</v>
      </c>
      <c r="H1771" s="1">
        <f>(70/100*Canada_data[[#This Row],[Sales]])</f>
        <v>3930.7799999999993</v>
      </c>
      <c r="I1771" s="1">
        <f>Canada_data[[#This Row],[ Cost Of Goods ]]+Canada_data[[#This Row],[Shipping Cost]]</f>
        <v>3957.0799999999995</v>
      </c>
      <c r="J1771" s="1" t="s">
        <v>40</v>
      </c>
      <c r="K1771" s="1" t="s">
        <v>16</v>
      </c>
      <c r="L1771" s="1" t="s">
        <v>30</v>
      </c>
      <c r="M1771" s="1" t="s">
        <v>46</v>
      </c>
      <c r="N1771" s="1" t="s">
        <v>24</v>
      </c>
      <c r="O1771" s="1" t="s">
        <v>139</v>
      </c>
      <c r="P1771" s="34"/>
      <c r="Q1771" s="34"/>
    </row>
    <row r="1772" spans="1:17" x14ac:dyDescent="0.3">
      <c r="A1772" s="1">
        <v>18884</v>
      </c>
      <c r="B1772" s="2" t="s">
        <v>269</v>
      </c>
      <c r="C1772" s="1" t="s">
        <v>53</v>
      </c>
      <c r="D1772" s="1">
        <v>5</v>
      </c>
      <c r="E1772" s="1">
        <v>131.27000000000001</v>
      </c>
      <c r="F1772" s="1" t="s">
        <v>21</v>
      </c>
      <c r="G1772" s="1">
        <v>14.36</v>
      </c>
      <c r="H1772" s="1">
        <f>(70/100*Canada_data[[#This Row],[Sales]])</f>
        <v>91.888999999999996</v>
      </c>
      <c r="I1772" s="1">
        <f>Canada_data[[#This Row],[ Cost Of Goods ]]+Canada_data[[#This Row],[Shipping Cost]]</f>
        <v>106.249</v>
      </c>
      <c r="J1772" s="1" t="s">
        <v>40</v>
      </c>
      <c r="K1772" s="1" t="s">
        <v>29</v>
      </c>
      <c r="L1772" s="1" t="s">
        <v>17</v>
      </c>
      <c r="M1772" s="1" t="s">
        <v>23</v>
      </c>
      <c r="N1772" s="1" t="s">
        <v>24</v>
      </c>
      <c r="O1772" s="1" t="s">
        <v>48</v>
      </c>
      <c r="P1772" s="34"/>
      <c r="Q1772" s="34"/>
    </row>
    <row r="1773" spans="1:17" x14ac:dyDescent="0.3">
      <c r="A1773" s="1">
        <v>46468</v>
      </c>
      <c r="B1773" s="2">
        <v>40848</v>
      </c>
      <c r="C1773" s="1" t="s">
        <v>20</v>
      </c>
      <c r="D1773" s="1">
        <v>46</v>
      </c>
      <c r="E1773" s="1">
        <v>7535.96</v>
      </c>
      <c r="F1773" s="1" t="s">
        <v>25</v>
      </c>
      <c r="G1773" s="1">
        <v>19.989999999999998</v>
      </c>
      <c r="H1773" s="1">
        <f>(70/100*Canada_data[[#This Row],[Sales]])</f>
        <v>5275.1719999999996</v>
      </c>
      <c r="I1773" s="1">
        <f>Canada_data[[#This Row],[ Cost Of Goods ]]+Canada_data[[#This Row],[Shipping Cost]]</f>
        <v>5295.1619999999994</v>
      </c>
      <c r="J1773" s="1" t="s">
        <v>56</v>
      </c>
      <c r="K1773" s="1" t="s">
        <v>29</v>
      </c>
      <c r="L1773" s="1" t="s">
        <v>27</v>
      </c>
      <c r="M1773" s="1" t="s">
        <v>79</v>
      </c>
      <c r="N1773" s="1" t="s">
        <v>19</v>
      </c>
      <c r="O1773" s="2">
        <v>40878</v>
      </c>
      <c r="P1773" s="34"/>
      <c r="Q1773" s="34"/>
    </row>
    <row r="1774" spans="1:17" x14ac:dyDescent="0.3">
      <c r="A1774" s="1">
        <v>34694</v>
      </c>
      <c r="B1774" s="2" t="s">
        <v>128</v>
      </c>
      <c r="C1774" s="1" t="s">
        <v>13</v>
      </c>
      <c r="D1774" s="1">
        <v>11</v>
      </c>
      <c r="E1774" s="1">
        <v>55.49</v>
      </c>
      <c r="F1774" s="1" t="s">
        <v>25</v>
      </c>
      <c r="G1774" s="1">
        <v>7.24</v>
      </c>
      <c r="H1774" s="1">
        <f>(70/100*Canada_data[[#This Row],[Sales]])</f>
        <v>38.842999999999996</v>
      </c>
      <c r="I1774" s="1">
        <f>Canada_data[[#This Row],[ Cost Of Goods ]]+Canada_data[[#This Row],[Shipping Cost]]</f>
        <v>46.082999999999998</v>
      </c>
      <c r="J1774" s="1" t="s">
        <v>36</v>
      </c>
      <c r="K1774" s="1" t="s">
        <v>16</v>
      </c>
      <c r="L1774" s="1" t="s">
        <v>17</v>
      </c>
      <c r="M1774" s="1" t="s">
        <v>18</v>
      </c>
      <c r="N1774" s="1" t="s">
        <v>19</v>
      </c>
      <c r="O1774" s="1" t="s">
        <v>128</v>
      </c>
      <c r="P1774" s="34"/>
      <c r="Q1774" s="34"/>
    </row>
    <row r="1775" spans="1:17" x14ac:dyDescent="0.3">
      <c r="A1775" s="1">
        <v>23202</v>
      </c>
      <c r="B1775" s="2" t="s">
        <v>275</v>
      </c>
      <c r="C1775" s="1" t="s">
        <v>35</v>
      </c>
      <c r="D1775" s="1">
        <v>39</v>
      </c>
      <c r="E1775" s="1">
        <v>307.42</v>
      </c>
      <c r="F1775" s="1" t="s">
        <v>25</v>
      </c>
      <c r="G1775" s="1">
        <v>1.69</v>
      </c>
      <c r="H1775" s="1">
        <f>(70/100*Canada_data[[#This Row],[Sales]])</f>
        <v>215.19399999999999</v>
      </c>
      <c r="I1775" s="1">
        <f>Canada_data[[#This Row],[ Cost Of Goods ]]+Canada_data[[#This Row],[Shipping Cost]]</f>
        <v>216.88399999999999</v>
      </c>
      <c r="J1775" s="1" t="s">
        <v>56</v>
      </c>
      <c r="K1775" s="1" t="s">
        <v>44</v>
      </c>
      <c r="L1775" s="1" t="s">
        <v>27</v>
      </c>
      <c r="M1775" s="1" t="s">
        <v>28</v>
      </c>
      <c r="N1775" s="1" t="s">
        <v>38</v>
      </c>
      <c r="O1775" s="2">
        <v>40551</v>
      </c>
      <c r="P1775" s="34"/>
      <c r="Q1775" s="34"/>
    </row>
    <row r="1776" spans="1:17" x14ac:dyDescent="0.3">
      <c r="A1776" s="1">
        <v>59809</v>
      </c>
      <c r="B1776" s="2">
        <v>40758</v>
      </c>
      <c r="C1776" s="1" t="s">
        <v>53</v>
      </c>
      <c r="D1776" s="1">
        <v>12</v>
      </c>
      <c r="E1776" s="1">
        <v>138.66999999999999</v>
      </c>
      <c r="F1776" s="1" t="s">
        <v>25</v>
      </c>
      <c r="G1776" s="1">
        <v>5.63</v>
      </c>
      <c r="H1776" s="1">
        <f>(70/100*Canada_data[[#This Row],[Sales]])</f>
        <v>97.068999999999988</v>
      </c>
      <c r="I1776" s="1">
        <f>Canada_data[[#This Row],[ Cost Of Goods ]]+Canada_data[[#This Row],[Shipping Cost]]</f>
        <v>102.69899999999998</v>
      </c>
      <c r="J1776" s="1" t="s">
        <v>108</v>
      </c>
      <c r="K1776" s="1" t="s">
        <v>29</v>
      </c>
      <c r="L1776" s="1" t="s">
        <v>27</v>
      </c>
      <c r="M1776" s="1" t="s">
        <v>79</v>
      </c>
      <c r="N1776" s="1" t="s">
        <v>19</v>
      </c>
      <c r="O1776" s="2">
        <v>40819</v>
      </c>
      <c r="P1776" s="34"/>
      <c r="Q1776" s="34"/>
    </row>
    <row r="1777" spans="1:17" x14ac:dyDescent="0.3">
      <c r="A1777" s="1">
        <v>16260</v>
      </c>
      <c r="B1777" s="2" t="s">
        <v>80</v>
      </c>
      <c r="C1777" s="1" t="s">
        <v>35</v>
      </c>
      <c r="D1777" s="1">
        <v>47</v>
      </c>
      <c r="E1777" s="1">
        <v>14960.096</v>
      </c>
      <c r="F1777" s="1" t="s">
        <v>21</v>
      </c>
      <c r="G1777" s="1">
        <v>42.52</v>
      </c>
      <c r="H1777" s="1">
        <f>(70/100*Canada_data[[#This Row],[Sales]])</f>
        <v>10472.0672</v>
      </c>
      <c r="I1777" s="1">
        <f>Canada_data[[#This Row],[ Cost Of Goods ]]+Canada_data[[#This Row],[Shipping Cost]]</f>
        <v>10514.5872</v>
      </c>
      <c r="J1777" s="1" t="s">
        <v>56</v>
      </c>
      <c r="K1777" s="1" t="s">
        <v>22</v>
      </c>
      <c r="L1777" s="1" t="s">
        <v>17</v>
      </c>
      <c r="M1777" s="1" t="s">
        <v>57</v>
      </c>
      <c r="N1777" s="1" t="s">
        <v>62</v>
      </c>
      <c r="O1777" s="1" t="s">
        <v>33</v>
      </c>
      <c r="P1777" s="34"/>
      <c r="Q1777" s="34"/>
    </row>
    <row r="1778" spans="1:17" x14ac:dyDescent="0.3">
      <c r="A1778" s="1">
        <v>6402</v>
      </c>
      <c r="B1778" s="2" t="s">
        <v>283</v>
      </c>
      <c r="C1778" s="1" t="s">
        <v>13</v>
      </c>
      <c r="D1778" s="1">
        <v>35</v>
      </c>
      <c r="E1778" s="1">
        <v>373.33</v>
      </c>
      <c r="F1778" s="1" t="s">
        <v>25</v>
      </c>
      <c r="G1778" s="1">
        <v>4.68</v>
      </c>
      <c r="H1778" s="1">
        <f>(70/100*Canada_data[[#This Row],[Sales]])</f>
        <v>261.33099999999996</v>
      </c>
      <c r="I1778" s="1">
        <f>Canada_data[[#This Row],[ Cost Of Goods ]]+Canada_data[[#This Row],[Shipping Cost]]</f>
        <v>266.01099999999997</v>
      </c>
      <c r="J1778" s="1" t="s">
        <v>72</v>
      </c>
      <c r="K1778" s="1" t="s">
        <v>22</v>
      </c>
      <c r="L1778" s="1" t="s">
        <v>27</v>
      </c>
      <c r="M1778" s="1" t="s">
        <v>37</v>
      </c>
      <c r="N1778" s="1" t="s">
        <v>32</v>
      </c>
      <c r="O1778" s="1" t="s">
        <v>128</v>
      </c>
      <c r="P1778" s="34"/>
      <c r="Q1778" s="34"/>
    </row>
    <row r="1779" spans="1:17" x14ac:dyDescent="0.3">
      <c r="A1779" s="1">
        <v>35239</v>
      </c>
      <c r="B1779" s="2">
        <v>40888</v>
      </c>
      <c r="C1779" s="1" t="s">
        <v>20</v>
      </c>
      <c r="D1779" s="1">
        <v>21</v>
      </c>
      <c r="E1779" s="1">
        <v>109.29</v>
      </c>
      <c r="F1779" s="1" t="s">
        <v>25</v>
      </c>
      <c r="G1779" s="1">
        <v>6.26</v>
      </c>
      <c r="H1779" s="1">
        <f>(70/100*Canada_data[[#This Row],[Sales]])</f>
        <v>76.503</v>
      </c>
      <c r="I1779" s="1">
        <f>Canada_data[[#This Row],[ Cost Of Goods ]]+Canada_data[[#This Row],[Shipping Cost]]</f>
        <v>82.763000000000005</v>
      </c>
      <c r="J1779" s="1" t="s">
        <v>15</v>
      </c>
      <c r="K1779" s="1" t="s">
        <v>44</v>
      </c>
      <c r="L1779" s="1" t="s">
        <v>27</v>
      </c>
      <c r="M1779" s="1" t="s">
        <v>28</v>
      </c>
      <c r="N1779" s="1" t="s">
        <v>19</v>
      </c>
      <c r="O1779" s="1" t="s">
        <v>80</v>
      </c>
      <c r="P1779" s="34"/>
      <c r="Q1779" s="34"/>
    </row>
    <row r="1780" spans="1:17" x14ac:dyDescent="0.3">
      <c r="A1780" s="1">
        <v>43459</v>
      </c>
      <c r="B1780" s="2">
        <v>40735</v>
      </c>
      <c r="C1780" s="1" t="s">
        <v>20</v>
      </c>
      <c r="D1780" s="1">
        <v>26</v>
      </c>
      <c r="E1780" s="1">
        <v>13905.88</v>
      </c>
      <c r="F1780" s="1" t="s">
        <v>25</v>
      </c>
      <c r="G1780" s="1">
        <v>24.49</v>
      </c>
      <c r="H1780" s="1">
        <f>(70/100*Canada_data[[#This Row],[Sales]])</f>
        <v>9734.1159999999982</v>
      </c>
      <c r="I1780" s="1">
        <f>Canada_data[[#This Row],[ Cost Of Goods ]]+Canada_data[[#This Row],[Shipping Cost]]</f>
        <v>9758.6059999999979</v>
      </c>
      <c r="J1780" s="1" t="s">
        <v>49</v>
      </c>
      <c r="K1780" s="1" t="s">
        <v>16</v>
      </c>
      <c r="L1780" s="1" t="s">
        <v>30</v>
      </c>
      <c r="M1780" s="1" t="s">
        <v>46</v>
      </c>
      <c r="N1780" s="1" t="s">
        <v>93</v>
      </c>
      <c r="O1780" s="2">
        <v>40766</v>
      </c>
      <c r="P1780" s="34"/>
      <c r="Q1780" s="34"/>
    </row>
    <row r="1781" spans="1:17" x14ac:dyDescent="0.3">
      <c r="A1781" s="1">
        <v>32647</v>
      </c>
      <c r="B1781" s="2" t="s">
        <v>189</v>
      </c>
      <c r="C1781" s="1" t="s">
        <v>35</v>
      </c>
      <c r="D1781" s="1">
        <v>32</v>
      </c>
      <c r="E1781" s="1">
        <v>671.75</v>
      </c>
      <c r="F1781" s="1" t="s">
        <v>25</v>
      </c>
      <c r="G1781" s="1">
        <v>4</v>
      </c>
      <c r="H1781" s="1">
        <f>(70/100*Canada_data[[#This Row],[Sales]])</f>
        <v>470.22499999999997</v>
      </c>
      <c r="I1781" s="1">
        <f>Canada_data[[#This Row],[ Cost Of Goods ]]+Canada_data[[#This Row],[Shipping Cost]]</f>
        <v>474.22499999999997</v>
      </c>
      <c r="J1781" s="1" t="s">
        <v>40</v>
      </c>
      <c r="K1781" s="1" t="s">
        <v>16</v>
      </c>
      <c r="L1781" s="1" t="s">
        <v>30</v>
      </c>
      <c r="M1781" s="1" t="s">
        <v>31</v>
      </c>
      <c r="N1781" s="1" t="s">
        <v>19</v>
      </c>
      <c r="O1781" s="1" t="s">
        <v>200</v>
      </c>
      <c r="P1781" s="34"/>
      <c r="Q1781" s="34"/>
    </row>
    <row r="1782" spans="1:17" x14ac:dyDescent="0.3">
      <c r="A1782" s="1">
        <v>24960</v>
      </c>
      <c r="B1782" s="2" t="s">
        <v>220</v>
      </c>
      <c r="C1782" s="1" t="s">
        <v>35</v>
      </c>
      <c r="D1782" s="1">
        <v>35</v>
      </c>
      <c r="E1782" s="1">
        <v>5797.68</v>
      </c>
      <c r="F1782" s="1" t="s">
        <v>25</v>
      </c>
      <c r="G1782" s="1">
        <v>4.2</v>
      </c>
      <c r="H1782" s="1">
        <f>(70/100*Canada_data[[#This Row],[Sales]])</f>
        <v>4058.3759999999997</v>
      </c>
      <c r="I1782" s="1">
        <f>Canada_data[[#This Row],[ Cost Of Goods ]]+Canada_data[[#This Row],[Shipping Cost]]</f>
        <v>4062.5759999999996</v>
      </c>
      <c r="J1782" s="1" t="s">
        <v>56</v>
      </c>
      <c r="K1782" s="1" t="s">
        <v>44</v>
      </c>
      <c r="L1782" s="1" t="s">
        <v>30</v>
      </c>
      <c r="M1782" s="1" t="s">
        <v>50</v>
      </c>
      <c r="N1782" s="1" t="s">
        <v>19</v>
      </c>
      <c r="O1782" s="1" t="s">
        <v>233</v>
      </c>
      <c r="P1782" s="34"/>
      <c r="Q1782" s="34"/>
    </row>
    <row r="1783" spans="1:17" x14ac:dyDescent="0.3">
      <c r="A1783" s="1">
        <v>26370</v>
      </c>
      <c r="B1783" s="2">
        <v>40763</v>
      </c>
      <c r="C1783" s="1" t="s">
        <v>53</v>
      </c>
      <c r="D1783" s="1">
        <v>20</v>
      </c>
      <c r="E1783" s="1">
        <v>660.27</v>
      </c>
      <c r="F1783" s="1" t="s">
        <v>14</v>
      </c>
      <c r="G1783" s="1">
        <v>5.49</v>
      </c>
      <c r="H1783" s="1">
        <f>(70/100*Canada_data[[#This Row],[Sales]])</f>
        <v>462.18899999999996</v>
      </c>
      <c r="I1783" s="1">
        <f>Canada_data[[#This Row],[ Cost Of Goods ]]+Canada_data[[#This Row],[Shipping Cost]]</f>
        <v>467.67899999999997</v>
      </c>
      <c r="J1783" s="1" t="s">
        <v>26</v>
      </c>
      <c r="K1783" s="1" t="s">
        <v>29</v>
      </c>
      <c r="L1783" s="1" t="s">
        <v>27</v>
      </c>
      <c r="M1783" s="1" t="s">
        <v>64</v>
      </c>
      <c r="N1783" s="1" t="s">
        <v>19</v>
      </c>
      <c r="O1783" s="2">
        <v>40824</v>
      </c>
      <c r="P1783" s="34"/>
      <c r="Q1783" s="34"/>
    </row>
    <row r="1784" spans="1:17" x14ac:dyDescent="0.3">
      <c r="A1784" s="1">
        <v>6982</v>
      </c>
      <c r="B1784" s="2" t="s">
        <v>188</v>
      </c>
      <c r="C1784" s="1" t="s">
        <v>53</v>
      </c>
      <c r="D1784" s="1">
        <v>32</v>
      </c>
      <c r="E1784" s="1">
        <v>1311.25</v>
      </c>
      <c r="F1784" s="1" t="s">
        <v>14</v>
      </c>
      <c r="G1784" s="1">
        <v>1.99</v>
      </c>
      <c r="H1784" s="1">
        <f>(70/100*Canada_data[[#This Row],[Sales]])</f>
        <v>917.87499999999989</v>
      </c>
      <c r="I1784" s="1">
        <f>Canada_data[[#This Row],[ Cost Of Goods ]]+Canada_data[[#This Row],[Shipping Cost]]</f>
        <v>919.8649999999999</v>
      </c>
      <c r="J1784" s="1" t="s">
        <v>70</v>
      </c>
      <c r="K1784" s="1" t="s">
        <v>22</v>
      </c>
      <c r="L1784" s="1" t="s">
        <v>30</v>
      </c>
      <c r="M1784" s="1" t="s">
        <v>31</v>
      </c>
      <c r="N1784" s="1" t="s">
        <v>32</v>
      </c>
      <c r="O1784" s="1" t="s">
        <v>189</v>
      </c>
      <c r="P1784" s="34"/>
      <c r="Q1784" s="34"/>
    </row>
    <row r="1785" spans="1:17" x14ac:dyDescent="0.3">
      <c r="A1785" s="1">
        <v>45958</v>
      </c>
      <c r="B1785" s="2" t="s">
        <v>179</v>
      </c>
      <c r="C1785" s="1" t="s">
        <v>60</v>
      </c>
      <c r="D1785" s="1">
        <v>16</v>
      </c>
      <c r="E1785" s="1">
        <v>115.34</v>
      </c>
      <c r="F1785" s="1" t="s">
        <v>25</v>
      </c>
      <c r="G1785" s="1">
        <v>3.1</v>
      </c>
      <c r="H1785" s="1">
        <f>(70/100*Canada_data[[#This Row],[Sales]])</f>
        <v>80.738</v>
      </c>
      <c r="I1785" s="1">
        <f>Canada_data[[#This Row],[ Cost Of Goods ]]+Canada_data[[#This Row],[Shipping Cost]]</f>
        <v>83.837999999999994</v>
      </c>
      <c r="J1785" s="1" t="s">
        <v>49</v>
      </c>
      <c r="K1785" s="1" t="s">
        <v>44</v>
      </c>
      <c r="L1785" s="1" t="s">
        <v>27</v>
      </c>
      <c r="M1785" s="1" t="s">
        <v>28</v>
      </c>
      <c r="N1785" s="1" t="s">
        <v>38</v>
      </c>
      <c r="O1785" s="1" t="s">
        <v>63</v>
      </c>
      <c r="P1785" s="34"/>
      <c r="Q1785" s="34"/>
    </row>
    <row r="1786" spans="1:17" x14ac:dyDescent="0.3">
      <c r="A1786" s="1">
        <v>44292</v>
      </c>
      <c r="B1786" s="2" t="s">
        <v>117</v>
      </c>
      <c r="C1786" s="1" t="s">
        <v>53</v>
      </c>
      <c r="D1786" s="1">
        <v>1</v>
      </c>
      <c r="E1786" s="1">
        <v>10.48</v>
      </c>
      <c r="F1786" s="1" t="s">
        <v>14</v>
      </c>
      <c r="G1786" s="1">
        <v>2.04</v>
      </c>
      <c r="H1786" s="1">
        <f>(70/100*Canada_data[[#This Row],[Sales]])</f>
        <v>7.3359999999999994</v>
      </c>
      <c r="I1786" s="1">
        <f>Canada_data[[#This Row],[ Cost Of Goods ]]+Canada_data[[#This Row],[Shipping Cost]]</f>
        <v>9.3759999999999994</v>
      </c>
      <c r="J1786" s="1" t="s">
        <v>43</v>
      </c>
      <c r="K1786" s="1" t="s">
        <v>22</v>
      </c>
      <c r="L1786" s="1" t="s">
        <v>27</v>
      </c>
      <c r="M1786" s="1" t="s">
        <v>28</v>
      </c>
      <c r="N1786" s="1" t="s">
        <v>38</v>
      </c>
      <c r="O1786" s="1" t="s">
        <v>244</v>
      </c>
      <c r="P1786" s="34"/>
      <c r="Q1786" s="34"/>
    </row>
    <row r="1787" spans="1:17" x14ac:dyDescent="0.3">
      <c r="A1787" s="1">
        <v>26437</v>
      </c>
      <c r="B1787" s="2" t="s">
        <v>217</v>
      </c>
      <c r="C1787" s="1" t="s">
        <v>20</v>
      </c>
      <c r="D1787" s="1">
        <v>48</v>
      </c>
      <c r="E1787" s="1">
        <v>254.51</v>
      </c>
      <c r="F1787" s="1" t="s">
        <v>25</v>
      </c>
      <c r="G1787" s="1">
        <v>0.7</v>
      </c>
      <c r="H1787" s="1">
        <f>(70/100*Canada_data[[#This Row],[Sales]])</f>
        <v>178.15699999999998</v>
      </c>
      <c r="I1787" s="1">
        <f>Canada_data[[#This Row],[ Cost Of Goods ]]+Canada_data[[#This Row],[Shipping Cost]]</f>
        <v>178.85699999999997</v>
      </c>
      <c r="J1787" s="1" t="s">
        <v>49</v>
      </c>
      <c r="K1787" s="1" t="s">
        <v>22</v>
      </c>
      <c r="L1787" s="1" t="s">
        <v>27</v>
      </c>
      <c r="M1787" s="1" t="s">
        <v>41</v>
      </c>
      <c r="N1787" s="1" t="s">
        <v>38</v>
      </c>
      <c r="O1787" s="1" t="s">
        <v>252</v>
      </c>
      <c r="P1787" s="34"/>
      <c r="Q1787" s="34"/>
    </row>
    <row r="1788" spans="1:17" x14ac:dyDescent="0.3">
      <c r="A1788" s="1">
        <v>30820</v>
      </c>
      <c r="B1788" s="2">
        <v>40790</v>
      </c>
      <c r="C1788" s="1" t="s">
        <v>20</v>
      </c>
      <c r="D1788" s="1">
        <v>21</v>
      </c>
      <c r="E1788" s="1">
        <v>48.01</v>
      </c>
      <c r="F1788" s="1" t="s">
        <v>14</v>
      </c>
      <c r="G1788" s="1">
        <v>1.1200000000000001</v>
      </c>
      <c r="H1788" s="1">
        <f>(70/100*Canada_data[[#This Row],[Sales]])</f>
        <v>33.606999999999999</v>
      </c>
      <c r="I1788" s="1">
        <f>Canada_data[[#This Row],[ Cost Of Goods ]]+Canada_data[[#This Row],[Shipping Cost]]</f>
        <v>34.726999999999997</v>
      </c>
      <c r="J1788" s="1" t="s">
        <v>56</v>
      </c>
      <c r="K1788" s="1" t="s">
        <v>44</v>
      </c>
      <c r="L1788" s="1" t="s">
        <v>27</v>
      </c>
      <c r="M1788" s="1" t="s">
        <v>41</v>
      </c>
      <c r="N1788" s="1" t="s">
        <v>38</v>
      </c>
      <c r="O1788" s="2">
        <v>40820</v>
      </c>
      <c r="P1788" s="34"/>
      <c r="Q1788" s="34"/>
    </row>
    <row r="1789" spans="1:17" x14ac:dyDescent="0.3">
      <c r="A1789" s="1">
        <v>18182</v>
      </c>
      <c r="B1789" s="2">
        <v>40820</v>
      </c>
      <c r="C1789" s="1" t="s">
        <v>60</v>
      </c>
      <c r="D1789" s="1">
        <v>45</v>
      </c>
      <c r="E1789" s="1">
        <v>2673.08</v>
      </c>
      <c r="F1789" s="1" t="s">
        <v>25</v>
      </c>
      <c r="G1789" s="1">
        <v>52.2</v>
      </c>
      <c r="H1789" s="1">
        <f>(70/100*Canada_data[[#This Row],[Sales]])</f>
        <v>1871.1559999999997</v>
      </c>
      <c r="I1789" s="1">
        <f>Canada_data[[#This Row],[ Cost Of Goods ]]+Canada_data[[#This Row],[Shipping Cost]]</f>
        <v>1923.3559999999998</v>
      </c>
      <c r="J1789" s="1" t="s">
        <v>56</v>
      </c>
      <c r="K1789" s="1" t="s">
        <v>22</v>
      </c>
      <c r="L1789" s="1" t="s">
        <v>17</v>
      </c>
      <c r="M1789" s="1" t="s">
        <v>18</v>
      </c>
      <c r="N1789" s="1" t="s">
        <v>47</v>
      </c>
      <c r="O1789" s="2">
        <v>40851</v>
      </c>
      <c r="P1789" s="34"/>
      <c r="Q1789" s="34"/>
    </row>
    <row r="1790" spans="1:17" x14ac:dyDescent="0.3">
      <c r="A1790" s="1">
        <v>35845</v>
      </c>
      <c r="B1790" s="2">
        <v>40695</v>
      </c>
      <c r="C1790" s="1" t="s">
        <v>35</v>
      </c>
      <c r="D1790" s="1">
        <v>15</v>
      </c>
      <c r="E1790" s="1">
        <v>5713.48</v>
      </c>
      <c r="F1790" s="1" t="s">
        <v>21</v>
      </c>
      <c r="G1790" s="1">
        <v>85.63</v>
      </c>
      <c r="H1790" s="1">
        <f>(70/100*Canada_data[[#This Row],[Sales]])</f>
        <v>3999.4359999999992</v>
      </c>
      <c r="I1790" s="1">
        <f>Canada_data[[#This Row],[ Cost Of Goods ]]+Canada_data[[#This Row],[Shipping Cost]]</f>
        <v>4085.0659999999993</v>
      </c>
      <c r="J1790" s="1" t="s">
        <v>36</v>
      </c>
      <c r="K1790" s="1" t="s">
        <v>22</v>
      </c>
      <c r="L1790" s="1" t="s">
        <v>17</v>
      </c>
      <c r="M1790" s="1" t="s">
        <v>57</v>
      </c>
      <c r="N1790" s="1" t="s">
        <v>62</v>
      </c>
      <c r="O1790" s="2">
        <v>40756</v>
      </c>
      <c r="P1790" s="34"/>
      <c r="Q1790" s="34"/>
    </row>
    <row r="1791" spans="1:17" x14ac:dyDescent="0.3">
      <c r="A1791" s="1">
        <v>40871</v>
      </c>
      <c r="B1791" s="2" t="s">
        <v>137</v>
      </c>
      <c r="C1791" s="1" t="s">
        <v>53</v>
      </c>
      <c r="D1791" s="1">
        <v>18</v>
      </c>
      <c r="E1791" s="1">
        <v>2022.65</v>
      </c>
      <c r="F1791" s="1" t="s">
        <v>21</v>
      </c>
      <c r="G1791" s="1">
        <v>30</v>
      </c>
      <c r="H1791" s="1">
        <f>(70/100*Canada_data[[#This Row],[Sales]])</f>
        <v>1415.855</v>
      </c>
      <c r="I1791" s="1">
        <f>Canada_data[[#This Row],[ Cost Of Goods ]]+Canada_data[[#This Row],[Shipping Cost]]</f>
        <v>1445.855</v>
      </c>
      <c r="J1791" s="1" t="s">
        <v>126</v>
      </c>
      <c r="K1791" s="1" t="s">
        <v>22</v>
      </c>
      <c r="L1791" s="1" t="s">
        <v>17</v>
      </c>
      <c r="M1791" s="1" t="s">
        <v>23</v>
      </c>
      <c r="N1791" s="1" t="s">
        <v>24</v>
      </c>
      <c r="O1791" s="1" t="s">
        <v>54</v>
      </c>
      <c r="P1791" s="34"/>
      <c r="Q1791" s="34"/>
    </row>
    <row r="1792" spans="1:17" x14ac:dyDescent="0.3">
      <c r="A1792" s="1">
        <v>20737</v>
      </c>
      <c r="B1792" s="2" t="s">
        <v>104</v>
      </c>
      <c r="C1792" s="1" t="s">
        <v>60</v>
      </c>
      <c r="D1792" s="1">
        <v>15</v>
      </c>
      <c r="E1792" s="1">
        <v>3364.248</v>
      </c>
      <c r="F1792" s="1" t="s">
        <v>21</v>
      </c>
      <c r="G1792" s="1">
        <v>61.76</v>
      </c>
      <c r="H1792" s="1">
        <f>(70/100*Canada_data[[#This Row],[Sales]])</f>
        <v>2354.9735999999998</v>
      </c>
      <c r="I1792" s="1">
        <f>Canada_data[[#This Row],[ Cost Of Goods ]]+Canada_data[[#This Row],[Shipping Cost]]</f>
        <v>2416.7336</v>
      </c>
      <c r="J1792" s="1" t="s">
        <v>36</v>
      </c>
      <c r="K1792" s="1" t="s">
        <v>29</v>
      </c>
      <c r="L1792" s="1" t="s">
        <v>17</v>
      </c>
      <c r="M1792" s="1" t="s">
        <v>57</v>
      </c>
      <c r="N1792" s="1" t="s">
        <v>62</v>
      </c>
      <c r="O1792" s="1" t="s">
        <v>105</v>
      </c>
      <c r="P1792" s="34"/>
      <c r="Q1792" s="34"/>
    </row>
    <row r="1793" spans="1:17" x14ac:dyDescent="0.3">
      <c r="A1793" s="1">
        <v>2277</v>
      </c>
      <c r="B1793" s="2">
        <v>40544</v>
      </c>
      <c r="C1793" s="1" t="s">
        <v>53</v>
      </c>
      <c r="D1793" s="1">
        <v>10</v>
      </c>
      <c r="E1793" s="1">
        <v>66.540000000000006</v>
      </c>
      <c r="F1793" s="1" t="s">
        <v>25</v>
      </c>
      <c r="G1793" s="1">
        <v>4.38</v>
      </c>
      <c r="H1793" s="1">
        <f>(70/100*Canada_data[[#This Row],[Sales]])</f>
        <v>46.578000000000003</v>
      </c>
      <c r="I1793" s="1">
        <f>Canada_data[[#This Row],[ Cost Of Goods ]]+Canada_data[[#This Row],[Shipping Cost]]</f>
        <v>50.958000000000006</v>
      </c>
      <c r="J1793" s="1" t="s">
        <v>70</v>
      </c>
      <c r="K1793" s="1" t="s">
        <v>29</v>
      </c>
      <c r="L1793" s="1" t="s">
        <v>30</v>
      </c>
      <c r="M1793" s="1" t="s">
        <v>31</v>
      </c>
      <c r="N1793" s="1" t="s">
        <v>32</v>
      </c>
      <c r="O1793" s="2">
        <v>40575</v>
      </c>
      <c r="P1793" s="34"/>
      <c r="Q1793" s="34"/>
    </row>
    <row r="1794" spans="1:17" x14ac:dyDescent="0.3">
      <c r="A1794" s="1">
        <v>3046</v>
      </c>
      <c r="B1794" s="2" t="s">
        <v>279</v>
      </c>
      <c r="C1794" s="1" t="s">
        <v>35</v>
      </c>
      <c r="D1794" s="1">
        <v>24</v>
      </c>
      <c r="E1794" s="1">
        <v>10094.43</v>
      </c>
      <c r="F1794" s="1" t="s">
        <v>25</v>
      </c>
      <c r="G1794" s="1">
        <v>19.989999999999998</v>
      </c>
      <c r="H1794" s="1">
        <f>(70/100*Canada_data[[#This Row],[Sales]])</f>
        <v>7066.1009999999997</v>
      </c>
      <c r="I1794" s="1">
        <f>Canada_data[[#This Row],[ Cost Of Goods ]]+Canada_data[[#This Row],[Shipping Cost]]</f>
        <v>7086.0909999999994</v>
      </c>
      <c r="J1794" s="1" t="s">
        <v>59</v>
      </c>
      <c r="K1794" s="1" t="s">
        <v>44</v>
      </c>
      <c r="L1794" s="1" t="s">
        <v>27</v>
      </c>
      <c r="M1794" s="1" t="s">
        <v>79</v>
      </c>
      <c r="N1794" s="1" t="s">
        <v>19</v>
      </c>
      <c r="O1794" s="2">
        <v>40555</v>
      </c>
      <c r="P1794" s="34"/>
      <c r="Q1794" s="34"/>
    </row>
    <row r="1795" spans="1:17" x14ac:dyDescent="0.3">
      <c r="A1795" s="1">
        <v>52327</v>
      </c>
      <c r="B1795" s="2" t="s">
        <v>133</v>
      </c>
      <c r="C1795" s="1" t="s">
        <v>60</v>
      </c>
      <c r="D1795" s="1">
        <v>27</v>
      </c>
      <c r="E1795" s="1">
        <v>3853.47</v>
      </c>
      <c r="F1795" s="1" t="s">
        <v>25</v>
      </c>
      <c r="G1795" s="1">
        <v>6.5</v>
      </c>
      <c r="H1795" s="1">
        <f>(70/100*Canada_data[[#This Row],[Sales]])</f>
        <v>2697.4289999999996</v>
      </c>
      <c r="I1795" s="1">
        <f>Canada_data[[#This Row],[ Cost Of Goods ]]+Canada_data[[#This Row],[Shipping Cost]]</f>
        <v>2703.9289999999996</v>
      </c>
      <c r="J1795" s="1" t="s">
        <v>56</v>
      </c>
      <c r="K1795" s="1" t="s">
        <v>29</v>
      </c>
      <c r="L1795" s="1" t="s">
        <v>30</v>
      </c>
      <c r="M1795" s="1" t="s">
        <v>31</v>
      </c>
      <c r="N1795" s="1" t="s">
        <v>19</v>
      </c>
      <c r="O1795" s="1" t="s">
        <v>134</v>
      </c>
      <c r="P1795" s="34"/>
      <c r="Q1795" s="34"/>
    </row>
    <row r="1796" spans="1:17" x14ac:dyDescent="0.3">
      <c r="A1796" s="1">
        <v>46662</v>
      </c>
      <c r="B1796" s="2" t="s">
        <v>81</v>
      </c>
      <c r="C1796" s="1" t="s">
        <v>20</v>
      </c>
      <c r="D1796" s="1">
        <v>33</v>
      </c>
      <c r="E1796" s="1">
        <v>162</v>
      </c>
      <c r="F1796" s="1" t="s">
        <v>25</v>
      </c>
      <c r="G1796" s="1">
        <v>0.71</v>
      </c>
      <c r="H1796" s="1">
        <f>(70/100*Canada_data[[#This Row],[Sales]])</f>
        <v>113.39999999999999</v>
      </c>
      <c r="I1796" s="1">
        <f>Canada_data[[#This Row],[ Cost Of Goods ]]+Canada_data[[#This Row],[Shipping Cost]]</f>
        <v>114.10999999999999</v>
      </c>
      <c r="J1796" s="1" t="s">
        <v>15</v>
      </c>
      <c r="K1796" s="1" t="s">
        <v>29</v>
      </c>
      <c r="L1796" s="1" t="s">
        <v>27</v>
      </c>
      <c r="M1796" s="1" t="s">
        <v>41</v>
      </c>
      <c r="N1796" s="1" t="s">
        <v>38</v>
      </c>
      <c r="O1796" s="1" t="s">
        <v>69</v>
      </c>
      <c r="P1796" s="34"/>
      <c r="Q1796" s="34"/>
    </row>
    <row r="1797" spans="1:17" x14ac:dyDescent="0.3">
      <c r="A1797" s="1">
        <v>39586</v>
      </c>
      <c r="B1797" s="2" t="s">
        <v>109</v>
      </c>
      <c r="C1797" s="1" t="s">
        <v>53</v>
      </c>
      <c r="D1797" s="1">
        <v>1</v>
      </c>
      <c r="E1797" s="1">
        <v>10.48</v>
      </c>
      <c r="F1797" s="1" t="s">
        <v>25</v>
      </c>
      <c r="G1797" s="1">
        <v>6.83</v>
      </c>
      <c r="H1797" s="1">
        <f>(70/100*Canada_data[[#This Row],[Sales]])</f>
        <v>7.3359999999999994</v>
      </c>
      <c r="I1797" s="1">
        <f>Canada_data[[#This Row],[ Cost Of Goods ]]+Canada_data[[#This Row],[Shipping Cost]]</f>
        <v>14.166</v>
      </c>
      <c r="J1797" s="1" t="s">
        <v>15</v>
      </c>
      <c r="K1797" s="1" t="s">
        <v>22</v>
      </c>
      <c r="L1797" s="1" t="s">
        <v>27</v>
      </c>
      <c r="M1797" s="1" t="s">
        <v>79</v>
      </c>
      <c r="N1797" s="1" t="s">
        <v>19</v>
      </c>
      <c r="O1797" s="1" t="s">
        <v>110</v>
      </c>
      <c r="P1797" s="34"/>
      <c r="Q1797" s="34"/>
    </row>
    <row r="1798" spans="1:17" x14ac:dyDescent="0.3">
      <c r="A1798" s="1">
        <v>24679</v>
      </c>
      <c r="B1798" s="2">
        <v>40729</v>
      </c>
      <c r="C1798" s="1" t="s">
        <v>53</v>
      </c>
      <c r="D1798" s="1">
        <v>7</v>
      </c>
      <c r="E1798" s="1">
        <v>33.99</v>
      </c>
      <c r="F1798" s="1" t="s">
        <v>25</v>
      </c>
      <c r="G1798" s="1">
        <v>2.39</v>
      </c>
      <c r="H1798" s="1">
        <f>(70/100*Canada_data[[#This Row],[Sales]])</f>
        <v>23.792999999999999</v>
      </c>
      <c r="I1798" s="1">
        <f>Canada_data[[#This Row],[ Cost Of Goods ]]+Canada_data[[#This Row],[Shipping Cost]]</f>
        <v>26.183</v>
      </c>
      <c r="J1798" s="1" t="s">
        <v>56</v>
      </c>
      <c r="K1798" s="1" t="s">
        <v>22</v>
      </c>
      <c r="L1798" s="1" t="s">
        <v>30</v>
      </c>
      <c r="M1798" s="1" t="s">
        <v>31</v>
      </c>
      <c r="N1798" s="1" t="s">
        <v>32</v>
      </c>
      <c r="O1798" s="2">
        <v>40760</v>
      </c>
      <c r="P1798" s="34"/>
      <c r="Q1798" s="34"/>
    </row>
    <row r="1799" spans="1:17" x14ac:dyDescent="0.3">
      <c r="A1799" s="1">
        <v>46531</v>
      </c>
      <c r="B1799" s="2" t="s">
        <v>112</v>
      </c>
      <c r="C1799" s="1" t="s">
        <v>13</v>
      </c>
      <c r="D1799" s="1">
        <v>2</v>
      </c>
      <c r="E1799" s="1">
        <v>19.34</v>
      </c>
      <c r="F1799" s="1" t="s">
        <v>25</v>
      </c>
      <c r="G1799" s="1">
        <v>6.05</v>
      </c>
      <c r="H1799" s="1">
        <f>(70/100*Canada_data[[#This Row],[Sales]])</f>
        <v>13.537999999999998</v>
      </c>
      <c r="I1799" s="1">
        <f>Canada_data[[#This Row],[ Cost Of Goods ]]+Canada_data[[#This Row],[Shipping Cost]]</f>
        <v>19.587999999999997</v>
      </c>
      <c r="J1799" s="1" t="s">
        <v>56</v>
      </c>
      <c r="K1799" s="1" t="s">
        <v>16</v>
      </c>
      <c r="L1799" s="1" t="s">
        <v>27</v>
      </c>
      <c r="M1799" s="1" t="s">
        <v>79</v>
      </c>
      <c r="N1799" s="1" t="s">
        <v>19</v>
      </c>
      <c r="O1799" s="1" t="s">
        <v>218</v>
      </c>
      <c r="P1799" s="34"/>
      <c r="Q1799" s="34"/>
    </row>
    <row r="1800" spans="1:17" x14ac:dyDescent="0.3">
      <c r="A1800" s="1">
        <v>52929</v>
      </c>
      <c r="B1800" s="2">
        <v>40759</v>
      </c>
      <c r="C1800" s="1" t="s">
        <v>35</v>
      </c>
      <c r="D1800" s="1">
        <v>43</v>
      </c>
      <c r="E1800" s="1">
        <v>701.46</v>
      </c>
      <c r="F1800" s="1" t="s">
        <v>14</v>
      </c>
      <c r="G1800" s="1">
        <v>9.4</v>
      </c>
      <c r="H1800" s="1">
        <f>(70/100*Canada_data[[#This Row],[Sales]])</f>
        <v>491.02199999999999</v>
      </c>
      <c r="I1800" s="1">
        <f>Canada_data[[#This Row],[ Cost Of Goods ]]+Canada_data[[#This Row],[Shipping Cost]]</f>
        <v>500.42199999999997</v>
      </c>
      <c r="J1800" s="1" t="s">
        <v>26</v>
      </c>
      <c r="K1800" s="1" t="s">
        <v>44</v>
      </c>
      <c r="L1800" s="1" t="s">
        <v>30</v>
      </c>
      <c r="M1800" s="1" t="s">
        <v>46</v>
      </c>
      <c r="N1800" s="1" t="s">
        <v>19</v>
      </c>
      <c r="O1800" s="2">
        <v>40790</v>
      </c>
      <c r="P1800" s="34"/>
      <c r="Q1800" s="34"/>
    </row>
    <row r="1801" spans="1:17" x14ac:dyDescent="0.3">
      <c r="A1801" s="1">
        <v>20864</v>
      </c>
      <c r="B1801" s="2">
        <v>40706</v>
      </c>
      <c r="C1801" s="1" t="s">
        <v>35</v>
      </c>
      <c r="D1801" s="1">
        <v>19</v>
      </c>
      <c r="E1801" s="1">
        <v>251.45</v>
      </c>
      <c r="F1801" s="1" t="s">
        <v>25</v>
      </c>
      <c r="G1801" s="1">
        <v>4.95</v>
      </c>
      <c r="H1801" s="1">
        <f>(70/100*Canada_data[[#This Row],[Sales]])</f>
        <v>176.01499999999999</v>
      </c>
      <c r="I1801" s="1">
        <f>Canada_data[[#This Row],[ Cost Of Goods ]]+Canada_data[[#This Row],[Shipping Cost]]</f>
        <v>180.96499999999997</v>
      </c>
      <c r="J1801" s="1" t="s">
        <v>49</v>
      </c>
      <c r="K1801" s="1" t="s">
        <v>22</v>
      </c>
      <c r="L1801" s="1" t="s">
        <v>17</v>
      </c>
      <c r="M1801" s="1" t="s">
        <v>18</v>
      </c>
      <c r="N1801" s="1" t="s">
        <v>32</v>
      </c>
      <c r="O1801" s="2">
        <v>40767</v>
      </c>
      <c r="P1801" s="34"/>
      <c r="Q1801" s="34"/>
    </row>
    <row r="1802" spans="1:17" x14ac:dyDescent="0.3">
      <c r="A1802" s="1">
        <v>24966</v>
      </c>
      <c r="B1802" s="2" t="s">
        <v>96</v>
      </c>
      <c r="C1802" s="1" t="s">
        <v>60</v>
      </c>
      <c r="D1802" s="1">
        <v>34</v>
      </c>
      <c r="E1802" s="1">
        <v>4152.12</v>
      </c>
      <c r="F1802" s="1" t="s">
        <v>25</v>
      </c>
      <c r="G1802" s="1">
        <v>19.989999999999998</v>
      </c>
      <c r="H1802" s="1">
        <f>(70/100*Canada_data[[#This Row],[Sales]])</f>
        <v>2906.4839999999999</v>
      </c>
      <c r="I1802" s="1">
        <f>Canada_data[[#This Row],[ Cost Of Goods ]]+Canada_data[[#This Row],[Shipping Cost]]</f>
        <v>2926.4739999999997</v>
      </c>
      <c r="J1802" s="1" t="s">
        <v>40</v>
      </c>
      <c r="K1802" s="1" t="s">
        <v>22</v>
      </c>
      <c r="L1802" s="1" t="s">
        <v>27</v>
      </c>
      <c r="M1802" s="1" t="s">
        <v>64</v>
      </c>
      <c r="N1802" s="1" t="s">
        <v>19</v>
      </c>
      <c r="O1802" s="1" t="s">
        <v>87</v>
      </c>
      <c r="P1802" s="34"/>
      <c r="Q1802" s="34"/>
    </row>
    <row r="1803" spans="1:17" x14ac:dyDescent="0.3">
      <c r="A1803" s="1">
        <v>326</v>
      </c>
      <c r="B1803" s="2">
        <v>40608</v>
      </c>
      <c r="C1803" s="1" t="s">
        <v>35</v>
      </c>
      <c r="D1803" s="1">
        <v>17</v>
      </c>
      <c r="E1803" s="1">
        <v>100.95</v>
      </c>
      <c r="F1803" s="1" t="s">
        <v>25</v>
      </c>
      <c r="G1803" s="1">
        <v>3.37</v>
      </c>
      <c r="H1803" s="1">
        <f>(70/100*Canada_data[[#This Row],[Sales]])</f>
        <v>70.664999999999992</v>
      </c>
      <c r="I1803" s="1">
        <f>Canada_data[[#This Row],[ Cost Of Goods ]]+Canada_data[[#This Row],[Shipping Cost]]</f>
        <v>74.034999999999997</v>
      </c>
      <c r="J1803" s="1" t="s">
        <v>36</v>
      </c>
      <c r="K1803" s="1" t="s">
        <v>16</v>
      </c>
      <c r="L1803" s="1" t="s">
        <v>27</v>
      </c>
      <c r="M1803" s="1" t="s">
        <v>102</v>
      </c>
      <c r="N1803" s="1" t="s">
        <v>38</v>
      </c>
      <c r="O1803" s="2">
        <v>40639</v>
      </c>
      <c r="P1803" s="34"/>
      <c r="Q1803" s="34"/>
    </row>
    <row r="1804" spans="1:17" x14ac:dyDescent="0.3">
      <c r="A1804" s="1">
        <v>50688</v>
      </c>
      <c r="B1804" s="2" t="s">
        <v>95</v>
      </c>
      <c r="C1804" s="1" t="s">
        <v>20</v>
      </c>
      <c r="D1804" s="1">
        <v>50</v>
      </c>
      <c r="E1804" s="1">
        <v>600.22</v>
      </c>
      <c r="F1804" s="1" t="s">
        <v>25</v>
      </c>
      <c r="G1804" s="1">
        <v>3.14</v>
      </c>
      <c r="H1804" s="1">
        <f>(70/100*Canada_data[[#This Row],[Sales]])</f>
        <v>420.154</v>
      </c>
      <c r="I1804" s="1">
        <f>Canada_data[[#This Row],[ Cost Of Goods ]]+Canada_data[[#This Row],[Shipping Cost]]</f>
        <v>423.29399999999998</v>
      </c>
      <c r="J1804" s="1" t="s">
        <v>26</v>
      </c>
      <c r="K1804" s="1" t="s">
        <v>29</v>
      </c>
      <c r="L1804" s="1" t="s">
        <v>27</v>
      </c>
      <c r="M1804" s="1" t="s">
        <v>37</v>
      </c>
      <c r="N1804" s="1" t="s">
        <v>32</v>
      </c>
      <c r="O1804" s="1" t="s">
        <v>96</v>
      </c>
      <c r="P1804" s="34"/>
      <c r="Q1804" s="34"/>
    </row>
    <row r="1805" spans="1:17" x14ac:dyDescent="0.3">
      <c r="A1805" s="1">
        <v>32129</v>
      </c>
      <c r="B1805" s="2">
        <v>40581</v>
      </c>
      <c r="C1805" s="1" t="s">
        <v>20</v>
      </c>
      <c r="D1805" s="1">
        <v>20</v>
      </c>
      <c r="E1805" s="1">
        <v>129.27000000000001</v>
      </c>
      <c r="F1805" s="1" t="s">
        <v>25</v>
      </c>
      <c r="G1805" s="1">
        <v>8.74</v>
      </c>
      <c r="H1805" s="1">
        <f>(70/100*Canada_data[[#This Row],[Sales]])</f>
        <v>90.489000000000004</v>
      </c>
      <c r="I1805" s="1">
        <f>Canada_data[[#This Row],[ Cost Of Goods ]]+Canada_data[[#This Row],[Shipping Cost]]</f>
        <v>99.228999999999999</v>
      </c>
      <c r="J1805" s="1" t="s">
        <v>15</v>
      </c>
      <c r="K1805" s="1" t="s">
        <v>16</v>
      </c>
      <c r="L1805" s="1" t="s">
        <v>27</v>
      </c>
      <c r="M1805" s="1" t="s">
        <v>28</v>
      </c>
      <c r="N1805" s="1" t="s">
        <v>19</v>
      </c>
      <c r="O1805" s="2">
        <v>40609</v>
      </c>
      <c r="P1805" s="34"/>
      <c r="Q1805" s="34"/>
    </row>
    <row r="1806" spans="1:17" x14ac:dyDescent="0.3">
      <c r="A1806" s="1">
        <v>57444</v>
      </c>
      <c r="B1806" s="2" t="s">
        <v>90</v>
      </c>
      <c r="C1806" s="1" t="s">
        <v>20</v>
      </c>
      <c r="D1806" s="1">
        <v>24</v>
      </c>
      <c r="E1806" s="1">
        <v>178.92</v>
      </c>
      <c r="F1806" s="1" t="s">
        <v>25</v>
      </c>
      <c r="G1806" s="1">
        <v>6.16</v>
      </c>
      <c r="H1806" s="1">
        <f>(70/100*Canada_data[[#This Row],[Sales]])</f>
        <v>125.24399999999999</v>
      </c>
      <c r="I1806" s="1">
        <f>Canada_data[[#This Row],[ Cost Of Goods ]]+Canada_data[[#This Row],[Shipping Cost]]</f>
        <v>131.404</v>
      </c>
      <c r="J1806" s="1" t="s">
        <v>15</v>
      </c>
      <c r="K1806" s="1" t="s">
        <v>16</v>
      </c>
      <c r="L1806" s="1" t="s">
        <v>27</v>
      </c>
      <c r="M1806" s="1" t="s">
        <v>79</v>
      </c>
      <c r="N1806" s="1" t="s">
        <v>19</v>
      </c>
      <c r="O1806" s="1" t="s">
        <v>91</v>
      </c>
      <c r="P1806" s="34"/>
      <c r="Q1806" s="34"/>
    </row>
    <row r="1807" spans="1:17" x14ac:dyDescent="0.3">
      <c r="A1807" s="1">
        <v>19649</v>
      </c>
      <c r="B1807" s="2">
        <v>40638</v>
      </c>
      <c r="C1807" s="1" t="s">
        <v>35</v>
      </c>
      <c r="D1807" s="1">
        <v>25</v>
      </c>
      <c r="E1807" s="1">
        <v>375.74</v>
      </c>
      <c r="F1807" s="1" t="s">
        <v>14</v>
      </c>
      <c r="G1807" s="1">
        <v>6.75</v>
      </c>
      <c r="H1807" s="1">
        <f>(70/100*Canada_data[[#This Row],[Sales]])</f>
        <v>263.01799999999997</v>
      </c>
      <c r="I1807" s="1">
        <f>Canada_data[[#This Row],[ Cost Of Goods ]]+Canada_data[[#This Row],[Shipping Cost]]</f>
        <v>269.76799999999997</v>
      </c>
      <c r="J1807" s="1" t="s">
        <v>108</v>
      </c>
      <c r="K1807" s="1" t="s">
        <v>16</v>
      </c>
      <c r="L1807" s="1" t="s">
        <v>27</v>
      </c>
      <c r="M1807" s="1" t="s">
        <v>76</v>
      </c>
      <c r="N1807" s="1" t="s">
        <v>47</v>
      </c>
      <c r="O1807" s="2">
        <v>40699</v>
      </c>
      <c r="P1807" s="34"/>
      <c r="Q1807" s="34"/>
    </row>
    <row r="1808" spans="1:17" x14ac:dyDescent="0.3">
      <c r="A1808" s="1">
        <v>2595</v>
      </c>
      <c r="B1808" s="2" t="s">
        <v>280</v>
      </c>
      <c r="C1808" s="1" t="s">
        <v>53</v>
      </c>
      <c r="D1808" s="1">
        <v>13</v>
      </c>
      <c r="E1808" s="1">
        <v>11764.25</v>
      </c>
      <c r="F1808" s="1" t="s">
        <v>21</v>
      </c>
      <c r="G1808" s="1">
        <v>44.55</v>
      </c>
      <c r="H1808" s="1">
        <f>(70/100*Canada_data[[#This Row],[Sales]])</f>
        <v>8234.9750000000004</v>
      </c>
      <c r="I1808" s="1">
        <f>Canada_data[[#This Row],[ Cost Of Goods ]]+Canada_data[[#This Row],[Shipping Cost]]</f>
        <v>8279.5249999999996</v>
      </c>
      <c r="J1808" s="1" t="s">
        <v>15</v>
      </c>
      <c r="K1808" s="1" t="s">
        <v>22</v>
      </c>
      <c r="L1808" s="1" t="s">
        <v>17</v>
      </c>
      <c r="M1808" s="1" t="s">
        <v>150</v>
      </c>
      <c r="N1808" s="1" t="s">
        <v>62</v>
      </c>
      <c r="O1808" s="1" t="s">
        <v>222</v>
      </c>
      <c r="P1808" s="34"/>
      <c r="Q1808" s="34"/>
    </row>
    <row r="1809" spans="1:17" x14ac:dyDescent="0.3">
      <c r="A1809" s="1">
        <v>25318</v>
      </c>
      <c r="B1809" s="2" t="s">
        <v>97</v>
      </c>
      <c r="C1809" s="1" t="s">
        <v>20</v>
      </c>
      <c r="D1809" s="1">
        <v>1</v>
      </c>
      <c r="E1809" s="1">
        <v>3.2</v>
      </c>
      <c r="F1809" s="1" t="s">
        <v>25</v>
      </c>
      <c r="G1809" s="1">
        <v>1.49</v>
      </c>
      <c r="H1809" s="1">
        <f>(70/100*Canada_data[[#This Row],[Sales]])</f>
        <v>2.2399999999999998</v>
      </c>
      <c r="I1809" s="1">
        <f>Canada_data[[#This Row],[ Cost Of Goods ]]+Canada_data[[#This Row],[Shipping Cost]]</f>
        <v>3.7299999999999995</v>
      </c>
      <c r="J1809" s="1" t="s">
        <v>59</v>
      </c>
      <c r="K1809" s="1" t="s">
        <v>44</v>
      </c>
      <c r="L1809" s="1" t="s">
        <v>27</v>
      </c>
      <c r="M1809" s="1" t="s">
        <v>79</v>
      </c>
      <c r="N1809" s="1" t="s">
        <v>19</v>
      </c>
      <c r="O1809" s="1" t="s">
        <v>163</v>
      </c>
      <c r="P1809" s="34"/>
      <c r="Q1809" s="34"/>
    </row>
    <row r="1810" spans="1:17" x14ac:dyDescent="0.3">
      <c r="A1810" s="1">
        <v>12419</v>
      </c>
      <c r="B1810" s="2" t="s">
        <v>197</v>
      </c>
      <c r="C1810" s="1" t="s">
        <v>20</v>
      </c>
      <c r="D1810" s="1">
        <v>12</v>
      </c>
      <c r="E1810" s="1">
        <v>22079.47</v>
      </c>
      <c r="F1810" s="1" t="s">
        <v>25</v>
      </c>
      <c r="G1810" s="1">
        <v>13.99</v>
      </c>
      <c r="H1810" s="1">
        <f>(70/100*Canada_data[[#This Row],[Sales]])</f>
        <v>15455.628999999999</v>
      </c>
      <c r="I1810" s="1">
        <f>Canada_data[[#This Row],[ Cost Of Goods ]]+Canada_data[[#This Row],[Shipping Cost]]</f>
        <v>15469.618999999999</v>
      </c>
      <c r="J1810" s="1" t="s">
        <v>26</v>
      </c>
      <c r="K1810" s="1" t="s">
        <v>22</v>
      </c>
      <c r="L1810" s="1" t="s">
        <v>30</v>
      </c>
      <c r="M1810" s="1" t="s">
        <v>46</v>
      </c>
      <c r="N1810" s="1" t="s">
        <v>47</v>
      </c>
      <c r="O1810" s="1" t="s">
        <v>198</v>
      </c>
      <c r="P1810" s="34"/>
      <c r="Q1810" s="34"/>
    </row>
    <row r="1811" spans="1:17" x14ac:dyDescent="0.3">
      <c r="A1811" s="1">
        <v>51783</v>
      </c>
      <c r="B1811" s="2">
        <v>40858</v>
      </c>
      <c r="C1811" s="1" t="s">
        <v>60</v>
      </c>
      <c r="D1811" s="1">
        <v>47</v>
      </c>
      <c r="E1811" s="1">
        <v>3587.72</v>
      </c>
      <c r="F1811" s="1" t="s">
        <v>21</v>
      </c>
      <c r="G1811" s="1">
        <v>89.3</v>
      </c>
      <c r="H1811" s="1">
        <f>(70/100*Canada_data[[#This Row],[Sales]])</f>
        <v>2511.4039999999995</v>
      </c>
      <c r="I1811" s="1">
        <f>Canada_data[[#This Row],[ Cost Of Goods ]]+Canada_data[[#This Row],[Shipping Cost]]</f>
        <v>2600.7039999999997</v>
      </c>
      <c r="J1811" s="1" t="s">
        <v>36</v>
      </c>
      <c r="K1811" s="1" t="s">
        <v>16</v>
      </c>
      <c r="L1811" s="1" t="s">
        <v>17</v>
      </c>
      <c r="M1811" s="1" t="s">
        <v>57</v>
      </c>
      <c r="N1811" s="1" t="s">
        <v>62</v>
      </c>
      <c r="O1811" s="1" t="s">
        <v>80</v>
      </c>
      <c r="P1811" s="34"/>
      <c r="Q1811" s="34"/>
    </row>
    <row r="1812" spans="1:17" x14ac:dyDescent="0.3">
      <c r="A1812" s="1">
        <v>19557</v>
      </c>
      <c r="B1812" s="2" t="s">
        <v>172</v>
      </c>
      <c r="C1812" s="1" t="s">
        <v>13</v>
      </c>
      <c r="D1812" s="1">
        <v>26</v>
      </c>
      <c r="E1812" s="1">
        <v>66.599999999999994</v>
      </c>
      <c r="F1812" s="1" t="s">
        <v>25</v>
      </c>
      <c r="G1812" s="1">
        <v>0.8</v>
      </c>
      <c r="H1812" s="1">
        <f>(70/100*Canada_data[[#This Row],[Sales]])</f>
        <v>46.61999999999999</v>
      </c>
      <c r="I1812" s="1">
        <f>Canada_data[[#This Row],[ Cost Of Goods ]]+Canada_data[[#This Row],[Shipping Cost]]</f>
        <v>47.419999999999987</v>
      </c>
      <c r="J1812" s="1" t="s">
        <v>40</v>
      </c>
      <c r="K1812" s="1" t="s">
        <v>22</v>
      </c>
      <c r="L1812" s="1" t="s">
        <v>27</v>
      </c>
      <c r="M1812" s="1" t="s">
        <v>102</v>
      </c>
      <c r="N1812" s="1" t="s">
        <v>38</v>
      </c>
      <c r="O1812" s="2">
        <v>40613</v>
      </c>
      <c r="P1812" s="34"/>
      <c r="Q1812" s="34"/>
    </row>
    <row r="1813" spans="1:17" x14ac:dyDescent="0.3">
      <c r="A1813" s="1">
        <v>27553</v>
      </c>
      <c r="B1813" s="2">
        <v>40885</v>
      </c>
      <c r="C1813" s="1" t="s">
        <v>60</v>
      </c>
      <c r="D1813" s="1">
        <v>48</v>
      </c>
      <c r="E1813" s="1">
        <v>18235.47</v>
      </c>
      <c r="F1813" s="1" t="s">
        <v>21</v>
      </c>
      <c r="G1813" s="1">
        <v>99</v>
      </c>
      <c r="H1813" s="1">
        <f>(70/100*Canada_data[[#This Row],[Sales]])</f>
        <v>12764.829</v>
      </c>
      <c r="I1813" s="1">
        <f>Canada_data[[#This Row],[ Cost Of Goods ]]+Canada_data[[#This Row],[Shipping Cost]]</f>
        <v>12863.829</v>
      </c>
      <c r="J1813" s="1" t="s">
        <v>26</v>
      </c>
      <c r="K1813" s="1" t="s">
        <v>22</v>
      </c>
      <c r="L1813" s="1" t="s">
        <v>27</v>
      </c>
      <c r="M1813" s="1" t="s">
        <v>64</v>
      </c>
      <c r="N1813" s="1" t="s">
        <v>24</v>
      </c>
      <c r="O1813" s="1" t="s">
        <v>190</v>
      </c>
      <c r="P1813" s="34"/>
      <c r="Q1813" s="34"/>
    </row>
    <row r="1814" spans="1:17" x14ac:dyDescent="0.3">
      <c r="A1814" s="1">
        <v>17445</v>
      </c>
      <c r="B1814" s="2" t="s">
        <v>112</v>
      </c>
      <c r="C1814" s="1" t="s">
        <v>53</v>
      </c>
      <c r="D1814" s="1">
        <v>33</v>
      </c>
      <c r="E1814" s="1">
        <v>249.48</v>
      </c>
      <c r="F1814" s="1" t="s">
        <v>25</v>
      </c>
      <c r="G1814" s="1">
        <v>2.38</v>
      </c>
      <c r="H1814" s="1">
        <f>(70/100*Canada_data[[#This Row],[Sales]])</f>
        <v>174.636</v>
      </c>
      <c r="I1814" s="1">
        <f>Canada_data[[#This Row],[ Cost Of Goods ]]+Canada_data[[#This Row],[Shipping Cost]]</f>
        <v>177.01599999999999</v>
      </c>
      <c r="J1814" s="1" t="s">
        <v>59</v>
      </c>
      <c r="K1814" s="1" t="s">
        <v>44</v>
      </c>
      <c r="L1814" s="1" t="s">
        <v>30</v>
      </c>
      <c r="M1814" s="1" t="s">
        <v>31</v>
      </c>
      <c r="N1814" s="1" t="s">
        <v>32</v>
      </c>
      <c r="O1814" s="1" t="s">
        <v>263</v>
      </c>
      <c r="P1814" s="34"/>
      <c r="Q1814" s="34"/>
    </row>
    <row r="1815" spans="1:17" x14ac:dyDescent="0.3">
      <c r="A1815" s="1">
        <v>15907</v>
      </c>
      <c r="B1815" s="2">
        <v>40851</v>
      </c>
      <c r="C1815" s="1" t="s">
        <v>35</v>
      </c>
      <c r="D1815" s="1">
        <v>36</v>
      </c>
      <c r="E1815" s="1">
        <v>3722.29</v>
      </c>
      <c r="F1815" s="1" t="s">
        <v>14</v>
      </c>
      <c r="G1815" s="1">
        <v>13.99</v>
      </c>
      <c r="H1815" s="1">
        <f>(70/100*Canada_data[[#This Row],[Sales]])</f>
        <v>2605.6029999999996</v>
      </c>
      <c r="I1815" s="1">
        <f>Canada_data[[#This Row],[ Cost Of Goods ]]+Canada_data[[#This Row],[Shipping Cost]]</f>
        <v>2619.5929999999994</v>
      </c>
      <c r="J1815" s="1" t="s">
        <v>26</v>
      </c>
      <c r="K1815" s="1" t="s">
        <v>29</v>
      </c>
      <c r="L1815" s="1" t="s">
        <v>17</v>
      </c>
      <c r="M1815" s="1" t="s">
        <v>18</v>
      </c>
      <c r="N1815" s="1" t="s">
        <v>47</v>
      </c>
      <c r="O1815" s="1" t="s">
        <v>182</v>
      </c>
      <c r="P1815" s="34"/>
      <c r="Q1815" s="34"/>
    </row>
    <row r="1816" spans="1:17" x14ac:dyDescent="0.3">
      <c r="A1816" s="1">
        <v>22149</v>
      </c>
      <c r="B1816" s="2" t="s">
        <v>208</v>
      </c>
      <c r="C1816" s="1" t="s">
        <v>13</v>
      </c>
      <c r="D1816" s="1">
        <v>47</v>
      </c>
      <c r="E1816" s="1">
        <v>191.13</v>
      </c>
      <c r="F1816" s="1" t="s">
        <v>25</v>
      </c>
      <c r="G1816" s="1">
        <v>1.2</v>
      </c>
      <c r="H1816" s="1">
        <f>(70/100*Canada_data[[#This Row],[Sales]])</f>
        <v>133.791</v>
      </c>
      <c r="I1816" s="1">
        <f>Canada_data[[#This Row],[ Cost Of Goods ]]+Canada_data[[#This Row],[Shipping Cost]]</f>
        <v>134.99099999999999</v>
      </c>
      <c r="J1816" s="1" t="s">
        <v>265</v>
      </c>
      <c r="K1816" s="1" t="s">
        <v>44</v>
      </c>
      <c r="L1816" s="1" t="s">
        <v>27</v>
      </c>
      <c r="M1816" s="1" t="s">
        <v>41</v>
      </c>
      <c r="N1816" s="1" t="s">
        <v>38</v>
      </c>
      <c r="O1816" s="1" t="s">
        <v>245</v>
      </c>
      <c r="P1816" s="34"/>
      <c r="Q1816" s="34"/>
    </row>
    <row r="1817" spans="1:17" x14ac:dyDescent="0.3">
      <c r="A1817" s="1">
        <v>6180</v>
      </c>
      <c r="B1817" s="2">
        <v>40851</v>
      </c>
      <c r="C1817" s="1" t="s">
        <v>60</v>
      </c>
      <c r="D1817" s="1">
        <v>44</v>
      </c>
      <c r="E1817" s="1">
        <v>2443.3420000000001</v>
      </c>
      <c r="F1817" s="1" t="s">
        <v>25</v>
      </c>
      <c r="G1817" s="1">
        <v>3.99</v>
      </c>
      <c r="H1817" s="1">
        <f>(70/100*Canada_data[[#This Row],[Sales]])</f>
        <v>1710.3394000000001</v>
      </c>
      <c r="I1817" s="1">
        <f>Canada_data[[#This Row],[ Cost Of Goods ]]+Canada_data[[#This Row],[Shipping Cost]]</f>
        <v>1714.3294000000001</v>
      </c>
      <c r="J1817" s="1" t="s">
        <v>59</v>
      </c>
      <c r="K1817" s="1" t="s">
        <v>29</v>
      </c>
      <c r="L1817" s="1" t="s">
        <v>30</v>
      </c>
      <c r="M1817" s="1" t="s">
        <v>50</v>
      </c>
      <c r="N1817" s="1" t="s">
        <v>19</v>
      </c>
      <c r="O1817" s="1" t="s">
        <v>223</v>
      </c>
      <c r="P1817" s="34"/>
      <c r="Q1817" s="34"/>
    </row>
    <row r="1818" spans="1:17" x14ac:dyDescent="0.3">
      <c r="A1818" s="1">
        <v>3554</v>
      </c>
      <c r="B1818" s="2" t="s">
        <v>152</v>
      </c>
      <c r="C1818" s="1" t="s">
        <v>13</v>
      </c>
      <c r="D1818" s="1">
        <v>25</v>
      </c>
      <c r="E1818" s="1">
        <v>288.91000000000003</v>
      </c>
      <c r="F1818" s="1" t="s">
        <v>25</v>
      </c>
      <c r="G1818" s="1">
        <v>6.47</v>
      </c>
      <c r="H1818" s="1">
        <f>(70/100*Canada_data[[#This Row],[Sales]])</f>
        <v>202.23699999999999</v>
      </c>
      <c r="I1818" s="1">
        <f>Canada_data[[#This Row],[ Cost Of Goods ]]+Canada_data[[#This Row],[Shipping Cost]]</f>
        <v>208.70699999999999</v>
      </c>
      <c r="J1818" s="1" t="s">
        <v>108</v>
      </c>
      <c r="K1818" s="1" t="s">
        <v>22</v>
      </c>
      <c r="L1818" s="1" t="s">
        <v>27</v>
      </c>
      <c r="M1818" s="1" t="s">
        <v>28</v>
      </c>
      <c r="N1818" s="1" t="s">
        <v>19</v>
      </c>
      <c r="O1818" s="1" t="s">
        <v>48</v>
      </c>
      <c r="P1818" s="34"/>
      <c r="Q1818" s="34"/>
    </row>
    <row r="1819" spans="1:17" x14ac:dyDescent="0.3">
      <c r="A1819" s="1">
        <v>57572</v>
      </c>
      <c r="B1819" s="2">
        <v>40884</v>
      </c>
      <c r="C1819" s="1" t="s">
        <v>60</v>
      </c>
      <c r="D1819" s="1">
        <v>30</v>
      </c>
      <c r="E1819" s="1">
        <v>139.08000000000001</v>
      </c>
      <c r="F1819" s="1" t="s">
        <v>25</v>
      </c>
      <c r="G1819" s="1">
        <v>4.62</v>
      </c>
      <c r="H1819" s="1">
        <f>(70/100*Canada_data[[#This Row],[Sales]])</f>
        <v>97.356000000000009</v>
      </c>
      <c r="I1819" s="1">
        <f>Canada_data[[#This Row],[ Cost Of Goods ]]+Canada_data[[#This Row],[Shipping Cost]]</f>
        <v>101.97600000000001</v>
      </c>
      <c r="J1819" s="1" t="s">
        <v>59</v>
      </c>
      <c r="K1819" s="1" t="s">
        <v>29</v>
      </c>
      <c r="L1819" s="1" t="s">
        <v>30</v>
      </c>
      <c r="M1819" s="1" t="s">
        <v>31</v>
      </c>
      <c r="N1819" s="1" t="s">
        <v>32</v>
      </c>
      <c r="O1819" s="1" t="s">
        <v>130</v>
      </c>
      <c r="P1819" s="34"/>
      <c r="Q1819" s="34"/>
    </row>
    <row r="1820" spans="1:17" x14ac:dyDescent="0.3">
      <c r="A1820" s="1">
        <v>23427</v>
      </c>
      <c r="B1820" s="2">
        <v>40763</v>
      </c>
      <c r="C1820" s="1" t="s">
        <v>13</v>
      </c>
      <c r="D1820" s="1">
        <v>30</v>
      </c>
      <c r="E1820" s="1">
        <v>442.76</v>
      </c>
      <c r="F1820" s="1" t="s">
        <v>25</v>
      </c>
      <c r="G1820" s="1">
        <v>8.4</v>
      </c>
      <c r="H1820" s="1">
        <f>(70/100*Canada_data[[#This Row],[Sales]])</f>
        <v>309.93199999999996</v>
      </c>
      <c r="I1820" s="1">
        <f>Canada_data[[#This Row],[ Cost Of Goods ]]+Canada_data[[#This Row],[Shipping Cost]]</f>
        <v>318.33199999999994</v>
      </c>
      <c r="J1820" s="1" t="s">
        <v>49</v>
      </c>
      <c r="K1820" s="1" t="s">
        <v>22</v>
      </c>
      <c r="L1820" s="1" t="s">
        <v>27</v>
      </c>
      <c r="M1820" s="1" t="s">
        <v>79</v>
      </c>
      <c r="N1820" s="1" t="s">
        <v>19</v>
      </c>
      <c r="O1820" s="1" t="s">
        <v>256</v>
      </c>
      <c r="P1820" s="34"/>
      <c r="Q1820" s="34"/>
    </row>
    <row r="1821" spans="1:17" x14ac:dyDescent="0.3">
      <c r="A1821" s="1">
        <v>29383</v>
      </c>
      <c r="B1821" s="2" t="s">
        <v>189</v>
      </c>
      <c r="C1821" s="1" t="s">
        <v>60</v>
      </c>
      <c r="D1821" s="1">
        <v>29</v>
      </c>
      <c r="E1821" s="1">
        <v>2738.7849999999999</v>
      </c>
      <c r="F1821" s="1" t="s">
        <v>25</v>
      </c>
      <c r="G1821" s="1">
        <v>2.5</v>
      </c>
      <c r="H1821" s="1">
        <f>(70/100*Canada_data[[#This Row],[Sales]])</f>
        <v>1917.1494999999998</v>
      </c>
      <c r="I1821" s="1">
        <f>Canada_data[[#This Row],[ Cost Of Goods ]]+Canada_data[[#This Row],[Shipping Cost]]</f>
        <v>1919.6494999999998</v>
      </c>
      <c r="J1821" s="1" t="s">
        <v>56</v>
      </c>
      <c r="K1821" s="1" t="s">
        <v>22</v>
      </c>
      <c r="L1821" s="1" t="s">
        <v>30</v>
      </c>
      <c r="M1821" s="1" t="s">
        <v>50</v>
      </c>
      <c r="N1821" s="1" t="s">
        <v>19</v>
      </c>
      <c r="O1821" s="1" t="s">
        <v>200</v>
      </c>
      <c r="P1821" s="34"/>
      <c r="Q1821" s="34"/>
    </row>
    <row r="1822" spans="1:17" x14ac:dyDescent="0.3">
      <c r="A1822" s="1">
        <v>40480</v>
      </c>
      <c r="B1822" s="2">
        <v>40736</v>
      </c>
      <c r="C1822" s="1" t="s">
        <v>20</v>
      </c>
      <c r="D1822" s="1">
        <v>19</v>
      </c>
      <c r="E1822" s="1">
        <v>7608.88</v>
      </c>
      <c r="F1822" s="1" t="s">
        <v>14</v>
      </c>
      <c r="G1822" s="1">
        <v>19.989999999999998</v>
      </c>
      <c r="H1822" s="1">
        <f>(70/100*Canada_data[[#This Row],[Sales]])</f>
        <v>5326.2159999999994</v>
      </c>
      <c r="I1822" s="1">
        <f>Canada_data[[#This Row],[ Cost Of Goods ]]+Canada_data[[#This Row],[Shipping Cost]]</f>
        <v>5346.2059999999992</v>
      </c>
      <c r="J1822" s="1" t="s">
        <v>126</v>
      </c>
      <c r="K1822" s="1" t="s">
        <v>29</v>
      </c>
      <c r="L1822" s="1" t="s">
        <v>27</v>
      </c>
      <c r="M1822" s="1" t="s">
        <v>79</v>
      </c>
      <c r="N1822" s="1" t="s">
        <v>19</v>
      </c>
      <c r="O1822" s="2">
        <v>40736</v>
      </c>
      <c r="P1822" s="34"/>
      <c r="Q1822" s="34"/>
    </row>
    <row r="1823" spans="1:17" x14ac:dyDescent="0.3">
      <c r="A1823" s="1">
        <v>24486</v>
      </c>
      <c r="B1823" s="2" t="s">
        <v>146</v>
      </c>
      <c r="C1823" s="1" t="s">
        <v>60</v>
      </c>
      <c r="D1823" s="1">
        <v>14</v>
      </c>
      <c r="E1823" s="1">
        <v>27.06</v>
      </c>
      <c r="F1823" s="1" t="s">
        <v>25</v>
      </c>
      <c r="G1823" s="1">
        <v>0.7</v>
      </c>
      <c r="H1823" s="1">
        <f>(70/100*Canada_data[[#This Row],[Sales]])</f>
        <v>18.941999999999997</v>
      </c>
      <c r="I1823" s="1">
        <f>Canada_data[[#This Row],[ Cost Of Goods ]]+Canada_data[[#This Row],[Shipping Cost]]</f>
        <v>19.641999999999996</v>
      </c>
      <c r="J1823" s="1" t="s">
        <v>56</v>
      </c>
      <c r="K1823" s="1" t="s">
        <v>16</v>
      </c>
      <c r="L1823" s="1" t="s">
        <v>27</v>
      </c>
      <c r="M1823" s="1" t="s">
        <v>41</v>
      </c>
      <c r="N1823" s="1" t="s">
        <v>38</v>
      </c>
      <c r="O1823" s="1" t="s">
        <v>283</v>
      </c>
      <c r="P1823" s="34"/>
      <c r="Q1823" s="34"/>
    </row>
    <row r="1824" spans="1:17" x14ac:dyDescent="0.3">
      <c r="A1824" s="1">
        <v>30532</v>
      </c>
      <c r="B1824" s="2" t="s">
        <v>206</v>
      </c>
      <c r="C1824" s="1" t="s">
        <v>35</v>
      </c>
      <c r="D1824" s="1">
        <v>9</v>
      </c>
      <c r="E1824" s="1">
        <v>1696.7</v>
      </c>
      <c r="F1824" s="1" t="s">
        <v>21</v>
      </c>
      <c r="G1824" s="1">
        <v>23.58</v>
      </c>
      <c r="H1824" s="1">
        <f>(70/100*Canada_data[[#This Row],[Sales]])</f>
        <v>1187.69</v>
      </c>
      <c r="I1824" s="1">
        <f>Canada_data[[#This Row],[ Cost Of Goods ]]+Canada_data[[#This Row],[Shipping Cost]]</f>
        <v>1211.27</v>
      </c>
      <c r="J1824" s="1" t="s">
        <v>56</v>
      </c>
      <c r="K1824" s="1" t="s">
        <v>29</v>
      </c>
      <c r="L1824" s="1" t="s">
        <v>17</v>
      </c>
      <c r="M1824" s="1" t="s">
        <v>150</v>
      </c>
      <c r="N1824" s="1" t="s">
        <v>62</v>
      </c>
      <c r="O1824" s="1" t="s">
        <v>217</v>
      </c>
      <c r="P1824" s="34"/>
      <c r="Q1824" s="34"/>
    </row>
    <row r="1825" spans="1:17" x14ac:dyDescent="0.3">
      <c r="A1825" s="1">
        <v>33925</v>
      </c>
      <c r="B1825" s="2">
        <v>40607</v>
      </c>
      <c r="C1825" s="1" t="s">
        <v>13</v>
      </c>
      <c r="D1825" s="1">
        <v>47</v>
      </c>
      <c r="E1825" s="1">
        <v>1488.86</v>
      </c>
      <c r="F1825" s="1" t="s">
        <v>25</v>
      </c>
      <c r="G1825" s="1">
        <v>19.989999999999998</v>
      </c>
      <c r="H1825" s="1">
        <f>(70/100*Canada_data[[#This Row],[Sales]])</f>
        <v>1042.2019999999998</v>
      </c>
      <c r="I1825" s="1">
        <f>Canada_data[[#This Row],[ Cost Of Goods ]]+Canada_data[[#This Row],[Shipping Cost]]</f>
        <v>1062.1919999999998</v>
      </c>
      <c r="J1825" s="1" t="s">
        <v>59</v>
      </c>
      <c r="K1825" s="1" t="s">
        <v>29</v>
      </c>
      <c r="L1825" s="1" t="s">
        <v>27</v>
      </c>
      <c r="M1825" s="1" t="s">
        <v>28</v>
      </c>
      <c r="N1825" s="1" t="s">
        <v>19</v>
      </c>
      <c r="O1825" s="2">
        <v>40729</v>
      </c>
      <c r="P1825" s="34"/>
      <c r="Q1825" s="34"/>
    </row>
    <row r="1826" spans="1:17" x14ac:dyDescent="0.3">
      <c r="A1826" s="1">
        <v>4134</v>
      </c>
      <c r="B1826" s="2">
        <v>40848</v>
      </c>
      <c r="C1826" s="1" t="s">
        <v>20</v>
      </c>
      <c r="D1826" s="1">
        <v>48</v>
      </c>
      <c r="E1826" s="1">
        <v>6403.39</v>
      </c>
      <c r="F1826" s="1" t="s">
        <v>21</v>
      </c>
      <c r="G1826" s="1">
        <v>54.74</v>
      </c>
      <c r="H1826" s="1">
        <f>(70/100*Canada_data[[#This Row],[Sales]])</f>
        <v>4482.3729999999996</v>
      </c>
      <c r="I1826" s="1">
        <f>Canada_data[[#This Row],[ Cost Of Goods ]]+Canada_data[[#This Row],[Shipping Cost]]</f>
        <v>4537.1129999999994</v>
      </c>
      <c r="J1826" s="1" t="s">
        <v>49</v>
      </c>
      <c r="K1826" s="1" t="s">
        <v>44</v>
      </c>
      <c r="L1826" s="1" t="s">
        <v>17</v>
      </c>
      <c r="M1826" s="1" t="s">
        <v>150</v>
      </c>
      <c r="N1826" s="1" t="s">
        <v>62</v>
      </c>
      <c r="O1826" s="1" t="s">
        <v>138</v>
      </c>
      <c r="P1826" s="34"/>
      <c r="Q1826" s="34"/>
    </row>
    <row r="1827" spans="1:17" x14ac:dyDescent="0.3">
      <c r="A1827" s="1">
        <v>197</v>
      </c>
      <c r="B1827" s="2">
        <v>40698</v>
      </c>
      <c r="C1827" s="1" t="s">
        <v>35</v>
      </c>
      <c r="D1827" s="1">
        <v>23</v>
      </c>
      <c r="E1827" s="1">
        <v>310.52</v>
      </c>
      <c r="F1827" s="1" t="s">
        <v>25</v>
      </c>
      <c r="G1827" s="1">
        <v>3.14</v>
      </c>
      <c r="H1827" s="1">
        <f>(70/100*Canada_data[[#This Row],[Sales]])</f>
        <v>217.36399999999998</v>
      </c>
      <c r="I1827" s="1">
        <f>Canada_data[[#This Row],[ Cost Of Goods ]]+Canada_data[[#This Row],[Shipping Cost]]</f>
        <v>220.50399999999996</v>
      </c>
      <c r="J1827" s="1" t="s">
        <v>40</v>
      </c>
      <c r="K1827" s="1" t="s">
        <v>29</v>
      </c>
      <c r="L1827" s="1" t="s">
        <v>27</v>
      </c>
      <c r="M1827" s="1" t="s">
        <v>37</v>
      </c>
      <c r="N1827" s="1" t="s">
        <v>32</v>
      </c>
      <c r="O1827" s="2">
        <v>40759</v>
      </c>
      <c r="P1827" s="34"/>
      <c r="Q1827" s="34"/>
    </row>
    <row r="1828" spans="1:17" x14ac:dyDescent="0.3">
      <c r="A1828" s="1">
        <v>55621</v>
      </c>
      <c r="B1828" s="2" t="s">
        <v>161</v>
      </c>
      <c r="C1828" s="1" t="s">
        <v>13</v>
      </c>
      <c r="D1828" s="1">
        <v>50</v>
      </c>
      <c r="E1828" s="1">
        <v>6356.68</v>
      </c>
      <c r="F1828" s="1" t="s">
        <v>25</v>
      </c>
      <c r="G1828" s="1">
        <v>12.65</v>
      </c>
      <c r="H1828" s="1">
        <f>(70/100*Canada_data[[#This Row],[Sales]])</f>
        <v>4449.6759999999995</v>
      </c>
      <c r="I1828" s="1">
        <f>Canada_data[[#This Row],[ Cost Of Goods ]]+Canada_data[[#This Row],[Shipping Cost]]</f>
        <v>4462.3259999999991</v>
      </c>
      <c r="J1828" s="1" t="s">
        <v>108</v>
      </c>
      <c r="K1828" s="1" t="s">
        <v>29</v>
      </c>
      <c r="L1828" s="1" t="s">
        <v>17</v>
      </c>
      <c r="M1828" s="1" t="s">
        <v>23</v>
      </c>
      <c r="N1828" s="1" t="s">
        <v>47</v>
      </c>
      <c r="O1828" s="1" t="s">
        <v>42</v>
      </c>
      <c r="P1828" s="34"/>
      <c r="Q1828" s="34"/>
    </row>
    <row r="1829" spans="1:17" x14ac:dyDescent="0.3">
      <c r="A1829" s="1">
        <v>10342</v>
      </c>
      <c r="B1829" s="2" t="s">
        <v>103</v>
      </c>
      <c r="C1829" s="1" t="s">
        <v>60</v>
      </c>
      <c r="D1829" s="1">
        <v>38</v>
      </c>
      <c r="E1829" s="1">
        <v>10567.45</v>
      </c>
      <c r="F1829" s="1" t="s">
        <v>25</v>
      </c>
      <c r="G1829" s="1">
        <v>11.64</v>
      </c>
      <c r="H1829" s="1">
        <f>(70/100*Canada_data[[#This Row],[Sales]])</f>
        <v>7397.2150000000001</v>
      </c>
      <c r="I1829" s="1">
        <f>Canada_data[[#This Row],[ Cost Of Goods ]]+Canada_data[[#This Row],[Shipping Cost]]</f>
        <v>7408.8550000000005</v>
      </c>
      <c r="J1829" s="1" t="s">
        <v>56</v>
      </c>
      <c r="K1829" s="1" t="s">
        <v>16</v>
      </c>
      <c r="L1829" s="1" t="s">
        <v>30</v>
      </c>
      <c r="M1829" s="1" t="s">
        <v>214</v>
      </c>
      <c r="N1829" s="1" t="s">
        <v>93</v>
      </c>
      <c r="O1829" s="1" t="s">
        <v>166</v>
      </c>
      <c r="P1829" s="34"/>
      <c r="Q1829" s="34"/>
    </row>
    <row r="1830" spans="1:17" x14ac:dyDescent="0.3">
      <c r="A1830" s="1">
        <v>4257</v>
      </c>
      <c r="B1830" s="2" t="s">
        <v>67</v>
      </c>
      <c r="C1830" s="1" t="s">
        <v>60</v>
      </c>
      <c r="D1830" s="1">
        <v>45</v>
      </c>
      <c r="E1830" s="1">
        <v>253.89</v>
      </c>
      <c r="F1830" s="1" t="s">
        <v>25</v>
      </c>
      <c r="G1830" s="1">
        <v>5.3</v>
      </c>
      <c r="H1830" s="1">
        <f>(70/100*Canada_data[[#This Row],[Sales]])</f>
        <v>177.72299999999998</v>
      </c>
      <c r="I1830" s="1">
        <f>Canada_data[[#This Row],[ Cost Of Goods ]]+Canada_data[[#This Row],[Shipping Cost]]</f>
        <v>183.023</v>
      </c>
      <c r="J1830" s="1" t="s">
        <v>15</v>
      </c>
      <c r="K1830" s="1" t="s">
        <v>16</v>
      </c>
      <c r="L1830" s="1" t="s">
        <v>27</v>
      </c>
      <c r="M1830" s="1" t="s">
        <v>168</v>
      </c>
      <c r="N1830" s="1" t="s">
        <v>19</v>
      </c>
      <c r="O1830" s="1" t="s">
        <v>107</v>
      </c>
      <c r="P1830" s="34"/>
      <c r="Q1830" s="34"/>
    </row>
    <row r="1831" spans="1:17" x14ac:dyDescent="0.3">
      <c r="A1831" s="1">
        <v>7367</v>
      </c>
      <c r="B1831" s="2">
        <v>40669</v>
      </c>
      <c r="C1831" s="1" t="s">
        <v>13</v>
      </c>
      <c r="D1831" s="1">
        <v>46</v>
      </c>
      <c r="E1831" s="1">
        <v>303.62</v>
      </c>
      <c r="F1831" s="1" t="s">
        <v>25</v>
      </c>
      <c r="G1831" s="1">
        <v>2.74</v>
      </c>
      <c r="H1831" s="1">
        <f>(70/100*Canada_data[[#This Row],[Sales]])</f>
        <v>212.53399999999999</v>
      </c>
      <c r="I1831" s="1">
        <f>Canada_data[[#This Row],[ Cost Of Goods ]]+Canada_data[[#This Row],[Shipping Cost]]</f>
        <v>215.274</v>
      </c>
      <c r="J1831" s="1" t="s">
        <v>265</v>
      </c>
      <c r="K1831" s="1" t="s">
        <v>44</v>
      </c>
      <c r="L1831" s="1" t="s">
        <v>30</v>
      </c>
      <c r="M1831" s="1" t="s">
        <v>31</v>
      </c>
      <c r="N1831" s="1" t="s">
        <v>32</v>
      </c>
      <c r="O1831" s="2">
        <v>40883</v>
      </c>
      <c r="P1831" s="34"/>
      <c r="Q1831" s="34"/>
    </row>
    <row r="1832" spans="1:17" x14ac:dyDescent="0.3">
      <c r="A1832" s="1">
        <v>35266</v>
      </c>
      <c r="B1832" s="2">
        <v>40817</v>
      </c>
      <c r="C1832" s="1" t="s">
        <v>53</v>
      </c>
      <c r="D1832" s="1">
        <v>28</v>
      </c>
      <c r="E1832" s="1">
        <v>5993.74</v>
      </c>
      <c r="F1832" s="1" t="s">
        <v>21</v>
      </c>
      <c r="G1832" s="1">
        <v>69.64</v>
      </c>
      <c r="H1832" s="1">
        <f>(70/100*Canada_data[[#This Row],[Sales]])</f>
        <v>4195.6179999999995</v>
      </c>
      <c r="I1832" s="1">
        <f>Canada_data[[#This Row],[ Cost Of Goods ]]+Canada_data[[#This Row],[Shipping Cost]]</f>
        <v>4265.2579999999998</v>
      </c>
      <c r="J1832" s="1" t="s">
        <v>26</v>
      </c>
      <c r="K1832" s="1" t="s">
        <v>22</v>
      </c>
      <c r="L1832" s="1" t="s">
        <v>17</v>
      </c>
      <c r="M1832" s="1" t="s">
        <v>57</v>
      </c>
      <c r="N1832" s="1" t="s">
        <v>62</v>
      </c>
      <c r="O1832" s="2">
        <v>40878</v>
      </c>
      <c r="P1832" s="34"/>
      <c r="Q1832" s="34"/>
    </row>
    <row r="1833" spans="1:17" x14ac:dyDescent="0.3">
      <c r="A1833" s="1">
        <v>40001</v>
      </c>
      <c r="B1833" s="2" t="s">
        <v>266</v>
      </c>
      <c r="C1833" s="1" t="s">
        <v>60</v>
      </c>
      <c r="D1833" s="1">
        <v>46</v>
      </c>
      <c r="E1833" s="1">
        <v>1736.53</v>
      </c>
      <c r="F1833" s="1" t="s">
        <v>25</v>
      </c>
      <c r="G1833" s="1">
        <v>3.99</v>
      </c>
      <c r="H1833" s="1">
        <f>(70/100*Canada_data[[#This Row],[Sales]])</f>
        <v>1215.5709999999999</v>
      </c>
      <c r="I1833" s="1">
        <f>Canada_data[[#This Row],[ Cost Of Goods ]]+Canada_data[[#This Row],[Shipping Cost]]</f>
        <v>1219.5609999999999</v>
      </c>
      <c r="J1833" s="1" t="s">
        <v>56</v>
      </c>
      <c r="K1833" s="1" t="s">
        <v>29</v>
      </c>
      <c r="L1833" s="1" t="s">
        <v>27</v>
      </c>
      <c r="M1833" s="1" t="s">
        <v>76</v>
      </c>
      <c r="N1833" s="1" t="s">
        <v>19</v>
      </c>
      <c r="O1833" s="1" t="s">
        <v>131</v>
      </c>
      <c r="P1833" s="34"/>
      <c r="Q1833" s="34"/>
    </row>
    <row r="1834" spans="1:17" x14ac:dyDescent="0.3">
      <c r="A1834" s="1">
        <v>10662</v>
      </c>
      <c r="B1834" s="2">
        <v>40882</v>
      </c>
      <c r="C1834" s="1" t="s">
        <v>13</v>
      </c>
      <c r="D1834" s="1">
        <v>45</v>
      </c>
      <c r="E1834" s="1">
        <v>283.13</v>
      </c>
      <c r="F1834" s="1" t="s">
        <v>25</v>
      </c>
      <c r="G1834" s="1">
        <v>6.81</v>
      </c>
      <c r="H1834" s="1">
        <f>(70/100*Canada_data[[#This Row],[Sales]])</f>
        <v>198.19099999999997</v>
      </c>
      <c r="I1834" s="1">
        <f>Canada_data[[#This Row],[ Cost Of Goods ]]+Canada_data[[#This Row],[Shipping Cost]]</f>
        <v>205.00099999999998</v>
      </c>
      <c r="J1834" s="1" t="s">
        <v>49</v>
      </c>
      <c r="K1834" s="1" t="s">
        <v>29</v>
      </c>
      <c r="L1834" s="1" t="s">
        <v>27</v>
      </c>
      <c r="M1834" s="1" t="s">
        <v>28</v>
      </c>
      <c r="N1834" s="1" t="s">
        <v>19</v>
      </c>
      <c r="O1834" s="1" t="s">
        <v>110</v>
      </c>
      <c r="P1834" s="34"/>
      <c r="Q1834" s="34"/>
    </row>
    <row r="1835" spans="1:17" x14ac:dyDescent="0.3">
      <c r="A1835" s="1">
        <v>57447</v>
      </c>
      <c r="B1835" s="2">
        <v>40640</v>
      </c>
      <c r="C1835" s="1" t="s">
        <v>53</v>
      </c>
      <c r="D1835" s="1">
        <v>39</v>
      </c>
      <c r="E1835" s="1">
        <v>315.88</v>
      </c>
      <c r="F1835" s="1" t="s">
        <v>25</v>
      </c>
      <c r="G1835" s="1">
        <v>3.62</v>
      </c>
      <c r="H1835" s="1">
        <f>(70/100*Canada_data[[#This Row],[Sales]])</f>
        <v>221.11599999999999</v>
      </c>
      <c r="I1835" s="1">
        <f>Canada_data[[#This Row],[ Cost Of Goods ]]+Canada_data[[#This Row],[Shipping Cost]]</f>
        <v>224.73599999999999</v>
      </c>
      <c r="J1835" s="1" t="s">
        <v>56</v>
      </c>
      <c r="K1835" s="1" t="s">
        <v>22</v>
      </c>
      <c r="L1835" s="1" t="s">
        <v>30</v>
      </c>
      <c r="M1835" s="1" t="s">
        <v>31</v>
      </c>
      <c r="N1835" s="1" t="s">
        <v>32</v>
      </c>
      <c r="O1835" s="2">
        <v>40640</v>
      </c>
      <c r="P1835" s="34"/>
      <c r="Q1835" s="34"/>
    </row>
    <row r="1836" spans="1:17" x14ac:dyDescent="0.3">
      <c r="A1836" s="1">
        <v>27554</v>
      </c>
      <c r="B1836" s="2">
        <v>40819</v>
      </c>
      <c r="C1836" s="1" t="s">
        <v>20</v>
      </c>
      <c r="D1836" s="1">
        <v>45</v>
      </c>
      <c r="E1836" s="1">
        <v>12685.544</v>
      </c>
      <c r="F1836" s="1" t="s">
        <v>21</v>
      </c>
      <c r="G1836" s="1">
        <v>40.19</v>
      </c>
      <c r="H1836" s="1">
        <f>(70/100*Canada_data[[#This Row],[Sales]])</f>
        <v>8879.880799999999</v>
      </c>
      <c r="I1836" s="1">
        <f>Canada_data[[#This Row],[ Cost Of Goods ]]+Canada_data[[#This Row],[Shipping Cost]]</f>
        <v>8920.0707999999995</v>
      </c>
      <c r="J1836" s="1" t="s">
        <v>49</v>
      </c>
      <c r="K1836" s="1" t="s">
        <v>44</v>
      </c>
      <c r="L1836" s="1" t="s">
        <v>17</v>
      </c>
      <c r="M1836" s="1" t="s">
        <v>57</v>
      </c>
      <c r="N1836" s="1" t="s">
        <v>62</v>
      </c>
      <c r="O1836" s="2">
        <v>40880</v>
      </c>
      <c r="P1836" s="34"/>
      <c r="Q1836" s="34"/>
    </row>
    <row r="1837" spans="1:17" x14ac:dyDescent="0.3">
      <c r="A1837" s="1">
        <v>10340</v>
      </c>
      <c r="B1837" s="2" t="s">
        <v>159</v>
      </c>
      <c r="C1837" s="1" t="s">
        <v>35</v>
      </c>
      <c r="D1837" s="1">
        <v>15</v>
      </c>
      <c r="E1837" s="1">
        <v>311.98</v>
      </c>
      <c r="F1837" s="1" t="s">
        <v>25</v>
      </c>
      <c r="G1837" s="1">
        <v>5.53</v>
      </c>
      <c r="H1837" s="1">
        <f>(70/100*Canada_data[[#This Row],[Sales]])</f>
        <v>218.386</v>
      </c>
      <c r="I1837" s="1">
        <f>Canada_data[[#This Row],[ Cost Of Goods ]]+Canada_data[[#This Row],[Shipping Cost]]</f>
        <v>223.916</v>
      </c>
      <c r="J1837" s="1" t="s">
        <v>56</v>
      </c>
      <c r="K1837" s="1" t="s">
        <v>29</v>
      </c>
      <c r="L1837" s="1" t="s">
        <v>27</v>
      </c>
      <c r="M1837" s="1" t="s">
        <v>41</v>
      </c>
      <c r="N1837" s="1" t="s">
        <v>32</v>
      </c>
      <c r="O1837" s="1" t="s">
        <v>48</v>
      </c>
      <c r="P1837" s="34"/>
      <c r="Q1837" s="34"/>
    </row>
    <row r="1838" spans="1:17" x14ac:dyDescent="0.3">
      <c r="A1838" s="1">
        <v>53189</v>
      </c>
      <c r="B1838" s="2" t="s">
        <v>66</v>
      </c>
      <c r="C1838" s="1" t="s">
        <v>20</v>
      </c>
      <c r="D1838" s="1">
        <v>29</v>
      </c>
      <c r="E1838" s="1">
        <v>214.19</v>
      </c>
      <c r="F1838" s="1" t="s">
        <v>14</v>
      </c>
      <c r="G1838" s="1">
        <v>5.94</v>
      </c>
      <c r="H1838" s="1">
        <f>(70/100*Canada_data[[#This Row],[Sales]])</f>
        <v>149.93299999999999</v>
      </c>
      <c r="I1838" s="1">
        <f>Canada_data[[#This Row],[ Cost Of Goods ]]+Canada_data[[#This Row],[Shipping Cost]]</f>
        <v>155.87299999999999</v>
      </c>
      <c r="J1838" s="1" t="s">
        <v>15</v>
      </c>
      <c r="K1838" s="1" t="s">
        <v>22</v>
      </c>
      <c r="L1838" s="1" t="s">
        <v>27</v>
      </c>
      <c r="M1838" s="1" t="s">
        <v>28</v>
      </c>
      <c r="N1838" s="1" t="s">
        <v>19</v>
      </c>
      <c r="O1838" s="1" t="s">
        <v>66</v>
      </c>
      <c r="P1838" s="34"/>
      <c r="Q1838" s="34"/>
    </row>
    <row r="1839" spans="1:17" x14ac:dyDescent="0.3">
      <c r="A1839" s="1">
        <v>21606</v>
      </c>
      <c r="B1839" s="2" t="s">
        <v>185</v>
      </c>
      <c r="C1839" s="1" t="s">
        <v>53</v>
      </c>
      <c r="D1839" s="1">
        <v>43</v>
      </c>
      <c r="E1839" s="1">
        <v>1374.7</v>
      </c>
      <c r="F1839" s="1" t="s">
        <v>14</v>
      </c>
      <c r="G1839" s="1">
        <v>5.5</v>
      </c>
      <c r="H1839" s="1">
        <f>(70/100*Canada_data[[#This Row],[Sales]])</f>
        <v>962.29</v>
      </c>
      <c r="I1839" s="1">
        <f>Canada_data[[#This Row],[ Cost Of Goods ]]+Canada_data[[#This Row],[Shipping Cost]]</f>
        <v>967.79</v>
      </c>
      <c r="J1839" s="1" t="s">
        <v>56</v>
      </c>
      <c r="K1839" s="1" t="s">
        <v>44</v>
      </c>
      <c r="L1839" s="1" t="s">
        <v>30</v>
      </c>
      <c r="M1839" s="1" t="s">
        <v>31</v>
      </c>
      <c r="N1839" s="1" t="s">
        <v>19</v>
      </c>
      <c r="O1839" s="1" t="s">
        <v>186</v>
      </c>
      <c r="P1839" s="34"/>
      <c r="Q1839" s="34"/>
    </row>
    <row r="1840" spans="1:17" x14ac:dyDescent="0.3">
      <c r="A1840" s="1">
        <v>9700</v>
      </c>
      <c r="B1840" s="2">
        <v>40763</v>
      </c>
      <c r="C1840" s="1" t="s">
        <v>20</v>
      </c>
      <c r="D1840" s="1">
        <v>35</v>
      </c>
      <c r="E1840" s="1">
        <v>106.06</v>
      </c>
      <c r="F1840" s="1" t="s">
        <v>25</v>
      </c>
      <c r="G1840" s="1">
        <v>1.92</v>
      </c>
      <c r="H1840" s="1">
        <f>(70/100*Canada_data[[#This Row],[Sales]])</f>
        <v>74.24199999999999</v>
      </c>
      <c r="I1840" s="1">
        <f>Canada_data[[#This Row],[ Cost Of Goods ]]+Canada_data[[#This Row],[Shipping Cost]]</f>
        <v>76.161999999999992</v>
      </c>
      <c r="J1840" s="1" t="s">
        <v>40</v>
      </c>
      <c r="K1840" s="1" t="s">
        <v>16</v>
      </c>
      <c r="L1840" s="1" t="s">
        <v>27</v>
      </c>
      <c r="M1840" s="1" t="s">
        <v>37</v>
      </c>
      <c r="N1840" s="1" t="s">
        <v>38</v>
      </c>
      <c r="O1840" s="2">
        <v>40794</v>
      </c>
      <c r="P1840" s="34"/>
      <c r="Q1840" s="34"/>
    </row>
    <row r="1841" spans="1:17" x14ac:dyDescent="0.3">
      <c r="A1841" s="1">
        <v>17312</v>
      </c>
      <c r="B1841" s="2" t="s">
        <v>99</v>
      </c>
      <c r="C1841" s="1" t="s">
        <v>53</v>
      </c>
      <c r="D1841" s="1">
        <v>41</v>
      </c>
      <c r="E1841" s="1">
        <v>4610.2894999999999</v>
      </c>
      <c r="F1841" s="1" t="s">
        <v>25</v>
      </c>
      <c r="G1841" s="1">
        <v>2.5</v>
      </c>
      <c r="H1841" s="1">
        <f>(70/100*Canada_data[[#This Row],[Sales]])</f>
        <v>3227.2026499999997</v>
      </c>
      <c r="I1841" s="1">
        <f>Canada_data[[#This Row],[ Cost Of Goods ]]+Canada_data[[#This Row],[Shipping Cost]]</f>
        <v>3229.7026499999997</v>
      </c>
      <c r="J1841" s="1" t="s">
        <v>56</v>
      </c>
      <c r="K1841" s="1" t="s">
        <v>29</v>
      </c>
      <c r="L1841" s="1" t="s">
        <v>30</v>
      </c>
      <c r="M1841" s="1" t="s">
        <v>50</v>
      </c>
      <c r="N1841" s="1" t="s">
        <v>19</v>
      </c>
      <c r="O1841" s="1" t="s">
        <v>110</v>
      </c>
      <c r="P1841" s="34"/>
      <c r="Q1841" s="34"/>
    </row>
    <row r="1842" spans="1:17" x14ac:dyDescent="0.3">
      <c r="A1842" s="1">
        <v>24387</v>
      </c>
      <c r="B1842" s="2">
        <v>40824</v>
      </c>
      <c r="C1842" s="1" t="s">
        <v>20</v>
      </c>
      <c r="D1842" s="1">
        <v>23</v>
      </c>
      <c r="E1842" s="1">
        <v>1003.31</v>
      </c>
      <c r="F1842" s="1" t="s">
        <v>25</v>
      </c>
      <c r="G1842" s="1">
        <v>14.45</v>
      </c>
      <c r="H1842" s="1">
        <f>(70/100*Canada_data[[#This Row],[Sales]])</f>
        <v>702.31699999999989</v>
      </c>
      <c r="I1842" s="1">
        <f>Canada_data[[#This Row],[ Cost Of Goods ]]+Canada_data[[#This Row],[Shipping Cost]]</f>
        <v>716.76699999999994</v>
      </c>
      <c r="J1842" s="1" t="s">
        <v>26</v>
      </c>
      <c r="K1842" s="1" t="s">
        <v>44</v>
      </c>
      <c r="L1842" s="1" t="s">
        <v>17</v>
      </c>
      <c r="M1842" s="1" t="s">
        <v>18</v>
      </c>
      <c r="N1842" s="1" t="s">
        <v>93</v>
      </c>
      <c r="O1842" s="2">
        <v>40855</v>
      </c>
      <c r="P1842" s="34"/>
      <c r="Q1842" s="34"/>
    </row>
    <row r="1843" spans="1:17" x14ac:dyDescent="0.3">
      <c r="A1843" s="1">
        <v>53955</v>
      </c>
      <c r="B1843" s="2">
        <v>40636</v>
      </c>
      <c r="C1843" s="1" t="s">
        <v>20</v>
      </c>
      <c r="D1843" s="1">
        <v>43</v>
      </c>
      <c r="E1843" s="1">
        <v>5544.99</v>
      </c>
      <c r="F1843" s="1" t="s">
        <v>21</v>
      </c>
      <c r="G1843" s="1">
        <v>130</v>
      </c>
      <c r="H1843" s="1">
        <f>(70/100*Canada_data[[#This Row],[Sales]])</f>
        <v>3881.4929999999995</v>
      </c>
      <c r="I1843" s="1">
        <f>Canada_data[[#This Row],[ Cost Of Goods ]]+Canada_data[[#This Row],[Shipping Cost]]</f>
        <v>4011.4929999999995</v>
      </c>
      <c r="J1843" s="1" t="s">
        <v>40</v>
      </c>
      <c r="K1843" s="1" t="s">
        <v>29</v>
      </c>
      <c r="L1843" s="1" t="s">
        <v>17</v>
      </c>
      <c r="M1843" s="1" t="s">
        <v>23</v>
      </c>
      <c r="N1843" s="1" t="s">
        <v>24</v>
      </c>
      <c r="O1843" s="2">
        <v>40697</v>
      </c>
      <c r="P1843" s="34"/>
      <c r="Q1843" s="34"/>
    </row>
    <row r="1844" spans="1:17" x14ac:dyDescent="0.3">
      <c r="A1844" s="1">
        <v>10820</v>
      </c>
      <c r="B1844" s="2" t="s">
        <v>105</v>
      </c>
      <c r="C1844" s="1" t="s">
        <v>53</v>
      </c>
      <c r="D1844" s="1">
        <v>49</v>
      </c>
      <c r="E1844" s="1">
        <v>2072.12</v>
      </c>
      <c r="F1844" s="1" t="s">
        <v>14</v>
      </c>
      <c r="G1844" s="1">
        <v>8.99</v>
      </c>
      <c r="H1844" s="1">
        <f>(70/100*Canada_data[[#This Row],[Sales]])</f>
        <v>1450.4839999999999</v>
      </c>
      <c r="I1844" s="1">
        <f>Canada_data[[#This Row],[ Cost Of Goods ]]+Canada_data[[#This Row],[Shipping Cost]]</f>
        <v>1459.4739999999999</v>
      </c>
      <c r="J1844" s="1" t="s">
        <v>59</v>
      </c>
      <c r="K1844" s="1" t="s">
        <v>44</v>
      </c>
      <c r="L1844" s="1" t="s">
        <v>27</v>
      </c>
      <c r="M1844" s="1" t="s">
        <v>41</v>
      </c>
      <c r="N1844" s="1" t="s">
        <v>32</v>
      </c>
      <c r="O1844" s="1" t="s">
        <v>278</v>
      </c>
      <c r="P1844" s="34"/>
      <c r="Q1844" s="34"/>
    </row>
    <row r="1845" spans="1:17" x14ac:dyDescent="0.3">
      <c r="A1845" s="1">
        <v>55808</v>
      </c>
      <c r="B1845" s="2" t="s">
        <v>176</v>
      </c>
      <c r="C1845" s="1" t="s">
        <v>53</v>
      </c>
      <c r="D1845" s="1">
        <v>45</v>
      </c>
      <c r="E1845" s="1">
        <v>837.38599999999997</v>
      </c>
      <c r="F1845" s="1" t="s">
        <v>25</v>
      </c>
      <c r="G1845" s="1">
        <v>4.8099999999999996</v>
      </c>
      <c r="H1845" s="1">
        <f>(70/100*Canada_data[[#This Row],[Sales]])</f>
        <v>586.17019999999991</v>
      </c>
      <c r="I1845" s="1">
        <f>Canada_data[[#This Row],[ Cost Of Goods ]]+Canada_data[[#This Row],[Shipping Cost]]</f>
        <v>590.98019999999985</v>
      </c>
      <c r="J1845" s="1" t="s">
        <v>40</v>
      </c>
      <c r="K1845" s="1" t="s">
        <v>29</v>
      </c>
      <c r="L1845" s="1" t="s">
        <v>30</v>
      </c>
      <c r="M1845" s="1" t="s">
        <v>50</v>
      </c>
      <c r="N1845" s="1" t="s">
        <v>47</v>
      </c>
      <c r="O1845" s="1" t="s">
        <v>177</v>
      </c>
      <c r="P1845" s="34"/>
      <c r="Q1845" s="34"/>
    </row>
    <row r="1846" spans="1:17" x14ac:dyDescent="0.3">
      <c r="A1846" s="1">
        <v>2311</v>
      </c>
      <c r="B1846" s="2">
        <v>40548</v>
      </c>
      <c r="C1846" s="1" t="s">
        <v>35</v>
      </c>
      <c r="D1846" s="1">
        <v>31</v>
      </c>
      <c r="E1846" s="1">
        <v>1324.09</v>
      </c>
      <c r="F1846" s="1" t="s">
        <v>25</v>
      </c>
      <c r="G1846" s="1">
        <v>18.98</v>
      </c>
      <c r="H1846" s="1">
        <f>(70/100*Canada_data[[#This Row],[Sales]])</f>
        <v>926.86299999999983</v>
      </c>
      <c r="I1846" s="1">
        <f>Canada_data[[#This Row],[ Cost Of Goods ]]+Canada_data[[#This Row],[Shipping Cost]]</f>
        <v>945.84299999999985</v>
      </c>
      <c r="J1846" s="1" t="s">
        <v>15</v>
      </c>
      <c r="K1846" s="1" t="s">
        <v>29</v>
      </c>
      <c r="L1846" s="1" t="s">
        <v>17</v>
      </c>
      <c r="M1846" s="1" t="s">
        <v>18</v>
      </c>
      <c r="N1846" s="1" t="s">
        <v>19</v>
      </c>
      <c r="O1846" s="2">
        <v>40579</v>
      </c>
      <c r="P1846" s="34"/>
      <c r="Q1846" s="34"/>
    </row>
    <row r="1847" spans="1:17" x14ac:dyDescent="0.3">
      <c r="A1847" s="1">
        <v>44198</v>
      </c>
      <c r="B1847" s="2">
        <v>40634</v>
      </c>
      <c r="C1847" s="1" t="s">
        <v>20</v>
      </c>
      <c r="D1847" s="1">
        <v>35</v>
      </c>
      <c r="E1847" s="1">
        <v>625.94849999999997</v>
      </c>
      <c r="F1847" s="1" t="s">
        <v>14</v>
      </c>
      <c r="G1847" s="1">
        <v>3.3</v>
      </c>
      <c r="H1847" s="1">
        <f>(70/100*Canada_data[[#This Row],[Sales]])</f>
        <v>438.16394999999994</v>
      </c>
      <c r="I1847" s="1">
        <f>Canada_data[[#This Row],[ Cost Of Goods ]]+Canada_data[[#This Row],[Shipping Cost]]</f>
        <v>441.46394999999995</v>
      </c>
      <c r="J1847" s="1" t="s">
        <v>15</v>
      </c>
      <c r="K1847" s="1" t="s">
        <v>29</v>
      </c>
      <c r="L1847" s="1" t="s">
        <v>30</v>
      </c>
      <c r="M1847" s="1" t="s">
        <v>50</v>
      </c>
      <c r="N1847" s="1" t="s">
        <v>32</v>
      </c>
      <c r="O1847" s="2">
        <v>40634</v>
      </c>
      <c r="P1847" s="34"/>
      <c r="Q1847" s="34"/>
    </row>
    <row r="1848" spans="1:17" x14ac:dyDescent="0.3">
      <c r="A1848" s="1">
        <v>57479</v>
      </c>
      <c r="B1848" s="2" t="s">
        <v>161</v>
      </c>
      <c r="C1848" s="1" t="s">
        <v>35</v>
      </c>
      <c r="D1848" s="1">
        <v>37</v>
      </c>
      <c r="E1848" s="1">
        <v>132.12</v>
      </c>
      <c r="F1848" s="1" t="s">
        <v>25</v>
      </c>
      <c r="G1848" s="1">
        <v>0.5</v>
      </c>
      <c r="H1848" s="1">
        <f>(70/100*Canada_data[[#This Row],[Sales]])</f>
        <v>92.483999999999995</v>
      </c>
      <c r="I1848" s="1">
        <f>Canada_data[[#This Row],[ Cost Of Goods ]]+Canada_data[[#This Row],[Shipping Cost]]</f>
        <v>92.983999999999995</v>
      </c>
      <c r="J1848" s="1" t="s">
        <v>56</v>
      </c>
      <c r="K1848" s="1" t="s">
        <v>22</v>
      </c>
      <c r="L1848" s="1" t="s">
        <v>27</v>
      </c>
      <c r="M1848" s="1" t="s">
        <v>85</v>
      </c>
      <c r="N1848" s="1" t="s">
        <v>19</v>
      </c>
      <c r="O1848" s="1" t="s">
        <v>162</v>
      </c>
      <c r="P1848" s="34"/>
      <c r="Q1848" s="34"/>
    </row>
    <row r="1849" spans="1:17" x14ac:dyDescent="0.3">
      <c r="A1849" s="1">
        <v>54977</v>
      </c>
      <c r="B1849" s="2">
        <v>40823</v>
      </c>
      <c r="C1849" s="1" t="s">
        <v>13</v>
      </c>
      <c r="D1849" s="1">
        <v>24</v>
      </c>
      <c r="E1849" s="1">
        <v>344.25</v>
      </c>
      <c r="F1849" s="1" t="s">
        <v>25</v>
      </c>
      <c r="G1849" s="1">
        <v>6.46</v>
      </c>
      <c r="H1849" s="1">
        <f>(70/100*Canada_data[[#This Row],[Sales]])</f>
        <v>240.97499999999999</v>
      </c>
      <c r="I1849" s="1">
        <f>Canada_data[[#This Row],[ Cost Of Goods ]]+Canada_data[[#This Row],[Shipping Cost]]</f>
        <v>247.435</v>
      </c>
      <c r="J1849" s="1" t="s">
        <v>15</v>
      </c>
      <c r="K1849" s="1" t="s">
        <v>29</v>
      </c>
      <c r="L1849" s="1" t="s">
        <v>27</v>
      </c>
      <c r="M1849" s="1" t="s">
        <v>79</v>
      </c>
      <c r="N1849" s="1" t="s">
        <v>19</v>
      </c>
      <c r="O1849" s="1" t="s">
        <v>130</v>
      </c>
      <c r="P1849" s="34"/>
      <c r="Q1849" s="34"/>
    </row>
    <row r="1850" spans="1:17" x14ac:dyDescent="0.3">
      <c r="A1850" s="1">
        <v>22657</v>
      </c>
      <c r="B1850" s="2" t="s">
        <v>249</v>
      </c>
      <c r="C1850" s="1" t="s">
        <v>35</v>
      </c>
      <c r="D1850" s="1">
        <v>8</v>
      </c>
      <c r="E1850" s="1">
        <v>32.92</v>
      </c>
      <c r="F1850" s="1" t="s">
        <v>25</v>
      </c>
      <c r="G1850" s="1">
        <v>2</v>
      </c>
      <c r="H1850" s="1">
        <f>(70/100*Canada_data[[#This Row],[Sales]])</f>
        <v>23.044</v>
      </c>
      <c r="I1850" s="1">
        <f>Canada_data[[#This Row],[ Cost Of Goods ]]+Canada_data[[#This Row],[Shipping Cost]]</f>
        <v>25.044</v>
      </c>
      <c r="J1850" s="1" t="s">
        <v>15</v>
      </c>
      <c r="K1850" s="1" t="s">
        <v>22</v>
      </c>
      <c r="L1850" s="1" t="s">
        <v>27</v>
      </c>
      <c r="M1850" s="1" t="s">
        <v>102</v>
      </c>
      <c r="N1850" s="1" t="s">
        <v>38</v>
      </c>
      <c r="O1850" s="1" t="s">
        <v>172</v>
      </c>
      <c r="P1850" s="34"/>
      <c r="Q1850" s="34"/>
    </row>
    <row r="1851" spans="1:17" x14ac:dyDescent="0.3">
      <c r="A1851" s="1">
        <v>10308</v>
      </c>
      <c r="B1851" s="2" t="s">
        <v>71</v>
      </c>
      <c r="C1851" s="1" t="s">
        <v>35</v>
      </c>
      <c r="D1851" s="1">
        <v>40</v>
      </c>
      <c r="E1851" s="1">
        <v>5554.0360000000001</v>
      </c>
      <c r="F1851" s="1" t="s">
        <v>25</v>
      </c>
      <c r="G1851" s="1">
        <v>8.99</v>
      </c>
      <c r="H1851" s="1">
        <f>(70/100*Canada_data[[#This Row],[Sales]])</f>
        <v>3887.8251999999998</v>
      </c>
      <c r="I1851" s="1">
        <f>Canada_data[[#This Row],[ Cost Of Goods ]]+Canada_data[[#This Row],[Shipping Cost]]</f>
        <v>3896.8151999999995</v>
      </c>
      <c r="J1851" s="1" t="s">
        <v>108</v>
      </c>
      <c r="K1851" s="1" t="s">
        <v>44</v>
      </c>
      <c r="L1851" s="1" t="s">
        <v>30</v>
      </c>
      <c r="M1851" s="1" t="s">
        <v>50</v>
      </c>
      <c r="N1851" s="1" t="s">
        <v>19</v>
      </c>
      <c r="O1851" s="1" t="s">
        <v>146</v>
      </c>
      <c r="P1851" s="34"/>
      <c r="Q1851" s="34"/>
    </row>
    <row r="1852" spans="1:17" x14ac:dyDescent="0.3">
      <c r="A1852" s="1">
        <v>47553</v>
      </c>
      <c r="B1852" s="2" t="s">
        <v>100</v>
      </c>
      <c r="C1852" s="1" t="s">
        <v>60</v>
      </c>
      <c r="D1852" s="1">
        <v>49</v>
      </c>
      <c r="E1852" s="1">
        <v>20701.928</v>
      </c>
      <c r="F1852" s="1" t="s">
        <v>21</v>
      </c>
      <c r="G1852" s="1">
        <v>45.7</v>
      </c>
      <c r="H1852" s="1">
        <f>(70/100*Canada_data[[#This Row],[Sales]])</f>
        <v>14491.3496</v>
      </c>
      <c r="I1852" s="1">
        <f>Canada_data[[#This Row],[ Cost Of Goods ]]+Canada_data[[#This Row],[Shipping Cost]]</f>
        <v>14537.0496</v>
      </c>
      <c r="J1852" s="1" t="s">
        <v>15</v>
      </c>
      <c r="K1852" s="1" t="s">
        <v>22</v>
      </c>
      <c r="L1852" s="1" t="s">
        <v>17</v>
      </c>
      <c r="M1852" s="1" t="s">
        <v>57</v>
      </c>
      <c r="N1852" s="1" t="s">
        <v>62</v>
      </c>
      <c r="O1852" s="1" t="s">
        <v>238</v>
      </c>
      <c r="P1852" s="34"/>
      <c r="Q1852" s="34"/>
    </row>
    <row r="1853" spans="1:17" x14ac:dyDescent="0.3">
      <c r="A1853" s="1">
        <v>46372</v>
      </c>
      <c r="B1853" s="2" t="s">
        <v>131</v>
      </c>
      <c r="C1853" s="1" t="s">
        <v>35</v>
      </c>
      <c r="D1853" s="1">
        <v>15</v>
      </c>
      <c r="E1853" s="1">
        <v>81.97</v>
      </c>
      <c r="F1853" s="1" t="s">
        <v>25</v>
      </c>
      <c r="G1853" s="1">
        <v>8.33</v>
      </c>
      <c r="H1853" s="1">
        <f>(70/100*Canada_data[[#This Row],[Sales]])</f>
        <v>57.378999999999998</v>
      </c>
      <c r="I1853" s="1">
        <f>Canada_data[[#This Row],[ Cost Of Goods ]]+Canada_data[[#This Row],[Shipping Cost]]</f>
        <v>65.709000000000003</v>
      </c>
      <c r="J1853" s="1" t="s">
        <v>40</v>
      </c>
      <c r="K1853" s="1" t="s">
        <v>16</v>
      </c>
      <c r="L1853" s="1" t="s">
        <v>27</v>
      </c>
      <c r="M1853" s="1" t="s">
        <v>28</v>
      </c>
      <c r="N1853" s="1" t="s">
        <v>19</v>
      </c>
      <c r="O1853" s="1" t="s">
        <v>212</v>
      </c>
      <c r="P1853" s="34"/>
      <c r="Q1853" s="34"/>
    </row>
    <row r="1854" spans="1:17" x14ac:dyDescent="0.3">
      <c r="A1854" s="1">
        <v>43875</v>
      </c>
      <c r="B1854" s="2">
        <v>40736</v>
      </c>
      <c r="C1854" s="1" t="s">
        <v>20</v>
      </c>
      <c r="D1854" s="1">
        <v>40</v>
      </c>
      <c r="E1854" s="1">
        <v>727.64</v>
      </c>
      <c r="F1854" s="1" t="s">
        <v>25</v>
      </c>
      <c r="G1854" s="1">
        <v>8.51</v>
      </c>
      <c r="H1854" s="1">
        <f>(70/100*Canada_data[[#This Row],[Sales]])</f>
        <v>509.34799999999996</v>
      </c>
      <c r="I1854" s="1">
        <f>Canada_data[[#This Row],[ Cost Of Goods ]]+Canada_data[[#This Row],[Shipping Cost]]</f>
        <v>517.85799999999995</v>
      </c>
      <c r="J1854" s="1" t="s">
        <v>56</v>
      </c>
      <c r="K1854" s="1" t="s">
        <v>22</v>
      </c>
      <c r="L1854" s="1" t="s">
        <v>30</v>
      </c>
      <c r="M1854" s="1" t="s">
        <v>46</v>
      </c>
      <c r="N1854" s="1" t="s">
        <v>47</v>
      </c>
      <c r="O1854" s="2">
        <v>40798</v>
      </c>
      <c r="P1854" s="34"/>
      <c r="Q1854" s="34"/>
    </row>
    <row r="1855" spans="1:17" x14ac:dyDescent="0.3">
      <c r="A1855" s="1">
        <v>28807</v>
      </c>
      <c r="B1855" s="2" t="s">
        <v>232</v>
      </c>
      <c r="C1855" s="1" t="s">
        <v>35</v>
      </c>
      <c r="D1855" s="1">
        <v>9</v>
      </c>
      <c r="E1855" s="1">
        <v>59.35</v>
      </c>
      <c r="F1855" s="1" t="s">
        <v>14</v>
      </c>
      <c r="G1855" s="1">
        <v>8.33</v>
      </c>
      <c r="H1855" s="1">
        <f>(70/100*Canada_data[[#This Row],[Sales]])</f>
        <v>41.545000000000002</v>
      </c>
      <c r="I1855" s="1">
        <f>Canada_data[[#This Row],[ Cost Of Goods ]]+Canada_data[[#This Row],[Shipping Cost]]</f>
        <v>49.875</v>
      </c>
      <c r="J1855" s="1" t="s">
        <v>49</v>
      </c>
      <c r="K1855" s="1" t="s">
        <v>16</v>
      </c>
      <c r="L1855" s="1" t="s">
        <v>27</v>
      </c>
      <c r="M1855" s="1" t="s">
        <v>28</v>
      </c>
      <c r="N1855" s="1" t="s">
        <v>19</v>
      </c>
      <c r="O1855" s="2">
        <v>40547</v>
      </c>
      <c r="P1855" s="34"/>
      <c r="Q1855" s="34"/>
    </row>
    <row r="1856" spans="1:17" x14ac:dyDescent="0.3">
      <c r="A1856" s="1">
        <v>51302</v>
      </c>
      <c r="B1856" s="2" t="s">
        <v>263</v>
      </c>
      <c r="C1856" s="1" t="s">
        <v>53</v>
      </c>
      <c r="D1856" s="1">
        <v>44</v>
      </c>
      <c r="E1856" s="1">
        <v>167.55</v>
      </c>
      <c r="F1856" s="1" t="s">
        <v>25</v>
      </c>
      <c r="G1856" s="1">
        <v>7.5</v>
      </c>
      <c r="H1856" s="1">
        <f>(70/100*Canada_data[[#This Row],[Sales]])</f>
        <v>117.285</v>
      </c>
      <c r="I1856" s="1">
        <f>Canada_data[[#This Row],[ Cost Of Goods ]]+Canada_data[[#This Row],[Shipping Cost]]</f>
        <v>124.785</v>
      </c>
      <c r="J1856" s="1" t="s">
        <v>40</v>
      </c>
      <c r="K1856" s="1" t="s">
        <v>16</v>
      </c>
      <c r="L1856" s="1" t="s">
        <v>27</v>
      </c>
      <c r="M1856" s="1" t="s">
        <v>85</v>
      </c>
      <c r="N1856" s="1" t="s">
        <v>19</v>
      </c>
      <c r="O1856" s="1" t="s">
        <v>151</v>
      </c>
      <c r="P1856" s="34"/>
      <c r="Q1856" s="34"/>
    </row>
    <row r="1857" spans="1:17" x14ac:dyDescent="0.3">
      <c r="A1857" s="1">
        <v>42213</v>
      </c>
      <c r="B1857" s="2" t="s">
        <v>106</v>
      </c>
      <c r="C1857" s="1" t="s">
        <v>20</v>
      </c>
      <c r="D1857" s="1">
        <v>46</v>
      </c>
      <c r="E1857" s="1">
        <v>110.96</v>
      </c>
      <c r="F1857" s="1" t="s">
        <v>25</v>
      </c>
      <c r="G1857" s="1">
        <v>0.5</v>
      </c>
      <c r="H1857" s="1">
        <f>(70/100*Canada_data[[#This Row],[Sales]])</f>
        <v>77.671999999999997</v>
      </c>
      <c r="I1857" s="1">
        <f>Canada_data[[#This Row],[ Cost Of Goods ]]+Canada_data[[#This Row],[Shipping Cost]]</f>
        <v>78.171999999999997</v>
      </c>
      <c r="J1857" s="1" t="s">
        <v>43</v>
      </c>
      <c r="K1857" s="1" t="s">
        <v>44</v>
      </c>
      <c r="L1857" s="1" t="s">
        <v>27</v>
      </c>
      <c r="M1857" s="1" t="s">
        <v>85</v>
      </c>
      <c r="N1857" s="1" t="s">
        <v>19</v>
      </c>
      <c r="O1857" s="1" t="s">
        <v>191</v>
      </c>
      <c r="P1857" s="34"/>
      <c r="Q1857" s="34"/>
    </row>
    <row r="1858" spans="1:17" x14ac:dyDescent="0.3">
      <c r="A1858" s="1">
        <v>45156</v>
      </c>
      <c r="B1858" s="2">
        <v>40879</v>
      </c>
      <c r="C1858" s="1" t="s">
        <v>13</v>
      </c>
      <c r="D1858" s="1">
        <v>35</v>
      </c>
      <c r="E1858" s="1">
        <v>238.08</v>
      </c>
      <c r="F1858" s="1" t="s">
        <v>25</v>
      </c>
      <c r="G1858" s="1">
        <v>2.99</v>
      </c>
      <c r="H1858" s="1">
        <f>(70/100*Canada_data[[#This Row],[Sales]])</f>
        <v>166.65600000000001</v>
      </c>
      <c r="I1858" s="1">
        <f>Canada_data[[#This Row],[ Cost Of Goods ]]+Canada_data[[#This Row],[Shipping Cost]]</f>
        <v>169.64600000000002</v>
      </c>
      <c r="J1858" s="1" t="s">
        <v>108</v>
      </c>
      <c r="K1858" s="1" t="s">
        <v>29</v>
      </c>
      <c r="L1858" s="1" t="s">
        <v>27</v>
      </c>
      <c r="M1858" s="1" t="s">
        <v>79</v>
      </c>
      <c r="N1858" s="1" t="s">
        <v>19</v>
      </c>
      <c r="O1858" s="1" t="s">
        <v>242</v>
      </c>
      <c r="P1858" s="34"/>
      <c r="Q1858" s="34"/>
    </row>
    <row r="1859" spans="1:17" x14ac:dyDescent="0.3">
      <c r="A1859" s="1">
        <v>2978</v>
      </c>
      <c r="B1859" s="2">
        <v>40579</v>
      </c>
      <c r="C1859" s="1" t="s">
        <v>20</v>
      </c>
      <c r="D1859" s="1">
        <v>36</v>
      </c>
      <c r="E1859" s="1">
        <v>5410.95</v>
      </c>
      <c r="F1859" s="1" t="s">
        <v>25</v>
      </c>
      <c r="G1859" s="1">
        <v>19.989999999999998</v>
      </c>
      <c r="H1859" s="1">
        <f>(70/100*Canada_data[[#This Row],[Sales]])</f>
        <v>3787.6649999999995</v>
      </c>
      <c r="I1859" s="1">
        <f>Canada_data[[#This Row],[ Cost Of Goods ]]+Canada_data[[#This Row],[Shipping Cost]]</f>
        <v>3807.6549999999993</v>
      </c>
      <c r="J1859" s="1" t="s">
        <v>49</v>
      </c>
      <c r="K1859" s="1" t="s">
        <v>22</v>
      </c>
      <c r="L1859" s="1" t="s">
        <v>27</v>
      </c>
      <c r="M1859" s="1" t="s">
        <v>168</v>
      </c>
      <c r="N1859" s="1" t="s">
        <v>19</v>
      </c>
      <c r="O1859" s="2">
        <v>40638</v>
      </c>
      <c r="P1859" s="34"/>
      <c r="Q1859" s="34"/>
    </row>
    <row r="1860" spans="1:17" x14ac:dyDescent="0.3">
      <c r="A1860" s="1">
        <v>15719</v>
      </c>
      <c r="B1860" s="2" t="s">
        <v>258</v>
      </c>
      <c r="C1860" s="1" t="s">
        <v>20</v>
      </c>
      <c r="D1860" s="1">
        <v>18</v>
      </c>
      <c r="E1860" s="1">
        <v>5405.44</v>
      </c>
      <c r="F1860" s="1" t="s">
        <v>21</v>
      </c>
      <c r="G1860" s="1">
        <v>64.73</v>
      </c>
      <c r="H1860" s="1">
        <f>(70/100*Canada_data[[#This Row],[Sales]])</f>
        <v>3783.8079999999995</v>
      </c>
      <c r="I1860" s="1">
        <f>Canada_data[[#This Row],[ Cost Of Goods ]]+Canada_data[[#This Row],[Shipping Cost]]</f>
        <v>3848.5379999999996</v>
      </c>
      <c r="J1860" s="1" t="s">
        <v>56</v>
      </c>
      <c r="K1860" s="1" t="s">
        <v>29</v>
      </c>
      <c r="L1860" s="1" t="s">
        <v>17</v>
      </c>
      <c r="M1860" s="1" t="s">
        <v>23</v>
      </c>
      <c r="N1860" s="1" t="s">
        <v>24</v>
      </c>
      <c r="O1860" s="1" t="s">
        <v>224</v>
      </c>
      <c r="P1860" s="34"/>
      <c r="Q1860" s="34"/>
    </row>
    <row r="1861" spans="1:17" x14ac:dyDescent="0.3">
      <c r="A1861" s="1">
        <v>35649</v>
      </c>
      <c r="B1861" s="2">
        <v>40796</v>
      </c>
      <c r="C1861" s="1" t="s">
        <v>60</v>
      </c>
      <c r="D1861" s="1">
        <v>9</v>
      </c>
      <c r="E1861" s="1">
        <v>43.26</v>
      </c>
      <c r="F1861" s="1" t="s">
        <v>25</v>
      </c>
      <c r="G1861" s="1">
        <v>1.49</v>
      </c>
      <c r="H1861" s="1">
        <f>(70/100*Canada_data[[#This Row],[Sales]])</f>
        <v>30.281999999999996</v>
      </c>
      <c r="I1861" s="1">
        <f>Canada_data[[#This Row],[ Cost Of Goods ]]+Canada_data[[#This Row],[Shipping Cost]]</f>
        <v>31.771999999999995</v>
      </c>
      <c r="J1861" s="1" t="s">
        <v>15</v>
      </c>
      <c r="K1861" s="1" t="s">
        <v>16</v>
      </c>
      <c r="L1861" s="1" t="s">
        <v>27</v>
      </c>
      <c r="M1861" s="1" t="s">
        <v>79</v>
      </c>
      <c r="N1861" s="1" t="s">
        <v>19</v>
      </c>
      <c r="O1861" s="2">
        <v>40857</v>
      </c>
      <c r="P1861" s="34"/>
      <c r="Q1861" s="34"/>
    </row>
    <row r="1862" spans="1:17" x14ac:dyDescent="0.3">
      <c r="A1862" s="1">
        <v>38146</v>
      </c>
      <c r="B1862" s="2">
        <v>40736</v>
      </c>
      <c r="C1862" s="1" t="s">
        <v>13</v>
      </c>
      <c r="D1862" s="1">
        <v>41</v>
      </c>
      <c r="E1862" s="1">
        <v>782.05</v>
      </c>
      <c r="F1862" s="1" t="s">
        <v>25</v>
      </c>
      <c r="G1862" s="1">
        <v>14.87</v>
      </c>
      <c r="H1862" s="1">
        <f>(70/100*Canada_data[[#This Row],[Sales]])</f>
        <v>547.43499999999995</v>
      </c>
      <c r="I1862" s="1">
        <f>Canada_data[[#This Row],[ Cost Of Goods ]]+Canada_data[[#This Row],[Shipping Cost]]</f>
        <v>562.30499999999995</v>
      </c>
      <c r="J1862" s="1" t="s">
        <v>56</v>
      </c>
      <c r="K1862" s="1" t="s">
        <v>44</v>
      </c>
      <c r="L1862" s="1" t="s">
        <v>17</v>
      </c>
      <c r="M1862" s="1" t="s">
        <v>18</v>
      </c>
      <c r="N1862" s="1" t="s">
        <v>93</v>
      </c>
      <c r="O1862" s="2">
        <v>40736</v>
      </c>
      <c r="P1862" s="34"/>
      <c r="Q1862" s="34"/>
    </row>
    <row r="1863" spans="1:17" x14ac:dyDescent="0.3">
      <c r="A1863" s="1">
        <v>17765</v>
      </c>
      <c r="B1863" s="2" t="s">
        <v>54</v>
      </c>
      <c r="C1863" s="1" t="s">
        <v>53</v>
      </c>
      <c r="D1863" s="1">
        <v>36</v>
      </c>
      <c r="E1863" s="1">
        <v>79.02</v>
      </c>
      <c r="F1863" s="1" t="s">
        <v>25</v>
      </c>
      <c r="G1863" s="1">
        <v>6.05</v>
      </c>
      <c r="H1863" s="1">
        <f>(70/100*Canada_data[[#This Row],[Sales]])</f>
        <v>55.313999999999993</v>
      </c>
      <c r="I1863" s="1">
        <f>Canada_data[[#This Row],[ Cost Of Goods ]]+Canada_data[[#This Row],[Shipping Cost]]</f>
        <v>61.36399999999999</v>
      </c>
      <c r="J1863" s="1" t="s">
        <v>36</v>
      </c>
      <c r="K1863" s="1" t="s">
        <v>44</v>
      </c>
      <c r="L1863" s="1" t="s">
        <v>27</v>
      </c>
      <c r="M1863" s="1" t="s">
        <v>79</v>
      </c>
      <c r="N1863" s="1" t="s">
        <v>19</v>
      </c>
      <c r="O1863" s="1" t="s">
        <v>54</v>
      </c>
      <c r="P1863" s="34"/>
      <c r="Q1863" s="34"/>
    </row>
    <row r="1864" spans="1:17" x14ac:dyDescent="0.3">
      <c r="A1864" s="1">
        <v>40934</v>
      </c>
      <c r="B1864" s="2" t="s">
        <v>80</v>
      </c>
      <c r="C1864" s="1" t="s">
        <v>53</v>
      </c>
      <c r="D1864" s="1">
        <v>28</v>
      </c>
      <c r="E1864" s="1">
        <v>49.49</v>
      </c>
      <c r="F1864" s="1" t="s">
        <v>25</v>
      </c>
      <c r="G1864" s="1">
        <v>0.7</v>
      </c>
      <c r="H1864" s="1">
        <f>(70/100*Canada_data[[#This Row],[Sales]])</f>
        <v>34.643000000000001</v>
      </c>
      <c r="I1864" s="1">
        <f>Canada_data[[#This Row],[ Cost Of Goods ]]+Canada_data[[#This Row],[Shipping Cost]]</f>
        <v>35.343000000000004</v>
      </c>
      <c r="J1864" s="1" t="s">
        <v>36</v>
      </c>
      <c r="K1864" s="1" t="s">
        <v>29</v>
      </c>
      <c r="L1864" s="1" t="s">
        <v>27</v>
      </c>
      <c r="M1864" s="1" t="s">
        <v>41</v>
      </c>
      <c r="N1864" s="1" t="s">
        <v>38</v>
      </c>
      <c r="O1864" s="1" t="s">
        <v>33</v>
      </c>
      <c r="P1864" s="34"/>
      <c r="Q1864" s="34"/>
    </row>
    <row r="1865" spans="1:17" x14ac:dyDescent="0.3">
      <c r="A1865" s="1">
        <v>22850</v>
      </c>
      <c r="B1865" s="2" t="s">
        <v>178</v>
      </c>
      <c r="C1865" s="1" t="s">
        <v>60</v>
      </c>
      <c r="D1865" s="1">
        <v>4</v>
      </c>
      <c r="E1865" s="1">
        <v>105.13</v>
      </c>
      <c r="F1865" s="1" t="s">
        <v>25</v>
      </c>
      <c r="G1865" s="1">
        <v>4</v>
      </c>
      <c r="H1865" s="1">
        <f>(70/100*Canada_data[[#This Row],[Sales]])</f>
        <v>73.590999999999994</v>
      </c>
      <c r="I1865" s="1">
        <f>Canada_data[[#This Row],[ Cost Of Goods ]]+Canada_data[[#This Row],[Shipping Cost]]</f>
        <v>77.590999999999994</v>
      </c>
      <c r="J1865" s="1" t="s">
        <v>49</v>
      </c>
      <c r="K1865" s="1" t="s">
        <v>29</v>
      </c>
      <c r="L1865" s="1" t="s">
        <v>30</v>
      </c>
      <c r="M1865" s="1" t="s">
        <v>31</v>
      </c>
      <c r="N1865" s="1" t="s">
        <v>19</v>
      </c>
      <c r="O1865" s="2">
        <v>40548</v>
      </c>
      <c r="P1865" s="34"/>
      <c r="Q1865" s="34"/>
    </row>
    <row r="1866" spans="1:17" x14ac:dyDescent="0.3">
      <c r="A1866" s="1">
        <v>16737</v>
      </c>
      <c r="B1866" s="2" t="s">
        <v>215</v>
      </c>
      <c r="C1866" s="1" t="s">
        <v>53</v>
      </c>
      <c r="D1866" s="1">
        <v>15</v>
      </c>
      <c r="E1866" s="1">
        <v>1390.49</v>
      </c>
      <c r="F1866" s="1" t="s">
        <v>25</v>
      </c>
      <c r="G1866" s="1">
        <v>19.989999999999998</v>
      </c>
      <c r="H1866" s="1">
        <f>(70/100*Canada_data[[#This Row],[Sales]])</f>
        <v>973.34299999999996</v>
      </c>
      <c r="I1866" s="1">
        <f>Canada_data[[#This Row],[ Cost Of Goods ]]+Canada_data[[#This Row],[Shipping Cost]]</f>
        <v>993.33299999999997</v>
      </c>
      <c r="J1866" s="1" t="s">
        <v>108</v>
      </c>
      <c r="K1866" s="1" t="s">
        <v>29</v>
      </c>
      <c r="L1866" s="1" t="s">
        <v>27</v>
      </c>
      <c r="M1866" s="1" t="s">
        <v>168</v>
      </c>
      <c r="N1866" s="1" t="s">
        <v>19</v>
      </c>
      <c r="O1866" s="1" t="s">
        <v>261</v>
      </c>
      <c r="P1866" s="34"/>
      <c r="Q1866" s="34"/>
    </row>
    <row r="1867" spans="1:17" x14ac:dyDescent="0.3">
      <c r="A1867" s="1">
        <v>19264</v>
      </c>
      <c r="B1867" s="2" t="s">
        <v>264</v>
      </c>
      <c r="C1867" s="1" t="s">
        <v>35</v>
      </c>
      <c r="D1867" s="1">
        <v>40</v>
      </c>
      <c r="E1867" s="1">
        <v>161.72</v>
      </c>
      <c r="F1867" s="1" t="s">
        <v>25</v>
      </c>
      <c r="G1867" s="1">
        <v>5.26</v>
      </c>
      <c r="H1867" s="1">
        <f>(70/100*Canada_data[[#This Row],[Sales]])</f>
        <v>113.20399999999999</v>
      </c>
      <c r="I1867" s="1">
        <f>Canada_data[[#This Row],[ Cost Of Goods ]]+Canada_data[[#This Row],[Shipping Cost]]</f>
        <v>118.464</v>
      </c>
      <c r="J1867" s="1" t="s">
        <v>49</v>
      </c>
      <c r="K1867" s="1" t="s">
        <v>16</v>
      </c>
      <c r="L1867" s="1" t="s">
        <v>27</v>
      </c>
      <c r="M1867" s="1" t="s">
        <v>79</v>
      </c>
      <c r="N1867" s="1" t="s">
        <v>19</v>
      </c>
      <c r="O1867" s="2">
        <v>40553</v>
      </c>
      <c r="P1867" s="34"/>
      <c r="Q1867" s="34"/>
    </row>
    <row r="1868" spans="1:17" x14ac:dyDescent="0.3">
      <c r="A1868" s="1">
        <v>15622</v>
      </c>
      <c r="B1868" s="2" t="s">
        <v>149</v>
      </c>
      <c r="C1868" s="1" t="s">
        <v>35</v>
      </c>
      <c r="D1868" s="1">
        <v>21</v>
      </c>
      <c r="E1868" s="1">
        <v>135.99</v>
      </c>
      <c r="F1868" s="1" t="s">
        <v>25</v>
      </c>
      <c r="G1868" s="1">
        <v>9.68</v>
      </c>
      <c r="H1868" s="1">
        <f>(70/100*Canada_data[[#This Row],[Sales]])</f>
        <v>95.192999999999998</v>
      </c>
      <c r="I1868" s="1">
        <f>Canada_data[[#This Row],[ Cost Of Goods ]]+Canada_data[[#This Row],[Shipping Cost]]</f>
        <v>104.87299999999999</v>
      </c>
      <c r="J1868" s="1" t="s">
        <v>15</v>
      </c>
      <c r="K1868" s="1" t="s">
        <v>16</v>
      </c>
      <c r="L1868" s="1" t="s">
        <v>27</v>
      </c>
      <c r="M1868" s="1" t="s">
        <v>28</v>
      </c>
      <c r="N1868" s="1" t="s">
        <v>19</v>
      </c>
      <c r="O1868" s="1" t="s">
        <v>151</v>
      </c>
      <c r="P1868" s="34"/>
      <c r="Q1868" s="34"/>
    </row>
    <row r="1869" spans="1:17" x14ac:dyDescent="0.3">
      <c r="A1869" s="1">
        <v>513</v>
      </c>
      <c r="B1869" s="2" t="s">
        <v>178</v>
      </c>
      <c r="C1869" s="1" t="s">
        <v>35</v>
      </c>
      <c r="D1869" s="1">
        <v>33</v>
      </c>
      <c r="E1869" s="1">
        <v>5437.92</v>
      </c>
      <c r="F1869" s="1" t="s">
        <v>21</v>
      </c>
      <c r="G1869" s="1">
        <v>60.2</v>
      </c>
      <c r="H1869" s="1">
        <f>(70/100*Canada_data[[#This Row],[Sales]])</f>
        <v>3806.5439999999999</v>
      </c>
      <c r="I1869" s="1">
        <f>Canada_data[[#This Row],[ Cost Of Goods ]]+Canada_data[[#This Row],[Shipping Cost]]</f>
        <v>3866.7439999999997</v>
      </c>
      <c r="J1869" s="1" t="s">
        <v>56</v>
      </c>
      <c r="K1869" s="1" t="s">
        <v>29</v>
      </c>
      <c r="L1869" s="1" t="s">
        <v>17</v>
      </c>
      <c r="M1869" s="1" t="s">
        <v>23</v>
      </c>
      <c r="N1869" s="1" t="s">
        <v>24</v>
      </c>
      <c r="O1869" s="1" t="s">
        <v>178</v>
      </c>
      <c r="P1869" s="34"/>
      <c r="Q1869" s="34"/>
    </row>
    <row r="1870" spans="1:17" x14ac:dyDescent="0.3">
      <c r="A1870" s="1">
        <v>29569</v>
      </c>
      <c r="B1870" s="2">
        <v>40609</v>
      </c>
      <c r="C1870" s="1" t="s">
        <v>35</v>
      </c>
      <c r="D1870" s="1">
        <v>29</v>
      </c>
      <c r="E1870" s="1">
        <v>520.13</v>
      </c>
      <c r="F1870" s="1" t="s">
        <v>25</v>
      </c>
      <c r="G1870" s="1">
        <v>5.21</v>
      </c>
      <c r="H1870" s="1">
        <f>(70/100*Canada_data[[#This Row],[Sales]])</f>
        <v>364.09099999999995</v>
      </c>
      <c r="I1870" s="1">
        <f>Canada_data[[#This Row],[ Cost Of Goods ]]+Canada_data[[#This Row],[Shipping Cost]]</f>
        <v>369.30099999999993</v>
      </c>
      <c r="J1870" s="1" t="s">
        <v>59</v>
      </c>
      <c r="K1870" s="1" t="s">
        <v>16</v>
      </c>
      <c r="L1870" s="1" t="s">
        <v>27</v>
      </c>
      <c r="M1870" s="1" t="s">
        <v>28</v>
      </c>
      <c r="N1870" s="1" t="s">
        <v>19</v>
      </c>
      <c r="O1870" s="2">
        <v>40670</v>
      </c>
      <c r="P1870" s="34"/>
      <c r="Q1870" s="34"/>
    </row>
    <row r="1871" spans="1:17" x14ac:dyDescent="0.3">
      <c r="A1871" s="1">
        <v>23202</v>
      </c>
      <c r="B1871" s="2" t="s">
        <v>275</v>
      </c>
      <c r="C1871" s="1" t="s">
        <v>35</v>
      </c>
      <c r="D1871" s="1">
        <v>48</v>
      </c>
      <c r="E1871" s="1">
        <v>608.29</v>
      </c>
      <c r="F1871" s="1" t="s">
        <v>25</v>
      </c>
      <c r="G1871" s="1">
        <v>5.81</v>
      </c>
      <c r="H1871" s="1">
        <f>(70/100*Canada_data[[#This Row],[Sales]])</f>
        <v>425.80299999999994</v>
      </c>
      <c r="I1871" s="1">
        <f>Canada_data[[#This Row],[ Cost Of Goods ]]+Canada_data[[#This Row],[Shipping Cost]]</f>
        <v>431.61299999999994</v>
      </c>
      <c r="J1871" s="1" t="s">
        <v>56</v>
      </c>
      <c r="K1871" s="1" t="s">
        <v>44</v>
      </c>
      <c r="L1871" s="1" t="s">
        <v>27</v>
      </c>
      <c r="M1871" s="1" t="s">
        <v>41</v>
      </c>
      <c r="N1871" s="1" t="s">
        <v>32</v>
      </c>
      <c r="O1871" s="2">
        <v>40551</v>
      </c>
      <c r="P1871" s="34"/>
      <c r="Q1871" s="34"/>
    </row>
    <row r="1872" spans="1:17" x14ac:dyDescent="0.3">
      <c r="A1872" s="1">
        <v>10245</v>
      </c>
      <c r="B1872" s="2" t="s">
        <v>181</v>
      </c>
      <c r="C1872" s="1" t="s">
        <v>60</v>
      </c>
      <c r="D1872" s="1">
        <v>27</v>
      </c>
      <c r="E1872" s="1">
        <v>2645.88</v>
      </c>
      <c r="F1872" s="1" t="s">
        <v>21</v>
      </c>
      <c r="G1872" s="1">
        <v>57.38</v>
      </c>
      <c r="H1872" s="1">
        <f>(70/100*Canada_data[[#This Row],[Sales]])</f>
        <v>1852.116</v>
      </c>
      <c r="I1872" s="1">
        <f>Canada_data[[#This Row],[ Cost Of Goods ]]+Canada_data[[#This Row],[Shipping Cost]]</f>
        <v>1909.4960000000001</v>
      </c>
      <c r="J1872" s="1" t="s">
        <v>49</v>
      </c>
      <c r="K1872" s="1" t="s">
        <v>22</v>
      </c>
      <c r="L1872" s="1" t="s">
        <v>17</v>
      </c>
      <c r="M1872" s="1" t="s">
        <v>150</v>
      </c>
      <c r="N1872" s="1" t="s">
        <v>62</v>
      </c>
      <c r="O1872" s="1" t="s">
        <v>176</v>
      </c>
      <c r="P1872" s="34"/>
      <c r="Q1872" s="34"/>
    </row>
    <row r="1873" spans="1:17" x14ac:dyDescent="0.3">
      <c r="A1873" s="1">
        <v>12773</v>
      </c>
      <c r="B1873" s="2">
        <v>40848</v>
      </c>
      <c r="C1873" s="1" t="s">
        <v>13</v>
      </c>
      <c r="D1873" s="1">
        <v>15</v>
      </c>
      <c r="E1873" s="1">
        <v>67.41</v>
      </c>
      <c r="F1873" s="1" t="s">
        <v>25</v>
      </c>
      <c r="G1873" s="1">
        <v>6.6</v>
      </c>
      <c r="H1873" s="1">
        <f>(70/100*Canada_data[[#This Row],[Sales]])</f>
        <v>47.186999999999998</v>
      </c>
      <c r="I1873" s="1">
        <f>Canada_data[[#This Row],[ Cost Of Goods ]]+Canada_data[[#This Row],[Shipping Cost]]</f>
        <v>53.786999999999999</v>
      </c>
      <c r="J1873" s="1" t="s">
        <v>126</v>
      </c>
      <c r="K1873" s="1" t="s">
        <v>22</v>
      </c>
      <c r="L1873" s="1" t="s">
        <v>17</v>
      </c>
      <c r="M1873" s="1" t="s">
        <v>18</v>
      </c>
      <c r="N1873" s="1" t="s">
        <v>19</v>
      </c>
      <c r="O1873" s="1" t="s">
        <v>257</v>
      </c>
      <c r="P1873" s="34"/>
      <c r="Q1873" s="34"/>
    </row>
    <row r="1874" spans="1:17" x14ac:dyDescent="0.3">
      <c r="A1874" s="1">
        <v>33126</v>
      </c>
      <c r="B1874" s="2">
        <v>40888</v>
      </c>
      <c r="C1874" s="1" t="s">
        <v>20</v>
      </c>
      <c r="D1874" s="1">
        <v>46</v>
      </c>
      <c r="E1874" s="1">
        <v>5979.84</v>
      </c>
      <c r="F1874" s="1" t="s">
        <v>14</v>
      </c>
      <c r="G1874" s="1">
        <v>12.65</v>
      </c>
      <c r="H1874" s="1">
        <f>(70/100*Canada_data[[#This Row],[Sales]])</f>
        <v>4185.8879999999999</v>
      </c>
      <c r="I1874" s="1">
        <f>Canada_data[[#This Row],[ Cost Of Goods ]]+Canada_data[[#This Row],[Shipping Cost]]</f>
        <v>4198.5379999999996</v>
      </c>
      <c r="J1874" s="1" t="s">
        <v>15</v>
      </c>
      <c r="K1874" s="1" t="s">
        <v>44</v>
      </c>
      <c r="L1874" s="1" t="s">
        <v>17</v>
      </c>
      <c r="M1874" s="1" t="s">
        <v>23</v>
      </c>
      <c r="N1874" s="1" t="s">
        <v>47</v>
      </c>
      <c r="O1874" s="1" t="s">
        <v>80</v>
      </c>
      <c r="P1874" s="34"/>
      <c r="Q1874" s="34"/>
    </row>
    <row r="1875" spans="1:17" x14ac:dyDescent="0.3">
      <c r="A1875" s="1">
        <v>49349</v>
      </c>
      <c r="B1875" s="2">
        <v>40549</v>
      </c>
      <c r="C1875" s="1" t="s">
        <v>35</v>
      </c>
      <c r="D1875" s="1">
        <v>11</v>
      </c>
      <c r="E1875" s="1">
        <v>123.34</v>
      </c>
      <c r="F1875" s="1" t="s">
        <v>25</v>
      </c>
      <c r="G1875" s="1">
        <v>5.01</v>
      </c>
      <c r="H1875" s="1">
        <f>(70/100*Canada_data[[#This Row],[Sales]])</f>
        <v>86.337999999999994</v>
      </c>
      <c r="I1875" s="1">
        <f>Canada_data[[#This Row],[ Cost Of Goods ]]+Canada_data[[#This Row],[Shipping Cost]]</f>
        <v>91.347999999999999</v>
      </c>
      <c r="J1875" s="1" t="s">
        <v>56</v>
      </c>
      <c r="K1875" s="1" t="s">
        <v>29</v>
      </c>
      <c r="L1875" s="1" t="s">
        <v>27</v>
      </c>
      <c r="M1875" s="1" t="s">
        <v>28</v>
      </c>
      <c r="N1875" s="1" t="s">
        <v>19</v>
      </c>
      <c r="O1875" s="2">
        <v>40549</v>
      </c>
      <c r="P1875" s="34"/>
      <c r="Q1875" s="34"/>
    </row>
    <row r="1876" spans="1:17" x14ac:dyDescent="0.3">
      <c r="A1876" s="1">
        <v>16519</v>
      </c>
      <c r="B1876" s="2">
        <v>40822</v>
      </c>
      <c r="C1876" s="1" t="s">
        <v>60</v>
      </c>
      <c r="D1876" s="1">
        <v>49</v>
      </c>
      <c r="E1876" s="1">
        <v>138.96</v>
      </c>
      <c r="F1876" s="1" t="s">
        <v>25</v>
      </c>
      <c r="G1876" s="1">
        <v>0.7</v>
      </c>
      <c r="H1876" s="1">
        <f>(70/100*Canada_data[[#This Row],[Sales]])</f>
        <v>97.272000000000006</v>
      </c>
      <c r="I1876" s="1">
        <f>Canada_data[[#This Row],[ Cost Of Goods ]]+Canada_data[[#This Row],[Shipping Cost]]</f>
        <v>97.972000000000008</v>
      </c>
      <c r="J1876" s="1" t="s">
        <v>56</v>
      </c>
      <c r="K1876" s="1" t="s">
        <v>44</v>
      </c>
      <c r="L1876" s="1" t="s">
        <v>27</v>
      </c>
      <c r="M1876" s="1" t="s">
        <v>41</v>
      </c>
      <c r="N1876" s="1" t="s">
        <v>38</v>
      </c>
      <c r="O1876" s="2">
        <v>40883</v>
      </c>
      <c r="P1876" s="34"/>
      <c r="Q1876" s="34"/>
    </row>
    <row r="1877" spans="1:17" x14ac:dyDescent="0.3">
      <c r="A1877" s="1">
        <v>8580</v>
      </c>
      <c r="B1877" s="2" t="s">
        <v>58</v>
      </c>
      <c r="C1877" s="1" t="s">
        <v>35</v>
      </c>
      <c r="D1877" s="1">
        <v>12</v>
      </c>
      <c r="E1877" s="1">
        <v>151.49</v>
      </c>
      <c r="F1877" s="1" t="s">
        <v>25</v>
      </c>
      <c r="G1877" s="1">
        <v>6.97</v>
      </c>
      <c r="H1877" s="1">
        <f>(70/100*Canada_data[[#This Row],[Sales]])</f>
        <v>106.04300000000001</v>
      </c>
      <c r="I1877" s="1">
        <f>Canada_data[[#This Row],[ Cost Of Goods ]]+Canada_data[[#This Row],[Shipping Cost]]</f>
        <v>113.01300000000001</v>
      </c>
      <c r="J1877" s="1" t="s">
        <v>40</v>
      </c>
      <c r="K1877" s="1" t="s">
        <v>16</v>
      </c>
      <c r="L1877" s="1" t="s">
        <v>27</v>
      </c>
      <c r="M1877" s="1" t="s">
        <v>168</v>
      </c>
      <c r="N1877" s="1" t="s">
        <v>19</v>
      </c>
      <c r="O1877" s="1" t="s">
        <v>58</v>
      </c>
      <c r="P1877" s="34"/>
      <c r="Q1877" s="34"/>
    </row>
    <row r="1878" spans="1:17" x14ac:dyDescent="0.3">
      <c r="A1878" s="1">
        <v>56130</v>
      </c>
      <c r="B1878" s="2" t="s">
        <v>279</v>
      </c>
      <c r="C1878" s="1" t="s">
        <v>60</v>
      </c>
      <c r="D1878" s="1">
        <v>25</v>
      </c>
      <c r="E1878" s="1">
        <v>41.87</v>
      </c>
      <c r="F1878" s="1" t="s">
        <v>25</v>
      </c>
      <c r="G1878" s="1">
        <v>1.57</v>
      </c>
      <c r="H1878" s="1">
        <f>(70/100*Canada_data[[#This Row],[Sales]])</f>
        <v>29.308999999999997</v>
      </c>
      <c r="I1878" s="1">
        <f>Canada_data[[#This Row],[ Cost Of Goods ]]+Canada_data[[#This Row],[Shipping Cost]]</f>
        <v>30.878999999999998</v>
      </c>
      <c r="J1878" s="1" t="s">
        <v>15</v>
      </c>
      <c r="K1878" s="1" t="s">
        <v>22</v>
      </c>
      <c r="L1878" s="1" t="s">
        <v>27</v>
      </c>
      <c r="M1878" s="1" t="s">
        <v>41</v>
      </c>
      <c r="N1878" s="1" t="s">
        <v>38</v>
      </c>
      <c r="O1878" s="2">
        <v>40555</v>
      </c>
      <c r="P1878" s="34"/>
      <c r="Q1878" s="34"/>
    </row>
    <row r="1879" spans="1:17" x14ac:dyDescent="0.3">
      <c r="A1879" s="1">
        <v>8288</v>
      </c>
      <c r="B1879" s="2">
        <v>40791</v>
      </c>
      <c r="C1879" s="1" t="s">
        <v>20</v>
      </c>
      <c r="D1879" s="1">
        <v>22</v>
      </c>
      <c r="E1879" s="1">
        <v>1337.81</v>
      </c>
      <c r="F1879" s="1" t="s">
        <v>25</v>
      </c>
      <c r="G1879" s="1">
        <v>10.29</v>
      </c>
      <c r="H1879" s="1">
        <f>(70/100*Canada_data[[#This Row],[Sales]])</f>
        <v>936.46699999999987</v>
      </c>
      <c r="I1879" s="1">
        <f>Canada_data[[#This Row],[ Cost Of Goods ]]+Canada_data[[#This Row],[Shipping Cost]]</f>
        <v>946.75699999999983</v>
      </c>
      <c r="J1879" s="1" t="s">
        <v>40</v>
      </c>
      <c r="K1879" s="1" t="s">
        <v>22</v>
      </c>
      <c r="L1879" s="1" t="s">
        <v>27</v>
      </c>
      <c r="M1879" s="1" t="s">
        <v>79</v>
      </c>
      <c r="N1879" s="1" t="s">
        <v>19</v>
      </c>
      <c r="O1879" s="2">
        <v>40821</v>
      </c>
      <c r="P1879" s="34"/>
      <c r="Q1879" s="34"/>
    </row>
    <row r="1880" spans="1:17" x14ac:dyDescent="0.3">
      <c r="A1880" s="1">
        <v>44003</v>
      </c>
      <c r="B1880" s="2" t="s">
        <v>204</v>
      </c>
      <c r="C1880" s="1" t="s">
        <v>13</v>
      </c>
      <c r="D1880" s="1">
        <v>38</v>
      </c>
      <c r="E1880" s="1">
        <v>202.42</v>
      </c>
      <c r="F1880" s="1" t="s">
        <v>25</v>
      </c>
      <c r="G1880" s="1">
        <v>2.99</v>
      </c>
      <c r="H1880" s="1">
        <f>(70/100*Canada_data[[#This Row],[Sales]])</f>
        <v>141.69399999999999</v>
      </c>
      <c r="I1880" s="1">
        <f>Canada_data[[#This Row],[ Cost Of Goods ]]+Canada_data[[#This Row],[Shipping Cost]]</f>
        <v>144.684</v>
      </c>
      <c r="J1880" s="1" t="s">
        <v>15</v>
      </c>
      <c r="K1880" s="1" t="s">
        <v>29</v>
      </c>
      <c r="L1880" s="1" t="s">
        <v>27</v>
      </c>
      <c r="M1880" s="1" t="s">
        <v>79</v>
      </c>
      <c r="N1880" s="1" t="s">
        <v>19</v>
      </c>
      <c r="O1880" s="1" t="s">
        <v>163</v>
      </c>
      <c r="P1880" s="34"/>
      <c r="Q1880" s="34"/>
    </row>
    <row r="1881" spans="1:17" x14ac:dyDescent="0.3">
      <c r="A1881" s="1">
        <v>51201</v>
      </c>
      <c r="B1881" s="2" t="s">
        <v>95</v>
      </c>
      <c r="C1881" s="1" t="s">
        <v>35</v>
      </c>
      <c r="D1881" s="1">
        <v>42</v>
      </c>
      <c r="E1881" s="1">
        <v>312.05</v>
      </c>
      <c r="F1881" s="1" t="s">
        <v>25</v>
      </c>
      <c r="G1881" s="1">
        <v>11.51</v>
      </c>
      <c r="H1881" s="1">
        <f>(70/100*Canada_data[[#This Row],[Sales]])</f>
        <v>218.435</v>
      </c>
      <c r="I1881" s="1">
        <f>Canada_data[[#This Row],[ Cost Of Goods ]]+Canada_data[[#This Row],[Shipping Cost]]</f>
        <v>229.94499999999999</v>
      </c>
      <c r="J1881" s="1" t="s">
        <v>108</v>
      </c>
      <c r="K1881" s="1" t="s">
        <v>22</v>
      </c>
      <c r="L1881" s="1" t="s">
        <v>27</v>
      </c>
      <c r="M1881" s="1" t="s">
        <v>79</v>
      </c>
      <c r="N1881" s="1" t="s">
        <v>19</v>
      </c>
      <c r="O1881" s="1" t="s">
        <v>95</v>
      </c>
      <c r="P1881" s="34"/>
      <c r="Q1881" s="34"/>
    </row>
    <row r="1882" spans="1:17" x14ac:dyDescent="0.3">
      <c r="A1882" s="1">
        <v>44609</v>
      </c>
      <c r="B1882" s="2" t="s">
        <v>254</v>
      </c>
      <c r="C1882" s="1" t="s">
        <v>13</v>
      </c>
      <c r="D1882" s="1">
        <v>28</v>
      </c>
      <c r="E1882" s="1">
        <v>525.4</v>
      </c>
      <c r="F1882" s="1" t="s">
        <v>25</v>
      </c>
      <c r="G1882" s="1">
        <v>4.0999999999999996</v>
      </c>
      <c r="H1882" s="1">
        <f>(70/100*Canada_data[[#This Row],[Sales]])</f>
        <v>367.78</v>
      </c>
      <c r="I1882" s="1">
        <f>Canada_data[[#This Row],[ Cost Of Goods ]]+Canada_data[[#This Row],[Shipping Cost]]</f>
        <v>371.88</v>
      </c>
      <c r="J1882" s="1" t="s">
        <v>40</v>
      </c>
      <c r="K1882" s="1" t="s">
        <v>44</v>
      </c>
      <c r="L1882" s="1" t="s">
        <v>27</v>
      </c>
      <c r="M1882" s="1" t="s">
        <v>41</v>
      </c>
      <c r="N1882" s="1" t="s">
        <v>38</v>
      </c>
      <c r="O1882" s="1" t="s">
        <v>201</v>
      </c>
      <c r="P1882" s="34"/>
      <c r="Q1882" s="34"/>
    </row>
    <row r="1883" spans="1:17" x14ac:dyDescent="0.3">
      <c r="A1883" s="1">
        <v>24384</v>
      </c>
      <c r="B1883" s="2" t="s">
        <v>107</v>
      </c>
      <c r="C1883" s="1" t="s">
        <v>60</v>
      </c>
      <c r="D1883" s="1">
        <v>20</v>
      </c>
      <c r="E1883" s="1">
        <v>2458.2424999999998</v>
      </c>
      <c r="F1883" s="1" t="s">
        <v>25</v>
      </c>
      <c r="G1883" s="1">
        <v>8.99</v>
      </c>
      <c r="H1883" s="1">
        <f>(70/100*Canada_data[[#This Row],[Sales]])</f>
        <v>1720.7697499999997</v>
      </c>
      <c r="I1883" s="1">
        <f>Canada_data[[#This Row],[ Cost Of Goods ]]+Canada_data[[#This Row],[Shipping Cost]]</f>
        <v>1729.7597499999997</v>
      </c>
      <c r="J1883" s="1" t="s">
        <v>40</v>
      </c>
      <c r="K1883" s="1" t="s">
        <v>16</v>
      </c>
      <c r="L1883" s="1" t="s">
        <v>30</v>
      </c>
      <c r="M1883" s="1" t="s">
        <v>50</v>
      </c>
      <c r="N1883" s="1" t="s">
        <v>19</v>
      </c>
      <c r="O1883" s="1" t="s">
        <v>183</v>
      </c>
      <c r="P1883" s="34"/>
      <c r="Q1883" s="34"/>
    </row>
    <row r="1884" spans="1:17" x14ac:dyDescent="0.3">
      <c r="A1884" s="1">
        <v>29317</v>
      </c>
      <c r="B1884" s="2">
        <v>40584</v>
      </c>
      <c r="C1884" s="1" t="s">
        <v>53</v>
      </c>
      <c r="D1884" s="1">
        <v>40</v>
      </c>
      <c r="E1884" s="1">
        <v>7789.63</v>
      </c>
      <c r="F1884" s="1" t="s">
        <v>21</v>
      </c>
      <c r="G1884" s="1">
        <v>23.76</v>
      </c>
      <c r="H1884" s="1">
        <f>(70/100*Canada_data[[#This Row],[Sales]])</f>
        <v>5452.741</v>
      </c>
      <c r="I1884" s="1">
        <f>Canada_data[[#This Row],[ Cost Of Goods ]]+Canada_data[[#This Row],[Shipping Cost]]</f>
        <v>5476.5010000000002</v>
      </c>
      <c r="J1884" s="1" t="s">
        <v>59</v>
      </c>
      <c r="K1884" s="1" t="s">
        <v>22</v>
      </c>
      <c r="L1884" s="1" t="s">
        <v>17</v>
      </c>
      <c r="M1884" s="1" t="s">
        <v>23</v>
      </c>
      <c r="N1884" s="1" t="s">
        <v>24</v>
      </c>
      <c r="O1884" s="2">
        <v>40643</v>
      </c>
      <c r="P1884" s="34"/>
      <c r="Q1884" s="34"/>
    </row>
    <row r="1885" spans="1:17" x14ac:dyDescent="0.3">
      <c r="A1885" s="1">
        <v>50083</v>
      </c>
      <c r="B1885" s="2">
        <v>40759</v>
      </c>
      <c r="C1885" s="1" t="s">
        <v>53</v>
      </c>
      <c r="D1885" s="1">
        <v>33</v>
      </c>
      <c r="E1885" s="1">
        <v>13671.94</v>
      </c>
      <c r="F1885" s="1" t="s">
        <v>21</v>
      </c>
      <c r="G1885" s="1">
        <v>48.26</v>
      </c>
      <c r="H1885" s="1">
        <f>(70/100*Canada_data[[#This Row],[Sales]])</f>
        <v>9570.3580000000002</v>
      </c>
      <c r="I1885" s="1">
        <f>Canada_data[[#This Row],[ Cost Of Goods ]]+Canada_data[[#This Row],[Shipping Cost]]</f>
        <v>9618.6180000000004</v>
      </c>
      <c r="J1885" s="1" t="s">
        <v>56</v>
      </c>
      <c r="K1885" s="1" t="s">
        <v>44</v>
      </c>
      <c r="L1885" s="1" t="s">
        <v>30</v>
      </c>
      <c r="M1885" s="1" t="s">
        <v>46</v>
      </c>
      <c r="N1885" s="1" t="s">
        <v>62</v>
      </c>
      <c r="O1885" s="2">
        <v>40820</v>
      </c>
      <c r="P1885" s="34"/>
      <c r="Q1885" s="34"/>
    </row>
    <row r="1886" spans="1:17" x14ac:dyDescent="0.3">
      <c r="A1886" s="1">
        <v>9824</v>
      </c>
      <c r="B1886" s="2" t="s">
        <v>185</v>
      </c>
      <c r="C1886" s="1" t="s">
        <v>20</v>
      </c>
      <c r="D1886" s="1">
        <v>43</v>
      </c>
      <c r="E1886" s="1">
        <v>115.81</v>
      </c>
      <c r="F1886" s="1" t="s">
        <v>25</v>
      </c>
      <c r="G1886" s="1">
        <v>1.01</v>
      </c>
      <c r="H1886" s="1">
        <f>(70/100*Canada_data[[#This Row],[Sales]])</f>
        <v>81.066999999999993</v>
      </c>
      <c r="I1886" s="1">
        <f>Canada_data[[#This Row],[ Cost Of Goods ]]+Canada_data[[#This Row],[Shipping Cost]]</f>
        <v>82.076999999999998</v>
      </c>
      <c r="J1886" s="1" t="s">
        <v>49</v>
      </c>
      <c r="K1886" s="1" t="s">
        <v>16</v>
      </c>
      <c r="L1886" s="1" t="s">
        <v>27</v>
      </c>
      <c r="M1886" s="1" t="s">
        <v>41</v>
      </c>
      <c r="N1886" s="1" t="s">
        <v>38</v>
      </c>
      <c r="O1886" s="1" t="s">
        <v>155</v>
      </c>
      <c r="P1886" s="34"/>
      <c r="Q1886" s="34"/>
    </row>
    <row r="1887" spans="1:17" x14ac:dyDescent="0.3">
      <c r="A1887" s="1">
        <v>49349</v>
      </c>
      <c r="B1887" s="2">
        <v>40549</v>
      </c>
      <c r="C1887" s="1" t="s">
        <v>35</v>
      </c>
      <c r="D1887" s="1">
        <v>23</v>
      </c>
      <c r="E1887" s="1">
        <v>1642.47</v>
      </c>
      <c r="F1887" s="1" t="s">
        <v>21</v>
      </c>
      <c r="G1887" s="1">
        <v>60</v>
      </c>
      <c r="H1887" s="1">
        <f>(70/100*Canada_data[[#This Row],[Sales]])</f>
        <v>1149.729</v>
      </c>
      <c r="I1887" s="1">
        <f>Canada_data[[#This Row],[ Cost Of Goods ]]+Canada_data[[#This Row],[Shipping Cost]]</f>
        <v>1209.729</v>
      </c>
      <c r="J1887" s="1" t="s">
        <v>56</v>
      </c>
      <c r="K1887" s="1" t="s">
        <v>29</v>
      </c>
      <c r="L1887" s="1" t="s">
        <v>27</v>
      </c>
      <c r="M1887" s="1" t="s">
        <v>76</v>
      </c>
      <c r="N1887" s="1" t="s">
        <v>24</v>
      </c>
      <c r="O1887" s="2">
        <v>40608</v>
      </c>
      <c r="P1887" s="34"/>
      <c r="Q1887" s="34"/>
    </row>
    <row r="1888" spans="1:17" x14ac:dyDescent="0.3">
      <c r="A1888" s="1">
        <v>45381</v>
      </c>
      <c r="B1888" s="2" t="s">
        <v>112</v>
      </c>
      <c r="C1888" s="1" t="s">
        <v>60</v>
      </c>
      <c r="D1888" s="1">
        <v>26</v>
      </c>
      <c r="E1888" s="1">
        <v>164.1</v>
      </c>
      <c r="F1888" s="1" t="s">
        <v>14</v>
      </c>
      <c r="G1888" s="1">
        <v>5.01</v>
      </c>
      <c r="H1888" s="1">
        <f>(70/100*Canada_data[[#This Row],[Sales]])</f>
        <v>114.86999999999999</v>
      </c>
      <c r="I1888" s="1">
        <f>Canada_data[[#This Row],[ Cost Of Goods ]]+Canada_data[[#This Row],[Shipping Cost]]</f>
        <v>119.88</v>
      </c>
      <c r="J1888" s="1" t="s">
        <v>43</v>
      </c>
      <c r="K1888" s="1" t="s">
        <v>44</v>
      </c>
      <c r="L1888" s="1" t="s">
        <v>27</v>
      </c>
      <c r="M1888" s="1" t="s">
        <v>79</v>
      </c>
      <c r="N1888" s="1" t="s">
        <v>19</v>
      </c>
      <c r="O1888" s="1" t="s">
        <v>39</v>
      </c>
      <c r="P1888" s="34"/>
      <c r="Q1888" s="34"/>
    </row>
    <row r="1889" spans="1:17" x14ac:dyDescent="0.3">
      <c r="A1889" s="1">
        <v>22561</v>
      </c>
      <c r="B1889" s="2" t="s">
        <v>257</v>
      </c>
      <c r="C1889" s="1" t="s">
        <v>20</v>
      </c>
      <c r="D1889" s="1">
        <v>50</v>
      </c>
      <c r="E1889" s="1">
        <v>424</v>
      </c>
      <c r="F1889" s="1" t="s">
        <v>25</v>
      </c>
      <c r="G1889" s="1">
        <v>3.5</v>
      </c>
      <c r="H1889" s="1">
        <f>(70/100*Canada_data[[#This Row],[Sales]])</f>
        <v>296.79999999999995</v>
      </c>
      <c r="I1889" s="1">
        <f>Canada_data[[#This Row],[ Cost Of Goods ]]+Canada_data[[#This Row],[Shipping Cost]]</f>
        <v>300.29999999999995</v>
      </c>
      <c r="J1889" s="1" t="s">
        <v>43</v>
      </c>
      <c r="K1889" s="1" t="s">
        <v>16</v>
      </c>
      <c r="L1889" s="1" t="s">
        <v>27</v>
      </c>
      <c r="M1889" s="1" t="s">
        <v>76</v>
      </c>
      <c r="N1889" s="1" t="s">
        <v>19</v>
      </c>
      <c r="O1889" s="1" t="s">
        <v>185</v>
      </c>
      <c r="P1889" s="34"/>
      <c r="Q1889" s="34"/>
    </row>
    <row r="1890" spans="1:17" x14ac:dyDescent="0.3">
      <c r="A1890" s="1">
        <v>27105</v>
      </c>
      <c r="B1890" s="2" t="s">
        <v>177</v>
      </c>
      <c r="C1890" s="1" t="s">
        <v>53</v>
      </c>
      <c r="D1890" s="1">
        <v>37</v>
      </c>
      <c r="E1890" s="1">
        <v>223.74</v>
      </c>
      <c r="F1890" s="1" t="s">
        <v>25</v>
      </c>
      <c r="G1890" s="1">
        <v>2.5</v>
      </c>
      <c r="H1890" s="1">
        <f>(70/100*Canada_data[[#This Row],[Sales]])</f>
        <v>156.61799999999999</v>
      </c>
      <c r="I1890" s="1">
        <f>Canada_data[[#This Row],[ Cost Of Goods ]]+Canada_data[[#This Row],[Shipping Cost]]</f>
        <v>159.11799999999999</v>
      </c>
      <c r="J1890" s="1" t="s">
        <v>15</v>
      </c>
      <c r="K1890" s="1" t="s">
        <v>29</v>
      </c>
      <c r="L1890" s="1" t="s">
        <v>27</v>
      </c>
      <c r="M1890" s="1" t="s">
        <v>168</v>
      </c>
      <c r="N1890" s="1" t="s">
        <v>19</v>
      </c>
      <c r="O1890" s="1" t="s">
        <v>165</v>
      </c>
      <c r="P1890" s="34"/>
      <c r="Q1890" s="34"/>
    </row>
    <row r="1891" spans="1:17" x14ac:dyDescent="0.3">
      <c r="A1891" s="1">
        <v>42148</v>
      </c>
      <c r="B1891" s="2" t="s">
        <v>61</v>
      </c>
      <c r="C1891" s="1" t="s">
        <v>20</v>
      </c>
      <c r="D1891" s="1">
        <v>11</v>
      </c>
      <c r="E1891" s="1">
        <v>45.31</v>
      </c>
      <c r="F1891" s="1" t="s">
        <v>25</v>
      </c>
      <c r="G1891" s="1">
        <v>2.97</v>
      </c>
      <c r="H1891" s="1">
        <f>(70/100*Canada_data[[#This Row],[Sales]])</f>
        <v>31.716999999999999</v>
      </c>
      <c r="I1891" s="1">
        <f>Canada_data[[#This Row],[ Cost Of Goods ]]+Canada_data[[#This Row],[Shipping Cost]]</f>
        <v>34.686999999999998</v>
      </c>
      <c r="J1891" s="1" t="s">
        <v>15</v>
      </c>
      <c r="K1891" s="1" t="s">
        <v>22</v>
      </c>
      <c r="L1891" s="1" t="s">
        <v>27</v>
      </c>
      <c r="M1891" s="1" t="s">
        <v>28</v>
      </c>
      <c r="N1891" s="1" t="s">
        <v>38</v>
      </c>
      <c r="O1891" s="1" t="s">
        <v>116</v>
      </c>
      <c r="P1891" s="34"/>
      <c r="Q1891" s="34"/>
    </row>
    <row r="1892" spans="1:17" x14ac:dyDescent="0.3">
      <c r="A1892" s="1">
        <v>25863</v>
      </c>
      <c r="B1892" s="2" t="s">
        <v>146</v>
      </c>
      <c r="C1892" s="1" t="s">
        <v>53</v>
      </c>
      <c r="D1892" s="1">
        <v>18</v>
      </c>
      <c r="E1892" s="1">
        <v>340.68849999999998</v>
      </c>
      <c r="F1892" s="1" t="s">
        <v>14</v>
      </c>
      <c r="G1892" s="1">
        <v>4.8099999999999996</v>
      </c>
      <c r="H1892" s="1">
        <f>(70/100*Canada_data[[#This Row],[Sales]])</f>
        <v>238.48194999999996</v>
      </c>
      <c r="I1892" s="1">
        <f>Canada_data[[#This Row],[ Cost Of Goods ]]+Canada_data[[#This Row],[Shipping Cost]]</f>
        <v>243.29194999999996</v>
      </c>
      <c r="J1892" s="1" t="s">
        <v>56</v>
      </c>
      <c r="K1892" s="1" t="s">
        <v>22</v>
      </c>
      <c r="L1892" s="1" t="s">
        <v>30</v>
      </c>
      <c r="M1892" s="1" t="s">
        <v>50</v>
      </c>
      <c r="N1892" s="1" t="s">
        <v>47</v>
      </c>
      <c r="O1892" s="1" t="s">
        <v>174</v>
      </c>
      <c r="P1892" s="34"/>
      <c r="Q1892" s="34"/>
    </row>
    <row r="1893" spans="1:17" x14ac:dyDescent="0.3">
      <c r="A1893" s="1">
        <v>52321</v>
      </c>
      <c r="B1893" s="2">
        <v>40674</v>
      </c>
      <c r="C1893" s="1" t="s">
        <v>35</v>
      </c>
      <c r="D1893" s="1">
        <v>48</v>
      </c>
      <c r="E1893" s="1">
        <v>617.26</v>
      </c>
      <c r="F1893" s="1" t="s">
        <v>25</v>
      </c>
      <c r="G1893" s="1">
        <v>6.13</v>
      </c>
      <c r="H1893" s="1">
        <f>(70/100*Canada_data[[#This Row],[Sales]])</f>
        <v>432.08199999999999</v>
      </c>
      <c r="I1893" s="1">
        <f>Canada_data[[#This Row],[ Cost Of Goods ]]+Canada_data[[#This Row],[Shipping Cost]]</f>
        <v>438.21199999999999</v>
      </c>
      <c r="J1893" s="1" t="s">
        <v>26</v>
      </c>
      <c r="K1893" s="1" t="s">
        <v>44</v>
      </c>
      <c r="L1893" s="1" t="s">
        <v>27</v>
      </c>
      <c r="M1893" s="1" t="s">
        <v>64</v>
      </c>
      <c r="N1893" s="1" t="s">
        <v>19</v>
      </c>
      <c r="O1893" s="2">
        <v>40735</v>
      </c>
      <c r="P1893" s="34"/>
      <c r="Q1893" s="34"/>
    </row>
    <row r="1894" spans="1:17" x14ac:dyDescent="0.3">
      <c r="A1894" s="1">
        <v>12867</v>
      </c>
      <c r="B1894" s="2">
        <v>40850</v>
      </c>
      <c r="C1894" s="1" t="s">
        <v>53</v>
      </c>
      <c r="D1894" s="1">
        <v>6</v>
      </c>
      <c r="E1894" s="1">
        <v>127.49</v>
      </c>
      <c r="F1894" s="1" t="s">
        <v>14</v>
      </c>
      <c r="G1894" s="1">
        <v>4</v>
      </c>
      <c r="H1894" s="1">
        <f>(70/100*Canada_data[[#This Row],[Sales]])</f>
        <v>89.242999999999995</v>
      </c>
      <c r="I1894" s="1">
        <f>Canada_data[[#This Row],[ Cost Of Goods ]]+Canada_data[[#This Row],[Shipping Cost]]</f>
        <v>93.242999999999995</v>
      </c>
      <c r="J1894" s="1" t="s">
        <v>40</v>
      </c>
      <c r="K1894" s="1" t="s">
        <v>22</v>
      </c>
      <c r="L1894" s="1" t="s">
        <v>30</v>
      </c>
      <c r="M1894" s="1" t="s">
        <v>31</v>
      </c>
      <c r="N1894" s="1" t="s">
        <v>19</v>
      </c>
      <c r="O1894" s="2">
        <v>40850</v>
      </c>
      <c r="P1894" s="34"/>
      <c r="Q1894" s="34"/>
    </row>
    <row r="1895" spans="1:17" x14ac:dyDescent="0.3">
      <c r="A1895" s="1">
        <v>23522</v>
      </c>
      <c r="B1895" s="2">
        <v>40851</v>
      </c>
      <c r="C1895" s="1" t="s">
        <v>20</v>
      </c>
      <c r="D1895" s="1">
        <v>19</v>
      </c>
      <c r="E1895" s="1">
        <v>2899.98</v>
      </c>
      <c r="F1895" s="1" t="s">
        <v>25</v>
      </c>
      <c r="G1895" s="1">
        <v>5.5</v>
      </c>
      <c r="H1895" s="1">
        <f>(70/100*Canada_data[[#This Row],[Sales]])</f>
        <v>2029.9859999999999</v>
      </c>
      <c r="I1895" s="1">
        <f>Canada_data[[#This Row],[ Cost Of Goods ]]+Canada_data[[#This Row],[Shipping Cost]]</f>
        <v>2035.4859999999999</v>
      </c>
      <c r="J1895" s="1" t="s">
        <v>36</v>
      </c>
      <c r="K1895" s="1" t="s">
        <v>44</v>
      </c>
      <c r="L1895" s="1" t="s">
        <v>30</v>
      </c>
      <c r="M1895" s="1" t="s">
        <v>31</v>
      </c>
      <c r="N1895" s="1" t="s">
        <v>19</v>
      </c>
      <c r="O1895" s="2">
        <v>40881</v>
      </c>
      <c r="P1895" s="34"/>
      <c r="Q1895" s="34"/>
    </row>
    <row r="1896" spans="1:17" x14ac:dyDescent="0.3">
      <c r="A1896" s="1">
        <v>55425</v>
      </c>
      <c r="B1896" s="2">
        <v>40554</v>
      </c>
      <c r="C1896" s="1" t="s">
        <v>20</v>
      </c>
      <c r="D1896" s="1">
        <v>7</v>
      </c>
      <c r="E1896" s="1">
        <v>73.86</v>
      </c>
      <c r="F1896" s="1" t="s">
        <v>25</v>
      </c>
      <c r="G1896" s="1">
        <v>9.4499999999999993</v>
      </c>
      <c r="H1896" s="1">
        <f>(70/100*Canada_data[[#This Row],[Sales]])</f>
        <v>51.701999999999998</v>
      </c>
      <c r="I1896" s="1">
        <f>Canada_data[[#This Row],[ Cost Of Goods ]]+Canada_data[[#This Row],[Shipping Cost]]</f>
        <v>61.152000000000001</v>
      </c>
      <c r="J1896" s="1" t="s">
        <v>43</v>
      </c>
      <c r="K1896" s="1" t="s">
        <v>22</v>
      </c>
      <c r="L1896" s="1" t="s">
        <v>27</v>
      </c>
      <c r="M1896" s="1" t="s">
        <v>64</v>
      </c>
      <c r="N1896" s="1" t="s">
        <v>19</v>
      </c>
      <c r="O1896" s="2">
        <v>40585</v>
      </c>
      <c r="P1896" s="34"/>
      <c r="Q1896" s="34"/>
    </row>
    <row r="1897" spans="1:17" x14ac:dyDescent="0.3">
      <c r="A1897" s="1">
        <v>2208</v>
      </c>
      <c r="B1897" s="2" t="s">
        <v>178</v>
      </c>
      <c r="C1897" s="1" t="s">
        <v>53</v>
      </c>
      <c r="D1897" s="1">
        <v>41</v>
      </c>
      <c r="E1897" s="1">
        <v>23281.05</v>
      </c>
      <c r="F1897" s="1" t="s">
        <v>25</v>
      </c>
      <c r="G1897" s="1">
        <v>24.49</v>
      </c>
      <c r="H1897" s="1">
        <f>(70/100*Canada_data[[#This Row],[Sales]])</f>
        <v>16296.734999999999</v>
      </c>
      <c r="I1897" s="1">
        <f>Canada_data[[#This Row],[ Cost Of Goods ]]+Canada_data[[#This Row],[Shipping Cost]]</f>
        <v>16321.224999999999</v>
      </c>
      <c r="J1897" s="1" t="s">
        <v>43</v>
      </c>
      <c r="K1897" s="1" t="s">
        <v>29</v>
      </c>
      <c r="L1897" s="1" t="s">
        <v>30</v>
      </c>
      <c r="M1897" s="1" t="s">
        <v>214</v>
      </c>
      <c r="N1897" s="1" t="s">
        <v>93</v>
      </c>
      <c r="O1897" s="2">
        <v>40548</v>
      </c>
      <c r="P1897" s="34"/>
      <c r="Q1897" s="34"/>
    </row>
    <row r="1898" spans="1:17" x14ac:dyDescent="0.3">
      <c r="A1898" s="1">
        <v>56032</v>
      </c>
      <c r="B1898" s="2" t="s">
        <v>88</v>
      </c>
      <c r="C1898" s="1" t="s">
        <v>53</v>
      </c>
      <c r="D1898" s="1">
        <v>25</v>
      </c>
      <c r="E1898" s="1">
        <v>3923.27</v>
      </c>
      <c r="F1898" s="1" t="s">
        <v>21</v>
      </c>
      <c r="G1898" s="1">
        <v>60</v>
      </c>
      <c r="H1898" s="1">
        <f>(70/100*Canada_data[[#This Row],[Sales]])</f>
        <v>2746.2889999999998</v>
      </c>
      <c r="I1898" s="1">
        <f>Canada_data[[#This Row],[ Cost Of Goods ]]+Canada_data[[#This Row],[Shipping Cost]]</f>
        <v>2806.2889999999998</v>
      </c>
      <c r="J1898" s="1" t="s">
        <v>108</v>
      </c>
      <c r="K1898" s="1" t="s">
        <v>22</v>
      </c>
      <c r="L1898" s="1" t="s">
        <v>17</v>
      </c>
      <c r="M1898" s="1" t="s">
        <v>57</v>
      </c>
      <c r="N1898" s="1" t="s">
        <v>24</v>
      </c>
      <c r="O1898" s="1" t="s">
        <v>134</v>
      </c>
      <c r="P1898" s="34"/>
      <c r="Q1898" s="34"/>
    </row>
    <row r="1899" spans="1:17" x14ac:dyDescent="0.3">
      <c r="A1899" s="1">
        <v>49762</v>
      </c>
      <c r="B1899" s="2" t="s">
        <v>244</v>
      </c>
      <c r="C1899" s="1" t="s">
        <v>35</v>
      </c>
      <c r="D1899" s="1">
        <v>35</v>
      </c>
      <c r="E1899" s="1">
        <v>99.13</v>
      </c>
      <c r="F1899" s="1" t="s">
        <v>25</v>
      </c>
      <c r="G1899" s="1">
        <v>0.81</v>
      </c>
      <c r="H1899" s="1">
        <f>(70/100*Canada_data[[#This Row],[Sales]])</f>
        <v>69.390999999999991</v>
      </c>
      <c r="I1899" s="1">
        <f>Canada_data[[#This Row],[ Cost Of Goods ]]+Canada_data[[#This Row],[Shipping Cost]]</f>
        <v>70.200999999999993</v>
      </c>
      <c r="J1899" s="1" t="s">
        <v>36</v>
      </c>
      <c r="K1899" s="1" t="s">
        <v>22</v>
      </c>
      <c r="L1899" s="1" t="s">
        <v>27</v>
      </c>
      <c r="M1899" s="1" t="s">
        <v>41</v>
      </c>
      <c r="N1899" s="1" t="s">
        <v>38</v>
      </c>
      <c r="O1899" s="1" t="s">
        <v>153</v>
      </c>
      <c r="P1899" s="34"/>
      <c r="Q1899" s="34"/>
    </row>
    <row r="1900" spans="1:17" x14ac:dyDescent="0.3">
      <c r="A1900" s="1">
        <v>54977</v>
      </c>
      <c r="B1900" s="2">
        <v>40823</v>
      </c>
      <c r="C1900" s="1" t="s">
        <v>13</v>
      </c>
      <c r="D1900" s="1">
        <v>12</v>
      </c>
      <c r="E1900" s="1">
        <v>64.77</v>
      </c>
      <c r="F1900" s="1" t="s">
        <v>25</v>
      </c>
      <c r="G1900" s="1">
        <v>1</v>
      </c>
      <c r="H1900" s="1">
        <f>(70/100*Canada_data[[#This Row],[Sales]])</f>
        <v>45.338999999999992</v>
      </c>
      <c r="I1900" s="1">
        <f>Canada_data[[#This Row],[ Cost Of Goods ]]+Canada_data[[#This Row],[Shipping Cost]]</f>
        <v>46.338999999999992</v>
      </c>
      <c r="J1900" s="1" t="s">
        <v>15</v>
      </c>
      <c r="K1900" s="1" t="s">
        <v>29</v>
      </c>
      <c r="L1900" s="1" t="s">
        <v>27</v>
      </c>
      <c r="M1900" s="1" t="s">
        <v>41</v>
      </c>
      <c r="N1900" s="1" t="s">
        <v>38</v>
      </c>
      <c r="O1900" s="1" t="s">
        <v>120</v>
      </c>
      <c r="P1900" s="34"/>
      <c r="Q1900" s="34"/>
    </row>
    <row r="1901" spans="1:17" x14ac:dyDescent="0.3">
      <c r="A1901" s="1">
        <v>43397</v>
      </c>
      <c r="B1901" s="2">
        <v>40882</v>
      </c>
      <c r="C1901" s="1" t="s">
        <v>20</v>
      </c>
      <c r="D1901" s="1">
        <v>35</v>
      </c>
      <c r="E1901" s="1">
        <v>2130.31</v>
      </c>
      <c r="F1901" s="1" t="s">
        <v>21</v>
      </c>
      <c r="G1901" s="1">
        <v>32.409999999999997</v>
      </c>
      <c r="H1901" s="1">
        <f>(70/100*Canada_data[[#This Row],[Sales]])</f>
        <v>1491.2169999999999</v>
      </c>
      <c r="I1901" s="1">
        <f>Canada_data[[#This Row],[ Cost Of Goods ]]+Canada_data[[#This Row],[Shipping Cost]]</f>
        <v>1523.627</v>
      </c>
      <c r="J1901" s="1" t="s">
        <v>15</v>
      </c>
      <c r="K1901" s="1" t="s">
        <v>22</v>
      </c>
      <c r="L1901" s="1" t="s">
        <v>17</v>
      </c>
      <c r="M1901" s="1" t="s">
        <v>23</v>
      </c>
      <c r="N1901" s="1" t="s">
        <v>24</v>
      </c>
      <c r="O1901" s="1" t="s">
        <v>199</v>
      </c>
      <c r="P1901" s="34"/>
      <c r="Q1901" s="34"/>
    </row>
    <row r="1902" spans="1:17" x14ac:dyDescent="0.3">
      <c r="A1902" s="1">
        <v>8513</v>
      </c>
      <c r="B1902" s="2" t="s">
        <v>120</v>
      </c>
      <c r="C1902" s="1" t="s">
        <v>13</v>
      </c>
      <c r="D1902" s="1">
        <v>8</v>
      </c>
      <c r="E1902" s="1">
        <v>84.64</v>
      </c>
      <c r="F1902" s="1" t="s">
        <v>14</v>
      </c>
      <c r="G1902" s="1">
        <v>4.5</v>
      </c>
      <c r="H1902" s="1">
        <f>(70/100*Canada_data[[#This Row],[Sales]])</f>
        <v>59.247999999999998</v>
      </c>
      <c r="I1902" s="1">
        <f>Canada_data[[#This Row],[ Cost Of Goods ]]+Canada_data[[#This Row],[Shipping Cost]]</f>
        <v>63.747999999999998</v>
      </c>
      <c r="J1902" s="1" t="s">
        <v>36</v>
      </c>
      <c r="K1902" s="1" t="s">
        <v>44</v>
      </c>
      <c r="L1902" s="1" t="s">
        <v>27</v>
      </c>
      <c r="M1902" s="1" t="s">
        <v>76</v>
      </c>
      <c r="N1902" s="1" t="s">
        <v>19</v>
      </c>
      <c r="O1902" s="1" t="s">
        <v>86</v>
      </c>
      <c r="P1902" s="34"/>
      <c r="Q1902" s="34"/>
    </row>
    <row r="1903" spans="1:17" x14ac:dyDescent="0.3">
      <c r="A1903" s="1">
        <v>12897</v>
      </c>
      <c r="B1903" s="2" t="s">
        <v>167</v>
      </c>
      <c r="C1903" s="1" t="s">
        <v>53</v>
      </c>
      <c r="D1903" s="1">
        <v>39</v>
      </c>
      <c r="E1903" s="1">
        <v>141.49</v>
      </c>
      <c r="F1903" s="1" t="s">
        <v>25</v>
      </c>
      <c r="G1903" s="1">
        <v>0.5</v>
      </c>
      <c r="H1903" s="1">
        <f>(70/100*Canada_data[[#This Row],[Sales]])</f>
        <v>99.043000000000006</v>
      </c>
      <c r="I1903" s="1">
        <f>Canada_data[[#This Row],[ Cost Of Goods ]]+Canada_data[[#This Row],[Shipping Cost]]</f>
        <v>99.543000000000006</v>
      </c>
      <c r="J1903" s="1" t="s">
        <v>56</v>
      </c>
      <c r="K1903" s="1" t="s">
        <v>22</v>
      </c>
      <c r="L1903" s="1" t="s">
        <v>27</v>
      </c>
      <c r="M1903" s="1" t="s">
        <v>85</v>
      </c>
      <c r="N1903" s="1" t="s">
        <v>19</v>
      </c>
      <c r="O1903" s="1" t="s">
        <v>210</v>
      </c>
      <c r="P1903" s="34"/>
      <c r="Q1903" s="34"/>
    </row>
    <row r="1904" spans="1:17" x14ac:dyDescent="0.3">
      <c r="A1904" s="1">
        <v>29827</v>
      </c>
      <c r="B1904" s="2" t="s">
        <v>130</v>
      </c>
      <c r="C1904" s="1" t="s">
        <v>20</v>
      </c>
      <c r="D1904" s="1">
        <v>35</v>
      </c>
      <c r="E1904" s="1">
        <v>926.65</v>
      </c>
      <c r="F1904" s="1" t="s">
        <v>25</v>
      </c>
      <c r="G1904" s="1">
        <v>5.89</v>
      </c>
      <c r="H1904" s="1">
        <f>(70/100*Canada_data[[#This Row],[Sales]])</f>
        <v>648.65499999999997</v>
      </c>
      <c r="I1904" s="1">
        <f>Canada_data[[#This Row],[ Cost Of Goods ]]+Canada_data[[#This Row],[Shipping Cost]]</f>
        <v>654.54499999999996</v>
      </c>
      <c r="J1904" s="1" t="s">
        <v>59</v>
      </c>
      <c r="K1904" s="1" t="s">
        <v>16</v>
      </c>
      <c r="L1904" s="1" t="s">
        <v>30</v>
      </c>
      <c r="M1904" s="1" t="s">
        <v>31</v>
      </c>
      <c r="N1904" s="1" t="s">
        <v>19</v>
      </c>
      <c r="O1904" s="1" t="s">
        <v>120</v>
      </c>
      <c r="P1904" s="34"/>
      <c r="Q1904" s="34"/>
    </row>
    <row r="1905" spans="1:17" x14ac:dyDescent="0.3">
      <c r="A1905" s="1">
        <v>22304</v>
      </c>
      <c r="B1905" s="2" t="s">
        <v>268</v>
      </c>
      <c r="C1905" s="1" t="s">
        <v>13</v>
      </c>
      <c r="D1905" s="1">
        <v>24</v>
      </c>
      <c r="E1905" s="1">
        <v>40.24</v>
      </c>
      <c r="F1905" s="1" t="s">
        <v>25</v>
      </c>
      <c r="G1905" s="1">
        <v>0.7</v>
      </c>
      <c r="H1905" s="1">
        <f>(70/100*Canada_data[[#This Row],[Sales]])</f>
        <v>28.167999999999999</v>
      </c>
      <c r="I1905" s="1">
        <f>Canada_data[[#This Row],[ Cost Of Goods ]]+Canada_data[[#This Row],[Shipping Cost]]</f>
        <v>28.867999999999999</v>
      </c>
      <c r="J1905" s="1" t="s">
        <v>40</v>
      </c>
      <c r="K1905" s="1" t="s">
        <v>16</v>
      </c>
      <c r="L1905" s="1" t="s">
        <v>27</v>
      </c>
      <c r="M1905" s="1" t="s">
        <v>41</v>
      </c>
      <c r="N1905" s="1" t="s">
        <v>38</v>
      </c>
      <c r="O1905" s="1" t="s">
        <v>279</v>
      </c>
      <c r="P1905" s="34"/>
      <c r="Q1905" s="34"/>
    </row>
    <row r="1906" spans="1:17" x14ac:dyDescent="0.3">
      <c r="A1906" s="1">
        <v>14116</v>
      </c>
      <c r="B1906" s="2">
        <v>40796</v>
      </c>
      <c r="C1906" s="1" t="s">
        <v>35</v>
      </c>
      <c r="D1906" s="1">
        <v>42</v>
      </c>
      <c r="E1906" s="1">
        <v>1414.05</v>
      </c>
      <c r="F1906" s="1" t="s">
        <v>25</v>
      </c>
      <c r="G1906" s="1">
        <v>14.72</v>
      </c>
      <c r="H1906" s="1">
        <f>(70/100*Canada_data[[#This Row],[Sales]])</f>
        <v>989.83499999999992</v>
      </c>
      <c r="I1906" s="1">
        <f>Canada_data[[#This Row],[ Cost Of Goods ]]+Canada_data[[#This Row],[Shipping Cost]]</f>
        <v>1004.5549999999999</v>
      </c>
      <c r="J1906" s="1" t="s">
        <v>26</v>
      </c>
      <c r="K1906" s="1" t="s">
        <v>44</v>
      </c>
      <c r="L1906" s="1" t="s">
        <v>27</v>
      </c>
      <c r="M1906" s="1" t="s">
        <v>79</v>
      </c>
      <c r="N1906" s="1" t="s">
        <v>19</v>
      </c>
      <c r="O1906" s="2">
        <v>40826</v>
      </c>
      <c r="P1906" s="34"/>
      <c r="Q1906" s="34"/>
    </row>
    <row r="1907" spans="1:17" x14ac:dyDescent="0.3">
      <c r="A1907" s="1">
        <v>21155</v>
      </c>
      <c r="B1907" s="2">
        <v>40665</v>
      </c>
      <c r="C1907" s="1" t="s">
        <v>35</v>
      </c>
      <c r="D1907" s="1">
        <v>4</v>
      </c>
      <c r="E1907" s="1">
        <v>81.78</v>
      </c>
      <c r="F1907" s="1" t="s">
        <v>25</v>
      </c>
      <c r="G1907" s="1">
        <v>5.97</v>
      </c>
      <c r="H1907" s="1">
        <f>(70/100*Canada_data[[#This Row],[Sales]])</f>
        <v>57.245999999999995</v>
      </c>
      <c r="I1907" s="1">
        <f>Canada_data[[#This Row],[ Cost Of Goods ]]+Canada_data[[#This Row],[Shipping Cost]]</f>
        <v>63.215999999999994</v>
      </c>
      <c r="J1907" s="1" t="s">
        <v>72</v>
      </c>
      <c r="K1907" s="1" t="s">
        <v>16</v>
      </c>
      <c r="L1907" s="1" t="s">
        <v>27</v>
      </c>
      <c r="M1907" s="1" t="s">
        <v>28</v>
      </c>
      <c r="N1907" s="1" t="s">
        <v>19</v>
      </c>
      <c r="O1907" s="2">
        <v>40696</v>
      </c>
      <c r="P1907" s="34"/>
      <c r="Q1907" s="34"/>
    </row>
    <row r="1908" spans="1:17" x14ac:dyDescent="0.3">
      <c r="A1908" s="1">
        <v>58626</v>
      </c>
      <c r="B1908" s="2" t="s">
        <v>82</v>
      </c>
      <c r="C1908" s="1" t="s">
        <v>35</v>
      </c>
      <c r="D1908" s="1">
        <v>21</v>
      </c>
      <c r="E1908" s="1">
        <v>10469.030000000001</v>
      </c>
      <c r="F1908" s="1" t="s">
        <v>21</v>
      </c>
      <c r="G1908" s="1">
        <v>26</v>
      </c>
      <c r="H1908" s="1">
        <f>(70/100*Canada_data[[#This Row],[Sales]])</f>
        <v>7328.3209999999999</v>
      </c>
      <c r="I1908" s="1">
        <f>Canada_data[[#This Row],[ Cost Of Goods ]]+Canada_data[[#This Row],[Shipping Cost]]</f>
        <v>7354.3209999999999</v>
      </c>
      <c r="J1908" s="1" t="s">
        <v>126</v>
      </c>
      <c r="K1908" s="1" t="s">
        <v>44</v>
      </c>
      <c r="L1908" s="1" t="s">
        <v>17</v>
      </c>
      <c r="M1908" s="1" t="s">
        <v>23</v>
      </c>
      <c r="N1908" s="1" t="s">
        <v>24</v>
      </c>
      <c r="O1908" s="2">
        <v>40940</v>
      </c>
      <c r="P1908" s="34"/>
      <c r="Q1908" s="34"/>
    </row>
    <row r="1909" spans="1:17" x14ac:dyDescent="0.3">
      <c r="A1909" s="1">
        <v>41991</v>
      </c>
      <c r="B1909" s="2" t="s">
        <v>87</v>
      </c>
      <c r="C1909" s="1" t="s">
        <v>13</v>
      </c>
      <c r="D1909" s="1">
        <v>35</v>
      </c>
      <c r="E1909" s="1">
        <v>543.22</v>
      </c>
      <c r="F1909" s="1" t="s">
        <v>25</v>
      </c>
      <c r="G1909" s="1">
        <v>7.4</v>
      </c>
      <c r="H1909" s="1">
        <f>(70/100*Canada_data[[#This Row],[Sales]])</f>
        <v>380.25400000000002</v>
      </c>
      <c r="I1909" s="1">
        <f>Canada_data[[#This Row],[ Cost Of Goods ]]+Canada_data[[#This Row],[Shipping Cost]]</f>
        <v>387.654</v>
      </c>
      <c r="J1909" s="1" t="s">
        <v>126</v>
      </c>
      <c r="K1909" s="1" t="s">
        <v>22</v>
      </c>
      <c r="L1909" s="1" t="s">
        <v>17</v>
      </c>
      <c r="M1909" s="1" t="s">
        <v>18</v>
      </c>
      <c r="N1909" s="1" t="s">
        <v>19</v>
      </c>
      <c r="O1909" s="1" t="s">
        <v>148</v>
      </c>
      <c r="P1909" s="34"/>
      <c r="Q1909" s="34"/>
    </row>
    <row r="1910" spans="1:17" x14ac:dyDescent="0.3">
      <c r="A1910" s="1">
        <v>56162</v>
      </c>
      <c r="B1910" s="2" t="s">
        <v>123</v>
      </c>
      <c r="C1910" s="1" t="s">
        <v>53</v>
      </c>
      <c r="D1910" s="1">
        <v>30</v>
      </c>
      <c r="E1910" s="1">
        <v>5217.79</v>
      </c>
      <c r="F1910" s="1" t="s">
        <v>21</v>
      </c>
      <c r="G1910" s="1">
        <v>30</v>
      </c>
      <c r="H1910" s="1">
        <f>(70/100*Canada_data[[#This Row],[Sales]])</f>
        <v>3652.4529999999995</v>
      </c>
      <c r="I1910" s="1">
        <f>Canada_data[[#This Row],[ Cost Of Goods ]]+Canada_data[[#This Row],[Shipping Cost]]</f>
        <v>3682.4529999999995</v>
      </c>
      <c r="J1910" s="1" t="s">
        <v>15</v>
      </c>
      <c r="K1910" s="1" t="s">
        <v>22</v>
      </c>
      <c r="L1910" s="1" t="s">
        <v>17</v>
      </c>
      <c r="M1910" s="1" t="s">
        <v>23</v>
      </c>
      <c r="N1910" s="1" t="s">
        <v>24</v>
      </c>
      <c r="O1910" s="1" t="s">
        <v>255</v>
      </c>
      <c r="P1910" s="34"/>
      <c r="Q1910" s="34"/>
    </row>
    <row r="1911" spans="1:17" x14ac:dyDescent="0.3">
      <c r="A1911" s="1">
        <v>32065</v>
      </c>
      <c r="B1911" s="2">
        <v>40586</v>
      </c>
      <c r="C1911" s="1" t="s">
        <v>60</v>
      </c>
      <c r="D1911" s="1">
        <v>25</v>
      </c>
      <c r="E1911" s="1">
        <v>450.28</v>
      </c>
      <c r="F1911" s="1" t="s">
        <v>25</v>
      </c>
      <c r="G1911" s="1">
        <v>8.51</v>
      </c>
      <c r="H1911" s="1">
        <f>(70/100*Canada_data[[#This Row],[Sales]])</f>
        <v>315.19599999999997</v>
      </c>
      <c r="I1911" s="1">
        <f>Canada_data[[#This Row],[ Cost Of Goods ]]+Canada_data[[#This Row],[Shipping Cost]]</f>
        <v>323.70599999999996</v>
      </c>
      <c r="J1911" s="1" t="s">
        <v>36</v>
      </c>
      <c r="K1911" s="1" t="s">
        <v>22</v>
      </c>
      <c r="L1911" s="1" t="s">
        <v>30</v>
      </c>
      <c r="M1911" s="1" t="s">
        <v>46</v>
      </c>
      <c r="N1911" s="1" t="s">
        <v>47</v>
      </c>
      <c r="O1911" s="2">
        <v>40614</v>
      </c>
      <c r="P1911" s="34"/>
      <c r="Q1911" s="34"/>
    </row>
    <row r="1912" spans="1:17" x14ac:dyDescent="0.3">
      <c r="A1912" s="1">
        <v>9824</v>
      </c>
      <c r="B1912" s="2" t="s">
        <v>185</v>
      </c>
      <c r="C1912" s="1" t="s">
        <v>20</v>
      </c>
      <c r="D1912" s="1">
        <v>39</v>
      </c>
      <c r="E1912" s="1">
        <v>1939.66</v>
      </c>
      <c r="F1912" s="1" t="s">
        <v>14</v>
      </c>
      <c r="G1912" s="1">
        <v>4.5</v>
      </c>
      <c r="H1912" s="1">
        <f>(70/100*Canada_data[[#This Row],[Sales]])</f>
        <v>1357.7619999999999</v>
      </c>
      <c r="I1912" s="1">
        <f>Canada_data[[#This Row],[ Cost Of Goods ]]+Canada_data[[#This Row],[Shipping Cost]]</f>
        <v>1362.2619999999999</v>
      </c>
      <c r="J1912" s="1" t="s">
        <v>49</v>
      </c>
      <c r="K1912" s="1" t="s">
        <v>16</v>
      </c>
      <c r="L1912" s="1" t="s">
        <v>27</v>
      </c>
      <c r="M1912" s="1" t="s">
        <v>76</v>
      </c>
      <c r="N1912" s="1" t="s">
        <v>19</v>
      </c>
      <c r="O1912" s="1" t="s">
        <v>155</v>
      </c>
      <c r="P1912" s="34"/>
      <c r="Q1912" s="34"/>
    </row>
    <row r="1913" spans="1:17" x14ac:dyDescent="0.3">
      <c r="A1913" s="1">
        <v>42373</v>
      </c>
      <c r="B1913" s="2" t="s">
        <v>132</v>
      </c>
      <c r="C1913" s="1" t="s">
        <v>53</v>
      </c>
      <c r="D1913" s="1">
        <v>11</v>
      </c>
      <c r="E1913" s="1">
        <v>127.32</v>
      </c>
      <c r="F1913" s="1" t="s">
        <v>14</v>
      </c>
      <c r="G1913" s="1">
        <v>2.99</v>
      </c>
      <c r="H1913" s="1">
        <f>(70/100*Canada_data[[#This Row],[Sales]])</f>
        <v>89.123999999999995</v>
      </c>
      <c r="I1913" s="1">
        <f>Canada_data[[#This Row],[ Cost Of Goods ]]+Canada_data[[#This Row],[Shipping Cost]]</f>
        <v>92.11399999999999</v>
      </c>
      <c r="J1913" s="1" t="s">
        <v>72</v>
      </c>
      <c r="K1913" s="1" t="s">
        <v>16</v>
      </c>
      <c r="L1913" s="1" t="s">
        <v>27</v>
      </c>
      <c r="M1913" s="1" t="s">
        <v>79</v>
      </c>
      <c r="N1913" s="1" t="s">
        <v>19</v>
      </c>
      <c r="O1913" s="1" t="s">
        <v>118</v>
      </c>
      <c r="P1913" s="34"/>
      <c r="Q1913" s="34"/>
    </row>
    <row r="1914" spans="1:17" x14ac:dyDescent="0.3">
      <c r="A1914" s="1">
        <v>18085</v>
      </c>
      <c r="B1914" s="2" t="s">
        <v>245</v>
      </c>
      <c r="C1914" s="1" t="s">
        <v>35</v>
      </c>
      <c r="D1914" s="1">
        <v>23</v>
      </c>
      <c r="E1914" s="1">
        <v>8127.51</v>
      </c>
      <c r="F1914" s="1" t="s">
        <v>21</v>
      </c>
      <c r="G1914" s="1">
        <v>40.19</v>
      </c>
      <c r="H1914" s="1">
        <f>(70/100*Canada_data[[#This Row],[Sales]])</f>
        <v>5689.2569999999996</v>
      </c>
      <c r="I1914" s="1">
        <f>Canada_data[[#This Row],[ Cost Of Goods ]]+Canada_data[[#This Row],[Shipping Cost]]</f>
        <v>5729.4469999999992</v>
      </c>
      <c r="J1914" s="1" t="s">
        <v>56</v>
      </c>
      <c r="K1914" s="1" t="s">
        <v>22</v>
      </c>
      <c r="L1914" s="1" t="s">
        <v>17</v>
      </c>
      <c r="M1914" s="1" t="s">
        <v>57</v>
      </c>
      <c r="N1914" s="1" t="s">
        <v>62</v>
      </c>
      <c r="O1914" s="1" t="s">
        <v>237</v>
      </c>
      <c r="P1914" s="34"/>
      <c r="Q1914" s="34"/>
    </row>
    <row r="1915" spans="1:17" x14ac:dyDescent="0.3">
      <c r="A1915" s="1">
        <v>420</v>
      </c>
      <c r="B1915" s="2" t="s">
        <v>172</v>
      </c>
      <c r="C1915" s="1" t="s">
        <v>53</v>
      </c>
      <c r="D1915" s="1">
        <v>6</v>
      </c>
      <c r="E1915" s="1">
        <v>41.7</v>
      </c>
      <c r="F1915" s="1" t="s">
        <v>25</v>
      </c>
      <c r="G1915" s="1">
        <v>5.37</v>
      </c>
      <c r="H1915" s="1">
        <f>(70/100*Canada_data[[#This Row],[Sales]])</f>
        <v>29.19</v>
      </c>
      <c r="I1915" s="1">
        <f>Canada_data[[#This Row],[ Cost Of Goods ]]+Canada_data[[#This Row],[Shipping Cost]]</f>
        <v>34.56</v>
      </c>
      <c r="J1915" s="1" t="s">
        <v>59</v>
      </c>
      <c r="K1915" s="1" t="s">
        <v>44</v>
      </c>
      <c r="L1915" s="1" t="s">
        <v>27</v>
      </c>
      <c r="M1915" s="1" t="s">
        <v>28</v>
      </c>
      <c r="N1915" s="1" t="s">
        <v>19</v>
      </c>
      <c r="O1915" s="2">
        <v>40554</v>
      </c>
      <c r="P1915" s="34"/>
      <c r="Q1915" s="34"/>
    </row>
    <row r="1916" spans="1:17" x14ac:dyDescent="0.3">
      <c r="A1916" s="1">
        <v>42083</v>
      </c>
      <c r="B1916" s="2">
        <v>40859</v>
      </c>
      <c r="C1916" s="1" t="s">
        <v>20</v>
      </c>
      <c r="D1916" s="1">
        <v>36</v>
      </c>
      <c r="E1916" s="1">
        <v>236.89</v>
      </c>
      <c r="F1916" s="1" t="s">
        <v>25</v>
      </c>
      <c r="G1916" s="1">
        <v>6.22</v>
      </c>
      <c r="H1916" s="1">
        <f>(70/100*Canada_data[[#This Row],[Sales]])</f>
        <v>165.82299999999998</v>
      </c>
      <c r="I1916" s="1">
        <f>Canada_data[[#This Row],[ Cost Of Goods ]]+Canada_data[[#This Row],[Shipping Cost]]</f>
        <v>172.04299999999998</v>
      </c>
      <c r="J1916" s="1" t="s">
        <v>59</v>
      </c>
      <c r="K1916" s="1" t="s">
        <v>16</v>
      </c>
      <c r="L1916" s="1" t="s">
        <v>27</v>
      </c>
      <c r="M1916" s="1" t="s">
        <v>28</v>
      </c>
      <c r="N1916" s="1" t="s">
        <v>19</v>
      </c>
      <c r="O1916" s="1" t="s">
        <v>280</v>
      </c>
      <c r="P1916" s="34"/>
      <c r="Q1916" s="34"/>
    </row>
    <row r="1917" spans="1:17" x14ac:dyDescent="0.3">
      <c r="A1917" s="1">
        <v>36704</v>
      </c>
      <c r="B1917" s="2" t="s">
        <v>152</v>
      </c>
      <c r="C1917" s="1" t="s">
        <v>35</v>
      </c>
      <c r="D1917" s="1">
        <v>19</v>
      </c>
      <c r="E1917" s="1">
        <v>70.319999999999993</v>
      </c>
      <c r="F1917" s="1" t="s">
        <v>25</v>
      </c>
      <c r="G1917" s="1">
        <v>4.17</v>
      </c>
      <c r="H1917" s="1">
        <f>(70/100*Canada_data[[#This Row],[Sales]])</f>
        <v>49.22399999999999</v>
      </c>
      <c r="I1917" s="1">
        <f>Canada_data[[#This Row],[ Cost Of Goods ]]+Canada_data[[#This Row],[Shipping Cost]]</f>
        <v>53.393999999999991</v>
      </c>
      <c r="J1917" s="1" t="s">
        <v>59</v>
      </c>
      <c r="K1917" s="1" t="s">
        <v>29</v>
      </c>
      <c r="L1917" s="1" t="s">
        <v>27</v>
      </c>
      <c r="M1917" s="1" t="s">
        <v>41</v>
      </c>
      <c r="N1917" s="1" t="s">
        <v>32</v>
      </c>
      <c r="O1917" s="1" t="s">
        <v>254</v>
      </c>
      <c r="P1917" s="34"/>
      <c r="Q1917" s="34"/>
    </row>
    <row r="1918" spans="1:17" x14ac:dyDescent="0.3">
      <c r="A1918" s="1">
        <v>706</v>
      </c>
      <c r="B1918" s="2">
        <v>40764</v>
      </c>
      <c r="C1918" s="1" t="s">
        <v>20</v>
      </c>
      <c r="D1918" s="1">
        <v>42</v>
      </c>
      <c r="E1918" s="1">
        <v>75.14</v>
      </c>
      <c r="F1918" s="1" t="s">
        <v>25</v>
      </c>
      <c r="G1918" s="1">
        <v>0.7</v>
      </c>
      <c r="H1918" s="1">
        <f>(70/100*Canada_data[[#This Row],[Sales]])</f>
        <v>52.597999999999999</v>
      </c>
      <c r="I1918" s="1">
        <f>Canada_data[[#This Row],[ Cost Of Goods ]]+Canada_data[[#This Row],[Shipping Cost]]</f>
        <v>53.298000000000002</v>
      </c>
      <c r="J1918" s="1" t="s">
        <v>43</v>
      </c>
      <c r="K1918" s="1" t="s">
        <v>16</v>
      </c>
      <c r="L1918" s="1" t="s">
        <v>27</v>
      </c>
      <c r="M1918" s="1" t="s">
        <v>41</v>
      </c>
      <c r="N1918" s="1" t="s">
        <v>38</v>
      </c>
      <c r="O1918" s="2">
        <v>40825</v>
      </c>
      <c r="P1918" s="34"/>
      <c r="Q1918" s="34"/>
    </row>
    <row r="1919" spans="1:17" x14ac:dyDescent="0.3">
      <c r="A1919" s="1">
        <v>22181</v>
      </c>
      <c r="B1919" s="2">
        <v>40734</v>
      </c>
      <c r="C1919" s="1" t="s">
        <v>13</v>
      </c>
      <c r="D1919" s="1">
        <v>41</v>
      </c>
      <c r="E1919" s="1">
        <v>258.13</v>
      </c>
      <c r="F1919" s="1" t="s">
        <v>25</v>
      </c>
      <c r="G1919" s="1">
        <v>1.82</v>
      </c>
      <c r="H1919" s="1">
        <f>(70/100*Canada_data[[#This Row],[Sales]])</f>
        <v>180.69099999999997</v>
      </c>
      <c r="I1919" s="1">
        <f>Canada_data[[#This Row],[ Cost Of Goods ]]+Canada_data[[#This Row],[Shipping Cost]]</f>
        <v>182.51099999999997</v>
      </c>
      <c r="J1919" s="1" t="s">
        <v>56</v>
      </c>
      <c r="K1919" s="1" t="s">
        <v>22</v>
      </c>
      <c r="L1919" s="1" t="s">
        <v>27</v>
      </c>
      <c r="M1919" s="1" t="s">
        <v>102</v>
      </c>
      <c r="N1919" s="1" t="s">
        <v>38</v>
      </c>
      <c r="O1919" s="1" t="s">
        <v>89</v>
      </c>
      <c r="P1919" s="34"/>
      <c r="Q1919" s="34"/>
    </row>
    <row r="1920" spans="1:17" x14ac:dyDescent="0.3">
      <c r="A1920" s="1">
        <v>40964</v>
      </c>
      <c r="B1920" s="2" t="s">
        <v>238</v>
      </c>
      <c r="C1920" s="1" t="s">
        <v>20</v>
      </c>
      <c r="D1920" s="1">
        <v>40</v>
      </c>
      <c r="E1920" s="1">
        <v>301.12</v>
      </c>
      <c r="F1920" s="1" t="s">
        <v>25</v>
      </c>
      <c r="G1920" s="1">
        <v>8.3699999999999992</v>
      </c>
      <c r="H1920" s="1">
        <f>(70/100*Canada_data[[#This Row],[Sales]])</f>
        <v>210.78399999999999</v>
      </c>
      <c r="I1920" s="1">
        <f>Canada_data[[#This Row],[ Cost Of Goods ]]+Canada_data[[#This Row],[Shipping Cost]]</f>
        <v>219.154</v>
      </c>
      <c r="J1920" s="1" t="s">
        <v>40</v>
      </c>
      <c r="K1920" s="1" t="s">
        <v>22</v>
      </c>
      <c r="L1920" s="1" t="s">
        <v>27</v>
      </c>
      <c r="M1920" s="1" t="s">
        <v>37</v>
      </c>
      <c r="N1920" s="1" t="s">
        <v>32</v>
      </c>
      <c r="O1920" s="1" t="s">
        <v>180</v>
      </c>
      <c r="P1920" s="34"/>
      <c r="Q1920" s="34"/>
    </row>
    <row r="1921" spans="1:17" x14ac:dyDescent="0.3">
      <c r="A1921" s="1">
        <v>27622</v>
      </c>
      <c r="B1921" s="2">
        <v>40696</v>
      </c>
      <c r="C1921" s="1" t="s">
        <v>60</v>
      </c>
      <c r="D1921" s="1">
        <v>4</v>
      </c>
      <c r="E1921" s="1">
        <v>1280.73</v>
      </c>
      <c r="F1921" s="1" t="s">
        <v>21</v>
      </c>
      <c r="G1921" s="1">
        <v>43.57</v>
      </c>
      <c r="H1921" s="1">
        <f>(70/100*Canada_data[[#This Row],[Sales]])</f>
        <v>896.51099999999997</v>
      </c>
      <c r="I1921" s="1">
        <f>Canada_data[[#This Row],[ Cost Of Goods ]]+Canada_data[[#This Row],[Shipping Cost]]</f>
        <v>940.08100000000002</v>
      </c>
      <c r="J1921" s="1" t="s">
        <v>36</v>
      </c>
      <c r="K1921" s="1" t="s">
        <v>16</v>
      </c>
      <c r="L1921" s="1" t="s">
        <v>17</v>
      </c>
      <c r="M1921" s="1" t="s">
        <v>57</v>
      </c>
      <c r="N1921" s="1" t="s">
        <v>62</v>
      </c>
      <c r="O1921" s="2">
        <v>40726</v>
      </c>
      <c r="P1921" s="34"/>
      <c r="Q1921" s="34"/>
    </row>
    <row r="1922" spans="1:17" x14ac:dyDescent="0.3">
      <c r="A1922" s="1">
        <v>25028</v>
      </c>
      <c r="B1922" s="2">
        <v>40664</v>
      </c>
      <c r="C1922" s="1" t="s">
        <v>20</v>
      </c>
      <c r="D1922" s="1">
        <v>14</v>
      </c>
      <c r="E1922" s="1">
        <v>552.08000000000004</v>
      </c>
      <c r="F1922" s="1" t="s">
        <v>14</v>
      </c>
      <c r="G1922" s="1">
        <v>5.08</v>
      </c>
      <c r="H1922" s="1">
        <f>(70/100*Canada_data[[#This Row],[Sales]])</f>
        <v>386.45600000000002</v>
      </c>
      <c r="I1922" s="1">
        <f>Canada_data[[#This Row],[ Cost Of Goods ]]+Canada_data[[#This Row],[Shipping Cost]]</f>
        <v>391.536</v>
      </c>
      <c r="J1922" s="1" t="s">
        <v>59</v>
      </c>
      <c r="K1922" s="1" t="s">
        <v>29</v>
      </c>
      <c r="L1922" s="1" t="s">
        <v>27</v>
      </c>
      <c r="M1922" s="1" t="s">
        <v>28</v>
      </c>
      <c r="N1922" s="1" t="s">
        <v>38</v>
      </c>
      <c r="O1922" s="2">
        <v>40725</v>
      </c>
      <c r="P1922" s="34"/>
      <c r="Q1922" s="34"/>
    </row>
    <row r="1923" spans="1:17" x14ac:dyDescent="0.3">
      <c r="A1923" s="1">
        <v>15106</v>
      </c>
      <c r="B1923" s="2" t="s">
        <v>220</v>
      </c>
      <c r="C1923" s="1" t="s">
        <v>53</v>
      </c>
      <c r="D1923" s="1">
        <v>35</v>
      </c>
      <c r="E1923" s="1">
        <v>82.15</v>
      </c>
      <c r="F1923" s="1" t="s">
        <v>25</v>
      </c>
      <c r="G1923" s="1">
        <v>1.1200000000000001</v>
      </c>
      <c r="H1923" s="1">
        <f>(70/100*Canada_data[[#This Row],[Sales]])</f>
        <v>57.505000000000003</v>
      </c>
      <c r="I1923" s="1">
        <f>Canada_data[[#This Row],[ Cost Of Goods ]]+Canada_data[[#This Row],[Shipping Cost]]</f>
        <v>58.625</v>
      </c>
      <c r="J1923" s="1" t="s">
        <v>26</v>
      </c>
      <c r="K1923" s="1" t="s">
        <v>29</v>
      </c>
      <c r="L1923" s="1" t="s">
        <v>27</v>
      </c>
      <c r="M1923" s="1" t="s">
        <v>41</v>
      </c>
      <c r="N1923" s="1" t="s">
        <v>38</v>
      </c>
      <c r="O1923" s="1" t="s">
        <v>221</v>
      </c>
      <c r="P1923" s="34"/>
      <c r="Q1923" s="34"/>
    </row>
    <row r="1924" spans="1:17" x14ac:dyDescent="0.3">
      <c r="A1924" s="1">
        <v>56640</v>
      </c>
      <c r="B1924" s="2" t="s">
        <v>149</v>
      </c>
      <c r="C1924" s="1" t="s">
        <v>35</v>
      </c>
      <c r="D1924" s="1">
        <v>11</v>
      </c>
      <c r="E1924" s="1">
        <v>80.260000000000005</v>
      </c>
      <c r="F1924" s="1" t="s">
        <v>25</v>
      </c>
      <c r="G1924" s="1">
        <v>5.66</v>
      </c>
      <c r="H1924" s="1">
        <f>(70/100*Canada_data[[#This Row],[Sales]])</f>
        <v>56.182000000000002</v>
      </c>
      <c r="I1924" s="1">
        <f>Canada_data[[#This Row],[ Cost Of Goods ]]+Canada_data[[#This Row],[Shipping Cost]]</f>
        <v>61.841999999999999</v>
      </c>
      <c r="J1924" s="1" t="s">
        <v>15</v>
      </c>
      <c r="K1924" s="1" t="s">
        <v>22</v>
      </c>
      <c r="L1924" s="1" t="s">
        <v>27</v>
      </c>
      <c r="M1924" s="1" t="s">
        <v>28</v>
      </c>
      <c r="N1924" s="1" t="s">
        <v>19</v>
      </c>
      <c r="O1924" s="1" t="s">
        <v>151</v>
      </c>
      <c r="P1924" s="34"/>
      <c r="Q1924" s="34"/>
    </row>
    <row r="1925" spans="1:17" x14ac:dyDescent="0.3">
      <c r="A1925" s="1">
        <v>7077</v>
      </c>
      <c r="B1925" s="2" t="s">
        <v>134</v>
      </c>
      <c r="C1925" s="1" t="s">
        <v>35</v>
      </c>
      <c r="D1925" s="1">
        <v>14</v>
      </c>
      <c r="E1925" s="1">
        <v>304.52</v>
      </c>
      <c r="F1925" s="1" t="s">
        <v>25</v>
      </c>
      <c r="G1925" s="1">
        <v>5.94</v>
      </c>
      <c r="H1925" s="1">
        <f>(70/100*Canada_data[[#This Row],[Sales]])</f>
        <v>213.16399999999999</v>
      </c>
      <c r="I1925" s="1">
        <f>Canada_data[[#This Row],[ Cost Of Goods ]]+Canada_data[[#This Row],[Shipping Cost]]</f>
        <v>219.10399999999998</v>
      </c>
      <c r="J1925" s="1" t="s">
        <v>59</v>
      </c>
      <c r="K1925" s="1" t="s">
        <v>16</v>
      </c>
      <c r="L1925" s="1" t="s">
        <v>27</v>
      </c>
      <c r="M1925" s="1" t="s">
        <v>76</v>
      </c>
      <c r="N1925" s="1" t="s">
        <v>47</v>
      </c>
      <c r="O1925" s="1" t="s">
        <v>213</v>
      </c>
      <c r="P1925" s="34"/>
      <c r="Q1925" s="34"/>
    </row>
    <row r="1926" spans="1:17" x14ac:dyDescent="0.3">
      <c r="A1926" s="1">
        <v>55616</v>
      </c>
      <c r="B1926" s="2">
        <v>40760</v>
      </c>
      <c r="C1926" s="1" t="s">
        <v>35</v>
      </c>
      <c r="D1926" s="1">
        <v>29</v>
      </c>
      <c r="E1926" s="1">
        <v>184.74</v>
      </c>
      <c r="F1926" s="1" t="s">
        <v>25</v>
      </c>
      <c r="G1926" s="1">
        <v>4.38</v>
      </c>
      <c r="H1926" s="1">
        <f>(70/100*Canada_data[[#This Row],[Sales]])</f>
        <v>129.31800000000001</v>
      </c>
      <c r="I1926" s="1">
        <f>Canada_data[[#This Row],[ Cost Of Goods ]]+Canada_data[[#This Row],[Shipping Cost]]</f>
        <v>133.69800000000001</v>
      </c>
      <c r="J1926" s="1" t="s">
        <v>43</v>
      </c>
      <c r="K1926" s="1" t="s">
        <v>16</v>
      </c>
      <c r="L1926" s="1" t="s">
        <v>30</v>
      </c>
      <c r="M1926" s="1" t="s">
        <v>31</v>
      </c>
      <c r="N1926" s="1" t="s">
        <v>32</v>
      </c>
      <c r="O1926" s="2">
        <v>40791</v>
      </c>
      <c r="P1926" s="34"/>
      <c r="Q1926" s="34"/>
    </row>
    <row r="1927" spans="1:17" x14ac:dyDescent="0.3">
      <c r="A1927" s="1">
        <v>44256</v>
      </c>
      <c r="B1927" s="2" t="s">
        <v>97</v>
      </c>
      <c r="C1927" s="1" t="s">
        <v>13</v>
      </c>
      <c r="D1927" s="1">
        <v>39</v>
      </c>
      <c r="E1927" s="1">
        <v>301.36</v>
      </c>
      <c r="F1927" s="1" t="s">
        <v>25</v>
      </c>
      <c r="G1927" s="1">
        <v>2.87</v>
      </c>
      <c r="H1927" s="1">
        <f>(70/100*Canada_data[[#This Row],[Sales]])</f>
        <v>210.952</v>
      </c>
      <c r="I1927" s="1">
        <f>Canada_data[[#This Row],[ Cost Of Goods ]]+Canada_data[[#This Row],[Shipping Cost]]</f>
        <v>213.822</v>
      </c>
      <c r="J1927" s="1" t="s">
        <v>15</v>
      </c>
      <c r="K1927" s="1" t="s">
        <v>22</v>
      </c>
      <c r="L1927" s="1" t="s">
        <v>27</v>
      </c>
      <c r="M1927" s="1" t="s">
        <v>28</v>
      </c>
      <c r="N1927" s="1" t="s">
        <v>38</v>
      </c>
      <c r="O1927" s="1" t="s">
        <v>217</v>
      </c>
      <c r="P1927" s="34"/>
      <c r="Q1927" s="34"/>
    </row>
    <row r="1928" spans="1:17" x14ac:dyDescent="0.3">
      <c r="A1928" s="1">
        <v>56039</v>
      </c>
      <c r="B1928" s="2" t="s">
        <v>268</v>
      </c>
      <c r="C1928" s="1" t="s">
        <v>13</v>
      </c>
      <c r="D1928" s="1">
        <v>23</v>
      </c>
      <c r="E1928" s="1">
        <v>156.66</v>
      </c>
      <c r="F1928" s="1" t="s">
        <v>25</v>
      </c>
      <c r="G1928" s="1">
        <v>5.2</v>
      </c>
      <c r="H1928" s="1">
        <f>(70/100*Canada_data[[#This Row],[Sales]])</f>
        <v>109.66199999999999</v>
      </c>
      <c r="I1928" s="1">
        <f>Canada_data[[#This Row],[ Cost Of Goods ]]+Canada_data[[#This Row],[Shipping Cost]]</f>
        <v>114.86199999999999</v>
      </c>
      <c r="J1928" s="1" t="s">
        <v>56</v>
      </c>
      <c r="K1928" s="1" t="s">
        <v>44</v>
      </c>
      <c r="L1928" s="1" t="s">
        <v>27</v>
      </c>
      <c r="M1928" s="1" t="s">
        <v>28</v>
      </c>
      <c r="N1928" s="1" t="s">
        <v>19</v>
      </c>
      <c r="O1928" s="1" t="s">
        <v>252</v>
      </c>
      <c r="P1928" s="34"/>
      <c r="Q1928" s="34"/>
    </row>
    <row r="1929" spans="1:17" x14ac:dyDescent="0.3">
      <c r="A1929" s="1">
        <v>49443</v>
      </c>
      <c r="B1929" s="2" t="s">
        <v>186</v>
      </c>
      <c r="C1929" s="1" t="s">
        <v>35</v>
      </c>
      <c r="D1929" s="1">
        <v>41</v>
      </c>
      <c r="E1929" s="1">
        <v>396.15</v>
      </c>
      <c r="F1929" s="1" t="s">
        <v>25</v>
      </c>
      <c r="G1929" s="1">
        <v>4.82</v>
      </c>
      <c r="H1929" s="1">
        <f>(70/100*Canada_data[[#This Row],[Sales]])</f>
        <v>277.30499999999995</v>
      </c>
      <c r="I1929" s="1">
        <f>Canada_data[[#This Row],[ Cost Of Goods ]]+Canada_data[[#This Row],[Shipping Cost]]</f>
        <v>282.12499999999994</v>
      </c>
      <c r="J1929" s="1" t="s">
        <v>36</v>
      </c>
      <c r="K1929" s="1" t="s">
        <v>29</v>
      </c>
      <c r="L1929" s="1" t="s">
        <v>27</v>
      </c>
      <c r="M1929" s="1" t="s">
        <v>41</v>
      </c>
      <c r="N1929" s="1" t="s">
        <v>38</v>
      </c>
      <c r="O1929" s="1" t="s">
        <v>155</v>
      </c>
      <c r="P1929" s="34"/>
      <c r="Q1929" s="34"/>
    </row>
    <row r="1930" spans="1:17" x14ac:dyDescent="0.3">
      <c r="A1930" s="1">
        <v>1191</v>
      </c>
      <c r="B1930" s="2">
        <v>40705</v>
      </c>
      <c r="C1930" s="1" t="s">
        <v>60</v>
      </c>
      <c r="D1930" s="1">
        <v>35</v>
      </c>
      <c r="E1930" s="1">
        <v>3532.96</v>
      </c>
      <c r="F1930" s="1" t="s">
        <v>21</v>
      </c>
      <c r="G1930" s="1">
        <v>60</v>
      </c>
      <c r="H1930" s="1">
        <f>(70/100*Canada_data[[#This Row],[Sales]])</f>
        <v>2473.0719999999997</v>
      </c>
      <c r="I1930" s="1">
        <f>Canada_data[[#This Row],[ Cost Of Goods ]]+Canada_data[[#This Row],[Shipping Cost]]</f>
        <v>2533.0719999999997</v>
      </c>
      <c r="J1930" s="1" t="s">
        <v>36</v>
      </c>
      <c r="K1930" s="1" t="s">
        <v>29</v>
      </c>
      <c r="L1930" s="1" t="s">
        <v>17</v>
      </c>
      <c r="M1930" s="1" t="s">
        <v>57</v>
      </c>
      <c r="N1930" s="1" t="s">
        <v>24</v>
      </c>
      <c r="O1930" s="2">
        <v>40735</v>
      </c>
      <c r="P1930" s="34"/>
      <c r="Q1930" s="34"/>
    </row>
    <row r="1931" spans="1:17" x14ac:dyDescent="0.3">
      <c r="A1931" s="1">
        <v>11652</v>
      </c>
      <c r="B1931" s="2">
        <v>40827</v>
      </c>
      <c r="C1931" s="1" t="s">
        <v>53</v>
      </c>
      <c r="D1931" s="1">
        <v>1</v>
      </c>
      <c r="E1931" s="1">
        <v>61.463500000000003</v>
      </c>
      <c r="F1931" s="1" t="s">
        <v>25</v>
      </c>
      <c r="G1931" s="1">
        <v>8.99</v>
      </c>
      <c r="H1931" s="1">
        <f>(70/100*Canada_data[[#This Row],[Sales]])</f>
        <v>43.024450000000002</v>
      </c>
      <c r="I1931" s="1">
        <f>Canada_data[[#This Row],[ Cost Of Goods ]]+Canada_data[[#This Row],[Shipping Cost]]</f>
        <v>52.014450000000004</v>
      </c>
      <c r="J1931" s="1" t="s">
        <v>56</v>
      </c>
      <c r="K1931" s="1" t="s">
        <v>29</v>
      </c>
      <c r="L1931" s="1" t="s">
        <v>30</v>
      </c>
      <c r="M1931" s="1" t="s">
        <v>50</v>
      </c>
      <c r="N1931" s="1" t="s">
        <v>19</v>
      </c>
      <c r="O1931" s="2">
        <v>40888</v>
      </c>
      <c r="P1931" s="34"/>
      <c r="Q1931" s="34"/>
    </row>
    <row r="1932" spans="1:17" x14ac:dyDescent="0.3">
      <c r="A1932" s="1">
        <v>42919</v>
      </c>
      <c r="B1932" s="2">
        <v>40704</v>
      </c>
      <c r="C1932" s="1" t="s">
        <v>60</v>
      </c>
      <c r="D1932" s="1">
        <v>7</v>
      </c>
      <c r="E1932" s="1">
        <v>1143.4285</v>
      </c>
      <c r="F1932" s="1" t="s">
        <v>14</v>
      </c>
      <c r="G1932" s="1">
        <v>4.2</v>
      </c>
      <c r="H1932" s="1">
        <f>(70/100*Canada_data[[#This Row],[Sales]])</f>
        <v>800.39994999999999</v>
      </c>
      <c r="I1932" s="1">
        <f>Canada_data[[#This Row],[ Cost Of Goods ]]+Canada_data[[#This Row],[Shipping Cost]]</f>
        <v>804.59995000000004</v>
      </c>
      <c r="J1932" s="1" t="s">
        <v>15</v>
      </c>
      <c r="K1932" s="1" t="s">
        <v>22</v>
      </c>
      <c r="L1932" s="1" t="s">
        <v>30</v>
      </c>
      <c r="M1932" s="1" t="s">
        <v>50</v>
      </c>
      <c r="N1932" s="1" t="s">
        <v>19</v>
      </c>
      <c r="O1932" s="2">
        <v>40734</v>
      </c>
      <c r="P1932" s="34"/>
      <c r="Q1932" s="34"/>
    </row>
    <row r="1933" spans="1:17" x14ac:dyDescent="0.3">
      <c r="A1933" s="1">
        <v>40327</v>
      </c>
      <c r="B1933" s="2" t="s">
        <v>199</v>
      </c>
      <c r="C1933" s="1" t="s">
        <v>60</v>
      </c>
      <c r="D1933" s="1">
        <v>42</v>
      </c>
      <c r="E1933" s="1">
        <v>152.55000000000001</v>
      </c>
      <c r="F1933" s="1" t="s">
        <v>25</v>
      </c>
      <c r="G1933" s="1">
        <v>2.5</v>
      </c>
      <c r="H1933" s="1">
        <f>(70/100*Canada_data[[#This Row],[Sales]])</f>
        <v>106.785</v>
      </c>
      <c r="I1933" s="1">
        <f>Canada_data[[#This Row],[ Cost Of Goods ]]+Canada_data[[#This Row],[Shipping Cost]]</f>
        <v>109.285</v>
      </c>
      <c r="J1933" s="1" t="s">
        <v>126</v>
      </c>
      <c r="K1933" s="1" t="s">
        <v>22</v>
      </c>
      <c r="L1933" s="1" t="s">
        <v>27</v>
      </c>
      <c r="M1933" s="1" t="s">
        <v>168</v>
      </c>
      <c r="N1933" s="1" t="s">
        <v>19</v>
      </c>
      <c r="O1933" s="1" t="s">
        <v>91</v>
      </c>
      <c r="P1933" s="34"/>
      <c r="Q1933" s="34"/>
    </row>
    <row r="1934" spans="1:17" x14ac:dyDescent="0.3">
      <c r="A1934" s="1">
        <v>58566</v>
      </c>
      <c r="B1934" s="2" t="s">
        <v>66</v>
      </c>
      <c r="C1934" s="1" t="s">
        <v>53</v>
      </c>
      <c r="D1934" s="1">
        <v>42</v>
      </c>
      <c r="E1934" s="1">
        <v>2414.9944999999998</v>
      </c>
      <c r="F1934" s="1" t="s">
        <v>14</v>
      </c>
      <c r="G1934" s="1">
        <v>4.99</v>
      </c>
      <c r="H1934" s="1">
        <f>(70/100*Canada_data[[#This Row],[Sales]])</f>
        <v>1690.4961499999997</v>
      </c>
      <c r="I1934" s="1">
        <f>Canada_data[[#This Row],[ Cost Of Goods ]]+Canada_data[[#This Row],[Shipping Cost]]</f>
        <v>1695.4861499999997</v>
      </c>
      <c r="J1934" s="1" t="s">
        <v>59</v>
      </c>
      <c r="K1934" s="1" t="s">
        <v>16</v>
      </c>
      <c r="L1934" s="1" t="s">
        <v>30</v>
      </c>
      <c r="M1934" s="1" t="s">
        <v>50</v>
      </c>
      <c r="N1934" s="1" t="s">
        <v>19</v>
      </c>
      <c r="O1934" s="1" t="s">
        <v>149</v>
      </c>
      <c r="P1934" s="34"/>
      <c r="Q1934" s="34"/>
    </row>
    <row r="1935" spans="1:17" x14ac:dyDescent="0.3">
      <c r="A1935" s="1">
        <v>44960</v>
      </c>
      <c r="B1935" s="2">
        <v>40607</v>
      </c>
      <c r="C1935" s="1" t="s">
        <v>13</v>
      </c>
      <c r="D1935" s="1">
        <v>16</v>
      </c>
      <c r="E1935" s="1">
        <v>112.91</v>
      </c>
      <c r="F1935" s="1" t="s">
        <v>25</v>
      </c>
      <c r="G1935" s="1">
        <v>8.4</v>
      </c>
      <c r="H1935" s="1">
        <f>(70/100*Canada_data[[#This Row],[Sales]])</f>
        <v>79.036999999999992</v>
      </c>
      <c r="I1935" s="1">
        <f>Canada_data[[#This Row],[ Cost Of Goods ]]+Canada_data[[#This Row],[Shipping Cost]]</f>
        <v>87.436999999999998</v>
      </c>
      <c r="J1935" s="1" t="s">
        <v>56</v>
      </c>
      <c r="K1935" s="1" t="s">
        <v>16</v>
      </c>
      <c r="L1935" s="1" t="s">
        <v>27</v>
      </c>
      <c r="M1935" s="1" t="s">
        <v>28</v>
      </c>
      <c r="N1935" s="1" t="s">
        <v>19</v>
      </c>
      <c r="O1935" s="2">
        <v>40668</v>
      </c>
      <c r="P1935" s="34"/>
      <c r="Q1935" s="34"/>
    </row>
    <row r="1936" spans="1:17" x14ac:dyDescent="0.3">
      <c r="A1936" s="1">
        <v>14951</v>
      </c>
      <c r="B1936" s="2" t="s">
        <v>235</v>
      </c>
      <c r="C1936" s="1" t="s">
        <v>60</v>
      </c>
      <c r="D1936" s="1">
        <v>34</v>
      </c>
      <c r="E1936" s="1">
        <v>2779.2</v>
      </c>
      <c r="F1936" s="1" t="s">
        <v>25</v>
      </c>
      <c r="G1936" s="1">
        <v>7.18</v>
      </c>
      <c r="H1936" s="1">
        <f>(70/100*Canada_data[[#This Row],[Sales]])</f>
        <v>1945.4399999999998</v>
      </c>
      <c r="I1936" s="1">
        <f>Canada_data[[#This Row],[ Cost Of Goods ]]+Canada_data[[#This Row],[Shipping Cost]]</f>
        <v>1952.62</v>
      </c>
      <c r="J1936" s="1" t="s">
        <v>108</v>
      </c>
      <c r="K1936" s="1" t="s">
        <v>29</v>
      </c>
      <c r="L1936" s="1" t="s">
        <v>30</v>
      </c>
      <c r="M1936" s="1" t="s">
        <v>31</v>
      </c>
      <c r="N1936" s="1" t="s">
        <v>19</v>
      </c>
      <c r="O1936" s="1" t="s">
        <v>109</v>
      </c>
      <c r="P1936" s="34"/>
      <c r="Q1936" s="34"/>
    </row>
    <row r="1937" spans="1:17" x14ac:dyDescent="0.3">
      <c r="A1937" s="1">
        <v>11111</v>
      </c>
      <c r="B1937" s="2" t="s">
        <v>259</v>
      </c>
      <c r="C1937" s="1" t="s">
        <v>60</v>
      </c>
      <c r="D1937" s="1">
        <v>29</v>
      </c>
      <c r="E1937" s="1">
        <v>176.5</v>
      </c>
      <c r="F1937" s="1" t="s">
        <v>25</v>
      </c>
      <c r="G1937" s="1">
        <v>7.37</v>
      </c>
      <c r="H1937" s="1">
        <f>(70/100*Canada_data[[#This Row],[Sales]])</f>
        <v>123.55</v>
      </c>
      <c r="I1937" s="1">
        <f>Canada_data[[#This Row],[ Cost Of Goods ]]+Canada_data[[#This Row],[Shipping Cost]]</f>
        <v>130.91999999999999</v>
      </c>
      <c r="J1937" s="1" t="s">
        <v>56</v>
      </c>
      <c r="K1937" s="1" t="s">
        <v>22</v>
      </c>
      <c r="L1937" s="1" t="s">
        <v>27</v>
      </c>
      <c r="M1937" s="1" t="s">
        <v>28</v>
      </c>
      <c r="N1937" s="1" t="s">
        <v>19</v>
      </c>
      <c r="O1937" s="1" t="s">
        <v>224</v>
      </c>
      <c r="P1937" s="34"/>
      <c r="Q1937" s="34"/>
    </row>
    <row r="1938" spans="1:17" x14ac:dyDescent="0.3">
      <c r="A1938" s="1">
        <v>30081</v>
      </c>
      <c r="B1938" s="2" t="s">
        <v>96</v>
      </c>
      <c r="C1938" s="1" t="s">
        <v>35</v>
      </c>
      <c r="D1938" s="1">
        <v>26</v>
      </c>
      <c r="E1938" s="1">
        <v>213.49</v>
      </c>
      <c r="F1938" s="1" t="s">
        <v>25</v>
      </c>
      <c r="G1938" s="1">
        <v>8.94</v>
      </c>
      <c r="H1938" s="1">
        <f>(70/100*Canada_data[[#This Row],[Sales]])</f>
        <v>149.44299999999998</v>
      </c>
      <c r="I1938" s="1">
        <f>Canada_data[[#This Row],[ Cost Of Goods ]]+Canada_data[[#This Row],[Shipping Cost]]</f>
        <v>158.38299999999998</v>
      </c>
      <c r="J1938" s="1" t="s">
        <v>40</v>
      </c>
      <c r="K1938" s="1" t="s">
        <v>29</v>
      </c>
      <c r="L1938" s="1" t="s">
        <v>27</v>
      </c>
      <c r="M1938" s="1" t="s">
        <v>79</v>
      </c>
      <c r="N1938" s="1" t="s">
        <v>19</v>
      </c>
      <c r="O1938" s="1" t="s">
        <v>88</v>
      </c>
      <c r="P1938" s="34"/>
      <c r="Q1938" s="34"/>
    </row>
    <row r="1939" spans="1:17" x14ac:dyDescent="0.3">
      <c r="A1939" s="1">
        <v>19523</v>
      </c>
      <c r="B1939" s="2" t="s">
        <v>252</v>
      </c>
      <c r="C1939" s="1" t="s">
        <v>35</v>
      </c>
      <c r="D1939" s="1">
        <v>44</v>
      </c>
      <c r="E1939" s="1">
        <v>155.78</v>
      </c>
      <c r="F1939" s="1" t="s">
        <v>25</v>
      </c>
      <c r="G1939" s="1">
        <v>2.2000000000000002</v>
      </c>
      <c r="H1939" s="1">
        <f>(70/100*Canada_data[[#This Row],[Sales]])</f>
        <v>109.04599999999999</v>
      </c>
      <c r="I1939" s="1">
        <f>Canada_data[[#This Row],[ Cost Of Goods ]]+Canada_data[[#This Row],[Shipping Cost]]</f>
        <v>111.246</v>
      </c>
      <c r="J1939" s="1" t="s">
        <v>56</v>
      </c>
      <c r="K1939" s="1" t="s">
        <v>22</v>
      </c>
      <c r="L1939" s="1" t="s">
        <v>27</v>
      </c>
      <c r="M1939" s="1" t="s">
        <v>28</v>
      </c>
      <c r="N1939" s="1" t="s">
        <v>38</v>
      </c>
      <c r="O1939" s="2">
        <v>40555</v>
      </c>
      <c r="P1939" s="34"/>
      <c r="Q1939" s="34"/>
    </row>
    <row r="1940" spans="1:17" x14ac:dyDescent="0.3">
      <c r="A1940" s="1">
        <v>27363</v>
      </c>
      <c r="B1940" s="2" t="s">
        <v>160</v>
      </c>
      <c r="C1940" s="1" t="s">
        <v>60</v>
      </c>
      <c r="D1940" s="1">
        <v>6</v>
      </c>
      <c r="E1940" s="1">
        <v>646.14</v>
      </c>
      <c r="F1940" s="1" t="s">
        <v>25</v>
      </c>
      <c r="G1940" s="1">
        <v>35</v>
      </c>
      <c r="H1940" s="1">
        <f>(70/100*Canada_data[[#This Row],[Sales]])</f>
        <v>452.29799999999994</v>
      </c>
      <c r="I1940" s="1">
        <f>Canada_data[[#This Row],[ Cost Of Goods ]]+Canada_data[[#This Row],[Shipping Cost]]</f>
        <v>487.29799999999994</v>
      </c>
      <c r="J1940" s="1" t="s">
        <v>49</v>
      </c>
      <c r="K1940" s="1" t="s">
        <v>44</v>
      </c>
      <c r="L1940" s="1" t="s">
        <v>27</v>
      </c>
      <c r="M1940" s="1" t="s">
        <v>64</v>
      </c>
      <c r="N1940" s="1" t="s">
        <v>93</v>
      </c>
      <c r="O1940" s="1" t="s">
        <v>61</v>
      </c>
      <c r="P1940" s="34"/>
      <c r="Q1940" s="34"/>
    </row>
    <row r="1941" spans="1:17" x14ac:dyDescent="0.3">
      <c r="A1941" s="1">
        <v>25188</v>
      </c>
      <c r="B1941" s="2">
        <v>40603</v>
      </c>
      <c r="C1941" s="1" t="s">
        <v>60</v>
      </c>
      <c r="D1941" s="1">
        <v>20</v>
      </c>
      <c r="E1941" s="1">
        <v>1564.1614999999999</v>
      </c>
      <c r="F1941" s="1" t="s">
        <v>25</v>
      </c>
      <c r="G1941" s="1">
        <v>2.5</v>
      </c>
      <c r="H1941" s="1">
        <f>(70/100*Canada_data[[#This Row],[Sales]])</f>
        <v>1094.9130499999999</v>
      </c>
      <c r="I1941" s="1">
        <f>Canada_data[[#This Row],[ Cost Of Goods ]]+Canada_data[[#This Row],[Shipping Cost]]</f>
        <v>1097.4130499999999</v>
      </c>
      <c r="J1941" s="1" t="s">
        <v>36</v>
      </c>
      <c r="K1941" s="1" t="s">
        <v>29</v>
      </c>
      <c r="L1941" s="1" t="s">
        <v>30</v>
      </c>
      <c r="M1941" s="1" t="s">
        <v>50</v>
      </c>
      <c r="N1941" s="1" t="s">
        <v>19</v>
      </c>
      <c r="O1941" s="2">
        <v>40664</v>
      </c>
      <c r="P1941" s="34"/>
      <c r="Q1941" s="34"/>
    </row>
    <row r="1942" spans="1:17" x14ac:dyDescent="0.3">
      <c r="A1942" s="1">
        <v>52930</v>
      </c>
      <c r="B1942" s="2">
        <v>40766</v>
      </c>
      <c r="C1942" s="1" t="s">
        <v>13</v>
      </c>
      <c r="D1942" s="1">
        <v>40</v>
      </c>
      <c r="E1942" s="1">
        <v>1865.5885000000001</v>
      </c>
      <c r="F1942" s="1" t="s">
        <v>25</v>
      </c>
      <c r="G1942" s="1">
        <v>1.25</v>
      </c>
      <c r="H1942" s="1">
        <f>(70/100*Canada_data[[#This Row],[Sales]])</f>
        <v>1305.9119499999999</v>
      </c>
      <c r="I1942" s="1">
        <f>Canada_data[[#This Row],[ Cost Of Goods ]]+Canada_data[[#This Row],[Shipping Cost]]</f>
        <v>1307.1619499999999</v>
      </c>
      <c r="J1942" s="1" t="s">
        <v>56</v>
      </c>
      <c r="K1942" s="1" t="s">
        <v>22</v>
      </c>
      <c r="L1942" s="1" t="s">
        <v>30</v>
      </c>
      <c r="M1942" s="1" t="s">
        <v>50</v>
      </c>
      <c r="N1942" s="1" t="s">
        <v>32</v>
      </c>
      <c r="O1942" s="2">
        <v>40766</v>
      </c>
      <c r="P1942" s="34"/>
      <c r="Q1942" s="34"/>
    </row>
    <row r="1943" spans="1:17" x14ac:dyDescent="0.3">
      <c r="A1943" s="1">
        <v>41956</v>
      </c>
      <c r="B1943" s="2">
        <v>40889</v>
      </c>
      <c r="C1943" s="1" t="s">
        <v>60</v>
      </c>
      <c r="D1943" s="1">
        <v>22</v>
      </c>
      <c r="E1943" s="1">
        <v>364.69</v>
      </c>
      <c r="F1943" s="1" t="s">
        <v>14</v>
      </c>
      <c r="G1943" s="1">
        <v>6.25</v>
      </c>
      <c r="H1943" s="1">
        <f>(70/100*Canada_data[[#This Row],[Sales]])</f>
        <v>255.28299999999999</v>
      </c>
      <c r="I1943" s="1">
        <f>Canada_data[[#This Row],[ Cost Of Goods ]]+Canada_data[[#This Row],[Shipping Cost]]</f>
        <v>261.53300000000002</v>
      </c>
      <c r="J1943" s="1" t="s">
        <v>108</v>
      </c>
      <c r="K1943" s="1" t="s">
        <v>29</v>
      </c>
      <c r="L1943" s="1" t="s">
        <v>27</v>
      </c>
      <c r="M1943" s="1" t="s">
        <v>64</v>
      </c>
      <c r="N1943" s="1" t="s">
        <v>19</v>
      </c>
      <c r="O1943" s="1" t="s">
        <v>280</v>
      </c>
      <c r="P1943" s="34"/>
      <c r="Q1943" s="34"/>
    </row>
    <row r="1944" spans="1:17" x14ac:dyDescent="0.3">
      <c r="A1944" s="1">
        <v>13702</v>
      </c>
      <c r="B1944" s="2">
        <v>40825</v>
      </c>
      <c r="C1944" s="1" t="s">
        <v>13</v>
      </c>
      <c r="D1944" s="1">
        <v>6</v>
      </c>
      <c r="E1944" s="1">
        <v>209</v>
      </c>
      <c r="F1944" s="1" t="s">
        <v>25</v>
      </c>
      <c r="G1944" s="1">
        <v>7.5</v>
      </c>
      <c r="H1944" s="1">
        <f>(70/100*Canada_data[[#This Row],[Sales]])</f>
        <v>146.29999999999998</v>
      </c>
      <c r="I1944" s="1">
        <f>Canada_data[[#This Row],[ Cost Of Goods ]]+Canada_data[[#This Row],[Shipping Cost]]</f>
        <v>153.79999999999998</v>
      </c>
      <c r="J1944" s="1" t="s">
        <v>26</v>
      </c>
      <c r="K1944" s="1" t="s">
        <v>44</v>
      </c>
      <c r="L1944" s="1" t="s">
        <v>27</v>
      </c>
      <c r="M1944" s="1" t="s">
        <v>28</v>
      </c>
      <c r="N1944" s="1" t="s">
        <v>19</v>
      </c>
      <c r="O1944" s="1" t="s">
        <v>52</v>
      </c>
      <c r="P1944" s="34"/>
      <c r="Q1944" s="34"/>
    </row>
    <row r="1945" spans="1:17" x14ac:dyDescent="0.3">
      <c r="A1945" s="1">
        <v>55650</v>
      </c>
      <c r="B1945" s="2" t="s">
        <v>136</v>
      </c>
      <c r="C1945" s="1" t="s">
        <v>13</v>
      </c>
      <c r="D1945" s="1">
        <v>41</v>
      </c>
      <c r="E1945" s="1">
        <v>1258.97</v>
      </c>
      <c r="F1945" s="1" t="s">
        <v>25</v>
      </c>
      <c r="G1945" s="1">
        <v>5.5</v>
      </c>
      <c r="H1945" s="1">
        <f>(70/100*Canada_data[[#This Row],[Sales]])</f>
        <v>881.279</v>
      </c>
      <c r="I1945" s="1">
        <f>Canada_data[[#This Row],[ Cost Of Goods ]]+Canada_data[[#This Row],[Shipping Cost]]</f>
        <v>886.779</v>
      </c>
      <c r="J1945" s="1" t="s">
        <v>40</v>
      </c>
      <c r="K1945" s="1" t="s">
        <v>29</v>
      </c>
      <c r="L1945" s="1" t="s">
        <v>30</v>
      </c>
      <c r="M1945" s="1" t="s">
        <v>31</v>
      </c>
      <c r="N1945" s="1" t="s">
        <v>19</v>
      </c>
      <c r="O1945" s="1" t="s">
        <v>116</v>
      </c>
      <c r="P1945" s="34"/>
      <c r="Q1945" s="34"/>
    </row>
    <row r="1946" spans="1:17" x14ac:dyDescent="0.3">
      <c r="A1946" s="1">
        <v>4676</v>
      </c>
      <c r="B1946" s="2" t="s">
        <v>78</v>
      </c>
      <c r="C1946" s="1" t="s">
        <v>35</v>
      </c>
      <c r="D1946" s="1">
        <v>30</v>
      </c>
      <c r="E1946" s="1">
        <v>4253.009</v>
      </c>
      <c r="F1946" s="1" t="s">
        <v>25</v>
      </c>
      <c r="G1946" s="1">
        <v>8.99</v>
      </c>
      <c r="H1946" s="1">
        <f>(70/100*Canada_data[[#This Row],[Sales]])</f>
        <v>2977.1062999999999</v>
      </c>
      <c r="I1946" s="1">
        <f>Canada_data[[#This Row],[ Cost Of Goods ]]+Canada_data[[#This Row],[Shipping Cost]]</f>
        <v>2986.0962999999997</v>
      </c>
      <c r="J1946" s="1" t="s">
        <v>70</v>
      </c>
      <c r="K1946" s="1" t="s">
        <v>29</v>
      </c>
      <c r="L1946" s="1" t="s">
        <v>30</v>
      </c>
      <c r="M1946" s="1" t="s">
        <v>50</v>
      </c>
      <c r="N1946" s="1" t="s">
        <v>19</v>
      </c>
      <c r="O1946" s="2">
        <v>40552</v>
      </c>
      <c r="P1946" s="34"/>
      <c r="Q1946" s="34"/>
    </row>
    <row r="1947" spans="1:17" x14ac:dyDescent="0.3">
      <c r="A1947" s="1">
        <v>40422</v>
      </c>
      <c r="B1947" s="2" t="s">
        <v>167</v>
      </c>
      <c r="C1947" s="1" t="s">
        <v>20</v>
      </c>
      <c r="D1947" s="1">
        <v>39</v>
      </c>
      <c r="E1947" s="1">
        <v>2192.4389999999999</v>
      </c>
      <c r="F1947" s="1" t="s">
        <v>14</v>
      </c>
      <c r="G1947" s="1">
        <v>3.99</v>
      </c>
      <c r="H1947" s="1">
        <f>(70/100*Canada_data[[#This Row],[Sales]])</f>
        <v>1534.7072999999998</v>
      </c>
      <c r="I1947" s="1">
        <f>Canada_data[[#This Row],[ Cost Of Goods ]]+Canada_data[[#This Row],[Shipping Cost]]</f>
        <v>1538.6972999999998</v>
      </c>
      <c r="J1947" s="1" t="s">
        <v>56</v>
      </c>
      <c r="K1947" s="1" t="s">
        <v>16</v>
      </c>
      <c r="L1947" s="1" t="s">
        <v>30</v>
      </c>
      <c r="M1947" s="1" t="s">
        <v>50</v>
      </c>
      <c r="N1947" s="1" t="s">
        <v>19</v>
      </c>
      <c r="O1947" s="1" t="s">
        <v>84</v>
      </c>
      <c r="P1947" s="34"/>
      <c r="Q1947" s="34"/>
    </row>
    <row r="1948" spans="1:17" x14ac:dyDescent="0.3">
      <c r="A1948" s="1">
        <v>23104</v>
      </c>
      <c r="B1948" s="2">
        <v>40790</v>
      </c>
      <c r="C1948" s="1" t="s">
        <v>60</v>
      </c>
      <c r="D1948" s="1">
        <v>3</v>
      </c>
      <c r="E1948" s="1">
        <v>30.92</v>
      </c>
      <c r="F1948" s="1" t="s">
        <v>14</v>
      </c>
      <c r="G1948" s="1">
        <v>2.83</v>
      </c>
      <c r="H1948" s="1">
        <f>(70/100*Canada_data[[#This Row],[Sales]])</f>
        <v>21.643999999999998</v>
      </c>
      <c r="I1948" s="1">
        <f>Canada_data[[#This Row],[ Cost Of Goods ]]+Canada_data[[#This Row],[Shipping Cost]]</f>
        <v>24.473999999999997</v>
      </c>
      <c r="J1948" s="1" t="s">
        <v>108</v>
      </c>
      <c r="K1948" s="1" t="s">
        <v>44</v>
      </c>
      <c r="L1948" s="1" t="s">
        <v>17</v>
      </c>
      <c r="M1948" s="1" t="s">
        <v>18</v>
      </c>
      <c r="N1948" s="1" t="s">
        <v>32</v>
      </c>
      <c r="O1948" s="2">
        <v>40820</v>
      </c>
      <c r="P1948" s="34"/>
      <c r="Q1948" s="34"/>
    </row>
    <row r="1949" spans="1:17" x14ac:dyDescent="0.3">
      <c r="A1949" s="1">
        <v>8902</v>
      </c>
      <c r="B1949" s="2" t="s">
        <v>209</v>
      </c>
      <c r="C1949" s="1" t="s">
        <v>35</v>
      </c>
      <c r="D1949" s="1">
        <v>27</v>
      </c>
      <c r="E1949" s="1">
        <v>180.46</v>
      </c>
      <c r="F1949" s="1" t="s">
        <v>25</v>
      </c>
      <c r="G1949" s="1">
        <v>5.94</v>
      </c>
      <c r="H1949" s="1">
        <f>(70/100*Canada_data[[#This Row],[Sales]])</f>
        <v>126.322</v>
      </c>
      <c r="I1949" s="1">
        <f>Canada_data[[#This Row],[ Cost Of Goods ]]+Canada_data[[#This Row],[Shipping Cost]]</f>
        <v>132.262</v>
      </c>
      <c r="J1949" s="1" t="s">
        <v>59</v>
      </c>
      <c r="K1949" s="1" t="s">
        <v>16</v>
      </c>
      <c r="L1949" s="1" t="s">
        <v>27</v>
      </c>
      <c r="M1949" s="1" t="s">
        <v>28</v>
      </c>
      <c r="N1949" s="1" t="s">
        <v>19</v>
      </c>
      <c r="O1949" s="1" t="s">
        <v>261</v>
      </c>
      <c r="P1949" s="34"/>
      <c r="Q1949" s="34"/>
    </row>
    <row r="1950" spans="1:17" x14ac:dyDescent="0.3">
      <c r="A1950" s="1">
        <v>57376</v>
      </c>
      <c r="B1950" s="2" t="s">
        <v>209</v>
      </c>
      <c r="C1950" s="1" t="s">
        <v>20</v>
      </c>
      <c r="D1950" s="1">
        <v>44</v>
      </c>
      <c r="E1950" s="1">
        <v>442.72</v>
      </c>
      <c r="F1950" s="1" t="s">
        <v>25</v>
      </c>
      <c r="G1950" s="1">
        <v>7.94</v>
      </c>
      <c r="H1950" s="1">
        <f>(70/100*Canada_data[[#This Row],[Sales]])</f>
        <v>309.904</v>
      </c>
      <c r="I1950" s="1">
        <f>Canada_data[[#This Row],[ Cost Of Goods ]]+Canada_data[[#This Row],[Shipping Cost]]</f>
        <v>317.84399999999999</v>
      </c>
      <c r="J1950" s="1" t="s">
        <v>43</v>
      </c>
      <c r="K1950" s="1" t="s">
        <v>44</v>
      </c>
      <c r="L1950" s="1" t="s">
        <v>17</v>
      </c>
      <c r="M1950" s="1" t="s">
        <v>18</v>
      </c>
      <c r="N1950" s="1" t="s">
        <v>32</v>
      </c>
      <c r="O1950" s="1" t="s">
        <v>261</v>
      </c>
      <c r="P1950" s="34"/>
      <c r="Q1950" s="34"/>
    </row>
    <row r="1951" spans="1:17" x14ac:dyDescent="0.3">
      <c r="A1951" s="1">
        <v>4070</v>
      </c>
      <c r="B1951" s="2">
        <v>40853</v>
      </c>
      <c r="C1951" s="1" t="s">
        <v>35</v>
      </c>
      <c r="D1951" s="1">
        <v>22</v>
      </c>
      <c r="E1951" s="1">
        <v>646.07000000000005</v>
      </c>
      <c r="F1951" s="1" t="s">
        <v>14</v>
      </c>
      <c r="G1951" s="1">
        <v>1.99</v>
      </c>
      <c r="H1951" s="1">
        <f>(70/100*Canada_data[[#This Row],[Sales]])</f>
        <v>452.24900000000002</v>
      </c>
      <c r="I1951" s="1">
        <f>Canada_data[[#This Row],[ Cost Of Goods ]]+Canada_data[[#This Row],[Shipping Cost]]</f>
        <v>454.23900000000003</v>
      </c>
      <c r="J1951" s="1" t="s">
        <v>40</v>
      </c>
      <c r="K1951" s="1" t="s">
        <v>29</v>
      </c>
      <c r="L1951" s="1" t="s">
        <v>30</v>
      </c>
      <c r="M1951" s="1" t="s">
        <v>31</v>
      </c>
      <c r="N1951" s="1" t="s">
        <v>32</v>
      </c>
      <c r="O1951" s="2">
        <v>40853</v>
      </c>
      <c r="P1951" s="34"/>
      <c r="Q1951" s="34"/>
    </row>
    <row r="1952" spans="1:17" x14ac:dyDescent="0.3">
      <c r="A1952" s="1">
        <v>56420</v>
      </c>
      <c r="B1952" s="2" t="s">
        <v>205</v>
      </c>
      <c r="C1952" s="1" t="s">
        <v>13</v>
      </c>
      <c r="D1952" s="1">
        <v>22</v>
      </c>
      <c r="E1952" s="1">
        <v>2403.1370000000002</v>
      </c>
      <c r="F1952" s="1" t="s">
        <v>25</v>
      </c>
      <c r="G1952" s="1">
        <v>8.99</v>
      </c>
      <c r="H1952" s="1">
        <f>(70/100*Canada_data[[#This Row],[Sales]])</f>
        <v>1682.1958999999999</v>
      </c>
      <c r="I1952" s="1">
        <f>Canada_data[[#This Row],[ Cost Of Goods ]]+Canada_data[[#This Row],[Shipping Cost]]</f>
        <v>1691.1858999999999</v>
      </c>
      <c r="J1952" s="1" t="s">
        <v>59</v>
      </c>
      <c r="K1952" s="1" t="s">
        <v>16</v>
      </c>
      <c r="L1952" s="1" t="s">
        <v>30</v>
      </c>
      <c r="M1952" s="1" t="s">
        <v>50</v>
      </c>
      <c r="N1952" s="1" t="s">
        <v>19</v>
      </c>
      <c r="O1952" s="1" t="s">
        <v>139</v>
      </c>
      <c r="P1952" s="34"/>
      <c r="Q1952" s="34"/>
    </row>
    <row r="1953" spans="1:17" x14ac:dyDescent="0.3">
      <c r="A1953" s="1">
        <v>386</v>
      </c>
      <c r="B1953" s="2" t="s">
        <v>155</v>
      </c>
      <c r="C1953" s="1" t="s">
        <v>35</v>
      </c>
      <c r="D1953" s="1">
        <v>4</v>
      </c>
      <c r="E1953" s="1">
        <v>14.96</v>
      </c>
      <c r="F1953" s="1" t="s">
        <v>25</v>
      </c>
      <c r="G1953" s="1">
        <v>0.5</v>
      </c>
      <c r="H1953" s="1">
        <f>(70/100*Canada_data[[#This Row],[Sales]])</f>
        <v>10.472</v>
      </c>
      <c r="I1953" s="1">
        <f>Canada_data[[#This Row],[ Cost Of Goods ]]+Canada_data[[#This Row],[Shipping Cost]]</f>
        <v>10.972</v>
      </c>
      <c r="J1953" s="1" t="s">
        <v>56</v>
      </c>
      <c r="K1953" s="1" t="s">
        <v>22</v>
      </c>
      <c r="L1953" s="1" t="s">
        <v>27</v>
      </c>
      <c r="M1953" s="1" t="s">
        <v>85</v>
      </c>
      <c r="N1953" s="1" t="s">
        <v>19</v>
      </c>
      <c r="O1953" s="1" t="s">
        <v>246</v>
      </c>
      <c r="P1953" s="34"/>
      <c r="Q1953" s="34"/>
    </row>
    <row r="1954" spans="1:17" x14ac:dyDescent="0.3">
      <c r="A1954" s="1">
        <v>43363</v>
      </c>
      <c r="B1954" s="2">
        <v>40672</v>
      </c>
      <c r="C1954" s="1" t="s">
        <v>20</v>
      </c>
      <c r="D1954" s="1">
        <v>35</v>
      </c>
      <c r="E1954" s="1">
        <v>12908.4</v>
      </c>
      <c r="F1954" s="1" t="s">
        <v>21</v>
      </c>
      <c r="G1954" s="1">
        <v>59</v>
      </c>
      <c r="H1954" s="1">
        <f>(70/100*Canada_data[[#This Row],[Sales]])</f>
        <v>9035.8799999999992</v>
      </c>
      <c r="I1954" s="1">
        <f>Canada_data[[#This Row],[ Cost Of Goods ]]+Canada_data[[#This Row],[Shipping Cost]]</f>
        <v>9094.8799999999992</v>
      </c>
      <c r="J1954" s="1" t="s">
        <v>108</v>
      </c>
      <c r="K1954" s="1" t="s">
        <v>29</v>
      </c>
      <c r="L1954" s="1" t="s">
        <v>17</v>
      </c>
      <c r="M1954" s="1" t="s">
        <v>23</v>
      </c>
      <c r="N1954" s="1" t="s">
        <v>24</v>
      </c>
      <c r="O1954" s="2">
        <v>40733</v>
      </c>
      <c r="P1954" s="34"/>
      <c r="Q1954" s="34"/>
    </row>
    <row r="1955" spans="1:17" x14ac:dyDescent="0.3">
      <c r="A1955" s="1">
        <v>56711</v>
      </c>
      <c r="B1955" s="2">
        <v>40696</v>
      </c>
      <c r="C1955" s="1" t="s">
        <v>13</v>
      </c>
      <c r="D1955" s="1">
        <v>25</v>
      </c>
      <c r="E1955" s="1">
        <v>1279.45</v>
      </c>
      <c r="F1955" s="1" t="s">
        <v>25</v>
      </c>
      <c r="G1955" s="1">
        <v>7.23</v>
      </c>
      <c r="H1955" s="1">
        <f>(70/100*Canada_data[[#This Row],[Sales]])</f>
        <v>895.61500000000001</v>
      </c>
      <c r="I1955" s="1">
        <f>Canada_data[[#This Row],[ Cost Of Goods ]]+Canada_data[[#This Row],[Shipping Cost]]</f>
        <v>902.84500000000003</v>
      </c>
      <c r="J1955" s="1" t="s">
        <v>49</v>
      </c>
      <c r="K1955" s="1" t="s">
        <v>16</v>
      </c>
      <c r="L1955" s="1" t="s">
        <v>27</v>
      </c>
      <c r="M1955" s="1" t="s">
        <v>28</v>
      </c>
      <c r="N1955" s="1" t="s">
        <v>19</v>
      </c>
      <c r="O1955" s="2">
        <v>40849</v>
      </c>
      <c r="P1955" s="34"/>
      <c r="Q1955" s="34"/>
    </row>
    <row r="1956" spans="1:17" x14ac:dyDescent="0.3">
      <c r="A1956" s="1">
        <v>58433</v>
      </c>
      <c r="B1956" s="2">
        <v>40550</v>
      </c>
      <c r="C1956" s="1" t="s">
        <v>35</v>
      </c>
      <c r="D1956" s="1">
        <v>11</v>
      </c>
      <c r="E1956" s="1">
        <v>2020.58</v>
      </c>
      <c r="F1956" s="1" t="s">
        <v>21</v>
      </c>
      <c r="G1956" s="1">
        <v>30</v>
      </c>
      <c r="H1956" s="1">
        <f>(70/100*Canada_data[[#This Row],[Sales]])</f>
        <v>1414.4059999999999</v>
      </c>
      <c r="I1956" s="1">
        <f>Canada_data[[#This Row],[ Cost Of Goods ]]+Canada_data[[#This Row],[Shipping Cost]]</f>
        <v>1444.4059999999999</v>
      </c>
      <c r="J1956" s="1" t="s">
        <v>15</v>
      </c>
      <c r="K1956" s="1" t="s">
        <v>29</v>
      </c>
      <c r="L1956" s="1" t="s">
        <v>17</v>
      </c>
      <c r="M1956" s="1" t="s">
        <v>23</v>
      </c>
      <c r="N1956" s="1" t="s">
        <v>24</v>
      </c>
      <c r="O1956" s="2">
        <v>40581</v>
      </c>
      <c r="P1956" s="34"/>
      <c r="Q1956" s="34"/>
    </row>
    <row r="1957" spans="1:17" x14ac:dyDescent="0.3">
      <c r="A1957" s="1">
        <v>25697</v>
      </c>
      <c r="B1957" s="2" t="s">
        <v>124</v>
      </c>
      <c r="C1957" s="1" t="s">
        <v>13</v>
      </c>
      <c r="D1957" s="1">
        <v>46</v>
      </c>
      <c r="E1957" s="1">
        <v>400.25</v>
      </c>
      <c r="F1957" s="1" t="s">
        <v>25</v>
      </c>
      <c r="G1957" s="1">
        <v>3.62</v>
      </c>
      <c r="H1957" s="1">
        <f>(70/100*Canada_data[[#This Row],[Sales]])</f>
        <v>280.17499999999995</v>
      </c>
      <c r="I1957" s="1">
        <f>Canada_data[[#This Row],[ Cost Of Goods ]]+Canada_data[[#This Row],[Shipping Cost]]</f>
        <v>283.79499999999996</v>
      </c>
      <c r="J1957" s="1" t="s">
        <v>56</v>
      </c>
      <c r="K1957" s="1" t="s">
        <v>16</v>
      </c>
      <c r="L1957" s="1" t="s">
        <v>30</v>
      </c>
      <c r="M1957" s="1" t="s">
        <v>31</v>
      </c>
      <c r="N1957" s="1" t="s">
        <v>32</v>
      </c>
      <c r="O1957" s="1" t="s">
        <v>124</v>
      </c>
      <c r="P1957" s="34"/>
      <c r="Q1957" s="34"/>
    </row>
    <row r="1958" spans="1:17" x14ac:dyDescent="0.3">
      <c r="A1958" s="1">
        <v>27271</v>
      </c>
      <c r="B1958" s="2" t="s">
        <v>52</v>
      </c>
      <c r="C1958" s="1" t="s">
        <v>53</v>
      </c>
      <c r="D1958" s="1">
        <v>8</v>
      </c>
      <c r="E1958" s="1">
        <v>301.57</v>
      </c>
      <c r="F1958" s="1" t="s">
        <v>21</v>
      </c>
      <c r="G1958" s="1">
        <v>19.190000000000001</v>
      </c>
      <c r="H1958" s="1">
        <f>(70/100*Canada_data[[#This Row],[Sales]])</f>
        <v>211.09899999999999</v>
      </c>
      <c r="I1958" s="1">
        <f>Canada_data[[#This Row],[ Cost Of Goods ]]+Canada_data[[#This Row],[Shipping Cost]]</f>
        <v>230.28899999999999</v>
      </c>
      <c r="J1958" s="1" t="s">
        <v>36</v>
      </c>
      <c r="K1958" s="1" t="s">
        <v>22</v>
      </c>
      <c r="L1958" s="1" t="s">
        <v>17</v>
      </c>
      <c r="M1958" s="1" t="s">
        <v>23</v>
      </c>
      <c r="N1958" s="1" t="s">
        <v>24</v>
      </c>
      <c r="O1958" s="1" t="s">
        <v>54</v>
      </c>
      <c r="P1958" s="34"/>
      <c r="Q1958" s="34"/>
    </row>
    <row r="1959" spans="1:17" x14ac:dyDescent="0.3">
      <c r="A1959" s="1">
        <v>16100</v>
      </c>
      <c r="B1959" s="2">
        <v>40727</v>
      </c>
      <c r="C1959" s="1" t="s">
        <v>60</v>
      </c>
      <c r="D1959" s="1">
        <v>44</v>
      </c>
      <c r="E1959" s="1">
        <v>226.18</v>
      </c>
      <c r="F1959" s="1" t="s">
        <v>25</v>
      </c>
      <c r="G1959" s="1">
        <v>5.72</v>
      </c>
      <c r="H1959" s="1">
        <f>(70/100*Canada_data[[#This Row],[Sales]])</f>
        <v>158.32599999999999</v>
      </c>
      <c r="I1959" s="1">
        <f>Canada_data[[#This Row],[ Cost Of Goods ]]+Canada_data[[#This Row],[Shipping Cost]]</f>
        <v>164.04599999999999</v>
      </c>
      <c r="J1959" s="1" t="s">
        <v>126</v>
      </c>
      <c r="K1959" s="1" t="s">
        <v>22</v>
      </c>
      <c r="L1959" s="1" t="s">
        <v>17</v>
      </c>
      <c r="M1959" s="1" t="s">
        <v>18</v>
      </c>
      <c r="N1959" s="1" t="s">
        <v>32</v>
      </c>
      <c r="O1959" s="2">
        <v>40758</v>
      </c>
      <c r="P1959" s="34"/>
      <c r="Q1959" s="34"/>
    </row>
    <row r="1960" spans="1:17" x14ac:dyDescent="0.3">
      <c r="A1960" s="1">
        <v>33824</v>
      </c>
      <c r="B1960" s="2">
        <v>40577</v>
      </c>
      <c r="C1960" s="1" t="s">
        <v>20</v>
      </c>
      <c r="D1960" s="1">
        <v>19</v>
      </c>
      <c r="E1960" s="1">
        <v>50.99</v>
      </c>
      <c r="F1960" s="1" t="s">
        <v>25</v>
      </c>
      <c r="G1960" s="1">
        <v>1.34</v>
      </c>
      <c r="H1960" s="1">
        <f>(70/100*Canada_data[[#This Row],[Sales]])</f>
        <v>35.692999999999998</v>
      </c>
      <c r="I1960" s="1">
        <f>Canada_data[[#This Row],[ Cost Of Goods ]]+Canada_data[[#This Row],[Shipping Cost]]</f>
        <v>37.033000000000001</v>
      </c>
      <c r="J1960" s="1" t="s">
        <v>59</v>
      </c>
      <c r="K1960" s="1" t="s">
        <v>22</v>
      </c>
      <c r="L1960" s="1" t="s">
        <v>27</v>
      </c>
      <c r="M1960" s="1" t="s">
        <v>41</v>
      </c>
      <c r="N1960" s="1" t="s">
        <v>38</v>
      </c>
      <c r="O1960" s="2">
        <v>40605</v>
      </c>
      <c r="P1960" s="34"/>
      <c r="Q1960" s="34"/>
    </row>
    <row r="1961" spans="1:17" x14ac:dyDescent="0.3">
      <c r="A1961" s="1">
        <v>47810</v>
      </c>
      <c r="B1961" s="2" t="s">
        <v>190</v>
      </c>
      <c r="C1961" s="1" t="s">
        <v>20</v>
      </c>
      <c r="D1961" s="1">
        <v>3</v>
      </c>
      <c r="E1961" s="1">
        <v>19.57</v>
      </c>
      <c r="F1961" s="1" t="s">
        <v>25</v>
      </c>
      <c r="G1961" s="1">
        <v>1.2</v>
      </c>
      <c r="H1961" s="1">
        <f>(70/100*Canada_data[[#This Row],[Sales]])</f>
        <v>13.699</v>
      </c>
      <c r="I1961" s="1">
        <f>Canada_data[[#This Row],[ Cost Of Goods ]]+Canada_data[[#This Row],[Shipping Cost]]</f>
        <v>14.898999999999999</v>
      </c>
      <c r="J1961" s="1" t="s">
        <v>72</v>
      </c>
      <c r="K1961" s="1" t="s">
        <v>29</v>
      </c>
      <c r="L1961" s="1" t="s">
        <v>27</v>
      </c>
      <c r="M1961" s="1" t="s">
        <v>41</v>
      </c>
      <c r="N1961" s="1" t="s">
        <v>38</v>
      </c>
      <c r="O1961" s="1" t="s">
        <v>256</v>
      </c>
      <c r="P1961" s="34"/>
      <c r="Q1961" s="34"/>
    </row>
    <row r="1962" spans="1:17" x14ac:dyDescent="0.3">
      <c r="A1962" s="1">
        <v>9927</v>
      </c>
      <c r="B1962" s="2" t="s">
        <v>193</v>
      </c>
      <c r="C1962" s="1" t="s">
        <v>35</v>
      </c>
      <c r="D1962" s="1">
        <v>32</v>
      </c>
      <c r="E1962" s="1">
        <v>4655.07</v>
      </c>
      <c r="F1962" s="1" t="s">
        <v>21</v>
      </c>
      <c r="G1962" s="1">
        <v>53.48</v>
      </c>
      <c r="H1962" s="1">
        <f>(70/100*Canada_data[[#This Row],[Sales]])</f>
        <v>3258.5489999999995</v>
      </c>
      <c r="I1962" s="1">
        <f>Canada_data[[#This Row],[ Cost Of Goods ]]+Canada_data[[#This Row],[Shipping Cost]]</f>
        <v>3312.0289999999995</v>
      </c>
      <c r="J1962" s="1" t="s">
        <v>26</v>
      </c>
      <c r="K1962" s="1" t="s">
        <v>22</v>
      </c>
      <c r="L1962" s="1" t="s">
        <v>17</v>
      </c>
      <c r="M1962" s="1" t="s">
        <v>150</v>
      </c>
      <c r="N1962" s="1" t="s">
        <v>62</v>
      </c>
      <c r="O1962" s="1" t="s">
        <v>132</v>
      </c>
      <c r="P1962" s="34"/>
      <c r="Q1962" s="34"/>
    </row>
    <row r="1963" spans="1:17" x14ac:dyDescent="0.3">
      <c r="A1963" s="1">
        <v>871</v>
      </c>
      <c r="B1963" s="2" t="s">
        <v>33</v>
      </c>
      <c r="C1963" s="1" t="s">
        <v>13</v>
      </c>
      <c r="D1963" s="1">
        <v>17</v>
      </c>
      <c r="E1963" s="1">
        <v>104.94</v>
      </c>
      <c r="F1963" s="1" t="s">
        <v>25</v>
      </c>
      <c r="G1963" s="1">
        <v>5.22</v>
      </c>
      <c r="H1963" s="1">
        <f>(70/100*Canada_data[[#This Row],[Sales]])</f>
        <v>73.457999999999998</v>
      </c>
      <c r="I1963" s="1">
        <f>Canada_data[[#This Row],[ Cost Of Goods ]]+Canada_data[[#This Row],[Shipping Cost]]</f>
        <v>78.677999999999997</v>
      </c>
      <c r="J1963" s="1" t="s">
        <v>49</v>
      </c>
      <c r="K1963" s="1" t="s">
        <v>29</v>
      </c>
      <c r="L1963" s="1" t="s">
        <v>17</v>
      </c>
      <c r="M1963" s="1" t="s">
        <v>18</v>
      </c>
      <c r="N1963" s="1" t="s">
        <v>19</v>
      </c>
      <c r="O1963" s="1" t="s">
        <v>33</v>
      </c>
      <c r="P1963" s="34"/>
      <c r="Q1963" s="34"/>
    </row>
    <row r="1964" spans="1:17" x14ac:dyDescent="0.3">
      <c r="A1964" s="1">
        <v>45601</v>
      </c>
      <c r="B1964" s="2" t="s">
        <v>236</v>
      </c>
      <c r="C1964" s="1" t="s">
        <v>35</v>
      </c>
      <c r="D1964" s="1">
        <v>47</v>
      </c>
      <c r="E1964" s="1">
        <v>945.03</v>
      </c>
      <c r="F1964" s="1" t="s">
        <v>25</v>
      </c>
      <c r="G1964" s="1">
        <v>5.97</v>
      </c>
      <c r="H1964" s="1">
        <f>(70/100*Canada_data[[#This Row],[Sales]])</f>
        <v>661.52099999999996</v>
      </c>
      <c r="I1964" s="1">
        <f>Canada_data[[#This Row],[ Cost Of Goods ]]+Canada_data[[#This Row],[Shipping Cost]]</f>
        <v>667.49099999999999</v>
      </c>
      <c r="J1964" s="1" t="s">
        <v>126</v>
      </c>
      <c r="K1964" s="1" t="s">
        <v>22</v>
      </c>
      <c r="L1964" s="1" t="s">
        <v>27</v>
      </c>
      <c r="M1964" s="1" t="s">
        <v>28</v>
      </c>
      <c r="N1964" s="1" t="s">
        <v>19</v>
      </c>
      <c r="O1964" s="1" t="s">
        <v>144</v>
      </c>
      <c r="P1964" s="34"/>
      <c r="Q1964" s="34"/>
    </row>
    <row r="1965" spans="1:17" x14ac:dyDescent="0.3">
      <c r="A1965" s="1">
        <v>45059</v>
      </c>
      <c r="B1965" s="2">
        <v>40604</v>
      </c>
      <c r="C1965" s="1" t="s">
        <v>53</v>
      </c>
      <c r="D1965" s="1">
        <v>35</v>
      </c>
      <c r="E1965" s="1">
        <v>1327.59</v>
      </c>
      <c r="F1965" s="1" t="s">
        <v>14</v>
      </c>
      <c r="G1965" s="1">
        <v>2.9</v>
      </c>
      <c r="H1965" s="1">
        <f>(70/100*Canada_data[[#This Row],[Sales]])</f>
        <v>929.31299999999987</v>
      </c>
      <c r="I1965" s="1">
        <f>Canada_data[[#This Row],[ Cost Of Goods ]]+Canada_data[[#This Row],[Shipping Cost]]</f>
        <v>932.21299999999985</v>
      </c>
      <c r="J1965" s="1" t="s">
        <v>43</v>
      </c>
      <c r="K1965" s="1" t="s">
        <v>16</v>
      </c>
      <c r="L1965" s="1" t="s">
        <v>27</v>
      </c>
      <c r="M1965" s="1" t="s">
        <v>41</v>
      </c>
      <c r="N1965" s="1" t="s">
        <v>32</v>
      </c>
      <c r="O1965" s="2">
        <v>40635</v>
      </c>
      <c r="P1965" s="34"/>
      <c r="Q1965" s="34"/>
    </row>
    <row r="1966" spans="1:17" x14ac:dyDescent="0.3">
      <c r="A1966" s="1">
        <v>35687</v>
      </c>
      <c r="B1966" s="2" t="s">
        <v>189</v>
      </c>
      <c r="C1966" s="1" t="s">
        <v>53</v>
      </c>
      <c r="D1966" s="1">
        <v>48</v>
      </c>
      <c r="E1966" s="1">
        <v>620.23</v>
      </c>
      <c r="F1966" s="1" t="s">
        <v>14</v>
      </c>
      <c r="G1966" s="1">
        <v>4.9800000000000004</v>
      </c>
      <c r="H1966" s="1">
        <f>(70/100*Canada_data[[#This Row],[Sales]])</f>
        <v>434.161</v>
      </c>
      <c r="I1966" s="1">
        <f>Canada_data[[#This Row],[ Cost Of Goods ]]+Canada_data[[#This Row],[Shipping Cost]]</f>
        <v>439.14100000000002</v>
      </c>
      <c r="J1966" s="1" t="s">
        <v>40</v>
      </c>
      <c r="K1966" s="1" t="s">
        <v>29</v>
      </c>
      <c r="L1966" s="1" t="s">
        <v>17</v>
      </c>
      <c r="M1966" s="1" t="s">
        <v>18</v>
      </c>
      <c r="N1966" s="1" t="s">
        <v>32</v>
      </c>
      <c r="O1966" s="1" t="s">
        <v>97</v>
      </c>
      <c r="P1966" s="34"/>
      <c r="Q1966" s="34"/>
    </row>
    <row r="1967" spans="1:17" x14ac:dyDescent="0.3">
      <c r="A1967" s="1">
        <v>16096</v>
      </c>
      <c r="B1967" s="2" t="s">
        <v>224</v>
      </c>
      <c r="C1967" s="1" t="s">
        <v>35</v>
      </c>
      <c r="D1967" s="1">
        <v>9</v>
      </c>
      <c r="E1967" s="1">
        <v>42.21</v>
      </c>
      <c r="F1967" s="1" t="s">
        <v>14</v>
      </c>
      <c r="G1967" s="1">
        <v>0.99</v>
      </c>
      <c r="H1967" s="1">
        <f>(70/100*Canada_data[[#This Row],[Sales]])</f>
        <v>29.546999999999997</v>
      </c>
      <c r="I1967" s="1">
        <f>Canada_data[[#This Row],[ Cost Of Goods ]]+Canada_data[[#This Row],[Shipping Cost]]</f>
        <v>30.536999999999995</v>
      </c>
      <c r="J1967" s="1" t="s">
        <v>56</v>
      </c>
      <c r="K1967" s="1" t="s">
        <v>16</v>
      </c>
      <c r="L1967" s="1" t="s">
        <v>27</v>
      </c>
      <c r="M1967" s="1" t="s">
        <v>85</v>
      </c>
      <c r="N1967" s="1" t="s">
        <v>19</v>
      </c>
      <c r="O1967" s="1" t="s">
        <v>257</v>
      </c>
      <c r="P1967" s="34"/>
      <c r="Q1967" s="34"/>
    </row>
    <row r="1968" spans="1:17" x14ac:dyDescent="0.3">
      <c r="A1968" s="1">
        <v>51461</v>
      </c>
      <c r="B1968" s="2">
        <v>40818</v>
      </c>
      <c r="C1968" s="1" t="s">
        <v>53</v>
      </c>
      <c r="D1968" s="1">
        <v>43</v>
      </c>
      <c r="E1968" s="1">
        <v>858.53</v>
      </c>
      <c r="F1968" s="1" t="s">
        <v>25</v>
      </c>
      <c r="G1968" s="1">
        <v>11.17</v>
      </c>
      <c r="H1968" s="1">
        <f>(70/100*Canada_data[[#This Row],[Sales]])</f>
        <v>600.97099999999989</v>
      </c>
      <c r="I1968" s="1">
        <f>Canada_data[[#This Row],[ Cost Of Goods ]]+Canada_data[[#This Row],[Shipping Cost]]</f>
        <v>612.14099999999985</v>
      </c>
      <c r="J1968" s="1" t="s">
        <v>40</v>
      </c>
      <c r="K1968" s="1" t="s">
        <v>22</v>
      </c>
      <c r="L1968" s="1" t="s">
        <v>17</v>
      </c>
      <c r="M1968" s="1" t="s">
        <v>18</v>
      </c>
      <c r="N1968" s="1" t="s">
        <v>93</v>
      </c>
      <c r="O1968" s="2">
        <v>40879</v>
      </c>
      <c r="P1968" s="34"/>
      <c r="Q1968" s="34"/>
    </row>
    <row r="1969" spans="1:17" x14ac:dyDescent="0.3">
      <c r="A1969" s="1">
        <v>31399</v>
      </c>
      <c r="B1969" s="2">
        <v>40674</v>
      </c>
      <c r="C1969" s="1" t="s">
        <v>53</v>
      </c>
      <c r="D1969" s="1">
        <v>9</v>
      </c>
      <c r="E1969" s="1">
        <v>337.20350000000002</v>
      </c>
      <c r="F1969" s="1" t="s">
        <v>25</v>
      </c>
      <c r="G1969" s="1">
        <v>4.99</v>
      </c>
      <c r="H1969" s="1">
        <f>(70/100*Canada_data[[#This Row],[Sales]])</f>
        <v>236.04245</v>
      </c>
      <c r="I1969" s="1">
        <f>Canada_data[[#This Row],[ Cost Of Goods ]]+Canada_data[[#This Row],[Shipping Cost]]</f>
        <v>241.03245000000001</v>
      </c>
      <c r="J1969" s="1" t="s">
        <v>59</v>
      </c>
      <c r="K1969" s="1" t="s">
        <v>16</v>
      </c>
      <c r="L1969" s="1" t="s">
        <v>30</v>
      </c>
      <c r="M1969" s="1" t="s">
        <v>50</v>
      </c>
      <c r="N1969" s="1" t="s">
        <v>19</v>
      </c>
      <c r="O1969" s="2">
        <v>40705</v>
      </c>
      <c r="P1969" s="34"/>
      <c r="Q1969" s="34"/>
    </row>
    <row r="1970" spans="1:17" x14ac:dyDescent="0.3">
      <c r="A1970" s="1">
        <v>39617</v>
      </c>
      <c r="B1970" s="2" t="s">
        <v>96</v>
      </c>
      <c r="C1970" s="1" t="s">
        <v>53</v>
      </c>
      <c r="D1970" s="1">
        <v>33</v>
      </c>
      <c r="E1970" s="1">
        <v>1283.68</v>
      </c>
      <c r="F1970" s="1" t="s">
        <v>25</v>
      </c>
      <c r="G1970" s="1">
        <v>9.1999999999999993</v>
      </c>
      <c r="H1970" s="1">
        <f>(70/100*Canada_data[[#This Row],[Sales]])</f>
        <v>898.57600000000002</v>
      </c>
      <c r="I1970" s="1">
        <f>Canada_data[[#This Row],[ Cost Of Goods ]]+Canada_data[[#This Row],[Shipping Cost]]</f>
        <v>907.77600000000007</v>
      </c>
      <c r="J1970" s="1" t="s">
        <v>15</v>
      </c>
      <c r="K1970" s="1" t="s">
        <v>44</v>
      </c>
      <c r="L1970" s="1" t="s">
        <v>17</v>
      </c>
      <c r="M1970" s="1" t="s">
        <v>18</v>
      </c>
      <c r="N1970" s="1" t="s">
        <v>38</v>
      </c>
      <c r="O1970" s="1" t="s">
        <v>88</v>
      </c>
      <c r="P1970" s="34"/>
      <c r="Q1970" s="34"/>
    </row>
    <row r="1971" spans="1:17" x14ac:dyDescent="0.3">
      <c r="A1971" s="1">
        <v>11270</v>
      </c>
      <c r="B1971" s="2" t="s">
        <v>228</v>
      </c>
      <c r="C1971" s="1" t="s">
        <v>35</v>
      </c>
      <c r="D1971" s="1">
        <v>15</v>
      </c>
      <c r="E1971" s="1">
        <v>140.07</v>
      </c>
      <c r="F1971" s="1" t="s">
        <v>14</v>
      </c>
      <c r="G1971" s="1">
        <v>6.19</v>
      </c>
      <c r="H1971" s="1">
        <f>(70/100*Canada_data[[#This Row],[Sales]])</f>
        <v>98.048999999999992</v>
      </c>
      <c r="I1971" s="1">
        <f>Canada_data[[#This Row],[ Cost Of Goods ]]+Canada_data[[#This Row],[Shipping Cost]]</f>
        <v>104.23899999999999</v>
      </c>
      <c r="J1971" s="1" t="s">
        <v>40</v>
      </c>
      <c r="K1971" s="1" t="s">
        <v>22</v>
      </c>
      <c r="L1971" s="1" t="s">
        <v>27</v>
      </c>
      <c r="M1971" s="1" t="s">
        <v>79</v>
      </c>
      <c r="N1971" s="1" t="s">
        <v>19</v>
      </c>
      <c r="O1971" s="2">
        <v>40550</v>
      </c>
      <c r="P1971" s="34"/>
      <c r="Q1971" s="34"/>
    </row>
    <row r="1972" spans="1:17" x14ac:dyDescent="0.3">
      <c r="A1972" s="1">
        <v>6403</v>
      </c>
      <c r="B1972" s="2">
        <v>40849</v>
      </c>
      <c r="C1972" s="1" t="s">
        <v>13</v>
      </c>
      <c r="D1972" s="1">
        <v>41</v>
      </c>
      <c r="E1972" s="1">
        <v>17874.259999999998</v>
      </c>
      <c r="F1972" s="1" t="s">
        <v>25</v>
      </c>
      <c r="G1972" s="1">
        <v>19.989999999999998</v>
      </c>
      <c r="H1972" s="1">
        <f>(70/100*Canada_data[[#This Row],[Sales]])</f>
        <v>12511.981999999998</v>
      </c>
      <c r="I1972" s="1">
        <f>Canada_data[[#This Row],[ Cost Of Goods ]]+Canada_data[[#This Row],[Shipping Cost]]</f>
        <v>12531.971999999998</v>
      </c>
      <c r="J1972" s="1" t="s">
        <v>56</v>
      </c>
      <c r="K1972" s="1" t="s">
        <v>44</v>
      </c>
      <c r="L1972" s="1" t="s">
        <v>27</v>
      </c>
      <c r="M1972" s="1" t="s">
        <v>64</v>
      </c>
      <c r="N1972" s="1" t="s">
        <v>19</v>
      </c>
      <c r="O1972" s="1" t="s">
        <v>181</v>
      </c>
      <c r="P1972" s="34"/>
      <c r="Q1972" s="34"/>
    </row>
    <row r="1973" spans="1:17" x14ac:dyDescent="0.3">
      <c r="A1973" s="1">
        <v>48512</v>
      </c>
      <c r="B1973" s="2">
        <v>40610</v>
      </c>
      <c r="C1973" s="1" t="s">
        <v>53</v>
      </c>
      <c r="D1973" s="1">
        <v>47</v>
      </c>
      <c r="E1973" s="1">
        <v>148.26</v>
      </c>
      <c r="F1973" s="1" t="s">
        <v>14</v>
      </c>
      <c r="G1973" s="1">
        <v>0.81</v>
      </c>
      <c r="H1973" s="1">
        <f>(70/100*Canada_data[[#This Row],[Sales]])</f>
        <v>103.78199999999998</v>
      </c>
      <c r="I1973" s="1">
        <f>Canada_data[[#This Row],[ Cost Of Goods ]]+Canada_data[[#This Row],[Shipping Cost]]</f>
        <v>104.59199999999998</v>
      </c>
      <c r="J1973" s="1" t="s">
        <v>15</v>
      </c>
      <c r="K1973" s="1" t="s">
        <v>16</v>
      </c>
      <c r="L1973" s="1" t="s">
        <v>27</v>
      </c>
      <c r="M1973" s="1" t="s">
        <v>41</v>
      </c>
      <c r="N1973" s="1" t="s">
        <v>38</v>
      </c>
      <c r="O1973" s="2">
        <v>40610</v>
      </c>
      <c r="P1973" s="34"/>
      <c r="Q1973" s="34"/>
    </row>
    <row r="1974" spans="1:17" x14ac:dyDescent="0.3">
      <c r="A1974" s="1">
        <v>46305</v>
      </c>
      <c r="B1974" s="2" t="s">
        <v>275</v>
      </c>
      <c r="C1974" s="1" t="s">
        <v>13</v>
      </c>
      <c r="D1974" s="1">
        <v>30</v>
      </c>
      <c r="E1974" s="1">
        <v>299.66000000000003</v>
      </c>
      <c r="F1974" s="1" t="s">
        <v>25</v>
      </c>
      <c r="G1974" s="1">
        <v>5.75</v>
      </c>
      <c r="H1974" s="1">
        <f>(70/100*Canada_data[[#This Row],[Sales]])</f>
        <v>209.762</v>
      </c>
      <c r="I1974" s="1">
        <f>Canada_data[[#This Row],[ Cost Of Goods ]]+Canada_data[[#This Row],[Shipping Cost]]</f>
        <v>215.512</v>
      </c>
      <c r="J1974" s="1" t="s">
        <v>40</v>
      </c>
      <c r="K1974" s="1" t="s">
        <v>16</v>
      </c>
      <c r="L1974" s="1" t="s">
        <v>27</v>
      </c>
      <c r="M1974" s="1" t="s">
        <v>79</v>
      </c>
      <c r="N1974" s="1" t="s">
        <v>19</v>
      </c>
      <c r="O1974" s="2">
        <v>40610</v>
      </c>
      <c r="P1974" s="34"/>
      <c r="Q1974" s="34"/>
    </row>
    <row r="1975" spans="1:17" x14ac:dyDescent="0.3">
      <c r="A1975" s="1">
        <v>52512</v>
      </c>
      <c r="B1975" s="2">
        <v>40731</v>
      </c>
      <c r="C1975" s="1" t="s">
        <v>35</v>
      </c>
      <c r="D1975" s="1">
        <v>4</v>
      </c>
      <c r="E1975" s="1">
        <v>49.86</v>
      </c>
      <c r="F1975" s="1" t="s">
        <v>25</v>
      </c>
      <c r="G1975" s="1">
        <v>4.9800000000000004</v>
      </c>
      <c r="H1975" s="1">
        <f>(70/100*Canada_data[[#This Row],[Sales]])</f>
        <v>34.901999999999994</v>
      </c>
      <c r="I1975" s="1">
        <f>Canada_data[[#This Row],[ Cost Of Goods ]]+Canada_data[[#This Row],[Shipping Cost]]</f>
        <v>39.881999999999991</v>
      </c>
      <c r="J1975" s="1" t="s">
        <v>56</v>
      </c>
      <c r="K1975" s="1" t="s">
        <v>16</v>
      </c>
      <c r="L1975" s="1" t="s">
        <v>27</v>
      </c>
      <c r="M1975" s="1" t="s">
        <v>76</v>
      </c>
      <c r="N1975" s="1" t="s">
        <v>19</v>
      </c>
      <c r="O1975" s="2">
        <v>40793</v>
      </c>
      <c r="P1975" s="34"/>
      <c r="Q1975" s="34"/>
    </row>
    <row r="1976" spans="1:17" x14ac:dyDescent="0.3">
      <c r="A1976" s="1">
        <v>58340</v>
      </c>
      <c r="B1976" s="2">
        <v>40756</v>
      </c>
      <c r="C1976" s="1" t="s">
        <v>60</v>
      </c>
      <c r="D1976" s="1">
        <v>36</v>
      </c>
      <c r="E1976" s="1">
        <v>1936.3</v>
      </c>
      <c r="F1976" s="1" t="s">
        <v>25</v>
      </c>
      <c r="G1976" s="1">
        <v>13.66</v>
      </c>
      <c r="H1976" s="1">
        <f>(70/100*Canada_data[[#This Row],[Sales]])</f>
        <v>1355.4099999999999</v>
      </c>
      <c r="I1976" s="1">
        <f>Canada_data[[#This Row],[ Cost Of Goods ]]+Canada_data[[#This Row],[Shipping Cost]]</f>
        <v>1369.07</v>
      </c>
      <c r="J1976" s="1" t="s">
        <v>126</v>
      </c>
      <c r="K1976" s="1" t="s">
        <v>22</v>
      </c>
      <c r="L1976" s="1" t="s">
        <v>27</v>
      </c>
      <c r="M1976" s="1" t="s">
        <v>76</v>
      </c>
      <c r="N1976" s="1" t="s">
        <v>19</v>
      </c>
      <c r="O1976" s="2">
        <v>40787</v>
      </c>
      <c r="P1976" s="34"/>
      <c r="Q1976" s="34"/>
    </row>
    <row r="1977" spans="1:17" x14ac:dyDescent="0.3">
      <c r="A1977" s="1">
        <v>49220</v>
      </c>
      <c r="B1977" s="2" t="s">
        <v>122</v>
      </c>
      <c r="C1977" s="1" t="s">
        <v>20</v>
      </c>
      <c r="D1977" s="1">
        <v>13</v>
      </c>
      <c r="E1977" s="1">
        <v>409.97</v>
      </c>
      <c r="F1977" s="1" t="s">
        <v>25</v>
      </c>
      <c r="G1977" s="1">
        <v>3.5</v>
      </c>
      <c r="H1977" s="1">
        <f>(70/100*Canada_data[[#This Row],[Sales]])</f>
        <v>286.97899999999998</v>
      </c>
      <c r="I1977" s="1">
        <f>Canada_data[[#This Row],[ Cost Of Goods ]]+Canada_data[[#This Row],[Shipping Cost]]</f>
        <v>290.47899999999998</v>
      </c>
      <c r="J1977" s="1" t="s">
        <v>40</v>
      </c>
      <c r="K1977" s="1" t="s">
        <v>22</v>
      </c>
      <c r="L1977" s="1" t="s">
        <v>27</v>
      </c>
      <c r="M1977" s="1" t="s">
        <v>76</v>
      </c>
      <c r="N1977" s="1" t="s">
        <v>19</v>
      </c>
      <c r="O1977" s="1" t="s">
        <v>190</v>
      </c>
      <c r="P1977" s="34"/>
      <c r="Q1977" s="34"/>
    </row>
    <row r="1978" spans="1:17" x14ac:dyDescent="0.3">
      <c r="A1978" s="1">
        <v>18951</v>
      </c>
      <c r="B1978" s="2" t="s">
        <v>145</v>
      </c>
      <c r="C1978" s="1" t="s">
        <v>20</v>
      </c>
      <c r="D1978" s="1">
        <v>16</v>
      </c>
      <c r="E1978" s="1">
        <v>61.5</v>
      </c>
      <c r="F1978" s="1" t="s">
        <v>25</v>
      </c>
      <c r="G1978" s="1">
        <v>2.97</v>
      </c>
      <c r="H1978" s="1">
        <f>(70/100*Canada_data[[#This Row],[Sales]])</f>
        <v>43.05</v>
      </c>
      <c r="I1978" s="1">
        <f>Canada_data[[#This Row],[ Cost Of Goods ]]+Canada_data[[#This Row],[Shipping Cost]]</f>
        <v>46.019999999999996</v>
      </c>
      <c r="J1978" s="1" t="s">
        <v>43</v>
      </c>
      <c r="K1978" s="1" t="s">
        <v>22</v>
      </c>
      <c r="L1978" s="1" t="s">
        <v>27</v>
      </c>
      <c r="M1978" s="1" t="s">
        <v>28</v>
      </c>
      <c r="N1978" s="1" t="s">
        <v>38</v>
      </c>
      <c r="O1978" s="1" t="s">
        <v>228</v>
      </c>
      <c r="P1978" s="34"/>
      <c r="Q1978" s="34"/>
    </row>
    <row r="1979" spans="1:17" x14ac:dyDescent="0.3">
      <c r="A1979" s="1">
        <v>2532</v>
      </c>
      <c r="B1979" s="2">
        <v>40826</v>
      </c>
      <c r="C1979" s="1" t="s">
        <v>35</v>
      </c>
      <c r="D1979" s="1">
        <v>24</v>
      </c>
      <c r="E1979" s="1">
        <v>426.03699999999998</v>
      </c>
      <c r="F1979" s="1" t="s">
        <v>25</v>
      </c>
      <c r="G1979" s="1">
        <v>2.5</v>
      </c>
      <c r="H1979" s="1">
        <f>(70/100*Canada_data[[#This Row],[Sales]])</f>
        <v>298.22589999999997</v>
      </c>
      <c r="I1979" s="1">
        <f>Canada_data[[#This Row],[ Cost Of Goods ]]+Canada_data[[#This Row],[Shipping Cost]]</f>
        <v>300.72589999999997</v>
      </c>
      <c r="J1979" s="1" t="s">
        <v>70</v>
      </c>
      <c r="K1979" s="1" t="s">
        <v>22</v>
      </c>
      <c r="L1979" s="1" t="s">
        <v>30</v>
      </c>
      <c r="M1979" s="1" t="s">
        <v>50</v>
      </c>
      <c r="N1979" s="1" t="s">
        <v>38</v>
      </c>
      <c r="O1979" s="2">
        <v>40857</v>
      </c>
      <c r="P1979" s="34"/>
      <c r="Q1979" s="34"/>
    </row>
    <row r="1980" spans="1:17" x14ac:dyDescent="0.3">
      <c r="A1980" s="1">
        <v>31618</v>
      </c>
      <c r="B1980" s="2">
        <v>40854</v>
      </c>
      <c r="C1980" s="1" t="s">
        <v>20</v>
      </c>
      <c r="D1980" s="1">
        <v>14</v>
      </c>
      <c r="E1980" s="1">
        <v>403.17</v>
      </c>
      <c r="F1980" s="1" t="s">
        <v>25</v>
      </c>
      <c r="G1980" s="1">
        <v>1.49</v>
      </c>
      <c r="H1980" s="1">
        <f>(70/100*Canada_data[[#This Row],[Sales]])</f>
        <v>282.21899999999999</v>
      </c>
      <c r="I1980" s="1">
        <f>Canada_data[[#This Row],[ Cost Of Goods ]]+Canada_data[[#This Row],[Shipping Cost]]</f>
        <v>283.709</v>
      </c>
      <c r="J1980" s="1" t="s">
        <v>26</v>
      </c>
      <c r="K1980" s="1" t="s">
        <v>22</v>
      </c>
      <c r="L1980" s="1" t="s">
        <v>27</v>
      </c>
      <c r="M1980" s="1" t="s">
        <v>79</v>
      </c>
      <c r="N1980" s="1" t="s">
        <v>19</v>
      </c>
      <c r="O1980" s="2">
        <v>40854</v>
      </c>
      <c r="P1980" s="34"/>
      <c r="Q1980" s="34"/>
    </row>
    <row r="1981" spans="1:17" x14ac:dyDescent="0.3">
      <c r="A1981" s="1">
        <v>41152</v>
      </c>
      <c r="B1981" s="2">
        <v>40611</v>
      </c>
      <c r="C1981" s="1" t="s">
        <v>35</v>
      </c>
      <c r="D1981" s="1">
        <v>29</v>
      </c>
      <c r="E1981" s="1">
        <v>53.99</v>
      </c>
      <c r="F1981" s="1" t="s">
        <v>25</v>
      </c>
      <c r="G1981" s="1">
        <v>1.49</v>
      </c>
      <c r="H1981" s="1">
        <f>(70/100*Canada_data[[#This Row],[Sales]])</f>
        <v>37.792999999999999</v>
      </c>
      <c r="I1981" s="1">
        <f>Canada_data[[#This Row],[ Cost Of Goods ]]+Canada_data[[#This Row],[Shipping Cost]]</f>
        <v>39.283000000000001</v>
      </c>
      <c r="J1981" s="1" t="s">
        <v>15</v>
      </c>
      <c r="K1981" s="1" t="s">
        <v>22</v>
      </c>
      <c r="L1981" s="1" t="s">
        <v>27</v>
      </c>
      <c r="M1981" s="1" t="s">
        <v>79</v>
      </c>
      <c r="N1981" s="1" t="s">
        <v>19</v>
      </c>
      <c r="O1981" s="2">
        <v>40672</v>
      </c>
      <c r="P1981" s="34"/>
      <c r="Q1981" s="34"/>
    </row>
    <row r="1982" spans="1:17" x14ac:dyDescent="0.3">
      <c r="A1982" s="1">
        <v>30369</v>
      </c>
      <c r="B1982" s="2" t="s">
        <v>67</v>
      </c>
      <c r="C1982" s="1" t="s">
        <v>20</v>
      </c>
      <c r="D1982" s="1">
        <v>13</v>
      </c>
      <c r="E1982" s="1">
        <v>76.81</v>
      </c>
      <c r="F1982" s="1" t="s">
        <v>25</v>
      </c>
      <c r="G1982" s="1">
        <v>7.54</v>
      </c>
      <c r="H1982" s="1">
        <f>(70/100*Canada_data[[#This Row],[Sales]])</f>
        <v>53.766999999999996</v>
      </c>
      <c r="I1982" s="1">
        <f>Canada_data[[#This Row],[ Cost Of Goods ]]+Canada_data[[#This Row],[Shipping Cost]]</f>
        <v>61.306999999999995</v>
      </c>
      <c r="J1982" s="1" t="s">
        <v>56</v>
      </c>
      <c r="K1982" s="1" t="s">
        <v>29</v>
      </c>
      <c r="L1982" s="1" t="s">
        <v>27</v>
      </c>
      <c r="M1982" s="1" t="s">
        <v>28</v>
      </c>
      <c r="N1982" s="1" t="s">
        <v>19</v>
      </c>
      <c r="O1982" s="1" t="s">
        <v>68</v>
      </c>
      <c r="P1982" s="34"/>
      <c r="Q1982" s="34"/>
    </row>
    <row r="1983" spans="1:17" x14ac:dyDescent="0.3">
      <c r="A1983" s="1">
        <v>35780</v>
      </c>
      <c r="B1983" s="2" t="s">
        <v>259</v>
      </c>
      <c r="C1983" s="1" t="s">
        <v>60</v>
      </c>
      <c r="D1983" s="1">
        <v>6</v>
      </c>
      <c r="E1983" s="1">
        <v>28.55</v>
      </c>
      <c r="F1983" s="1" t="s">
        <v>25</v>
      </c>
      <c r="G1983" s="1">
        <v>1.6</v>
      </c>
      <c r="H1983" s="1">
        <f>(70/100*Canada_data[[#This Row],[Sales]])</f>
        <v>19.984999999999999</v>
      </c>
      <c r="I1983" s="1">
        <f>Canada_data[[#This Row],[ Cost Of Goods ]]+Canada_data[[#This Row],[Shipping Cost]]</f>
        <v>21.585000000000001</v>
      </c>
      <c r="J1983" s="1" t="s">
        <v>15</v>
      </c>
      <c r="K1983" s="1" t="s">
        <v>16</v>
      </c>
      <c r="L1983" s="1" t="s">
        <v>27</v>
      </c>
      <c r="M1983" s="1" t="s">
        <v>41</v>
      </c>
      <c r="N1983" s="1" t="s">
        <v>38</v>
      </c>
      <c r="O1983" s="1" t="s">
        <v>224</v>
      </c>
      <c r="P1983" s="34"/>
      <c r="Q1983" s="34"/>
    </row>
    <row r="1984" spans="1:17" x14ac:dyDescent="0.3">
      <c r="A1984" s="1">
        <v>49126</v>
      </c>
      <c r="B1984" s="2">
        <v>40823</v>
      </c>
      <c r="C1984" s="1" t="s">
        <v>13</v>
      </c>
      <c r="D1984" s="1">
        <v>33</v>
      </c>
      <c r="E1984" s="1">
        <v>5661.08</v>
      </c>
      <c r="F1984" s="1" t="s">
        <v>21</v>
      </c>
      <c r="G1984" s="1">
        <v>30</v>
      </c>
      <c r="H1984" s="1">
        <f>(70/100*Canada_data[[#This Row],[Sales]])</f>
        <v>3962.7559999999999</v>
      </c>
      <c r="I1984" s="1">
        <f>Canada_data[[#This Row],[ Cost Of Goods ]]+Canada_data[[#This Row],[Shipping Cost]]</f>
        <v>3992.7559999999999</v>
      </c>
      <c r="J1984" s="1" t="s">
        <v>40</v>
      </c>
      <c r="K1984" s="1" t="s">
        <v>22</v>
      </c>
      <c r="L1984" s="1" t="s">
        <v>17</v>
      </c>
      <c r="M1984" s="1" t="s">
        <v>23</v>
      </c>
      <c r="N1984" s="1" t="s">
        <v>24</v>
      </c>
      <c r="O1984" s="1" t="s">
        <v>125</v>
      </c>
      <c r="P1984" s="34"/>
      <c r="Q1984" s="34"/>
    </row>
    <row r="1985" spans="1:17" x14ac:dyDescent="0.3">
      <c r="A1985" s="1">
        <v>35296</v>
      </c>
      <c r="B1985" s="2" t="s">
        <v>106</v>
      </c>
      <c r="C1985" s="1" t="s">
        <v>13</v>
      </c>
      <c r="D1985" s="1">
        <v>7</v>
      </c>
      <c r="E1985" s="1">
        <v>407.8725</v>
      </c>
      <c r="F1985" s="1" t="s">
        <v>25</v>
      </c>
      <c r="G1985" s="1">
        <v>3.99</v>
      </c>
      <c r="H1985" s="1">
        <f>(70/100*Canada_data[[#This Row],[Sales]])</f>
        <v>285.51074999999997</v>
      </c>
      <c r="I1985" s="1">
        <f>Canada_data[[#This Row],[ Cost Of Goods ]]+Canada_data[[#This Row],[Shipping Cost]]</f>
        <v>289.50074999999998</v>
      </c>
      <c r="J1985" s="1" t="s">
        <v>36</v>
      </c>
      <c r="K1985" s="1" t="s">
        <v>22</v>
      </c>
      <c r="L1985" s="1" t="s">
        <v>30</v>
      </c>
      <c r="M1985" s="1" t="s">
        <v>50</v>
      </c>
      <c r="N1985" s="1" t="s">
        <v>19</v>
      </c>
      <c r="O1985" s="1" t="s">
        <v>191</v>
      </c>
      <c r="P1985" s="34"/>
      <c r="Q1985" s="34"/>
    </row>
    <row r="1986" spans="1:17" x14ac:dyDescent="0.3">
      <c r="A1986" s="1">
        <v>29569</v>
      </c>
      <c r="B1986" s="2">
        <v>40609</v>
      </c>
      <c r="C1986" s="1" t="s">
        <v>35</v>
      </c>
      <c r="D1986" s="1">
        <v>46</v>
      </c>
      <c r="E1986" s="1">
        <v>27720.98</v>
      </c>
      <c r="F1986" s="1" t="s">
        <v>25</v>
      </c>
      <c r="G1986" s="1">
        <v>24.49</v>
      </c>
      <c r="H1986" s="1">
        <f>(70/100*Canada_data[[#This Row],[Sales]])</f>
        <v>19404.685999999998</v>
      </c>
      <c r="I1986" s="1">
        <f>Canada_data[[#This Row],[ Cost Of Goods ]]+Canada_data[[#This Row],[Shipping Cost]]</f>
        <v>19429.175999999999</v>
      </c>
      <c r="J1986" s="1" t="s">
        <v>59</v>
      </c>
      <c r="K1986" s="1" t="s">
        <v>16</v>
      </c>
      <c r="L1986" s="1" t="s">
        <v>30</v>
      </c>
      <c r="M1986" s="1" t="s">
        <v>214</v>
      </c>
      <c r="N1986" s="1" t="s">
        <v>93</v>
      </c>
      <c r="O1986" s="2">
        <v>40640</v>
      </c>
      <c r="P1986" s="34"/>
      <c r="Q1986" s="34"/>
    </row>
    <row r="1987" spans="1:17" x14ac:dyDescent="0.3">
      <c r="A1987" s="1">
        <v>7075</v>
      </c>
      <c r="B1987" s="2">
        <v>40826</v>
      </c>
      <c r="C1987" s="1" t="s">
        <v>13</v>
      </c>
      <c r="D1987" s="1">
        <v>15</v>
      </c>
      <c r="E1987" s="1">
        <v>241.89</v>
      </c>
      <c r="F1987" s="1" t="s">
        <v>25</v>
      </c>
      <c r="G1987" s="1">
        <v>10.68</v>
      </c>
      <c r="H1987" s="1">
        <f>(70/100*Canada_data[[#This Row],[Sales]])</f>
        <v>169.32299999999998</v>
      </c>
      <c r="I1987" s="1">
        <f>Canada_data[[#This Row],[ Cost Of Goods ]]+Canada_data[[#This Row],[Shipping Cost]]</f>
        <v>180.00299999999999</v>
      </c>
      <c r="J1987" s="1" t="s">
        <v>36</v>
      </c>
      <c r="K1987" s="1" t="s">
        <v>22</v>
      </c>
      <c r="L1987" s="1" t="s">
        <v>27</v>
      </c>
      <c r="M1987" s="1" t="s">
        <v>64</v>
      </c>
      <c r="N1987" s="1" t="s">
        <v>19</v>
      </c>
      <c r="O1987" s="2">
        <v>40887</v>
      </c>
      <c r="P1987" s="34"/>
      <c r="Q1987" s="34"/>
    </row>
    <row r="1988" spans="1:17" x14ac:dyDescent="0.3">
      <c r="A1988" s="1">
        <v>643</v>
      </c>
      <c r="B1988" s="2" t="s">
        <v>67</v>
      </c>
      <c r="C1988" s="1" t="s">
        <v>35</v>
      </c>
      <c r="D1988" s="1">
        <v>21</v>
      </c>
      <c r="E1988" s="1">
        <v>2781.82</v>
      </c>
      <c r="F1988" s="1" t="s">
        <v>14</v>
      </c>
      <c r="G1988" s="1">
        <v>35</v>
      </c>
      <c r="H1988" s="1">
        <f>(70/100*Canada_data[[#This Row],[Sales]])</f>
        <v>1947.2739999999999</v>
      </c>
      <c r="I1988" s="1">
        <f>Canada_data[[#This Row],[ Cost Of Goods ]]+Canada_data[[#This Row],[Shipping Cost]]</f>
        <v>1982.2739999999999</v>
      </c>
      <c r="J1988" s="1" t="s">
        <v>70</v>
      </c>
      <c r="K1988" s="1" t="s">
        <v>22</v>
      </c>
      <c r="L1988" s="1" t="s">
        <v>27</v>
      </c>
      <c r="M1988" s="1" t="s">
        <v>64</v>
      </c>
      <c r="N1988" s="1" t="s">
        <v>93</v>
      </c>
      <c r="O1988" s="1" t="s">
        <v>68</v>
      </c>
      <c r="P1988" s="34"/>
      <c r="Q1988" s="34"/>
    </row>
    <row r="1989" spans="1:17" x14ac:dyDescent="0.3">
      <c r="A1989" s="1">
        <v>49601</v>
      </c>
      <c r="B1989" s="2" t="s">
        <v>246</v>
      </c>
      <c r="C1989" s="1" t="s">
        <v>13</v>
      </c>
      <c r="D1989" s="1">
        <v>15</v>
      </c>
      <c r="E1989" s="1">
        <v>1756.46</v>
      </c>
      <c r="F1989" s="1" t="s">
        <v>21</v>
      </c>
      <c r="G1989" s="1">
        <v>30</v>
      </c>
      <c r="H1989" s="1">
        <f>(70/100*Canada_data[[#This Row],[Sales]])</f>
        <v>1229.5219999999999</v>
      </c>
      <c r="I1989" s="1">
        <f>Canada_data[[#This Row],[ Cost Of Goods ]]+Canada_data[[#This Row],[Shipping Cost]]</f>
        <v>1259.5219999999999</v>
      </c>
      <c r="J1989" s="1" t="s">
        <v>40</v>
      </c>
      <c r="K1989" s="1" t="s">
        <v>29</v>
      </c>
      <c r="L1989" s="1" t="s">
        <v>17</v>
      </c>
      <c r="M1989" s="1" t="s">
        <v>23</v>
      </c>
      <c r="N1989" s="1" t="s">
        <v>24</v>
      </c>
      <c r="O1989" s="2">
        <v>40576</v>
      </c>
      <c r="P1989" s="34"/>
      <c r="Q1989" s="34"/>
    </row>
    <row r="1990" spans="1:17" x14ac:dyDescent="0.3">
      <c r="A1990" s="1">
        <v>32580</v>
      </c>
      <c r="B1990" s="2" t="s">
        <v>54</v>
      </c>
      <c r="C1990" s="1" t="s">
        <v>35</v>
      </c>
      <c r="D1990" s="1">
        <v>23</v>
      </c>
      <c r="E1990" s="1">
        <v>166.8</v>
      </c>
      <c r="F1990" s="1" t="s">
        <v>25</v>
      </c>
      <c r="G1990" s="1">
        <v>1.71</v>
      </c>
      <c r="H1990" s="1">
        <f>(70/100*Canada_data[[#This Row],[Sales]])</f>
        <v>116.76</v>
      </c>
      <c r="I1990" s="1">
        <f>Canada_data[[#This Row],[ Cost Of Goods ]]+Canada_data[[#This Row],[Shipping Cost]]</f>
        <v>118.47</v>
      </c>
      <c r="J1990" s="1" t="s">
        <v>56</v>
      </c>
      <c r="K1990" s="1" t="s">
        <v>22</v>
      </c>
      <c r="L1990" s="1" t="s">
        <v>27</v>
      </c>
      <c r="M1990" s="1" t="s">
        <v>28</v>
      </c>
      <c r="N1990" s="1" t="s">
        <v>38</v>
      </c>
      <c r="O1990" s="1" t="s">
        <v>54</v>
      </c>
      <c r="P1990" s="34"/>
      <c r="Q1990" s="34"/>
    </row>
    <row r="1991" spans="1:17" x14ac:dyDescent="0.3">
      <c r="A1991" s="1">
        <v>42727</v>
      </c>
      <c r="B1991" s="2" t="s">
        <v>83</v>
      </c>
      <c r="C1991" s="1" t="s">
        <v>53</v>
      </c>
      <c r="D1991" s="1">
        <v>11</v>
      </c>
      <c r="E1991" s="1">
        <v>5510.23</v>
      </c>
      <c r="F1991" s="1" t="s">
        <v>21</v>
      </c>
      <c r="G1991" s="1">
        <v>26</v>
      </c>
      <c r="H1991" s="1">
        <f>(70/100*Canada_data[[#This Row],[Sales]])</f>
        <v>3857.1609999999996</v>
      </c>
      <c r="I1991" s="1">
        <f>Canada_data[[#This Row],[ Cost Of Goods ]]+Canada_data[[#This Row],[Shipping Cost]]</f>
        <v>3883.1609999999996</v>
      </c>
      <c r="J1991" s="1" t="s">
        <v>108</v>
      </c>
      <c r="K1991" s="1" t="s">
        <v>16</v>
      </c>
      <c r="L1991" s="1" t="s">
        <v>17</v>
      </c>
      <c r="M1991" s="1" t="s">
        <v>23</v>
      </c>
      <c r="N1991" s="1" t="s">
        <v>24</v>
      </c>
      <c r="O1991" s="1" t="s">
        <v>178</v>
      </c>
      <c r="P1991" s="34"/>
      <c r="Q1991" s="34"/>
    </row>
    <row r="1992" spans="1:17" x14ac:dyDescent="0.3">
      <c r="A1992" s="1">
        <v>56130</v>
      </c>
      <c r="B1992" s="2" t="s">
        <v>279</v>
      </c>
      <c r="C1992" s="1" t="s">
        <v>60</v>
      </c>
      <c r="D1992" s="1">
        <v>13</v>
      </c>
      <c r="E1992" s="1">
        <v>246.06</v>
      </c>
      <c r="F1992" s="1" t="s">
        <v>25</v>
      </c>
      <c r="G1992" s="1">
        <v>8.99</v>
      </c>
      <c r="H1992" s="1">
        <f>(70/100*Canada_data[[#This Row],[Sales]])</f>
        <v>172.24199999999999</v>
      </c>
      <c r="I1992" s="1">
        <f>Canada_data[[#This Row],[ Cost Of Goods ]]+Canada_data[[#This Row],[Shipping Cost]]</f>
        <v>181.232</v>
      </c>
      <c r="J1992" s="1" t="s">
        <v>15</v>
      </c>
      <c r="K1992" s="1" t="s">
        <v>22</v>
      </c>
      <c r="L1992" s="1" t="s">
        <v>17</v>
      </c>
      <c r="M1992" s="1" t="s">
        <v>18</v>
      </c>
      <c r="N1992" s="1" t="s">
        <v>32</v>
      </c>
      <c r="O1992" s="2">
        <v>40555</v>
      </c>
      <c r="P1992" s="34"/>
      <c r="Q1992" s="34"/>
    </row>
    <row r="1993" spans="1:17" x14ac:dyDescent="0.3">
      <c r="A1993" s="1">
        <v>51974</v>
      </c>
      <c r="B1993" s="2" t="s">
        <v>246</v>
      </c>
      <c r="C1993" s="1" t="s">
        <v>35</v>
      </c>
      <c r="D1993" s="1">
        <v>10</v>
      </c>
      <c r="E1993" s="1">
        <v>1290.3699999999999</v>
      </c>
      <c r="F1993" s="1" t="s">
        <v>25</v>
      </c>
      <c r="G1993" s="1">
        <v>24.49</v>
      </c>
      <c r="H1993" s="1">
        <f>(70/100*Canada_data[[#This Row],[Sales]])</f>
        <v>903.2589999999999</v>
      </c>
      <c r="I1993" s="1">
        <f>Canada_data[[#This Row],[ Cost Of Goods ]]+Canada_data[[#This Row],[Shipping Cost]]</f>
        <v>927.74899999999991</v>
      </c>
      <c r="J1993" s="1" t="s">
        <v>108</v>
      </c>
      <c r="K1993" s="1" t="s">
        <v>44</v>
      </c>
      <c r="L1993" s="1" t="s">
        <v>27</v>
      </c>
      <c r="M1993" s="1" t="s">
        <v>76</v>
      </c>
      <c r="N1993" s="1" t="s">
        <v>93</v>
      </c>
      <c r="O1993" s="1" t="s">
        <v>220</v>
      </c>
      <c r="P1993" s="34"/>
      <c r="Q1993" s="34"/>
    </row>
    <row r="1994" spans="1:17" x14ac:dyDescent="0.3">
      <c r="A1994" s="1">
        <v>1538</v>
      </c>
      <c r="B1994" s="2" t="s">
        <v>153</v>
      </c>
      <c r="C1994" s="1" t="s">
        <v>53</v>
      </c>
      <c r="D1994" s="1">
        <v>15</v>
      </c>
      <c r="E1994" s="1">
        <v>1297.3040000000001</v>
      </c>
      <c r="F1994" s="1" t="s">
        <v>25</v>
      </c>
      <c r="G1994" s="1">
        <v>4.9000000000000004</v>
      </c>
      <c r="H1994" s="1">
        <f>(70/100*Canada_data[[#This Row],[Sales]])</f>
        <v>908.11279999999999</v>
      </c>
      <c r="I1994" s="1">
        <f>Canada_data[[#This Row],[ Cost Of Goods ]]+Canada_data[[#This Row],[Shipping Cost]]</f>
        <v>913.01279999999997</v>
      </c>
      <c r="J1994" s="1" t="s">
        <v>56</v>
      </c>
      <c r="K1994" s="1" t="s">
        <v>22</v>
      </c>
      <c r="L1994" s="1" t="s">
        <v>30</v>
      </c>
      <c r="M1994" s="1" t="s">
        <v>50</v>
      </c>
      <c r="N1994" s="1" t="s">
        <v>19</v>
      </c>
      <c r="O1994" s="1" t="s">
        <v>254</v>
      </c>
      <c r="P1994" s="34"/>
      <c r="Q1994" s="34"/>
    </row>
    <row r="1995" spans="1:17" x14ac:dyDescent="0.3">
      <c r="A1995" s="1">
        <v>58055</v>
      </c>
      <c r="B1995" s="2" t="s">
        <v>196</v>
      </c>
      <c r="C1995" s="1" t="s">
        <v>20</v>
      </c>
      <c r="D1995" s="1">
        <v>26</v>
      </c>
      <c r="E1995" s="1">
        <v>208.6</v>
      </c>
      <c r="F1995" s="1" t="s">
        <v>25</v>
      </c>
      <c r="G1995" s="1">
        <v>5.21</v>
      </c>
      <c r="H1995" s="1">
        <f>(70/100*Canada_data[[#This Row],[Sales]])</f>
        <v>146.01999999999998</v>
      </c>
      <c r="I1995" s="1">
        <f>Canada_data[[#This Row],[ Cost Of Goods ]]+Canada_data[[#This Row],[Shipping Cost]]</f>
        <v>151.22999999999999</v>
      </c>
      <c r="J1995" s="1" t="s">
        <v>126</v>
      </c>
      <c r="K1995" s="1" t="s">
        <v>16</v>
      </c>
      <c r="L1995" s="1" t="s">
        <v>17</v>
      </c>
      <c r="M1995" s="1" t="s">
        <v>18</v>
      </c>
      <c r="N1995" s="1" t="s">
        <v>19</v>
      </c>
      <c r="O1995" s="1" t="s">
        <v>249</v>
      </c>
      <c r="P1995" s="34"/>
      <c r="Q1995" s="34"/>
    </row>
    <row r="1996" spans="1:17" x14ac:dyDescent="0.3">
      <c r="A1996" s="1">
        <v>5958</v>
      </c>
      <c r="B1996" s="2" t="s">
        <v>54</v>
      </c>
      <c r="C1996" s="1" t="s">
        <v>60</v>
      </c>
      <c r="D1996" s="1">
        <v>3</v>
      </c>
      <c r="E1996" s="1">
        <v>2036.97</v>
      </c>
      <c r="F1996" s="1" t="s">
        <v>25</v>
      </c>
      <c r="G1996" s="1">
        <v>24.49</v>
      </c>
      <c r="H1996" s="1">
        <f>(70/100*Canada_data[[#This Row],[Sales]])</f>
        <v>1425.8789999999999</v>
      </c>
      <c r="I1996" s="1">
        <f>Canada_data[[#This Row],[ Cost Of Goods ]]+Canada_data[[#This Row],[Shipping Cost]]</f>
        <v>1450.3689999999999</v>
      </c>
      <c r="J1996" s="1" t="s">
        <v>49</v>
      </c>
      <c r="K1996" s="1" t="s">
        <v>44</v>
      </c>
      <c r="L1996" s="1" t="s">
        <v>30</v>
      </c>
      <c r="M1996" s="1" t="s">
        <v>214</v>
      </c>
      <c r="N1996" s="1" t="s">
        <v>93</v>
      </c>
      <c r="O1996" s="1" t="s">
        <v>175</v>
      </c>
      <c r="P1996" s="34"/>
      <c r="Q1996" s="34"/>
    </row>
    <row r="1997" spans="1:17" x14ac:dyDescent="0.3">
      <c r="A1997" s="1">
        <v>51650</v>
      </c>
      <c r="B1997" s="2">
        <v>40549</v>
      </c>
      <c r="C1997" s="1" t="s">
        <v>35</v>
      </c>
      <c r="D1997" s="1">
        <v>25</v>
      </c>
      <c r="E1997" s="1">
        <v>470.11</v>
      </c>
      <c r="F1997" s="1" t="s">
        <v>25</v>
      </c>
      <c r="G1997" s="1">
        <v>5.97</v>
      </c>
      <c r="H1997" s="1">
        <f>(70/100*Canada_data[[#This Row],[Sales]])</f>
        <v>329.077</v>
      </c>
      <c r="I1997" s="1">
        <f>Canada_data[[#This Row],[ Cost Of Goods ]]+Canada_data[[#This Row],[Shipping Cost]]</f>
        <v>335.04700000000003</v>
      </c>
      <c r="J1997" s="1" t="s">
        <v>40</v>
      </c>
      <c r="K1997" s="1" t="s">
        <v>16</v>
      </c>
      <c r="L1997" s="1" t="s">
        <v>27</v>
      </c>
      <c r="M1997" s="1" t="s">
        <v>28</v>
      </c>
      <c r="N1997" s="1" t="s">
        <v>19</v>
      </c>
      <c r="O1997" s="2">
        <v>40608</v>
      </c>
      <c r="P1997" s="34"/>
      <c r="Q1997" s="34"/>
    </row>
    <row r="1998" spans="1:17" x14ac:dyDescent="0.3">
      <c r="A1998" s="1">
        <v>52071</v>
      </c>
      <c r="B1998" s="2" t="s">
        <v>253</v>
      </c>
      <c r="C1998" s="1" t="s">
        <v>53</v>
      </c>
      <c r="D1998" s="1">
        <v>1</v>
      </c>
      <c r="E1998" s="1">
        <v>12.74</v>
      </c>
      <c r="F1998" s="1" t="s">
        <v>25</v>
      </c>
      <c r="G1998" s="1">
        <v>4.95</v>
      </c>
      <c r="H1998" s="1">
        <f>(70/100*Canada_data[[#This Row],[Sales]])</f>
        <v>8.9179999999999993</v>
      </c>
      <c r="I1998" s="1">
        <f>Canada_data[[#This Row],[ Cost Of Goods ]]+Canada_data[[#This Row],[Shipping Cost]]</f>
        <v>13.867999999999999</v>
      </c>
      <c r="J1998" s="1" t="s">
        <v>56</v>
      </c>
      <c r="K1998" s="1" t="s">
        <v>16</v>
      </c>
      <c r="L1998" s="1" t="s">
        <v>17</v>
      </c>
      <c r="M1998" s="1" t="s">
        <v>18</v>
      </c>
      <c r="N1998" s="1" t="s">
        <v>19</v>
      </c>
      <c r="O1998" s="1" t="s">
        <v>279</v>
      </c>
      <c r="P1998" s="34"/>
      <c r="Q1998" s="34"/>
    </row>
    <row r="1999" spans="1:17" x14ac:dyDescent="0.3">
      <c r="A1999" s="1">
        <v>12930</v>
      </c>
      <c r="B1999" s="2" t="s">
        <v>98</v>
      </c>
      <c r="C1999" s="1" t="s">
        <v>35</v>
      </c>
      <c r="D1999" s="1">
        <v>49</v>
      </c>
      <c r="E1999" s="1">
        <v>1147.6400000000001</v>
      </c>
      <c r="F1999" s="1" t="s">
        <v>25</v>
      </c>
      <c r="G1999" s="1">
        <v>4.5</v>
      </c>
      <c r="H1999" s="1">
        <f>(70/100*Canada_data[[#This Row],[Sales]])</f>
        <v>803.34800000000007</v>
      </c>
      <c r="I1999" s="1">
        <f>Canada_data[[#This Row],[ Cost Of Goods ]]+Canada_data[[#This Row],[Shipping Cost]]</f>
        <v>807.84800000000007</v>
      </c>
      <c r="J1999" s="1" t="s">
        <v>49</v>
      </c>
      <c r="K1999" s="1" t="s">
        <v>22</v>
      </c>
      <c r="L1999" s="1" t="s">
        <v>27</v>
      </c>
      <c r="M1999" s="1" t="s">
        <v>76</v>
      </c>
      <c r="N1999" s="1" t="s">
        <v>19</v>
      </c>
      <c r="O1999" s="1" t="s">
        <v>268</v>
      </c>
      <c r="P1999" s="34"/>
      <c r="Q1999" s="34"/>
    </row>
    <row r="2000" spans="1:17" x14ac:dyDescent="0.3">
      <c r="A2000" s="1">
        <v>52389</v>
      </c>
      <c r="B2000" s="2" t="s">
        <v>136</v>
      </c>
      <c r="C2000" s="1" t="s">
        <v>20</v>
      </c>
      <c r="D2000" s="1">
        <v>31</v>
      </c>
      <c r="E2000" s="1">
        <v>655.33000000000004</v>
      </c>
      <c r="F2000" s="1" t="s">
        <v>25</v>
      </c>
      <c r="G2000" s="1">
        <v>8.99</v>
      </c>
      <c r="H2000" s="1">
        <f>(70/100*Canada_data[[#This Row],[Sales]])</f>
        <v>458.73099999999999</v>
      </c>
      <c r="I2000" s="1">
        <f>Canada_data[[#This Row],[ Cost Of Goods ]]+Canada_data[[#This Row],[Shipping Cost]]</f>
        <v>467.721</v>
      </c>
      <c r="J2000" s="1" t="s">
        <v>72</v>
      </c>
      <c r="K2000" s="1" t="s">
        <v>22</v>
      </c>
      <c r="L2000" s="1" t="s">
        <v>27</v>
      </c>
      <c r="M2000" s="1" t="s">
        <v>41</v>
      </c>
      <c r="N2000" s="1" t="s">
        <v>32</v>
      </c>
      <c r="O2000" s="1" t="s">
        <v>136</v>
      </c>
      <c r="P2000" s="34"/>
      <c r="Q2000" s="34"/>
    </row>
    <row r="2001" spans="1:17" x14ac:dyDescent="0.3">
      <c r="A2001" s="1">
        <v>11425</v>
      </c>
      <c r="B2001" s="2" t="s">
        <v>159</v>
      </c>
      <c r="C2001" s="1" t="s">
        <v>20</v>
      </c>
      <c r="D2001" s="1">
        <v>29</v>
      </c>
      <c r="E2001" s="1">
        <v>482.91</v>
      </c>
      <c r="F2001" s="1" t="s">
        <v>25</v>
      </c>
      <c r="G2001" s="1">
        <v>6.25</v>
      </c>
      <c r="H2001" s="1">
        <f>(70/100*Canada_data[[#This Row],[Sales]])</f>
        <v>338.03699999999998</v>
      </c>
      <c r="I2001" s="1">
        <f>Canada_data[[#This Row],[ Cost Of Goods ]]+Canada_data[[#This Row],[Shipping Cost]]</f>
        <v>344.28699999999998</v>
      </c>
      <c r="J2001" s="1" t="s">
        <v>56</v>
      </c>
      <c r="K2001" s="1" t="s">
        <v>16</v>
      </c>
      <c r="L2001" s="1" t="s">
        <v>27</v>
      </c>
      <c r="M2001" s="1" t="s">
        <v>64</v>
      </c>
      <c r="N2001" s="1" t="s">
        <v>19</v>
      </c>
      <c r="O2001" s="1" t="s">
        <v>201</v>
      </c>
      <c r="P2001" s="34"/>
      <c r="Q2001" s="34"/>
    </row>
    <row r="2002" spans="1:17" x14ac:dyDescent="0.3">
      <c r="A2002" s="1">
        <v>51971</v>
      </c>
      <c r="B2002" s="2">
        <v>40612</v>
      </c>
      <c r="C2002" s="1" t="s">
        <v>53</v>
      </c>
      <c r="D2002" s="1">
        <v>39</v>
      </c>
      <c r="E2002" s="1">
        <v>1326.04</v>
      </c>
      <c r="F2002" s="1" t="s">
        <v>25</v>
      </c>
      <c r="G2002" s="1">
        <v>35</v>
      </c>
      <c r="H2002" s="1">
        <f>(70/100*Canada_data[[#This Row],[Sales]])</f>
        <v>928.22799999999995</v>
      </c>
      <c r="I2002" s="1">
        <f>Canada_data[[#This Row],[ Cost Of Goods ]]+Canada_data[[#This Row],[Shipping Cost]]</f>
        <v>963.22799999999995</v>
      </c>
      <c r="J2002" s="1" t="s">
        <v>26</v>
      </c>
      <c r="K2002" s="1" t="s">
        <v>29</v>
      </c>
      <c r="L2002" s="1" t="s">
        <v>27</v>
      </c>
      <c r="M2002" s="1" t="s">
        <v>64</v>
      </c>
      <c r="N2002" s="1" t="s">
        <v>93</v>
      </c>
      <c r="O2002" s="2">
        <v>40673</v>
      </c>
      <c r="P2002" s="34"/>
      <c r="Q2002" s="34"/>
    </row>
    <row r="2003" spans="1:17" x14ac:dyDescent="0.3">
      <c r="A2003" s="1">
        <v>43111</v>
      </c>
      <c r="B2003" s="2">
        <v>40886</v>
      </c>
      <c r="C2003" s="1" t="s">
        <v>35</v>
      </c>
      <c r="D2003" s="1">
        <v>27</v>
      </c>
      <c r="E2003" s="1">
        <v>4722.83</v>
      </c>
      <c r="F2003" s="1" t="s">
        <v>25</v>
      </c>
      <c r="G2003" s="1">
        <v>19.989999999999998</v>
      </c>
      <c r="H2003" s="1">
        <f>(70/100*Canada_data[[#This Row],[Sales]])</f>
        <v>3305.9809999999998</v>
      </c>
      <c r="I2003" s="1">
        <f>Canada_data[[#This Row],[ Cost Of Goods ]]+Canada_data[[#This Row],[Shipping Cost]]</f>
        <v>3325.9709999999995</v>
      </c>
      <c r="J2003" s="1" t="s">
        <v>15</v>
      </c>
      <c r="K2003" s="1" t="s">
        <v>16</v>
      </c>
      <c r="L2003" s="1" t="s">
        <v>27</v>
      </c>
      <c r="M2003" s="1" t="s">
        <v>79</v>
      </c>
      <c r="N2003" s="1" t="s">
        <v>19</v>
      </c>
      <c r="O2003" s="1" t="s">
        <v>137</v>
      </c>
      <c r="P2003" s="34"/>
      <c r="Q2003" s="34"/>
    </row>
    <row r="2004" spans="1:17" x14ac:dyDescent="0.3">
      <c r="P2004" s="34"/>
      <c r="Q2004" s="34"/>
    </row>
    <row r="2005" spans="1:17" x14ac:dyDescent="0.3">
      <c r="P2005" s="34"/>
      <c r="Q2005" s="34"/>
    </row>
    <row r="2006" spans="1:17" x14ac:dyDescent="0.3">
      <c r="P2006" s="34"/>
      <c r="Q2006" s="34"/>
    </row>
    <row r="2007" spans="1:17" x14ac:dyDescent="0.3">
      <c r="P2007" s="34"/>
      <c r="Q2007" s="34"/>
    </row>
    <row r="2008" spans="1:17" x14ac:dyDescent="0.3">
      <c r="P2008" s="34"/>
      <c r="Q2008" s="34"/>
    </row>
    <row r="2009" spans="1:17" x14ac:dyDescent="0.3">
      <c r="P2009" s="34"/>
      <c r="Q2009" s="34"/>
    </row>
    <row r="2010" spans="1:17" x14ac:dyDescent="0.3">
      <c r="P2010" s="34"/>
      <c r="Q2010" s="34"/>
    </row>
    <row r="2011" spans="1:17" x14ac:dyDescent="0.3">
      <c r="P2011" s="34"/>
      <c r="Q2011" s="34"/>
    </row>
    <row r="2012" spans="1:17" x14ac:dyDescent="0.3">
      <c r="P2012" s="34"/>
      <c r="Q2012" s="34"/>
    </row>
    <row r="2013" spans="1:17" x14ac:dyDescent="0.3">
      <c r="P2013" s="34"/>
      <c r="Q2013" s="34"/>
    </row>
    <row r="2014" spans="1:17" x14ac:dyDescent="0.3">
      <c r="P2014" s="34"/>
      <c r="Q2014" s="34"/>
    </row>
    <row r="2015" spans="1:17" x14ac:dyDescent="0.3">
      <c r="P2015" s="34"/>
      <c r="Q2015" s="34"/>
    </row>
    <row r="2016" spans="1:17" x14ac:dyDescent="0.3">
      <c r="P2016" s="34"/>
      <c r="Q2016" s="34"/>
    </row>
    <row r="2017" spans="16:17" x14ac:dyDescent="0.3">
      <c r="P2017" s="34"/>
      <c r="Q2017" s="34"/>
    </row>
    <row r="2018" spans="16:17" x14ac:dyDescent="0.3">
      <c r="P2018" s="34"/>
      <c r="Q2018" s="34"/>
    </row>
    <row r="2019" spans="16:17" x14ac:dyDescent="0.3">
      <c r="P2019" s="34"/>
      <c r="Q2019" s="34"/>
    </row>
    <row r="2020" spans="16:17" x14ac:dyDescent="0.3">
      <c r="P2020" s="34"/>
      <c r="Q2020" s="34"/>
    </row>
    <row r="2021" spans="16:17" x14ac:dyDescent="0.3">
      <c r="P2021" s="34"/>
      <c r="Q2021" s="34"/>
    </row>
    <row r="2022" spans="16:17" x14ac:dyDescent="0.3">
      <c r="P2022" s="34"/>
      <c r="Q2022" s="34"/>
    </row>
    <row r="2023" spans="16:17" x14ac:dyDescent="0.3">
      <c r="P2023" s="34"/>
      <c r="Q2023" s="34"/>
    </row>
    <row r="2024" spans="16:17" x14ac:dyDescent="0.3">
      <c r="P2024" s="34"/>
      <c r="Q2024" s="34"/>
    </row>
    <row r="2025" spans="16:17" x14ac:dyDescent="0.3">
      <c r="P2025" s="34"/>
      <c r="Q2025" s="34"/>
    </row>
    <row r="2026" spans="16:17" x14ac:dyDescent="0.3">
      <c r="P2026" s="34"/>
      <c r="Q2026" s="34"/>
    </row>
    <row r="2027" spans="16:17" x14ac:dyDescent="0.3">
      <c r="P2027" s="34"/>
      <c r="Q2027" s="34"/>
    </row>
    <row r="2028" spans="16:17" x14ac:dyDescent="0.3">
      <c r="P2028" s="34"/>
      <c r="Q2028" s="34"/>
    </row>
    <row r="2029" spans="16:17" x14ac:dyDescent="0.3">
      <c r="P2029" s="34"/>
      <c r="Q2029" s="34"/>
    </row>
    <row r="2030" spans="16:17" x14ac:dyDescent="0.3">
      <c r="P2030" s="34"/>
      <c r="Q2030" s="34"/>
    </row>
    <row r="2031" spans="16:17" x14ac:dyDescent="0.3">
      <c r="P2031" s="34"/>
      <c r="Q2031" s="34"/>
    </row>
    <row r="2032" spans="16:17" x14ac:dyDescent="0.3">
      <c r="P2032" s="34"/>
      <c r="Q2032" s="34"/>
    </row>
    <row r="2033" spans="16:17" x14ac:dyDescent="0.3">
      <c r="P2033" s="34"/>
      <c r="Q2033" s="34"/>
    </row>
    <row r="2034" spans="16:17" x14ac:dyDescent="0.3">
      <c r="P2034" s="34"/>
      <c r="Q2034" s="34"/>
    </row>
    <row r="2035" spans="16:17" x14ac:dyDescent="0.3">
      <c r="P2035" s="34"/>
      <c r="Q2035" s="34"/>
    </row>
    <row r="2036" spans="16:17" x14ac:dyDescent="0.3">
      <c r="P2036" s="34"/>
      <c r="Q2036" s="34"/>
    </row>
    <row r="2037" spans="16:17" x14ac:dyDescent="0.3">
      <c r="P2037" s="34"/>
      <c r="Q2037" s="34"/>
    </row>
    <row r="2038" spans="16:17" x14ac:dyDescent="0.3">
      <c r="P2038" s="34"/>
      <c r="Q2038" s="34"/>
    </row>
    <row r="2039" spans="16:17" x14ac:dyDescent="0.3">
      <c r="P2039" s="34"/>
      <c r="Q2039" s="34"/>
    </row>
    <row r="2040" spans="16:17" x14ac:dyDescent="0.3">
      <c r="P2040" s="34"/>
      <c r="Q2040" s="34"/>
    </row>
    <row r="2041" spans="16:17" x14ac:dyDescent="0.3">
      <c r="P2041" s="34"/>
      <c r="Q2041" s="34"/>
    </row>
    <row r="2042" spans="16:17" x14ac:dyDescent="0.3">
      <c r="P2042" s="34"/>
      <c r="Q2042" s="34"/>
    </row>
    <row r="2043" spans="16:17" x14ac:dyDescent="0.3">
      <c r="P2043" s="34"/>
      <c r="Q2043" s="34"/>
    </row>
    <row r="2044" spans="16:17" x14ac:dyDescent="0.3">
      <c r="P2044" s="34"/>
      <c r="Q2044" s="34"/>
    </row>
    <row r="2045" spans="16:17" x14ac:dyDescent="0.3">
      <c r="P2045" s="34"/>
      <c r="Q2045" s="34"/>
    </row>
    <row r="2046" spans="16:17" x14ac:dyDescent="0.3">
      <c r="P2046" s="34"/>
      <c r="Q2046" s="34"/>
    </row>
    <row r="2047" spans="16:17" x14ac:dyDescent="0.3">
      <c r="P2047" s="34"/>
      <c r="Q2047" s="34"/>
    </row>
    <row r="2048" spans="16:17" x14ac:dyDescent="0.3">
      <c r="P2048" s="34"/>
      <c r="Q2048" s="34"/>
    </row>
    <row r="2049" spans="16:17" x14ac:dyDescent="0.3">
      <c r="P2049" s="34"/>
      <c r="Q2049" s="34"/>
    </row>
    <row r="2050" spans="16:17" x14ac:dyDescent="0.3">
      <c r="P2050" s="34"/>
      <c r="Q2050" s="34"/>
    </row>
    <row r="2051" spans="16:17" x14ac:dyDescent="0.3">
      <c r="P2051" s="34"/>
      <c r="Q2051" s="34"/>
    </row>
    <row r="2052" spans="16:17" x14ac:dyDescent="0.3">
      <c r="P2052" s="34"/>
      <c r="Q2052" s="34"/>
    </row>
    <row r="2053" spans="16:17" x14ac:dyDescent="0.3">
      <c r="P2053" s="34"/>
      <c r="Q2053" s="34"/>
    </row>
    <row r="2054" spans="16:17" x14ac:dyDescent="0.3">
      <c r="P2054" s="34"/>
      <c r="Q2054" s="34"/>
    </row>
    <row r="2055" spans="16:17" x14ac:dyDescent="0.3">
      <c r="P2055" s="34"/>
      <c r="Q2055" s="34"/>
    </row>
    <row r="2056" spans="16:17" x14ac:dyDescent="0.3">
      <c r="P2056" s="34"/>
      <c r="Q2056" s="34"/>
    </row>
    <row r="2057" spans="16:17" x14ac:dyDescent="0.3">
      <c r="P2057" s="34"/>
      <c r="Q2057" s="34"/>
    </row>
    <row r="2058" spans="16:17" x14ac:dyDescent="0.3">
      <c r="P2058" s="34"/>
      <c r="Q2058" s="34"/>
    </row>
    <row r="2059" spans="16:17" x14ac:dyDescent="0.3">
      <c r="P2059" s="34"/>
      <c r="Q2059" s="34"/>
    </row>
    <row r="2060" spans="16:17" x14ac:dyDescent="0.3">
      <c r="P2060" s="34"/>
      <c r="Q2060" s="34"/>
    </row>
    <row r="2061" spans="16:17" x14ac:dyDescent="0.3">
      <c r="P2061" s="34"/>
      <c r="Q2061" s="34"/>
    </row>
    <row r="2062" spans="16:17" x14ac:dyDescent="0.3">
      <c r="P2062" s="34"/>
      <c r="Q2062" s="34"/>
    </row>
    <row r="2063" spans="16:17" x14ac:dyDescent="0.3">
      <c r="P2063" s="34"/>
      <c r="Q2063" s="34"/>
    </row>
    <row r="2064" spans="16:17" x14ac:dyDescent="0.3">
      <c r="P2064" s="34"/>
      <c r="Q2064" s="34"/>
    </row>
    <row r="2065" spans="16:17" x14ac:dyDescent="0.3">
      <c r="P2065" s="34"/>
      <c r="Q2065" s="34"/>
    </row>
    <row r="2066" spans="16:17" x14ac:dyDescent="0.3">
      <c r="P2066" s="34"/>
      <c r="Q2066" s="34"/>
    </row>
    <row r="2067" spans="16:17" x14ac:dyDescent="0.3">
      <c r="P2067" s="34"/>
      <c r="Q2067" s="34"/>
    </row>
    <row r="2068" spans="16:17" x14ac:dyDescent="0.3">
      <c r="P2068" s="34"/>
      <c r="Q2068" s="34"/>
    </row>
    <row r="2069" spans="16:17" x14ac:dyDescent="0.3">
      <c r="P2069" s="34"/>
      <c r="Q2069" s="34"/>
    </row>
    <row r="2070" spans="16:17" x14ac:dyDescent="0.3">
      <c r="P2070" s="34"/>
      <c r="Q2070" s="34"/>
    </row>
    <row r="2071" spans="16:17" x14ac:dyDescent="0.3">
      <c r="P2071" s="34"/>
      <c r="Q2071" s="34"/>
    </row>
    <row r="2072" spans="16:17" x14ac:dyDescent="0.3">
      <c r="P2072" s="34"/>
      <c r="Q2072" s="34"/>
    </row>
    <row r="2073" spans="16:17" x14ac:dyDescent="0.3">
      <c r="P2073" s="34"/>
      <c r="Q2073" s="34"/>
    </row>
    <row r="2074" spans="16:17" x14ac:dyDescent="0.3">
      <c r="P2074" s="34"/>
      <c r="Q2074" s="34"/>
    </row>
    <row r="2075" spans="16:17" x14ac:dyDescent="0.3">
      <c r="P2075" s="34"/>
      <c r="Q2075" s="34"/>
    </row>
    <row r="2076" spans="16:17" x14ac:dyDescent="0.3">
      <c r="P2076" s="34"/>
      <c r="Q2076" s="34"/>
    </row>
    <row r="2077" spans="16:17" x14ac:dyDescent="0.3">
      <c r="P2077" s="34"/>
      <c r="Q2077" s="34"/>
    </row>
    <row r="2078" spans="16:17" x14ac:dyDescent="0.3">
      <c r="P2078" s="34"/>
      <c r="Q2078" s="34"/>
    </row>
    <row r="2079" spans="16:17" x14ac:dyDescent="0.3">
      <c r="P2079" s="34"/>
      <c r="Q2079" s="34"/>
    </row>
    <row r="2080" spans="16:17" x14ac:dyDescent="0.3">
      <c r="P2080" s="34"/>
      <c r="Q2080" s="34"/>
    </row>
    <row r="2081" spans="16:17" x14ac:dyDescent="0.3">
      <c r="P2081" s="34"/>
      <c r="Q2081" s="34"/>
    </row>
    <row r="2082" spans="16:17" x14ac:dyDescent="0.3">
      <c r="P2082" s="34"/>
      <c r="Q2082" s="34"/>
    </row>
    <row r="2083" spans="16:17" x14ac:dyDescent="0.3">
      <c r="P2083" s="34"/>
      <c r="Q2083" s="34"/>
    </row>
    <row r="2084" spans="16:17" x14ac:dyDescent="0.3">
      <c r="P2084" s="34"/>
      <c r="Q2084" s="34"/>
    </row>
    <row r="2085" spans="16:17" x14ac:dyDescent="0.3">
      <c r="P2085" s="34"/>
      <c r="Q2085" s="34"/>
    </row>
    <row r="2086" spans="16:17" x14ac:dyDescent="0.3">
      <c r="P2086" s="34"/>
      <c r="Q2086" s="34"/>
    </row>
    <row r="2087" spans="16:17" x14ac:dyDescent="0.3">
      <c r="P2087" s="34"/>
      <c r="Q2087" s="34"/>
    </row>
    <row r="2088" spans="16:17" x14ac:dyDescent="0.3">
      <c r="P2088" s="34"/>
      <c r="Q2088" s="34"/>
    </row>
    <row r="2089" spans="16:17" x14ac:dyDescent="0.3">
      <c r="P2089" s="34"/>
      <c r="Q2089" s="34"/>
    </row>
    <row r="2090" spans="16:17" x14ac:dyDescent="0.3">
      <c r="P2090" s="34"/>
      <c r="Q2090" s="34"/>
    </row>
    <row r="2091" spans="16:17" x14ac:dyDescent="0.3">
      <c r="P2091" s="34"/>
      <c r="Q2091" s="34"/>
    </row>
    <row r="2092" spans="16:17" x14ac:dyDescent="0.3">
      <c r="P2092" s="34"/>
      <c r="Q2092" s="34"/>
    </row>
    <row r="2093" spans="16:17" x14ac:dyDescent="0.3">
      <c r="P2093" s="34"/>
      <c r="Q2093" s="34"/>
    </row>
    <row r="2094" spans="16:17" x14ac:dyDescent="0.3">
      <c r="P2094" s="34"/>
      <c r="Q2094" s="34"/>
    </row>
    <row r="2095" spans="16:17" x14ac:dyDescent="0.3">
      <c r="P2095" s="34"/>
      <c r="Q2095" s="34"/>
    </row>
    <row r="2096" spans="16:17" x14ac:dyDescent="0.3">
      <c r="P2096" s="34"/>
      <c r="Q2096" s="34"/>
    </row>
    <row r="2097" spans="16:17" x14ac:dyDescent="0.3">
      <c r="P2097" s="34"/>
      <c r="Q2097" s="34"/>
    </row>
    <row r="2098" spans="16:17" x14ac:dyDescent="0.3">
      <c r="P2098" s="34"/>
      <c r="Q2098" s="34"/>
    </row>
    <row r="2099" spans="16:17" x14ac:dyDescent="0.3">
      <c r="P2099" s="34"/>
      <c r="Q2099" s="34"/>
    </row>
    <row r="2100" spans="16:17" x14ac:dyDescent="0.3">
      <c r="P2100" s="34"/>
      <c r="Q2100" s="34"/>
    </row>
    <row r="2101" spans="16:17" x14ac:dyDescent="0.3">
      <c r="P2101" s="34"/>
      <c r="Q2101" s="34"/>
    </row>
    <row r="2102" spans="16:17" x14ac:dyDescent="0.3">
      <c r="P2102" s="34"/>
      <c r="Q2102" s="34"/>
    </row>
    <row r="2103" spans="16:17" x14ac:dyDescent="0.3">
      <c r="P2103" s="34"/>
      <c r="Q2103" s="34"/>
    </row>
    <row r="2104" spans="16:17" x14ac:dyDescent="0.3">
      <c r="P2104" s="34"/>
      <c r="Q2104" s="34"/>
    </row>
    <row r="2105" spans="16:17" x14ac:dyDescent="0.3">
      <c r="P2105" s="34"/>
      <c r="Q2105" s="34"/>
    </row>
    <row r="2106" spans="16:17" x14ac:dyDescent="0.3">
      <c r="P2106" s="34"/>
      <c r="Q2106" s="34"/>
    </row>
    <row r="2107" spans="16:17" x14ac:dyDescent="0.3">
      <c r="P2107" s="34"/>
      <c r="Q2107" s="34"/>
    </row>
    <row r="2108" spans="16:17" x14ac:dyDescent="0.3">
      <c r="P2108" s="34"/>
      <c r="Q2108" s="34"/>
    </row>
    <row r="2109" spans="16:17" x14ac:dyDescent="0.3">
      <c r="P2109" s="34"/>
      <c r="Q2109" s="34"/>
    </row>
    <row r="2110" spans="16:17" x14ac:dyDescent="0.3">
      <c r="P2110" s="34"/>
      <c r="Q2110" s="34"/>
    </row>
    <row r="2111" spans="16:17" x14ac:dyDescent="0.3">
      <c r="P2111" s="34"/>
      <c r="Q2111" s="34"/>
    </row>
    <row r="2112" spans="16:17" x14ac:dyDescent="0.3">
      <c r="P2112" s="34"/>
      <c r="Q2112" s="34"/>
    </row>
    <row r="2113" spans="16:17" x14ac:dyDescent="0.3">
      <c r="P2113" s="34"/>
      <c r="Q2113" s="34"/>
    </row>
    <row r="2114" spans="16:17" x14ac:dyDescent="0.3">
      <c r="P2114" s="34"/>
      <c r="Q2114" s="34"/>
    </row>
    <row r="2115" spans="16:17" x14ac:dyDescent="0.3">
      <c r="P2115" s="34"/>
      <c r="Q2115" s="34"/>
    </row>
    <row r="2116" spans="16:17" x14ac:dyDescent="0.3">
      <c r="P2116" s="34"/>
      <c r="Q2116" s="34"/>
    </row>
    <row r="2117" spans="16:17" x14ac:dyDescent="0.3">
      <c r="P2117" s="34"/>
      <c r="Q2117" s="34"/>
    </row>
    <row r="2118" spans="16:17" x14ac:dyDescent="0.3">
      <c r="P2118" s="34"/>
      <c r="Q2118" s="34"/>
    </row>
    <row r="2119" spans="16:17" x14ac:dyDescent="0.3">
      <c r="P2119" s="34"/>
      <c r="Q2119" s="34"/>
    </row>
    <row r="2120" spans="16:17" x14ac:dyDescent="0.3">
      <c r="P2120" s="34"/>
      <c r="Q2120" s="34"/>
    </row>
    <row r="2121" spans="16:17" x14ac:dyDescent="0.3">
      <c r="P2121" s="34"/>
      <c r="Q2121" s="34"/>
    </row>
    <row r="2122" spans="16:17" x14ac:dyDescent="0.3">
      <c r="P2122" s="34"/>
      <c r="Q2122" s="34"/>
    </row>
    <row r="2123" spans="16:17" x14ac:dyDescent="0.3">
      <c r="P2123" s="34"/>
      <c r="Q2123" s="34"/>
    </row>
    <row r="2124" spans="16:17" x14ac:dyDescent="0.3">
      <c r="P2124" s="34"/>
      <c r="Q2124" s="34"/>
    </row>
    <row r="2125" spans="16:17" x14ac:dyDescent="0.3">
      <c r="P2125" s="34"/>
      <c r="Q2125" s="34"/>
    </row>
    <row r="2126" spans="16:17" x14ac:dyDescent="0.3">
      <c r="P2126" s="34"/>
      <c r="Q2126" s="34"/>
    </row>
    <row r="2127" spans="16:17" x14ac:dyDescent="0.3">
      <c r="P2127" s="34"/>
      <c r="Q2127" s="34"/>
    </row>
    <row r="2128" spans="16:17" x14ac:dyDescent="0.3">
      <c r="P2128" s="34"/>
      <c r="Q2128" s="34"/>
    </row>
    <row r="2129" spans="16:17" x14ac:dyDescent="0.3">
      <c r="P2129" s="34"/>
      <c r="Q2129" s="34"/>
    </row>
    <row r="2130" spans="16:17" x14ac:dyDescent="0.3">
      <c r="P2130" s="34"/>
      <c r="Q2130" s="34"/>
    </row>
    <row r="2131" spans="16:17" x14ac:dyDescent="0.3">
      <c r="P2131" s="34"/>
      <c r="Q2131" s="34"/>
    </row>
    <row r="2132" spans="16:17" x14ac:dyDescent="0.3">
      <c r="P2132" s="34"/>
      <c r="Q2132" s="34"/>
    </row>
    <row r="2133" spans="16:17" x14ac:dyDescent="0.3">
      <c r="P2133" s="34"/>
      <c r="Q2133" s="34"/>
    </row>
    <row r="2134" spans="16:17" x14ac:dyDescent="0.3">
      <c r="P2134" s="34"/>
      <c r="Q2134" s="34"/>
    </row>
    <row r="2135" spans="16:17" x14ac:dyDescent="0.3">
      <c r="P2135" s="34"/>
      <c r="Q2135" s="34"/>
    </row>
    <row r="2136" spans="16:17" x14ac:dyDescent="0.3">
      <c r="P2136" s="34"/>
      <c r="Q2136" s="34"/>
    </row>
    <row r="2137" spans="16:17" x14ac:dyDescent="0.3">
      <c r="P2137" s="34"/>
      <c r="Q2137" s="34"/>
    </row>
    <row r="2138" spans="16:17" x14ac:dyDescent="0.3">
      <c r="P2138" s="34"/>
      <c r="Q2138" s="34"/>
    </row>
    <row r="2139" spans="16:17" x14ac:dyDescent="0.3">
      <c r="P2139" s="34"/>
      <c r="Q2139" s="34"/>
    </row>
    <row r="2140" spans="16:17" x14ac:dyDescent="0.3">
      <c r="P2140" s="34"/>
      <c r="Q2140" s="34"/>
    </row>
    <row r="2141" spans="16:17" x14ac:dyDescent="0.3">
      <c r="P2141" s="34"/>
      <c r="Q2141" s="34"/>
    </row>
    <row r="2142" spans="16:17" x14ac:dyDescent="0.3">
      <c r="P2142" s="34"/>
      <c r="Q2142" s="34"/>
    </row>
    <row r="2143" spans="16:17" x14ac:dyDescent="0.3">
      <c r="P2143" s="34"/>
      <c r="Q2143" s="34"/>
    </row>
    <row r="2144" spans="16:17" x14ac:dyDescent="0.3">
      <c r="P2144" s="34"/>
      <c r="Q2144" s="34"/>
    </row>
    <row r="2145" spans="16:17" x14ac:dyDescent="0.3">
      <c r="P2145" s="34"/>
      <c r="Q2145" s="34"/>
    </row>
    <row r="2146" spans="16:17" x14ac:dyDescent="0.3">
      <c r="P2146" s="34"/>
      <c r="Q2146" s="34"/>
    </row>
    <row r="2147" spans="16:17" x14ac:dyDescent="0.3">
      <c r="P2147" s="34"/>
      <c r="Q2147" s="34"/>
    </row>
    <row r="2148" spans="16:17" x14ac:dyDescent="0.3">
      <c r="P2148" s="34"/>
      <c r="Q2148" s="34"/>
    </row>
    <row r="2149" spans="16:17" x14ac:dyDescent="0.3">
      <c r="P2149" s="34"/>
      <c r="Q2149" s="34"/>
    </row>
    <row r="2150" spans="16:17" x14ac:dyDescent="0.3">
      <c r="P2150" s="34"/>
      <c r="Q2150" s="34"/>
    </row>
    <row r="2151" spans="16:17" x14ac:dyDescent="0.3">
      <c r="P2151" s="34"/>
      <c r="Q2151" s="34"/>
    </row>
    <row r="2152" spans="16:17" x14ac:dyDescent="0.3">
      <c r="P2152" s="34"/>
      <c r="Q2152" s="34"/>
    </row>
    <row r="2153" spans="16:17" x14ac:dyDescent="0.3">
      <c r="P2153" s="34"/>
      <c r="Q2153" s="34"/>
    </row>
    <row r="2154" spans="16:17" x14ac:dyDescent="0.3">
      <c r="P2154" s="34"/>
      <c r="Q2154" s="3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3322-DAD6-4594-8501-CFE795711E1B}">
  <dimension ref="A2:AK30"/>
  <sheetViews>
    <sheetView tabSelected="1" topLeftCell="A13" workbookViewId="0">
      <selection activeCell="N9" sqref="N9"/>
    </sheetView>
  </sheetViews>
  <sheetFormatPr defaultRowHeight="14.4" x14ac:dyDescent="0.3"/>
  <cols>
    <col min="2" max="2" width="13.44140625" customWidth="1"/>
    <col min="3" max="3" width="18.109375" customWidth="1"/>
    <col min="4" max="4" width="11.44140625" customWidth="1"/>
    <col min="6" max="6" width="28.109375" customWidth="1"/>
    <col min="7" max="7" width="14.33203125" customWidth="1"/>
    <col min="8" max="8" width="15.44140625" customWidth="1"/>
    <col min="10" max="10" width="15.109375" customWidth="1"/>
    <col min="11" max="11" width="15.33203125" customWidth="1"/>
    <col min="16" max="16" width="15.44140625" customWidth="1"/>
  </cols>
  <sheetData>
    <row r="2" spans="1:37" s="3" customFormat="1" ht="43.8" customHeight="1" x14ac:dyDescent="0.7">
      <c r="A2" s="5">
        <v>8</v>
      </c>
      <c r="B2" s="7" t="s">
        <v>292</v>
      </c>
      <c r="C2" s="7"/>
      <c r="D2" s="7"/>
      <c r="F2" s="12"/>
    </row>
    <row r="5" spans="1:37" ht="15.6" x14ac:dyDescent="0.3">
      <c r="B5" s="30" t="s">
        <v>319</v>
      </c>
      <c r="C5" s="39" t="s">
        <v>72</v>
      </c>
      <c r="F5" s="30" t="s">
        <v>326</v>
      </c>
      <c r="G5" s="39" t="s">
        <v>16</v>
      </c>
      <c r="J5" s="30" t="s">
        <v>325</v>
      </c>
      <c r="K5" s="39" t="s">
        <v>17</v>
      </c>
    </row>
    <row r="6" spans="1:37" x14ac:dyDescent="0.3">
      <c r="AE6" s="11" t="s">
        <v>15</v>
      </c>
      <c r="AI6" s="11"/>
    </row>
    <row r="7" spans="1:37" x14ac:dyDescent="0.3">
      <c r="AE7" s="9" t="s">
        <v>26</v>
      </c>
      <c r="AG7" s="9"/>
      <c r="AI7" s="9"/>
    </row>
    <row r="8" spans="1:37" x14ac:dyDescent="0.3">
      <c r="B8" t="s">
        <v>320</v>
      </c>
      <c r="C8">
        <f>COUNTIF(Canada_data[Province],$C$5)</f>
        <v>57</v>
      </c>
      <c r="F8" t="s">
        <v>320</v>
      </c>
      <c r="G8">
        <f>COUNTIFS(Canada_data[Customer Segment],G5,Canada_data[Province],C5)</f>
        <v>11</v>
      </c>
      <c r="J8" t="s">
        <v>320</v>
      </c>
      <c r="K8">
        <f>COUNTIFS(Canada_data[Product Category],K5,Canada_data[Customer Segment],G5,Canada_data[Province],C5)</f>
        <v>2</v>
      </c>
      <c r="AE8" s="9" t="s">
        <v>36</v>
      </c>
      <c r="AH8" s="11" t="s">
        <v>23</v>
      </c>
      <c r="AJ8" s="11"/>
      <c r="AK8" s="9" t="s">
        <v>16</v>
      </c>
    </row>
    <row r="9" spans="1:37" x14ac:dyDescent="0.3">
      <c r="AE9" s="11" t="s">
        <v>40</v>
      </c>
      <c r="AH9" s="9" t="s">
        <v>28</v>
      </c>
      <c r="AK9" s="11" t="s">
        <v>22</v>
      </c>
    </row>
    <row r="10" spans="1:37" x14ac:dyDescent="0.3">
      <c r="B10" s="40" t="s">
        <v>321</v>
      </c>
      <c r="C10" s="40"/>
      <c r="F10" s="40" t="s">
        <v>331</v>
      </c>
      <c r="G10" s="40"/>
      <c r="J10" s="40" t="s">
        <v>332</v>
      </c>
      <c r="K10" s="40">
        <v>4000</v>
      </c>
      <c r="AE10" s="9" t="s">
        <v>43</v>
      </c>
      <c r="AH10" s="11" t="s">
        <v>31</v>
      </c>
      <c r="AK10" s="11" t="s">
        <v>29</v>
      </c>
    </row>
    <row r="11" spans="1:37" x14ac:dyDescent="0.3">
      <c r="AE11" s="9" t="s">
        <v>49</v>
      </c>
      <c r="AH11" s="9" t="s">
        <v>37</v>
      </c>
      <c r="AK11" s="9" t="s">
        <v>44</v>
      </c>
    </row>
    <row r="12" spans="1:37" x14ac:dyDescent="0.3">
      <c r="C12" s="38" t="s">
        <v>322</v>
      </c>
      <c r="D12" s="38" t="s">
        <v>323</v>
      </c>
      <c r="F12" s="38" t="s">
        <v>10</v>
      </c>
      <c r="G12" s="38" t="s">
        <v>4</v>
      </c>
      <c r="H12" s="38" t="s">
        <v>324</v>
      </c>
      <c r="AE12" s="11" t="s">
        <v>56</v>
      </c>
      <c r="AH12" s="11" t="s">
        <v>41</v>
      </c>
    </row>
    <row r="13" spans="1:37" x14ac:dyDescent="0.3">
      <c r="B13" s="38" t="s">
        <v>327</v>
      </c>
      <c r="C13" s="17">
        <f>SUMIFS(Canada_data[Sales],Canada_data[Province],C5)</f>
        <v>49772.447</v>
      </c>
      <c r="D13" s="17">
        <f>AVERAGEIFS(Canada_data[Sales],Canada_data[Province],C5)</f>
        <v>873.20082456140346</v>
      </c>
      <c r="F13" s="11" t="s">
        <v>23</v>
      </c>
      <c r="G13" s="8">
        <f>SUMIFS(Canada_data[Sales],Canada_data[Product Sub-Category],F13,Canada_data[Province],$C$5,Canada_data[Customer Segment],$G$5)</f>
        <v>0</v>
      </c>
      <c r="H13">
        <f>SUMIFS(Canada_data[Order Quantity],Canada_data[Product Sub-Category],F13,Canada_data[Province],$C$5,Canada_data[Customer Segment],$G$5)</f>
        <v>0</v>
      </c>
      <c r="I13" s="1">
        <f>IF(G13&gt;$K$10,1,-1)</f>
        <v>-1</v>
      </c>
      <c r="AE13" s="11" t="s">
        <v>59</v>
      </c>
      <c r="AG13" s="11" t="s">
        <v>46</v>
      </c>
    </row>
    <row r="14" spans="1:37" x14ac:dyDescent="0.3">
      <c r="B14" s="38" t="s">
        <v>328</v>
      </c>
      <c r="C14" s="17">
        <f>SUMIFS(Canada_data[Total Cost],Canada_data[Province],C5)</f>
        <v>35276.982899999981</v>
      </c>
      <c r="D14" s="17">
        <f>AVERAGEIFS(Canada_data[Total Cost],Canada_data[Province],C5)</f>
        <v>618.89443684210494</v>
      </c>
      <c r="F14" s="9" t="s">
        <v>28</v>
      </c>
      <c r="G14" s="8">
        <f>SUMIFS(Canada_data[Sales],Canada_data[Product Sub-Category],F14,Canada_data[Province],$C$5,Canada_data[Customer Segment],$G$5)</f>
        <v>281.85000000000002</v>
      </c>
      <c r="H14">
        <f>SUMIFS(Canada_data[Order Quantity],Canada_data[Product Sub-Category],F14,Canada_data[Province],$C$5,Canada_data[Customer Segment],$G$5)</f>
        <v>29</v>
      </c>
      <c r="I14" s="1">
        <f t="shared" ref="I14:I29" si="0">IF(G14&gt;$K$10,1,-1)</f>
        <v>-1</v>
      </c>
      <c r="AE14" s="11" t="s">
        <v>70</v>
      </c>
      <c r="AG14" s="9" t="s">
        <v>50</v>
      </c>
    </row>
    <row r="15" spans="1:37" x14ac:dyDescent="0.3">
      <c r="B15" s="38" t="s">
        <v>329</v>
      </c>
      <c r="C15" s="17">
        <f>C13-C14</f>
        <v>14495.464100000019</v>
      </c>
      <c r="D15" s="17">
        <f>D13-D14</f>
        <v>254.30638771929853</v>
      </c>
      <c r="F15" s="11" t="s">
        <v>31</v>
      </c>
      <c r="G15" s="8">
        <f>SUMIFS(Canada_data[Sales],Canada_data[Product Sub-Category],F15,Canada_data[Province],$C$5,Canada_data[Customer Segment],$G$5)</f>
        <v>0</v>
      </c>
      <c r="H15">
        <f>SUMIFS(Canada_data[Order Quantity],Canada_data[Product Sub-Category],F15,Canada_data[Province],$C$5,Canada_data[Customer Segment],$G$5)</f>
        <v>0</v>
      </c>
      <c r="I15" s="1">
        <f t="shared" si="0"/>
        <v>-1</v>
      </c>
      <c r="AE15" s="9" t="s">
        <v>72</v>
      </c>
      <c r="AG15" s="11" t="s">
        <v>57</v>
      </c>
    </row>
    <row r="16" spans="1:37" x14ac:dyDescent="0.3">
      <c r="B16" s="38" t="s">
        <v>324</v>
      </c>
      <c r="C16" s="36">
        <f>SUMIFS(Canada_data[Order Quantity],Canada_data[Province],C5)</f>
        <v>1612</v>
      </c>
      <c r="D16" s="37">
        <f>AVERAGEIFS(Canada_data[Order Quantity],Canada_data[Province],C5)</f>
        <v>28.280701754385966</v>
      </c>
      <c r="F16" s="9" t="s">
        <v>37</v>
      </c>
      <c r="G16" s="8">
        <f>SUMIFS(Canada_data[Sales],Canada_data[Product Sub-Category],F16,Canada_data[Province],$C$5,Canada_data[Customer Segment],$G$5)</f>
        <v>0</v>
      </c>
      <c r="H16">
        <f>SUMIFS(Canada_data[Order Quantity],Canada_data[Product Sub-Category],F16,Canada_data[Province],$C$5,Canada_data[Customer Segment],$G$5)</f>
        <v>0</v>
      </c>
      <c r="I16" s="1">
        <f t="shared" si="0"/>
        <v>-1</v>
      </c>
      <c r="AE16" s="9" t="s">
        <v>108</v>
      </c>
      <c r="AG16" s="9" t="s">
        <v>64</v>
      </c>
    </row>
    <row r="17" spans="6:33" x14ac:dyDescent="0.3">
      <c r="F17" s="11" t="s">
        <v>41</v>
      </c>
      <c r="G17" s="8">
        <f>SUMIFS(Canada_data[Sales],Canada_data[Product Sub-Category],F17,Canada_data[Province],$C$5,Canada_data[Customer Segment],$G$5)</f>
        <v>0</v>
      </c>
      <c r="H17">
        <f>SUMIFS(Canada_data[Order Quantity],Canada_data[Product Sub-Category],F17,Canada_data[Province],$C$5,Canada_data[Customer Segment],$G$5)</f>
        <v>0</v>
      </c>
      <c r="I17" s="1">
        <f t="shared" si="0"/>
        <v>-1</v>
      </c>
      <c r="AE17" s="9" t="s">
        <v>126</v>
      </c>
      <c r="AG17" s="9" t="s">
        <v>76</v>
      </c>
    </row>
    <row r="18" spans="6:33" x14ac:dyDescent="0.3">
      <c r="F18" s="11" t="s">
        <v>46</v>
      </c>
      <c r="G18" s="8">
        <f>SUMIFS(Canada_data[Sales],Canada_data[Product Sub-Category],F18,Canada_data[Province],$C$5,Canada_data[Customer Segment],$G$5)</f>
        <v>0</v>
      </c>
      <c r="H18">
        <f>SUMIFS(Canada_data[Order Quantity],Canada_data[Product Sub-Category],F18,Canada_data[Province],$C$5,Canada_data[Customer Segment],$G$5)</f>
        <v>0</v>
      </c>
      <c r="I18" s="1">
        <f t="shared" si="0"/>
        <v>-1</v>
      </c>
      <c r="AE18" s="11" t="s">
        <v>265</v>
      </c>
      <c r="AG18" s="11" t="s">
        <v>18</v>
      </c>
    </row>
    <row r="19" spans="6:33" x14ac:dyDescent="0.3">
      <c r="F19" s="9" t="s">
        <v>50</v>
      </c>
      <c r="G19" s="8">
        <f>SUMIFS(Canada_data[Sales],Canada_data[Product Sub-Category],F19,Canada_data[Province],$C$5,Canada_data[Customer Segment],$G$5)</f>
        <v>0</v>
      </c>
      <c r="H19">
        <f>SUMIFS(Canada_data[Order Quantity],Canada_data[Product Sub-Category],F19,Canada_data[Province],$C$5,Canada_data[Customer Segment],$G$5)</f>
        <v>0</v>
      </c>
      <c r="I19" s="1">
        <f t="shared" si="0"/>
        <v>-1</v>
      </c>
      <c r="AG19" s="9" t="s">
        <v>79</v>
      </c>
    </row>
    <row r="20" spans="6:33" x14ac:dyDescent="0.3">
      <c r="F20" s="11" t="s">
        <v>57</v>
      </c>
      <c r="G20" s="8">
        <f>SUMIFS(Canada_data[Sales],Canada_data[Product Sub-Category],F20,Canada_data[Province],$C$5,Canada_data[Customer Segment],$G$5)</f>
        <v>0</v>
      </c>
      <c r="H20">
        <f>SUMIFS(Canada_data[Order Quantity],Canada_data[Product Sub-Category],F20,Canada_data[Province],$C$5,Canada_data[Customer Segment],$G$5)</f>
        <v>0</v>
      </c>
      <c r="I20" s="1">
        <f t="shared" si="0"/>
        <v>-1</v>
      </c>
      <c r="AG20" s="9" t="s">
        <v>85</v>
      </c>
    </row>
    <row r="21" spans="6:33" x14ac:dyDescent="0.3">
      <c r="F21" s="9" t="s">
        <v>64</v>
      </c>
      <c r="G21" s="8">
        <f>SUMIFS(Canada_data[Sales],Canada_data[Product Sub-Category],F21,Canada_data[Province],$C$5,Canada_data[Customer Segment],$G$5)</f>
        <v>0</v>
      </c>
      <c r="H21">
        <f>SUMIFS(Canada_data[Order Quantity],Canada_data[Product Sub-Category],F21,Canada_data[Province],$C$5,Canada_data[Customer Segment],$G$5)</f>
        <v>0</v>
      </c>
      <c r="I21" s="1">
        <f t="shared" si="0"/>
        <v>-1</v>
      </c>
      <c r="AG21" s="9" t="s">
        <v>102</v>
      </c>
    </row>
    <row r="22" spans="6:33" x14ac:dyDescent="0.3">
      <c r="F22" s="9" t="s">
        <v>76</v>
      </c>
      <c r="G22" s="8">
        <f>SUMIFS(Canada_data[Sales],Canada_data[Product Sub-Category],F22,Canada_data[Province],$C$5,Canada_data[Customer Segment],$G$5)</f>
        <v>11747.97</v>
      </c>
      <c r="H22">
        <f>SUMIFS(Canada_data[Order Quantity],Canada_data[Product Sub-Category],F22,Canada_data[Province],$C$5,Canada_data[Customer Segment],$G$5)</f>
        <v>34</v>
      </c>
      <c r="I22" s="1">
        <f t="shared" si="0"/>
        <v>1</v>
      </c>
      <c r="AG22" s="11" t="s">
        <v>150</v>
      </c>
    </row>
    <row r="23" spans="6:33" x14ac:dyDescent="0.3">
      <c r="F23" s="11" t="s">
        <v>18</v>
      </c>
      <c r="G23" s="8">
        <f>SUMIFS(Canada_data[Sales],Canada_data[Product Sub-Category],F23,Canada_data[Province],$C$5,Canada_data[Customer Segment],$G$5)</f>
        <v>190.25</v>
      </c>
      <c r="H23">
        <f>SUMIFS(Canada_data[Order Quantity],Canada_data[Product Sub-Category],F23,Canada_data[Province],$C$5,Canada_data[Customer Segment],$G$5)</f>
        <v>86</v>
      </c>
      <c r="I23" s="1">
        <f t="shared" si="0"/>
        <v>-1</v>
      </c>
      <c r="AG23" s="9" t="s">
        <v>168</v>
      </c>
    </row>
    <row r="24" spans="6:33" x14ac:dyDescent="0.3">
      <c r="F24" s="9" t="s">
        <v>79</v>
      </c>
      <c r="G24" s="8">
        <f>SUMIFS(Canada_data[Sales],Canada_data[Product Sub-Category],F24,Canada_data[Province],$C$5,Canada_data[Customer Segment],$G$5)</f>
        <v>501.11</v>
      </c>
      <c r="H24">
        <f>SUMIFS(Canada_data[Order Quantity],Canada_data[Product Sub-Category],F24,Canada_data[Province],$C$5,Canada_data[Customer Segment],$G$5)</f>
        <v>69</v>
      </c>
      <c r="I24" s="1">
        <f t="shared" si="0"/>
        <v>-1</v>
      </c>
      <c r="AG24" s="11" t="s">
        <v>214</v>
      </c>
    </row>
    <row r="25" spans="6:33" x14ac:dyDescent="0.3">
      <c r="F25" s="9" t="s">
        <v>85</v>
      </c>
      <c r="G25" s="8">
        <f>SUMIFS(Canada_data[Sales],Canada_data[Product Sub-Category],F25,Canada_data[Province],$C$5,Canada_data[Customer Segment],$G$5)</f>
        <v>0</v>
      </c>
      <c r="H25">
        <f>SUMIFS(Canada_data[Order Quantity],Canada_data[Product Sub-Category],F25,Canada_data[Province],$C$5,Canada_data[Customer Segment],$G$5)</f>
        <v>0</v>
      </c>
      <c r="I25" s="1">
        <f t="shared" si="0"/>
        <v>-1</v>
      </c>
    </row>
    <row r="26" spans="6:33" x14ac:dyDescent="0.3">
      <c r="F26" s="9" t="s">
        <v>102</v>
      </c>
      <c r="G26" s="8">
        <f>SUMIFS(Canada_data[Sales],Canada_data[Product Sub-Category],F26,Canada_data[Province],$C$5,Canada_data[Customer Segment],$G$5)</f>
        <v>109.39</v>
      </c>
      <c r="H26">
        <f>SUMIFS(Canada_data[Order Quantity],Canada_data[Product Sub-Category],F26,Canada_data[Province],$C$5,Canada_data[Customer Segment],$G$5)</f>
        <v>45</v>
      </c>
      <c r="I26" s="1">
        <f t="shared" si="0"/>
        <v>-1</v>
      </c>
      <c r="AG26" s="9"/>
    </row>
    <row r="27" spans="6:33" x14ac:dyDescent="0.3">
      <c r="F27" s="11" t="s">
        <v>150</v>
      </c>
      <c r="G27" s="8">
        <f>SUMIFS(Canada_data[Sales],Canada_data[Product Sub-Category],F27,Canada_data[Province],$C$5,Canada_data[Customer Segment],$G$5)</f>
        <v>0</v>
      </c>
      <c r="H27">
        <f>SUMIFS(Canada_data[Order Quantity],Canada_data[Product Sub-Category],F27,Canada_data[Province],$C$5,Canada_data[Customer Segment],$G$5)</f>
        <v>0</v>
      </c>
      <c r="I27" s="1">
        <f t="shared" si="0"/>
        <v>-1</v>
      </c>
      <c r="AG27" s="11" t="s">
        <v>17</v>
      </c>
    </row>
    <row r="28" spans="6:33" x14ac:dyDescent="0.3">
      <c r="F28" s="9" t="s">
        <v>168</v>
      </c>
      <c r="G28" s="8">
        <f>SUMIFS(Canada_data[Sales],Canada_data[Product Sub-Category],F28,Canada_data[Province],$C$5,Canada_data[Customer Segment],$G$5)</f>
        <v>0</v>
      </c>
      <c r="H28">
        <f>SUMIFS(Canada_data[Order Quantity],Canada_data[Product Sub-Category],F28,Canada_data[Province],$C$5,Canada_data[Customer Segment],$G$5)</f>
        <v>0</v>
      </c>
      <c r="I28" s="1">
        <f t="shared" si="0"/>
        <v>-1</v>
      </c>
      <c r="AG28" s="9" t="s">
        <v>27</v>
      </c>
    </row>
    <row r="29" spans="6:33" x14ac:dyDescent="0.3">
      <c r="F29" s="11" t="s">
        <v>214</v>
      </c>
      <c r="G29" s="8">
        <f>SUMIFS(Canada_data[Sales],Canada_data[Product Sub-Category],F29,Canada_data[Province],$C$5,Canada_data[Customer Segment],$G$5)</f>
        <v>0</v>
      </c>
      <c r="H29">
        <f>SUMIFS(Canada_data[Order Quantity],Canada_data[Product Sub-Category],F29,Canada_data[Province],$C$5,Canada_data[Customer Segment],$G$5)</f>
        <v>0</v>
      </c>
      <c r="I29" s="1">
        <f t="shared" si="0"/>
        <v>-1</v>
      </c>
      <c r="AG29" s="11" t="s">
        <v>30</v>
      </c>
    </row>
    <row r="30" spans="6:33" x14ac:dyDescent="0.3">
      <c r="F30" s="35" t="s">
        <v>330</v>
      </c>
      <c r="G30" s="41">
        <f>SUM(G13:G29)</f>
        <v>12830.57</v>
      </c>
      <c r="H30" s="42">
        <f>SUM(H13:H29)</f>
        <v>263</v>
      </c>
    </row>
  </sheetData>
  <conditionalFormatting sqref="F2">
    <cfRule type="dataBar" priority="8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{9389E21E-6D97-4971-88EC-882033528077}</x14:id>
        </ext>
      </extLst>
    </cfRule>
  </conditionalFormatting>
  <conditionalFormatting sqref="G13:G29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{3B8CACFE-8C48-43E6-A361-21C8B65C11DB}</x14:id>
        </ext>
      </extLst>
    </cfRule>
  </conditionalFormatting>
  <conditionalFormatting sqref="H13:H2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{9D0DB58F-9CB0-49E9-86DB-5CA1808F7A8F}</x14:id>
        </ext>
      </extLst>
    </cfRule>
  </conditionalFormatting>
  <conditionalFormatting sqref="I13:I29">
    <cfRule type="iconSet" priority="1">
      <iconSet iconSet="3Symbols2" showValue="0">
        <cfvo type="percent" val="0"/>
        <cfvo type="percent" val="33"/>
        <cfvo type="percent" val="67"/>
      </iconSet>
    </cfRule>
  </conditionalFormatting>
  <dataValidations count="3">
    <dataValidation type="list" showInputMessage="1" showErrorMessage="1" sqref="K5" xr:uid="{BA168C12-683E-4A46-811C-FE123A78D1F8}">
      <formula1>$AG$26:$AG$29</formula1>
    </dataValidation>
    <dataValidation type="list" showInputMessage="1" showErrorMessage="1" sqref="G5" xr:uid="{BA0CD4BB-429A-4A60-AECD-F72F29A7BF40}">
      <formula1>$AK$7:$AK$11</formula1>
    </dataValidation>
    <dataValidation type="list" allowBlank="1" showInputMessage="1" showErrorMessage="1" sqref="C5" xr:uid="{5EF096BE-BBB1-4E95-BC5C-3CE302F1E7BA}">
      <formula1>$AE$6:$AE$18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89E21E-6D97-4971-88EC-8820335280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3B8CACFE-8C48-43E6-A361-21C8B65C11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G13:G29</xm:sqref>
        </x14:conditionalFormatting>
        <x14:conditionalFormatting xmlns:xm="http://schemas.microsoft.com/office/excel/2006/main">
          <x14:cfRule type="dataBar" id="{9D0DB58F-9CB0-49E9-86DB-5CA1808F7A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H13:H29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78CF-8536-41AF-BD23-60F6AFDC2ED3}">
  <dimension ref="A2:D11"/>
  <sheetViews>
    <sheetView workbookViewId="0">
      <selection activeCell="G17" sqref="G17"/>
    </sheetView>
  </sheetViews>
  <sheetFormatPr defaultRowHeight="14.4" x14ac:dyDescent="0.3"/>
  <sheetData>
    <row r="2" spans="1:4" s="3" customFormat="1" ht="43.8" customHeight="1" x14ac:dyDescent="0.7">
      <c r="A2" s="5">
        <v>1</v>
      </c>
      <c r="B2" s="4" t="s">
        <v>290</v>
      </c>
    </row>
    <row r="4" spans="1:4" x14ac:dyDescent="0.3">
      <c r="C4">
        <v>1</v>
      </c>
      <c r="D4" s="6" t="s">
        <v>286</v>
      </c>
    </row>
    <row r="5" spans="1:4" x14ac:dyDescent="0.3">
      <c r="C5">
        <v>2</v>
      </c>
      <c r="D5" s="6" t="s">
        <v>287</v>
      </c>
    </row>
    <row r="6" spans="1:4" x14ac:dyDescent="0.3">
      <c r="C6">
        <v>3</v>
      </c>
      <c r="D6" s="6" t="s">
        <v>291</v>
      </c>
    </row>
    <row r="7" spans="1:4" x14ac:dyDescent="0.3">
      <c r="C7">
        <v>4</v>
      </c>
      <c r="D7" s="6" t="s">
        <v>305</v>
      </c>
    </row>
    <row r="8" spans="1:4" x14ac:dyDescent="0.3">
      <c r="C8">
        <v>5</v>
      </c>
      <c r="D8" s="6" t="s">
        <v>288</v>
      </c>
    </row>
    <row r="9" spans="1:4" x14ac:dyDescent="0.3">
      <c r="C9">
        <v>6</v>
      </c>
      <c r="D9" s="6" t="s">
        <v>289</v>
      </c>
    </row>
    <row r="10" spans="1:4" x14ac:dyDescent="0.3">
      <c r="C10">
        <v>7</v>
      </c>
      <c r="D10" s="6" t="s">
        <v>294</v>
      </c>
    </row>
    <row r="11" spans="1:4" x14ac:dyDescent="0.3">
      <c r="C11">
        <v>8</v>
      </c>
      <c r="D11" s="6" t="s"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AE31-7510-454F-B6C2-9911867018BF}">
  <dimension ref="A2:H2006"/>
  <sheetViews>
    <sheetView workbookViewId="0">
      <selection activeCell="A14" sqref="A14"/>
    </sheetView>
  </sheetViews>
  <sheetFormatPr defaultRowHeight="14.4" x14ac:dyDescent="0.3"/>
  <cols>
    <col min="3" max="3" width="16.5546875" customWidth="1"/>
    <col min="4" max="4" width="18.88671875" customWidth="1"/>
    <col min="5" max="5" width="17.5546875" customWidth="1"/>
    <col min="6" max="6" width="16.5546875" customWidth="1"/>
    <col min="7" max="7" width="16.5546875" style="17" customWidth="1"/>
    <col min="8" max="8" width="16.5546875" style="8" customWidth="1"/>
  </cols>
  <sheetData>
    <row r="2" spans="1:8" s="3" customFormat="1" ht="43.8" customHeight="1" x14ac:dyDescent="0.7">
      <c r="A2" s="5">
        <v>2</v>
      </c>
      <c r="B2" s="7" t="s">
        <v>304</v>
      </c>
      <c r="C2" s="7"/>
      <c r="D2" s="7"/>
      <c r="G2" s="16"/>
      <c r="H2" s="12"/>
    </row>
    <row r="4" spans="1:8" x14ac:dyDescent="0.3">
      <c r="C4" s="10" t="s">
        <v>7</v>
      </c>
      <c r="D4" s="10" t="s">
        <v>8</v>
      </c>
      <c r="E4" s="10" t="s">
        <v>9</v>
      </c>
      <c r="F4" s="10" t="s">
        <v>3</v>
      </c>
      <c r="G4" s="18" t="s">
        <v>4</v>
      </c>
      <c r="H4" s="13" t="s">
        <v>4</v>
      </c>
    </row>
    <row r="5" spans="1:8" x14ac:dyDescent="0.3">
      <c r="C5" s="11" t="s">
        <v>40</v>
      </c>
      <c r="D5" s="11" t="s">
        <v>22</v>
      </c>
      <c r="E5" s="11" t="s">
        <v>17</v>
      </c>
      <c r="F5" s="11">
        <v>34</v>
      </c>
      <c r="G5" s="20">
        <v>29345.27</v>
      </c>
      <c r="H5" s="15">
        <v>29345.27</v>
      </c>
    </row>
    <row r="6" spans="1:8" x14ac:dyDescent="0.3">
      <c r="C6" s="11" t="s">
        <v>108</v>
      </c>
      <c r="D6" s="11" t="s">
        <v>22</v>
      </c>
      <c r="E6" s="11" t="s">
        <v>30</v>
      </c>
      <c r="F6" s="11">
        <v>38</v>
      </c>
      <c r="G6" s="20">
        <v>29186.49</v>
      </c>
      <c r="H6" s="15">
        <v>29186.49</v>
      </c>
    </row>
    <row r="7" spans="1:8" x14ac:dyDescent="0.3">
      <c r="C7" s="9" t="s">
        <v>40</v>
      </c>
      <c r="D7" s="9" t="s">
        <v>44</v>
      </c>
      <c r="E7" s="9" t="s">
        <v>30</v>
      </c>
      <c r="F7" s="9">
        <v>50</v>
      </c>
      <c r="G7" s="19">
        <v>28664.52</v>
      </c>
      <c r="H7" s="14">
        <v>28664.52</v>
      </c>
    </row>
    <row r="8" spans="1:8" x14ac:dyDescent="0.3">
      <c r="C8" s="9" t="s">
        <v>59</v>
      </c>
      <c r="D8" s="9" t="s">
        <v>16</v>
      </c>
      <c r="E8" s="9" t="s">
        <v>30</v>
      </c>
      <c r="F8" s="9">
        <v>46</v>
      </c>
      <c r="G8" s="19">
        <v>27720.98</v>
      </c>
      <c r="H8" s="14">
        <v>27720.98</v>
      </c>
    </row>
    <row r="9" spans="1:8" x14ac:dyDescent="0.3">
      <c r="C9" s="9" t="s">
        <v>15</v>
      </c>
      <c r="D9" s="9" t="s">
        <v>16</v>
      </c>
      <c r="E9" s="9" t="s">
        <v>30</v>
      </c>
      <c r="F9" s="9">
        <v>8</v>
      </c>
      <c r="G9" s="19">
        <v>27663.919999999998</v>
      </c>
      <c r="H9" s="14">
        <v>27663.919999999998</v>
      </c>
    </row>
    <row r="10" spans="1:8" x14ac:dyDescent="0.3">
      <c r="C10" s="9" t="s">
        <v>43</v>
      </c>
      <c r="D10" s="9" t="s">
        <v>29</v>
      </c>
      <c r="E10" s="9" t="s">
        <v>17</v>
      </c>
      <c r="F10" s="9">
        <v>49</v>
      </c>
      <c r="G10" s="19">
        <v>26622.55</v>
      </c>
      <c r="H10" s="14">
        <v>26622.55</v>
      </c>
    </row>
    <row r="11" spans="1:8" x14ac:dyDescent="0.3">
      <c r="C11" s="9" t="s">
        <v>59</v>
      </c>
      <c r="D11" s="9" t="s">
        <v>16</v>
      </c>
      <c r="E11" s="9" t="s">
        <v>30</v>
      </c>
      <c r="F11" s="9">
        <v>43</v>
      </c>
      <c r="G11" s="19">
        <v>24233.54</v>
      </c>
      <c r="H11" s="14">
        <v>24233.54</v>
      </c>
    </row>
    <row r="12" spans="1:8" x14ac:dyDescent="0.3">
      <c r="C12" s="11" t="s">
        <v>43</v>
      </c>
      <c r="D12" s="11" t="s">
        <v>29</v>
      </c>
      <c r="E12" s="11" t="s">
        <v>30</v>
      </c>
      <c r="F12" s="11">
        <v>41</v>
      </c>
      <c r="G12" s="20">
        <v>23281.05</v>
      </c>
      <c r="H12" s="15">
        <v>23281.05</v>
      </c>
    </row>
    <row r="13" spans="1:8" x14ac:dyDescent="0.3">
      <c r="C13" s="9" t="s">
        <v>26</v>
      </c>
      <c r="D13" s="9" t="s">
        <v>22</v>
      </c>
      <c r="E13" s="9" t="s">
        <v>30</v>
      </c>
      <c r="F13" s="9">
        <v>12</v>
      </c>
      <c r="G13" s="19">
        <v>22079.47</v>
      </c>
      <c r="H13" s="14">
        <v>22079.47</v>
      </c>
    </row>
    <row r="14" spans="1:8" x14ac:dyDescent="0.3">
      <c r="C14" s="11" t="s">
        <v>59</v>
      </c>
      <c r="D14" s="11" t="s">
        <v>44</v>
      </c>
      <c r="E14" s="11" t="s">
        <v>30</v>
      </c>
      <c r="F14" s="11">
        <v>47</v>
      </c>
      <c r="G14" s="20">
        <v>21555.599999999999</v>
      </c>
      <c r="H14" s="15">
        <v>21555.599999999999</v>
      </c>
    </row>
    <row r="15" spans="1:8" x14ac:dyDescent="0.3">
      <c r="C15" s="11" t="s">
        <v>108</v>
      </c>
      <c r="D15" s="11" t="s">
        <v>22</v>
      </c>
      <c r="E15" s="11" t="s">
        <v>30</v>
      </c>
      <c r="F15" s="11">
        <v>44</v>
      </c>
      <c r="G15" s="20">
        <v>21532.26</v>
      </c>
      <c r="H15" s="15">
        <v>21532.26</v>
      </c>
    </row>
    <row r="16" spans="1:8" x14ac:dyDescent="0.3">
      <c r="C16" s="11" t="s">
        <v>59</v>
      </c>
      <c r="D16" s="11" t="s">
        <v>44</v>
      </c>
      <c r="E16" s="11" t="s">
        <v>30</v>
      </c>
      <c r="F16" s="11">
        <v>3</v>
      </c>
      <c r="G16" s="20">
        <v>21366.51</v>
      </c>
      <c r="H16" s="15">
        <v>21366.51</v>
      </c>
    </row>
    <row r="17" spans="3:8" x14ac:dyDescent="0.3">
      <c r="C17" s="9" t="s">
        <v>59</v>
      </c>
      <c r="D17" s="9" t="s">
        <v>44</v>
      </c>
      <c r="E17" s="9" t="s">
        <v>30</v>
      </c>
      <c r="F17" s="9">
        <v>29</v>
      </c>
      <c r="G17" s="19">
        <v>21046.74</v>
      </c>
      <c r="H17" s="14">
        <v>21046.74</v>
      </c>
    </row>
    <row r="18" spans="3:8" x14ac:dyDescent="0.3">
      <c r="C18" s="9" t="s">
        <v>15</v>
      </c>
      <c r="D18" s="9" t="s">
        <v>22</v>
      </c>
      <c r="E18" s="9" t="s">
        <v>17</v>
      </c>
      <c r="F18" s="9">
        <v>49</v>
      </c>
      <c r="G18" s="19">
        <v>20701.928</v>
      </c>
      <c r="H18" s="14">
        <v>20701.928</v>
      </c>
    </row>
    <row r="19" spans="3:8" x14ac:dyDescent="0.3">
      <c r="C19" s="9" t="s">
        <v>36</v>
      </c>
      <c r="D19" s="9" t="s">
        <v>29</v>
      </c>
      <c r="E19" s="9" t="s">
        <v>17</v>
      </c>
      <c r="F19" s="9">
        <v>39</v>
      </c>
      <c r="G19" s="19">
        <v>20596.580000000002</v>
      </c>
      <c r="H19" s="14">
        <v>20596.580000000002</v>
      </c>
    </row>
    <row r="20" spans="3:8" x14ac:dyDescent="0.3">
      <c r="C20" s="11" t="s">
        <v>49</v>
      </c>
      <c r="D20" s="11" t="s">
        <v>22</v>
      </c>
      <c r="E20" s="11" t="s">
        <v>30</v>
      </c>
      <c r="F20" s="11">
        <v>47</v>
      </c>
      <c r="G20" s="20">
        <v>20265.22</v>
      </c>
      <c r="H20" s="15">
        <v>20265.22</v>
      </c>
    </row>
    <row r="21" spans="3:8" x14ac:dyDescent="0.3">
      <c r="C21" s="9" t="s">
        <v>36</v>
      </c>
      <c r="D21" s="9" t="s">
        <v>22</v>
      </c>
      <c r="E21" s="9" t="s">
        <v>30</v>
      </c>
      <c r="F21" s="9">
        <v>39</v>
      </c>
      <c r="G21" s="19">
        <v>19539.939999999999</v>
      </c>
      <c r="H21" s="14">
        <v>19539.939999999999</v>
      </c>
    </row>
    <row r="22" spans="3:8" x14ac:dyDescent="0.3">
      <c r="C22" s="11" t="s">
        <v>56</v>
      </c>
      <c r="D22" s="11" t="s">
        <v>16</v>
      </c>
      <c r="E22" s="11" t="s">
        <v>17</v>
      </c>
      <c r="F22" s="11">
        <v>39</v>
      </c>
      <c r="G22" s="20">
        <v>19342.84</v>
      </c>
      <c r="H22" s="15">
        <v>19342.84</v>
      </c>
    </row>
    <row r="23" spans="3:8" x14ac:dyDescent="0.3">
      <c r="C23" s="11" t="s">
        <v>26</v>
      </c>
      <c r="D23" s="11" t="s">
        <v>44</v>
      </c>
      <c r="E23" s="11" t="s">
        <v>27</v>
      </c>
      <c r="F23" s="11">
        <v>49</v>
      </c>
      <c r="G23" s="20">
        <v>19325.2</v>
      </c>
      <c r="H23" s="15">
        <v>19325.2</v>
      </c>
    </row>
    <row r="24" spans="3:8" x14ac:dyDescent="0.3">
      <c r="C24" s="11" t="s">
        <v>26</v>
      </c>
      <c r="D24" s="11" t="s">
        <v>22</v>
      </c>
      <c r="E24" s="11" t="s">
        <v>27</v>
      </c>
      <c r="F24" s="11">
        <v>48</v>
      </c>
      <c r="G24" s="20">
        <v>18235.47</v>
      </c>
      <c r="H24" s="15">
        <v>18235.47</v>
      </c>
    </row>
    <row r="25" spans="3:8" x14ac:dyDescent="0.3">
      <c r="C25" s="11" t="s">
        <v>56</v>
      </c>
      <c r="D25" s="11" t="s">
        <v>22</v>
      </c>
      <c r="E25" s="11" t="s">
        <v>17</v>
      </c>
      <c r="F25" s="11">
        <v>50</v>
      </c>
      <c r="G25" s="20">
        <v>18056.68</v>
      </c>
      <c r="H25" s="15">
        <v>18056.68</v>
      </c>
    </row>
    <row r="26" spans="3:8" x14ac:dyDescent="0.3">
      <c r="C26" s="9" t="s">
        <v>43</v>
      </c>
      <c r="D26" s="9" t="s">
        <v>22</v>
      </c>
      <c r="E26" s="9" t="s">
        <v>30</v>
      </c>
      <c r="F26" s="9">
        <v>36</v>
      </c>
      <c r="G26" s="19">
        <v>18028.07</v>
      </c>
      <c r="H26" s="14">
        <v>18028.07</v>
      </c>
    </row>
    <row r="27" spans="3:8" x14ac:dyDescent="0.3">
      <c r="C27" s="9" t="s">
        <v>56</v>
      </c>
      <c r="D27" s="9" t="s">
        <v>44</v>
      </c>
      <c r="E27" s="9" t="s">
        <v>27</v>
      </c>
      <c r="F27" s="9">
        <v>41</v>
      </c>
      <c r="G27" s="19">
        <v>17874.259999999998</v>
      </c>
      <c r="H27" s="14">
        <v>17874.259999999998</v>
      </c>
    </row>
    <row r="28" spans="3:8" x14ac:dyDescent="0.3">
      <c r="C28" s="11" t="s">
        <v>49</v>
      </c>
      <c r="D28" s="11" t="s">
        <v>44</v>
      </c>
      <c r="E28" s="11" t="s">
        <v>30</v>
      </c>
      <c r="F28" s="11">
        <v>28</v>
      </c>
      <c r="G28" s="20">
        <v>17599.39</v>
      </c>
      <c r="H28" s="15">
        <v>17599.39</v>
      </c>
    </row>
    <row r="29" spans="3:8" x14ac:dyDescent="0.3">
      <c r="C29" s="11" t="s">
        <v>59</v>
      </c>
      <c r="D29" s="11" t="s">
        <v>16</v>
      </c>
      <c r="E29" s="11" t="s">
        <v>17</v>
      </c>
      <c r="F29" s="11">
        <v>41</v>
      </c>
      <c r="G29" s="20">
        <v>17448.75</v>
      </c>
      <c r="H29" s="15">
        <v>17448.75</v>
      </c>
    </row>
    <row r="30" spans="3:8" x14ac:dyDescent="0.3">
      <c r="C30" s="9" t="s">
        <v>26</v>
      </c>
      <c r="D30" s="9" t="s">
        <v>22</v>
      </c>
      <c r="E30" s="9" t="s">
        <v>30</v>
      </c>
      <c r="F30" s="9">
        <v>35</v>
      </c>
      <c r="G30" s="19">
        <v>17387.650000000001</v>
      </c>
      <c r="H30" s="14">
        <v>17387.650000000001</v>
      </c>
    </row>
    <row r="31" spans="3:8" x14ac:dyDescent="0.3">
      <c r="C31" s="11" t="s">
        <v>40</v>
      </c>
      <c r="D31" s="11" t="s">
        <v>22</v>
      </c>
      <c r="E31" s="11" t="s">
        <v>30</v>
      </c>
      <c r="F31" s="11">
        <v>43</v>
      </c>
      <c r="G31" s="20">
        <v>17131.36</v>
      </c>
      <c r="H31" s="15">
        <v>17131.36</v>
      </c>
    </row>
    <row r="32" spans="3:8" x14ac:dyDescent="0.3">
      <c r="C32" s="9" t="s">
        <v>59</v>
      </c>
      <c r="D32" s="9" t="s">
        <v>22</v>
      </c>
      <c r="E32" s="9" t="s">
        <v>30</v>
      </c>
      <c r="F32" s="9">
        <v>20</v>
      </c>
      <c r="G32" s="19">
        <v>15703.82</v>
      </c>
      <c r="H32" s="14">
        <v>15703.82</v>
      </c>
    </row>
    <row r="33" spans="3:8" x14ac:dyDescent="0.3">
      <c r="C33" s="9" t="s">
        <v>40</v>
      </c>
      <c r="D33" s="9" t="s">
        <v>22</v>
      </c>
      <c r="E33" s="9" t="s">
        <v>30</v>
      </c>
      <c r="F33" s="9">
        <v>48</v>
      </c>
      <c r="G33" s="19">
        <v>15602.93</v>
      </c>
      <c r="H33" s="14">
        <v>15602.93</v>
      </c>
    </row>
    <row r="34" spans="3:8" x14ac:dyDescent="0.3">
      <c r="C34" s="11" t="s">
        <v>56</v>
      </c>
      <c r="D34" s="11" t="s">
        <v>22</v>
      </c>
      <c r="E34" s="11" t="s">
        <v>17</v>
      </c>
      <c r="F34" s="11">
        <v>47</v>
      </c>
      <c r="G34" s="20">
        <v>14960.096</v>
      </c>
      <c r="H34" s="15">
        <v>14960.096</v>
      </c>
    </row>
    <row r="35" spans="3:8" x14ac:dyDescent="0.3">
      <c r="C35" s="9" t="s">
        <v>36</v>
      </c>
      <c r="D35" s="9" t="s">
        <v>16</v>
      </c>
      <c r="E35" s="9" t="s">
        <v>17</v>
      </c>
      <c r="F35" s="9">
        <v>32</v>
      </c>
      <c r="G35" s="19">
        <v>14861.07</v>
      </c>
      <c r="H35" s="14">
        <v>14861.07</v>
      </c>
    </row>
    <row r="36" spans="3:8" x14ac:dyDescent="0.3">
      <c r="C36" s="11" t="s">
        <v>59</v>
      </c>
      <c r="D36" s="11" t="s">
        <v>44</v>
      </c>
      <c r="E36" s="11" t="s">
        <v>27</v>
      </c>
      <c r="F36" s="11">
        <v>47</v>
      </c>
      <c r="G36" s="20">
        <v>14588.28</v>
      </c>
      <c r="H36" s="15">
        <v>14588.28</v>
      </c>
    </row>
    <row r="37" spans="3:8" x14ac:dyDescent="0.3">
      <c r="C37" s="9" t="s">
        <v>108</v>
      </c>
      <c r="D37" s="9" t="s">
        <v>16</v>
      </c>
      <c r="E37" s="9" t="s">
        <v>17</v>
      </c>
      <c r="F37" s="9">
        <v>47</v>
      </c>
      <c r="G37" s="19">
        <v>14493.84</v>
      </c>
      <c r="H37" s="14">
        <v>14493.84</v>
      </c>
    </row>
    <row r="38" spans="3:8" x14ac:dyDescent="0.3">
      <c r="C38" s="11" t="s">
        <v>59</v>
      </c>
      <c r="D38" s="11" t="s">
        <v>29</v>
      </c>
      <c r="E38" s="11" t="s">
        <v>27</v>
      </c>
      <c r="F38" s="11">
        <v>49</v>
      </c>
      <c r="G38" s="20">
        <v>14346.73</v>
      </c>
      <c r="H38" s="15">
        <v>14346.73</v>
      </c>
    </row>
    <row r="39" spans="3:8" x14ac:dyDescent="0.3">
      <c r="C39" s="9" t="s">
        <v>43</v>
      </c>
      <c r="D39" s="9" t="s">
        <v>44</v>
      </c>
      <c r="E39" s="9" t="s">
        <v>17</v>
      </c>
      <c r="F39" s="9">
        <v>39</v>
      </c>
      <c r="G39" s="19">
        <v>14072.64</v>
      </c>
      <c r="H39" s="14">
        <v>14072.64</v>
      </c>
    </row>
    <row r="40" spans="3:8" x14ac:dyDescent="0.3">
      <c r="C40" s="9" t="s">
        <v>49</v>
      </c>
      <c r="D40" s="9" t="s">
        <v>16</v>
      </c>
      <c r="E40" s="9" t="s">
        <v>30</v>
      </c>
      <c r="F40" s="9">
        <v>26</v>
      </c>
      <c r="G40" s="19">
        <v>13905.88</v>
      </c>
      <c r="H40" s="14">
        <v>13905.88</v>
      </c>
    </row>
    <row r="41" spans="3:8" x14ac:dyDescent="0.3">
      <c r="C41" s="11" t="s">
        <v>56</v>
      </c>
      <c r="D41" s="11" t="s">
        <v>44</v>
      </c>
      <c r="E41" s="11" t="s">
        <v>30</v>
      </c>
      <c r="F41" s="11">
        <v>33</v>
      </c>
      <c r="G41" s="20">
        <v>13671.94</v>
      </c>
      <c r="H41" s="15">
        <v>13671.94</v>
      </c>
    </row>
    <row r="42" spans="3:8" x14ac:dyDescent="0.3">
      <c r="C42" s="9" t="s">
        <v>56</v>
      </c>
      <c r="D42" s="9" t="s">
        <v>29</v>
      </c>
      <c r="E42" s="9" t="s">
        <v>17</v>
      </c>
      <c r="F42" s="9">
        <v>50</v>
      </c>
      <c r="G42" s="19">
        <v>13608.83</v>
      </c>
      <c r="H42" s="14">
        <v>13608.83</v>
      </c>
    </row>
    <row r="43" spans="3:8" x14ac:dyDescent="0.3">
      <c r="C43" s="9" t="s">
        <v>40</v>
      </c>
      <c r="D43" s="9" t="s">
        <v>29</v>
      </c>
      <c r="E43" s="9" t="s">
        <v>30</v>
      </c>
      <c r="F43" s="9">
        <v>29</v>
      </c>
      <c r="G43" s="19">
        <v>13571.7</v>
      </c>
      <c r="H43" s="14">
        <v>13571.7</v>
      </c>
    </row>
    <row r="44" spans="3:8" x14ac:dyDescent="0.3">
      <c r="C44" s="9" t="s">
        <v>26</v>
      </c>
      <c r="D44" s="9" t="s">
        <v>44</v>
      </c>
      <c r="E44" s="9" t="s">
        <v>17</v>
      </c>
      <c r="F44" s="9">
        <v>45</v>
      </c>
      <c r="G44" s="19">
        <v>13104.992</v>
      </c>
      <c r="H44" s="14">
        <v>13104.992</v>
      </c>
    </row>
    <row r="45" spans="3:8" x14ac:dyDescent="0.3">
      <c r="C45" s="9" t="s">
        <v>15</v>
      </c>
      <c r="D45" s="9" t="s">
        <v>44</v>
      </c>
      <c r="E45" s="9" t="s">
        <v>17</v>
      </c>
      <c r="F45" s="9">
        <v>49</v>
      </c>
      <c r="G45" s="19">
        <v>12979.1</v>
      </c>
      <c r="H45" s="14">
        <v>12979.1</v>
      </c>
    </row>
    <row r="46" spans="3:8" x14ac:dyDescent="0.3">
      <c r="C46" s="9" t="s">
        <v>108</v>
      </c>
      <c r="D46" s="9" t="s">
        <v>29</v>
      </c>
      <c r="E46" s="9" t="s">
        <v>17</v>
      </c>
      <c r="F46" s="9">
        <v>35</v>
      </c>
      <c r="G46" s="19">
        <v>12908.4</v>
      </c>
      <c r="H46" s="14">
        <v>12908.4</v>
      </c>
    </row>
    <row r="47" spans="3:8" x14ac:dyDescent="0.3">
      <c r="C47" s="9" t="s">
        <v>36</v>
      </c>
      <c r="D47" s="9" t="s">
        <v>22</v>
      </c>
      <c r="E47" s="9" t="s">
        <v>30</v>
      </c>
      <c r="F47" s="9">
        <v>43</v>
      </c>
      <c r="G47" s="19">
        <v>12858.88</v>
      </c>
      <c r="H47" s="14">
        <v>12858.88</v>
      </c>
    </row>
    <row r="48" spans="3:8" x14ac:dyDescent="0.3">
      <c r="C48" s="9" t="s">
        <v>56</v>
      </c>
      <c r="D48" s="9" t="s">
        <v>22</v>
      </c>
      <c r="E48" s="9" t="s">
        <v>27</v>
      </c>
      <c r="F48" s="9">
        <v>14</v>
      </c>
      <c r="G48" s="19">
        <v>12805.25</v>
      </c>
      <c r="H48" s="14">
        <v>12805.25</v>
      </c>
    </row>
    <row r="49" spans="3:8" x14ac:dyDescent="0.3">
      <c r="C49" s="9" t="s">
        <v>49</v>
      </c>
      <c r="D49" s="9" t="s">
        <v>44</v>
      </c>
      <c r="E49" s="9" t="s">
        <v>17</v>
      </c>
      <c r="F49" s="9">
        <v>45</v>
      </c>
      <c r="G49" s="19">
        <v>12685.544</v>
      </c>
      <c r="H49" s="14">
        <v>12685.544</v>
      </c>
    </row>
    <row r="50" spans="3:8" x14ac:dyDescent="0.3">
      <c r="C50" s="11" t="s">
        <v>15</v>
      </c>
      <c r="D50" s="11" t="s">
        <v>22</v>
      </c>
      <c r="E50" s="11" t="s">
        <v>17</v>
      </c>
      <c r="F50" s="11">
        <v>45</v>
      </c>
      <c r="G50" s="20">
        <v>12457.63</v>
      </c>
      <c r="H50" s="15">
        <v>12457.63</v>
      </c>
    </row>
    <row r="51" spans="3:8" x14ac:dyDescent="0.3">
      <c r="C51" s="9" t="s">
        <v>108</v>
      </c>
      <c r="D51" s="9" t="s">
        <v>16</v>
      </c>
      <c r="E51" s="9" t="s">
        <v>30</v>
      </c>
      <c r="F51" s="9">
        <v>25</v>
      </c>
      <c r="G51" s="19">
        <v>12343.07</v>
      </c>
      <c r="H51" s="14">
        <v>12343.07</v>
      </c>
    </row>
    <row r="52" spans="3:8" x14ac:dyDescent="0.3">
      <c r="C52" s="11" t="s">
        <v>108</v>
      </c>
      <c r="D52" s="11" t="s">
        <v>16</v>
      </c>
      <c r="E52" s="11" t="s">
        <v>30</v>
      </c>
      <c r="F52" s="11">
        <v>41</v>
      </c>
      <c r="G52" s="20">
        <v>12125.14</v>
      </c>
      <c r="H52" s="15">
        <v>12125.14</v>
      </c>
    </row>
    <row r="53" spans="3:8" x14ac:dyDescent="0.3">
      <c r="C53" s="11" t="s">
        <v>15</v>
      </c>
      <c r="D53" s="11" t="s">
        <v>44</v>
      </c>
      <c r="E53" s="11" t="s">
        <v>30</v>
      </c>
      <c r="F53" s="11">
        <v>44</v>
      </c>
      <c r="G53" s="20">
        <v>11904.55</v>
      </c>
      <c r="H53" s="15">
        <v>11904.55</v>
      </c>
    </row>
    <row r="54" spans="3:8" x14ac:dyDescent="0.3">
      <c r="C54" s="9" t="s">
        <v>36</v>
      </c>
      <c r="D54" s="9" t="s">
        <v>29</v>
      </c>
      <c r="E54" s="9" t="s">
        <v>30</v>
      </c>
      <c r="F54" s="9">
        <v>41</v>
      </c>
      <c r="G54" s="19">
        <v>11883.2</v>
      </c>
      <c r="H54" s="14">
        <v>11883.2</v>
      </c>
    </row>
    <row r="55" spans="3:8" x14ac:dyDescent="0.3">
      <c r="C55" s="9" t="s">
        <v>15</v>
      </c>
      <c r="D55" s="9" t="s">
        <v>22</v>
      </c>
      <c r="E55" s="9" t="s">
        <v>17</v>
      </c>
      <c r="F55" s="9">
        <v>13</v>
      </c>
      <c r="G55" s="19">
        <v>11764.25</v>
      </c>
      <c r="H55" s="14">
        <v>11764.25</v>
      </c>
    </row>
    <row r="56" spans="3:8" x14ac:dyDescent="0.3">
      <c r="C56" s="9" t="s">
        <v>72</v>
      </c>
      <c r="D56" s="9" t="s">
        <v>16</v>
      </c>
      <c r="E56" s="9" t="s">
        <v>27</v>
      </c>
      <c r="F56" s="9">
        <v>34</v>
      </c>
      <c r="G56" s="19">
        <v>11747.97</v>
      </c>
      <c r="H56" s="14">
        <v>11747.97</v>
      </c>
    </row>
    <row r="57" spans="3:8" x14ac:dyDescent="0.3">
      <c r="C57" s="11" t="s">
        <v>126</v>
      </c>
      <c r="D57" s="11" t="s">
        <v>22</v>
      </c>
      <c r="E57" s="11" t="s">
        <v>17</v>
      </c>
      <c r="F57" s="11">
        <v>43</v>
      </c>
      <c r="G57" s="20">
        <v>11674.968000000001</v>
      </c>
      <c r="H57" s="15">
        <v>11674.968000000001</v>
      </c>
    </row>
    <row r="58" spans="3:8" x14ac:dyDescent="0.3">
      <c r="C58" s="9" t="s">
        <v>56</v>
      </c>
      <c r="D58" s="9" t="s">
        <v>29</v>
      </c>
      <c r="E58" s="9" t="s">
        <v>30</v>
      </c>
      <c r="F58" s="9">
        <v>45</v>
      </c>
      <c r="G58" s="19">
        <v>11532.99</v>
      </c>
      <c r="H58" s="14">
        <v>11532.99</v>
      </c>
    </row>
    <row r="59" spans="3:8" x14ac:dyDescent="0.3">
      <c r="C59" s="11" t="s">
        <v>56</v>
      </c>
      <c r="D59" s="11" t="s">
        <v>16</v>
      </c>
      <c r="E59" s="11" t="s">
        <v>17</v>
      </c>
      <c r="F59" s="11">
        <v>49</v>
      </c>
      <c r="G59" s="20">
        <v>11365.616</v>
      </c>
      <c r="H59" s="15">
        <v>11365.616</v>
      </c>
    </row>
    <row r="60" spans="3:8" x14ac:dyDescent="0.3">
      <c r="C60" s="9" t="s">
        <v>56</v>
      </c>
      <c r="D60" s="9" t="s">
        <v>22</v>
      </c>
      <c r="E60" s="9" t="s">
        <v>17</v>
      </c>
      <c r="F60" s="9">
        <v>50</v>
      </c>
      <c r="G60" s="19">
        <v>11266.4</v>
      </c>
      <c r="H60" s="14">
        <v>11266.4</v>
      </c>
    </row>
    <row r="61" spans="3:8" x14ac:dyDescent="0.3">
      <c r="C61" s="9" t="s">
        <v>56</v>
      </c>
      <c r="D61" s="9" t="s">
        <v>22</v>
      </c>
      <c r="E61" s="9" t="s">
        <v>17</v>
      </c>
      <c r="F61" s="9">
        <v>42</v>
      </c>
      <c r="G61" s="19">
        <v>11230.25</v>
      </c>
      <c r="H61" s="14">
        <v>11230.25</v>
      </c>
    </row>
    <row r="62" spans="3:8" x14ac:dyDescent="0.3">
      <c r="C62" s="11" t="s">
        <v>108</v>
      </c>
      <c r="D62" s="11" t="s">
        <v>44</v>
      </c>
      <c r="E62" s="11" t="s">
        <v>30</v>
      </c>
      <c r="F62" s="11">
        <v>29</v>
      </c>
      <c r="G62" s="20">
        <v>11039.75</v>
      </c>
      <c r="H62" s="15">
        <v>11039.75</v>
      </c>
    </row>
    <row r="63" spans="3:8" x14ac:dyDescent="0.3">
      <c r="C63" s="9" t="s">
        <v>40</v>
      </c>
      <c r="D63" s="9" t="s">
        <v>16</v>
      </c>
      <c r="E63" s="9" t="s">
        <v>30</v>
      </c>
      <c r="F63" s="9">
        <v>43</v>
      </c>
      <c r="G63" s="19">
        <v>10854.83</v>
      </c>
      <c r="H63" s="14">
        <v>10854.83</v>
      </c>
    </row>
    <row r="64" spans="3:8" x14ac:dyDescent="0.3">
      <c r="C64" s="11" t="s">
        <v>36</v>
      </c>
      <c r="D64" s="11" t="s">
        <v>16</v>
      </c>
      <c r="E64" s="11" t="s">
        <v>17</v>
      </c>
      <c r="F64" s="11">
        <v>41</v>
      </c>
      <c r="G64" s="20">
        <v>10714.78</v>
      </c>
      <c r="H64" s="15">
        <v>10714.78</v>
      </c>
    </row>
    <row r="65" spans="3:8" x14ac:dyDescent="0.3">
      <c r="C65" s="11" t="s">
        <v>56</v>
      </c>
      <c r="D65" s="11" t="s">
        <v>16</v>
      </c>
      <c r="E65" s="11" t="s">
        <v>30</v>
      </c>
      <c r="F65" s="11">
        <v>38</v>
      </c>
      <c r="G65" s="20">
        <v>10567.45</v>
      </c>
      <c r="H65" s="15">
        <v>10567.45</v>
      </c>
    </row>
    <row r="66" spans="3:8" x14ac:dyDescent="0.3">
      <c r="C66" s="9" t="s">
        <v>126</v>
      </c>
      <c r="D66" s="9" t="s">
        <v>44</v>
      </c>
      <c r="E66" s="9" t="s">
        <v>17</v>
      </c>
      <c r="F66" s="9">
        <v>21</v>
      </c>
      <c r="G66" s="19">
        <v>10469.030000000001</v>
      </c>
      <c r="H66" s="14">
        <v>10469.030000000001</v>
      </c>
    </row>
    <row r="67" spans="3:8" x14ac:dyDescent="0.3">
      <c r="C67" s="9" t="s">
        <v>40</v>
      </c>
      <c r="D67" s="9" t="s">
        <v>29</v>
      </c>
      <c r="E67" s="9" t="s">
        <v>17</v>
      </c>
      <c r="F67" s="9">
        <v>44</v>
      </c>
      <c r="G67" s="19">
        <v>10445.950000000001</v>
      </c>
      <c r="H67" s="14">
        <v>10445.950000000001</v>
      </c>
    </row>
    <row r="68" spans="3:8" x14ac:dyDescent="0.3">
      <c r="C68" s="11" t="s">
        <v>15</v>
      </c>
      <c r="D68" s="11" t="s">
        <v>44</v>
      </c>
      <c r="E68" s="11" t="s">
        <v>17</v>
      </c>
      <c r="F68" s="11">
        <v>35</v>
      </c>
      <c r="G68" s="20">
        <v>10278.790000000001</v>
      </c>
      <c r="H68" s="15">
        <v>10278.790000000001</v>
      </c>
    </row>
    <row r="69" spans="3:8" x14ac:dyDescent="0.3">
      <c r="C69" s="11" t="s">
        <v>49</v>
      </c>
      <c r="D69" s="11" t="s">
        <v>29</v>
      </c>
      <c r="E69" s="11" t="s">
        <v>17</v>
      </c>
      <c r="F69" s="11">
        <v>49</v>
      </c>
      <c r="G69" s="20">
        <v>10261.25</v>
      </c>
      <c r="H69" s="15">
        <v>10261.25</v>
      </c>
    </row>
    <row r="70" spans="3:8" x14ac:dyDescent="0.3">
      <c r="C70" s="9" t="s">
        <v>15</v>
      </c>
      <c r="D70" s="9" t="s">
        <v>22</v>
      </c>
      <c r="E70" s="9" t="s">
        <v>30</v>
      </c>
      <c r="F70" s="9">
        <v>17</v>
      </c>
      <c r="G70" s="19">
        <v>10134.549999999999</v>
      </c>
      <c r="H70" s="14">
        <v>10134.549999999999</v>
      </c>
    </row>
    <row r="71" spans="3:8" x14ac:dyDescent="0.3">
      <c r="C71" s="9" t="s">
        <v>59</v>
      </c>
      <c r="D71" s="9" t="s">
        <v>44</v>
      </c>
      <c r="E71" s="9" t="s">
        <v>27</v>
      </c>
      <c r="F71" s="9">
        <v>24</v>
      </c>
      <c r="G71" s="19">
        <v>10094.43</v>
      </c>
      <c r="H71" s="14">
        <v>10094.43</v>
      </c>
    </row>
    <row r="72" spans="3:8" x14ac:dyDescent="0.3">
      <c r="C72" s="9" t="s">
        <v>26</v>
      </c>
      <c r="D72" s="9" t="s">
        <v>22</v>
      </c>
      <c r="E72" s="9" t="s">
        <v>17</v>
      </c>
      <c r="F72" s="9">
        <v>44</v>
      </c>
      <c r="G72" s="19">
        <v>10087.6</v>
      </c>
      <c r="H72" s="14">
        <v>10087.6</v>
      </c>
    </row>
    <row r="73" spans="3:8" x14ac:dyDescent="0.3">
      <c r="C73" s="11" t="s">
        <v>59</v>
      </c>
      <c r="D73" s="11" t="s">
        <v>22</v>
      </c>
      <c r="E73" s="11" t="s">
        <v>30</v>
      </c>
      <c r="F73" s="11">
        <v>41</v>
      </c>
      <c r="G73" s="20">
        <v>10071.09</v>
      </c>
      <c r="H73" s="15">
        <v>10071.09</v>
      </c>
    </row>
    <row r="74" spans="3:8" x14ac:dyDescent="0.3">
      <c r="C74" s="9" t="s">
        <v>49</v>
      </c>
      <c r="D74" s="9" t="s">
        <v>44</v>
      </c>
      <c r="E74" s="9" t="s">
        <v>17</v>
      </c>
      <c r="F74" s="9">
        <v>49</v>
      </c>
      <c r="G74" s="19">
        <v>9752.25</v>
      </c>
      <c r="H74" s="14">
        <v>9752.25</v>
      </c>
    </row>
    <row r="75" spans="3:8" x14ac:dyDescent="0.3">
      <c r="C75" s="11" t="s">
        <v>43</v>
      </c>
      <c r="D75" s="11" t="s">
        <v>44</v>
      </c>
      <c r="E75" s="11" t="s">
        <v>27</v>
      </c>
      <c r="F75" s="11">
        <v>34</v>
      </c>
      <c r="G75" s="20">
        <v>9626.86</v>
      </c>
      <c r="H75" s="15">
        <v>9626.86</v>
      </c>
    </row>
    <row r="76" spans="3:8" x14ac:dyDescent="0.3">
      <c r="C76" s="9" t="s">
        <v>15</v>
      </c>
      <c r="D76" s="9" t="s">
        <v>22</v>
      </c>
      <c r="E76" s="9" t="s">
        <v>30</v>
      </c>
      <c r="F76" s="9">
        <v>36</v>
      </c>
      <c r="G76" s="19">
        <v>9544.18</v>
      </c>
      <c r="H76" s="14">
        <v>9544.18</v>
      </c>
    </row>
    <row r="77" spans="3:8" x14ac:dyDescent="0.3">
      <c r="C77" s="11" t="s">
        <v>40</v>
      </c>
      <c r="D77" s="11" t="s">
        <v>16</v>
      </c>
      <c r="E77" s="11" t="s">
        <v>17</v>
      </c>
      <c r="F77" s="11">
        <v>27</v>
      </c>
      <c r="G77" s="20">
        <v>9541.0400000000009</v>
      </c>
      <c r="H77" s="15">
        <v>9541.0400000000009</v>
      </c>
    </row>
    <row r="78" spans="3:8" x14ac:dyDescent="0.3">
      <c r="C78" s="11" t="s">
        <v>56</v>
      </c>
      <c r="D78" s="11" t="s">
        <v>22</v>
      </c>
      <c r="E78" s="11" t="s">
        <v>17</v>
      </c>
      <c r="F78" s="11">
        <v>44</v>
      </c>
      <c r="G78" s="20">
        <v>9499.2999999999993</v>
      </c>
      <c r="H78" s="15">
        <v>9499.2999999999993</v>
      </c>
    </row>
    <row r="79" spans="3:8" x14ac:dyDescent="0.3">
      <c r="C79" s="11" t="s">
        <v>15</v>
      </c>
      <c r="D79" s="11" t="s">
        <v>16</v>
      </c>
      <c r="E79" s="11" t="s">
        <v>27</v>
      </c>
      <c r="F79" s="11">
        <v>46</v>
      </c>
      <c r="G79" s="20">
        <v>9261.24</v>
      </c>
      <c r="H79" s="15">
        <v>9261.24</v>
      </c>
    </row>
    <row r="80" spans="3:8" x14ac:dyDescent="0.3">
      <c r="C80" s="11" t="s">
        <v>59</v>
      </c>
      <c r="D80" s="11" t="s">
        <v>22</v>
      </c>
      <c r="E80" s="11" t="s">
        <v>17</v>
      </c>
      <c r="F80" s="11">
        <v>45</v>
      </c>
      <c r="G80" s="20">
        <v>9248.74</v>
      </c>
      <c r="H80" s="15">
        <v>9248.74</v>
      </c>
    </row>
    <row r="81" spans="3:8" x14ac:dyDescent="0.3">
      <c r="C81" s="9" t="s">
        <v>49</v>
      </c>
      <c r="D81" s="9" t="s">
        <v>16</v>
      </c>
      <c r="E81" s="9" t="s">
        <v>30</v>
      </c>
      <c r="F81" s="9">
        <v>3</v>
      </c>
      <c r="G81" s="19">
        <v>9172.32</v>
      </c>
      <c r="H81" s="14">
        <v>9172.32</v>
      </c>
    </row>
    <row r="82" spans="3:8" x14ac:dyDescent="0.3">
      <c r="C82" s="11" t="s">
        <v>40</v>
      </c>
      <c r="D82" s="11" t="s">
        <v>16</v>
      </c>
      <c r="E82" s="11" t="s">
        <v>27</v>
      </c>
      <c r="F82" s="11">
        <v>23</v>
      </c>
      <c r="G82" s="20">
        <v>8673.9</v>
      </c>
      <c r="H82" s="15">
        <v>8673.9</v>
      </c>
    </row>
    <row r="83" spans="3:8" x14ac:dyDescent="0.3">
      <c r="C83" s="11" t="s">
        <v>126</v>
      </c>
      <c r="D83" s="11" t="s">
        <v>22</v>
      </c>
      <c r="E83" s="11" t="s">
        <v>30</v>
      </c>
      <c r="F83" s="11">
        <v>15</v>
      </c>
      <c r="G83" s="20">
        <v>8662.34</v>
      </c>
      <c r="H83" s="15">
        <v>8662.34</v>
      </c>
    </row>
    <row r="84" spans="3:8" x14ac:dyDescent="0.3">
      <c r="C84" s="11" t="s">
        <v>15</v>
      </c>
      <c r="D84" s="11" t="s">
        <v>16</v>
      </c>
      <c r="E84" s="11" t="s">
        <v>17</v>
      </c>
      <c r="F84" s="11">
        <v>34</v>
      </c>
      <c r="G84" s="20">
        <v>8581.25</v>
      </c>
      <c r="H84" s="15">
        <v>8581.25</v>
      </c>
    </row>
    <row r="85" spans="3:8" x14ac:dyDescent="0.3">
      <c r="C85" s="11" t="s">
        <v>15</v>
      </c>
      <c r="D85" s="11" t="s">
        <v>16</v>
      </c>
      <c r="E85" s="11" t="s">
        <v>30</v>
      </c>
      <c r="F85" s="11">
        <v>4</v>
      </c>
      <c r="G85" s="20">
        <v>8467.68</v>
      </c>
      <c r="H85" s="15">
        <v>8467.68</v>
      </c>
    </row>
    <row r="86" spans="3:8" x14ac:dyDescent="0.3">
      <c r="C86" s="9" t="s">
        <v>26</v>
      </c>
      <c r="D86" s="9" t="s">
        <v>22</v>
      </c>
      <c r="E86" s="9" t="s">
        <v>17</v>
      </c>
      <c r="F86" s="9">
        <v>41</v>
      </c>
      <c r="G86" s="19">
        <v>8387.1</v>
      </c>
      <c r="H86" s="14">
        <v>8387.1</v>
      </c>
    </row>
    <row r="87" spans="3:8" x14ac:dyDescent="0.3">
      <c r="C87" s="11" t="s">
        <v>26</v>
      </c>
      <c r="D87" s="11" t="s">
        <v>44</v>
      </c>
      <c r="E87" s="11" t="s">
        <v>17</v>
      </c>
      <c r="F87" s="11">
        <v>48</v>
      </c>
      <c r="G87" s="20">
        <v>8380.2199999999993</v>
      </c>
      <c r="H87" s="15">
        <v>8380.2199999999993</v>
      </c>
    </row>
    <row r="88" spans="3:8" x14ac:dyDescent="0.3">
      <c r="C88" s="9" t="s">
        <v>265</v>
      </c>
      <c r="D88" s="9" t="s">
        <v>22</v>
      </c>
      <c r="E88" s="9" t="s">
        <v>17</v>
      </c>
      <c r="F88" s="9">
        <v>30</v>
      </c>
      <c r="G88" s="19">
        <v>8363.65</v>
      </c>
      <c r="H88" s="14">
        <v>8363.65</v>
      </c>
    </row>
    <row r="89" spans="3:8" x14ac:dyDescent="0.3">
      <c r="C89" s="9" t="s">
        <v>40</v>
      </c>
      <c r="D89" s="9" t="s">
        <v>29</v>
      </c>
      <c r="E89" s="9" t="s">
        <v>27</v>
      </c>
      <c r="F89" s="9">
        <v>30</v>
      </c>
      <c r="G89" s="19">
        <v>8316.76</v>
      </c>
      <c r="H89" s="14">
        <v>8316.76</v>
      </c>
    </row>
    <row r="90" spans="3:8" x14ac:dyDescent="0.3">
      <c r="C90" s="9" t="s">
        <v>15</v>
      </c>
      <c r="D90" s="9" t="s">
        <v>22</v>
      </c>
      <c r="E90" s="9" t="s">
        <v>27</v>
      </c>
      <c r="F90" s="9">
        <v>50</v>
      </c>
      <c r="G90" s="19">
        <v>8289.51</v>
      </c>
      <c r="H90" s="14">
        <v>8289.51</v>
      </c>
    </row>
    <row r="91" spans="3:8" x14ac:dyDescent="0.3">
      <c r="C91" s="9" t="s">
        <v>108</v>
      </c>
      <c r="D91" s="9" t="s">
        <v>22</v>
      </c>
      <c r="E91" s="9" t="s">
        <v>17</v>
      </c>
      <c r="F91" s="9">
        <v>37</v>
      </c>
      <c r="G91" s="19">
        <v>8252.3919999999998</v>
      </c>
      <c r="H91" s="14">
        <v>8252.3919999999998</v>
      </c>
    </row>
    <row r="92" spans="3:8" x14ac:dyDescent="0.3">
      <c r="C92" s="9" t="s">
        <v>49</v>
      </c>
      <c r="D92" s="9" t="s">
        <v>29</v>
      </c>
      <c r="E92" s="9" t="s">
        <v>17</v>
      </c>
      <c r="F92" s="9">
        <v>23</v>
      </c>
      <c r="G92" s="19">
        <v>8225.24</v>
      </c>
      <c r="H92" s="14">
        <v>8225.24</v>
      </c>
    </row>
    <row r="93" spans="3:8" x14ac:dyDescent="0.3">
      <c r="C93" s="9" t="s">
        <v>36</v>
      </c>
      <c r="D93" s="9" t="s">
        <v>29</v>
      </c>
      <c r="E93" s="9" t="s">
        <v>17</v>
      </c>
      <c r="F93" s="9">
        <v>22</v>
      </c>
      <c r="G93" s="19">
        <v>8218.16</v>
      </c>
      <c r="H93" s="14">
        <v>8218.16</v>
      </c>
    </row>
    <row r="94" spans="3:8" x14ac:dyDescent="0.3">
      <c r="C94" s="9" t="s">
        <v>56</v>
      </c>
      <c r="D94" s="9" t="s">
        <v>29</v>
      </c>
      <c r="E94" s="9" t="s">
        <v>27</v>
      </c>
      <c r="F94" s="9">
        <v>21</v>
      </c>
      <c r="G94" s="19">
        <v>8185.89</v>
      </c>
      <c r="H94" s="14">
        <v>8185.89</v>
      </c>
    </row>
    <row r="95" spans="3:8" x14ac:dyDescent="0.3">
      <c r="C95" s="9" t="s">
        <v>56</v>
      </c>
      <c r="D95" s="9" t="s">
        <v>22</v>
      </c>
      <c r="E95" s="9" t="s">
        <v>17</v>
      </c>
      <c r="F95" s="9">
        <v>23</v>
      </c>
      <c r="G95" s="19">
        <v>8127.51</v>
      </c>
      <c r="H95" s="14">
        <v>8127.51</v>
      </c>
    </row>
    <row r="96" spans="3:8" x14ac:dyDescent="0.3">
      <c r="C96" s="9" t="s">
        <v>56</v>
      </c>
      <c r="D96" s="9" t="s">
        <v>16</v>
      </c>
      <c r="E96" s="9" t="s">
        <v>17</v>
      </c>
      <c r="F96" s="9">
        <v>29</v>
      </c>
      <c r="G96" s="19">
        <v>8122.53</v>
      </c>
      <c r="H96" s="14">
        <v>8122.53</v>
      </c>
    </row>
    <row r="97" spans="3:8" x14ac:dyDescent="0.3">
      <c r="C97" s="9" t="s">
        <v>108</v>
      </c>
      <c r="D97" s="9" t="s">
        <v>44</v>
      </c>
      <c r="E97" s="9" t="s">
        <v>27</v>
      </c>
      <c r="F97" s="9">
        <v>21</v>
      </c>
      <c r="G97" s="19">
        <v>7922.69</v>
      </c>
      <c r="H97" s="14">
        <v>7922.69</v>
      </c>
    </row>
    <row r="98" spans="3:8" x14ac:dyDescent="0.3">
      <c r="C98" s="11" t="s">
        <v>56</v>
      </c>
      <c r="D98" s="11" t="s">
        <v>29</v>
      </c>
      <c r="E98" s="11" t="s">
        <v>27</v>
      </c>
      <c r="F98" s="11">
        <v>29</v>
      </c>
      <c r="G98" s="20">
        <v>7837.44</v>
      </c>
      <c r="H98" s="15">
        <v>7837.44</v>
      </c>
    </row>
    <row r="99" spans="3:8" x14ac:dyDescent="0.3">
      <c r="C99" s="11" t="s">
        <v>49</v>
      </c>
      <c r="D99" s="11" t="s">
        <v>29</v>
      </c>
      <c r="E99" s="11" t="s">
        <v>17</v>
      </c>
      <c r="F99" s="11">
        <v>38</v>
      </c>
      <c r="G99" s="20">
        <v>7814.59</v>
      </c>
      <c r="H99" s="15">
        <v>7814.59</v>
      </c>
    </row>
    <row r="100" spans="3:8" x14ac:dyDescent="0.3">
      <c r="C100" s="11" t="s">
        <v>15</v>
      </c>
      <c r="D100" s="11" t="s">
        <v>44</v>
      </c>
      <c r="E100" s="11" t="s">
        <v>30</v>
      </c>
      <c r="F100" s="11">
        <v>40</v>
      </c>
      <c r="G100" s="20">
        <v>7813.7</v>
      </c>
      <c r="H100" s="15">
        <v>7813.7</v>
      </c>
    </row>
    <row r="101" spans="3:8" x14ac:dyDescent="0.3">
      <c r="C101" s="9" t="s">
        <v>59</v>
      </c>
      <c r="D101" s="9" t="s">
        <v>22</v>
      </c>
      <c r="E101" s="9" t="s">
        <v>17</v>
      </c>
      <c r="F101" s="9">
        <v>40</v>
      </c>
      <c r="G101" s="19">
        <v>7789.63</v>
      </c>
      <c r="H101" s="14">
        <v>7789.63</v>
      </c>
    </row>
    <row r="102" spans="3:8" x14ac:dyDescent="0.3">
      <c r="C102" s="9" t="s">
        <v>56</v>
      </c>
      <c r="D102" s="9" t="s">
        <v>29</v>
      </c>
      <c r="E102" s="9" t="s">
        <v>30</v>
      </c>
      <c r="F102" s="9">
        <v>50</v>
      </c>
      <c r="G102" s="19">
        <v>7778.7579999999998</v>
      </c>
      <c r="H102" s="14">
        <v>7778.7579999999998</v>
      </c>
    </row>
    <row r="103" spans="3:8" x14ac:dyDescent="0.3">
      <c r="C103" s="11" t="s">
        <v>126</v>
      </c>
      <c r="D103" s="11" t="s">
        <v>29</v>
      </c>
      <c r="E103" s="11" t="s">
        <v>27</v>
      </c>
      <c r="F103" s="11">
        <v>44</v>
      </c>
      <c r="G103" s="20">
        <v>7765.13</v>
      </c>
      <c r="H103" s="15">
        <v>7765.13</v>
      </c>
    </row>
    <row r="104" spans="3:8" x14ac:dyDescent="0.3">
      <c r="C104" s="9" t="s">
        <v>36</v>
      </c>
      <c r="D104" s="9" t="s">
        <v>22</v>
      </c>
      <c r="E104" s="9" t="s">
        <v>17</v>
      </c>
      <c r="F104" s="9">
        <v>50</v>
      </c>
      <c r="G104" s="19">
        <v>7663.74</v>
      </c>
      <c r="H104" s="14">
        <v>7663.74</v>
      </c>
    </row>
    <row r="105" spans="3:8" x14ac:dyDescent="0.3">
      <c r="C105" s="9" t="s">
        <v>36</v>
      </c>
      <c r="D105" s="9" t="s">
        <v>22</v>
      </c>
      <c r="E105" s="9" t="s">
        <v>17</v>
      </c>
      <c r="F105" s="9">
        <v>34</v>
      </c>
      <c r="G105" s="19">
        <v>7656.3040000000001</v>
      </c>
      <c r="H105" s="14">
        <v>7656.3040000000001</v>
      </c>
    </row>
    <row r="106" spans="3:8" x14ac:dyDescent="0.3">
      <c r="C106" s="11" t="s">
        <v>49</v>
      </c>
      <c r="D106" s="11" t="s">
        <v>22</v>
      </c>
      <c r="E106" s="11" t="s">
        <v>30</v>
      </c>
      <c r="F106" s="11">
        <v>46</v>
      </c>
      <c r="G106" s="20">
        <v>7640.2250000000004</v>
      </c>
      <c r="H106" s="15">
        <v>7640.2250000000004</v>
      </c>
    </row>
    <row r="107" spans="3:8" x14ac:dyDescent="0.3">
      <c r="C107" s="9" t="s">
        <v>126</v>
      </c>
      <c r="D107" s="9" t="s">
        <v>29</v>
      </c>
      <c r="E107" s="9" t="s">
        <v>27</v>
      </c>
      <c r="F107" s="9">
        <v>19</v>
      </c>
      <c r="G107" s="19">
        <v>7608.88</v>
      </c>
      <c r="H107" s="14">
        <v>7608.88</v>
      </c>
    </row>
    <row r="108" spans="3:8" x14ac:dyDescent="0.3">
      <c r="C108" s="11" t="s">
        <v>56</v>
      </c>
      <c r="D108" s="11" t="s">
        <v>29</v>
      </c>
      <c r="E108" s="11" t="s">
        <v>17</v>
      </c>
      <c r="F108" s="11">
        <v>24</v>
      </c>
      <c r="G108" s="20">
        <v>7547.14</v>
      </c>
      <c r="H108" s="15">
        <v>7547.14</v>
      </c>
    </row>
    <row r="109" spans="3:8" x14ac:dyDescent="0.3">
      <c r="C109" s="11" t="s">
        <v>56</v>
      </c>
      <c r="D109" s="11" t="s">
        <v>29</v>
      </c>
      <c r="E109" s="11" t="s">
        <v>27</v>
      </c>
      <c r="F109" s="11">
        <v>46</v>
      </c>
      <c r="G109" s="20">
        <v>7535.96</v>
      </c>
      <c r="H109" s="15">
        <v>7535.96</v>
      </c>
    </row>
    <row r="110" spans="3:8" x14ac:dyDescent="0.3">
      <c r="C110" s="11" t="s">
        <v>49</v>
      </c>
      <c r="D110" s="11" t="s">
        <v>44</v>
      </c>
      <c r="E110" s="11" t="s">
        <v>17</v>
      </c>
      <c r="F110" s="11">
        <v>30</v>
      </c>
      <c r="G110" s="20">
        <v>7497.08</v>
      </c>
      <c r="H110" s="15">
        <v>7497.08</v>
      </c>
    </row>
    <row r="111" spans="3:8" x14ac:dyDescent="0.3">
      <c r="C111" s="9" t="s">
        <v>43</v>
      </c>
      <c r="D111" s="9" t="s">
        <v>22</v>
      </c>
      <c r="E111" s="9" t="s">
        <v>30</v>
      </c>
      <c r="F111" s="9">
        <v>43</v>
      </c>
      <c r="G111" s="19">
        <v>7452.1369999999997</v>
      </c>
      <c r="H111" s="14">
        <v>7452.1369999999997</v>
      </c>
    </row>
    <row r="112" spans="3:8" x14ac:dyDescent="0.3">
      <c r="C112" s="9" t="s">
        <v>72</v>
      </c>
      <c r="D112" s="9" t="s">
        <v>22</v>
      </c>
      <c r="E112" s="9" t="s">
        <v>17</v>
      </c>
      <c r="F112" s="9">
        <v>49</v>
      </c>
      <c r="G112" s="19">
        <v>7413.29</v>
      </c>
      <c r="H112" s="14">
        <v>7413.29</v>
      </c>
    </row>
    <row r="113" spans="3:8" x14ac:dyDescent="0.3">
      <c r="C113" s="11" t="s">
        <v>56</v>
      </c>
      <c r="D113" s="11" t="s">
        <v>16</v>
      </c>
      <c r="E113" s="11" t="s">
        <v>17</v>
      </c>
      <c r="F113" s="11">
        <v>32</v>
      </c>
      <c r="G113" s="20">
        <v>7341.96</v>
      </c>
      <c r="H113" s="15">
        <v>7341.96</v>
      </c>
    </row>
    <row r="114" spans="3:8" x14ac:dyDescent="0.3">
      <c r="C114" s="9" t="s">
        <v>40</v>
      </c>
      <c r="D114" s="9" t="s">
        <v>16</v>
      </c>
      <c r="E114" s="9" t="s">
        <v>17</v>
      </c>
      <c r="F114" s="9">
        <v>48</v>
      </c>
      <c r="G114" s="19">
        <v>7339.24</v>
      </c>
      <c r="H114" s="14">
        <v>7339.24</v>
      </c>
    </row>
    <row r="115" spans="3:8" x14ac:dyDescent="0.3">
      <c r="C115" s="11" t="s">
        <v>36</v>
      </c>
      <c r="D115" s="11" t="s">
        <v>16</v>
      </c>
      <c r="E115" s="11" t="s">
        <v>30</v>
      </c>
      <c r="F115" s="11">
        <v>41</v>
      </c>
      <c r="G115" s="20">
        <v>7174.9435000000003</v>
      </c>
      <c r="H115" s="15">
        <v>7174.9435000000003</v>
      </c>
    </row>
    <row r="116" spans="3:8" x14ac:dyDescent="0.3">
      <c r="C116" s="9" t="s">
        <v>15</v>
      </c>
      <c r="D116" s="9" t="s">
        <v>22</v>
      </c>
      <c r="E116" s="9" t="s">
        <v>30</v>
      </c>
      <c r="F116" s="9">
        <v>44</v>
      </c>
      <c r="G116" s="19">
        <v>7164.7434999999996</v>
      </c>
      <c r="H116" s="14">
        <v>7164.7434999999996</v>
      </c>
    </row>
    <row r="117" spans="3:8" x14ac:dyDescent="0.3">
      <c r="C117" s="9" t="s">
        <v>36</v>
      </c>
      <c r="D117" s="9" t="s">
        <v>22</v>
      </c>
      <c r="E117" s="9" t="s">
        <v>17</v>
      </c>
      <c r="F117" s="9">
        <v>32</v>
      </c>
      <c r="G117" s="19">
        <v>6902.51</v>
      </c>
      <c r="H117" s="14">
        <v>6902.51</v>
      </c>
    </row>
    <row r="118" spans="3:8" x14ac:dyDescent="0.3">
      <c r="C118" s="11" t="s">
        <v>43</v>
      </c>
      <c r="D118" s="11" t="s">
        <v>22</v>
      </c>
      <c r="E118" s="11" t="s">
        <v>30</v>
      </c>
      <c r="F118" s="11">
        <v>39</v>
      </c>
      <c r="G118" s="20">
        <v>6888.6634999999997</v>
      </c>
      <c r="H118" s="15">
        <v>6888.6634999999997</v>
      </c>
    </row>
    <row r="119" spans="3:8" x14ac:dyDescent="0.3">
      <c r="C119" s="11" t="s">
        <v>36</v>
      </c>
      <c r="D119" s="11" t="s">
        <v>16</v>
      </c>
      <c r="E119" s="11" t="s">
        <v>27</v>
      </c>
      <c r="F119" s="11">
        <v>41</v>
      </c>
      <c r="G119" s="20">
        <v>6863.95</v>
      </c>
      <c r="H119" s="15">
        <v>6863.95</v>
      </c>
    </row>
    <row r="120" spans="3:8" x14ac:dyDescent="0.3">
      <c r="C120" s="9" t="s">
        <v>15</v>
      </c>
      <c r="D120" s="9" t="s">
        <v>29</v>
      </c>
      <c r="E120" s="9" t="s">
        <v>30</v>
      </c>
      <c r="F120" s="9">
        <v>44</v>
      </c>
      <c r="G120" s="19">
        <v>6862.2370000000001</v>
      </c>
      <c r="H120" s="14">
        <v>6862.2370000000001</v>
      </c>
    </row>
    <row r="121" spans="3:8" x14ac:dyDescent="0.3">
      <c r="C121" s="11" t="s">
        <v>49</v>
      </c>
      <c r="D121" s="11" t="s">
        <v>16</v>
      </c>
      <c r="E121" s="11" t="s">
        <v>27</v>
      </c>
      <c r="F121" s="11">
        <v>41</v>
      </c>
      <c r="G121" s="20">
        <v>6831.72</v>
      </c>
      <c r="H121" s="15">
        <v>6831.72</v>
      </c>
    </row>
    <row r="122" spans="3:8" x14ac:dyDescent="0.3">
      <c r="C122" s="11" t="s">
        <v>36</v>
      </c>
      <c r="D122" s="11" t="s">
        <v>44</v>
      </c>
      <c r="E122" s="11" t="s">
        <v>17</v>
      </c>
      <c r="F122" s="11">
        <v>24</v>
      </c>
      <c r="G122" s="20">
        <v>6802.37</v>
      </c>
      <c r="H122" s="15">
        <v>6802.37</v>
      </c>
    </row>
    <row r="123" spans="3:8" x14ac:dyDescent="0.3">
      <c r="C123" s="9" t="s">
        <v>36</v>
      </c>
      <c r="D123" s="9" t="s">
        <v>29</v>
      </c>
      <c r="E123" s="9" t="s">
        <v>17</v>
      </c>
      <c r="F123" s="9">
        <v>26</v>
      </c>
      <c r="G123" s="19">
        <v>6766.8559999999998</v>
      </c>
      <c r="H123" s="14">
        <v>6766.8559999999998</v>
      </c>
    </row>
    <row r="124" spans="3:8" x14ac:dyDescent="0.3">
      <c r="C124" s="9" t="s">
        <v>56</v>
      </c>
      <c r="D124" s="9" t="s">
        <v>29</v>
      </c>
      <c r="E124" s="9" t="s">
        <v>17</v>
      </c>
      <c r="F124" s="9">
        <v>48</v>
      </c>
      <c r="G124" s="19">
        <v>6746.3119999999999</v>
      </c>
      <c r="H124" s="14">
        <v>6746.3119999999999</v>
      </c>
    </row>
    <row r="125" spans="3:8" x14ac:dyDescent="0.3">
      <c r="C125" s="11" t="s">
        <v>40</v>
      </c>
      <c r="D125" s="11" t="s">
        <v>29</v>
      </c>
      <c r="E125" s="11" t="s">
        <v>30</v>
      </c>
      <c r="F125" s="11">
        <v>42</v>
      </c>
      <c r="G125" s="20">
        <v>6659.7415000000001</v>
      </c>
      <c r="H125" s="15">
        <v>6659.7415000000001</v>
      </c>
    </row>
    <row r="126" spans="3:8" x14ac:dyDescent="0.3">
      <c r="C126" s="11" t="s">
        <v>36</v>
      </c>
      <c r="D126" s="11" t="s">
        <v>16</v>
      </c>
      <c r="E126" s="11" t="s">
        <v>27</v>
      </c>
      <c r="F126" s="11">
        <v>19</v>
      </c>
      <c r="G126" s="20">
        <v>6648.58</v>
      </c>
      <c r="H126" s="15">
        <v>6648.58</v>
      </c>
    </row>
    <row r="127" spans="3:8" x14ac:dyDescent="0.3">
      <c r="C127" s="11" t="s">
        <v>126</v>
      </c>
      <c r="D127" s="11" t="s">
        <v>44</v>
      </c>
      <c r="E127" s="11" t="s">
        <v>17</v>
      </c>
      <c r="F127" s="11">
        <v>23</v>
      </c>
      <c r="G127" s="20">
        <v>6641.14</v>
      </c>
      <c r="H127" s="15">
        <v>6641.14</v>
      </c>
    </row>
    <row r="128" spans="3:8" x14ac:dyDescent="0.3">
      <c r="C128" s="9" t="s">
        <v>59</v>
      </c>
      <c r="D128" s="9" t="s">
        <v>16</v>
      </c>
      <c r="E128" s="9" t="s">
        <v>30</v>
      </c>
      <c r="F128" s="9">
        <v>46</v>
      </c>
      <c r="G128" s="19">
        <v>6637.63</v>
      </c>
      <c r="H128" s="14">
        <v>6637.63</v>
      </c>
    </row>
    <row r="129" spans="3:8" x14ac:dyDescent="0.3">
      <c r="C129" s="11" t="s">
        <v>43</v>
      </c>
      <c r="D129" s="11" t="s">
        <v>29</v>
      </c>
      <c r="E129" s="11" t="s">
        <v>30</v>
      </c>
      <c r="F129" s="11">
        <v>40</v>
      </c>
      <c r="G129" s="20">
        <v>6618.4570000000003</v>
      </c>
      <c r="H129" s="15">
        <v>6618.4570000000003</v>
      </c>
    </row>
    <row r="130" spans="3:8" x14ac:dyDescent="0.3">
      <c r="C130" s="9" t="s">
        <v>59</v>
      </c>
      <c r="D130" s="9" t="s">
        <v>22</v>
      </c>
      <c r="E130" s="9" t="s">
        <v>30</v>
      </c>
      <c r="F130" s="9">
        <v>23</v>
      </c>
      <c r="G130" s="19">
        <v>6572.04</v>
      </c>
      <c r="H130" s="14">
        <v>6572.04</v>
      </c>
    </row>
    <row r="131" spans="3:8" x14ac:dyDescent="0.3">
      <c r="C131" s="11" t="s">
        <v>40</v>
      </c>
      <c r="D131" s="11" t="s">
        <v>22</v>
      </c>
      <c r="E131" s="11" t="s">
        <v>17</v>
      </c>
      <c r="F131" s="11">
        <v>12</v>
      </c>
      <c r="G131" s="20">
        <v>6502.46</v>
      </c>
      <c r="H131" s="15">
        <v>6502.46</v>
      </c>
    </row>
    <row r="132" spans="3:8" x14ac:dyDescent="0.3">
      <c r="C132" s="9" t="s">
        <v>40</v>
      </c>
      <c r="D132" s="9" t="s">
        <v>44</v>
      </c>
      <c r="E132" s="9" t="s">
        <v>17</v>
      </c>
      <c r="F132" s="9">
        <v>32</v>
      </c>
      <c r="G132" s="19">
        <v>6483.42</v>
      </c>
      <c r="H132" s="14">
        <v>6483.42</v>
      </c>
    </row>
    <row r="133" spans="3:8" x14ac:dyDescent="0.3">
      <c r="C133" s="11" t="s">
        <v>59</v>
      </c>
      <c r="D133" s="11" t="s">
        <v>22</v>
      </c>
      <c r="E133" s="11" t="s">
        <v>17</v>
      </c>
      <c r="F133" s="11">
        <v>25</v>
      </c>
      <c r="G133" s="20">
        <v>6481.0479999999998</v>
      </c>
      <c r="H133" s="15">
        <v>6481.0479999999998</v>
      </c>
    </row>
    <row r="134" spans="3:8" x14ac:dyDescent="0.3">
      <c r="C134" s="11" t="s">
        <v>56</v>
      </c>
      <c r="D134" s="11" t="s">
        <v>29</v>
      </c>
      <c r="E134" s="11" t="s">
        <v>30</v>
      </c>
      <c r="F134" s="11">
        <v>43</v>
      </c>
      <c r="G134" s="20">
        <v>6477.4589999999998</v>
      </c>
      <c r="H134" s="15">
        <v>6477.4589999999998</v>
      </c>
    </row>
    <row r="135" spans="3:8" x14ac:dyDescent="0.3">
      <c r="C135" s="9" t="s">
        <v>40</v>
      </c>
      <c r="D135" s="9" t="s">
        <v>22</v>
      </c>
      <c r="E135" s="9" t="s">
        <v>27</v>
      </c>
      <c r="F135" s="9">
        <v>42</v>
      </c>
      <c r="G135" s="19">
        <v>6427.18</v>
      </c>
      <c r="H135" s="14">
        <v>6427.18</v>
      </c>
    </row>
    <row r="136" spans="3:8" x14ac:dyDescent="0.3">
      <c r="C136" s="11" t="s">
        <v>43</v>
      </c>
      <c r="D136" s="11" t="s">
        <v>16</v>
      </c>
      <c r="E136" s="11" t="s">
        <v>17</v>
      </c>
      <c r="F136" s="11">
        <v>24</v>
      </c>
      <c r="G136" s="20">
        <v>6408.3</v>
      </c>
      <c r="H136" s="15">
        <v>6408.3</v>
      </c>
    </row>
    <row r="137" spans="3:8" x14ac:dyDescent="0.3">
      <c r="C137" s="11" t="s">
        <v>15</v>
      </c>
      <c r="D137" s="11" t="s">
        <v>22</v>
      </c>
      <c r="E137" s="11" t="s">
        <v>17</v>
      </c>
      <c r="F137" s="11">
        <v>24</v>
      </c>
      <c r="G137" s="20">
        <v>6408.3</v>
      </c>
      <c r="H137" s="15">
        <v>6408.3</v>
      </c>
    </row>
    <row r="138" spans="3:8" x14ac:dyDescent="0.3">
      <c r="C138" s="9" t="s">
        <v>49</v>
      </c>
      <c r="D138" s="9" t="s">
        <v>44</v>
      </c>
      <c r="E138" s="9" t="s">
        <v>17</v>
      </c>
      <c r="F138" s="9">
        <v>48</v>
      </c>
      <c r="G138" s="19">
        <v>6403.39</v>
      </c>
      <c r="H138" s="14">
        <v>6403.39</v>
      </c>
    </row>
    <row r="139" spans="3:8" x14ac:dyDescent="0.3">
      <c r="C139" s="11" t="s">
        <v>70</v>
      </c>
      <c r="D139" s="11" t="s">
        <v>22</v>
      </c>
      <c r="E139" s="11" t="s">
        <v>17</v>
      </c>
      <c r="F139" s="11">
        <v>22</v>
      </c>
      <c r="G139" s="20">
        <v>6396.2</v>
      </c>
      <c r="H139" s="15">
        <v>6396.2</v>
      </c>
    </row>
    <row r="140" spans="3:8" x14ac:dyDescent="0.3">
      <c r="C140" s="9" t="s">
        <v>108</v>
      </c>
      <c r="D140" s="9" t="s">
        <v>29</v>
      </c>
      <c r="E140" s="9" t="s">
        <v>17</v>
      </c>
      <c r="F140" s="9">
        <v>50</v>
      </c>
      <c r="G140" s="19">
        <v>6356.68</v>
      </c>
      <c r="H140" s="14">
        <v>6356.68</v>
      </c>
    </row>
    <row r="141" spans="3:8" x14ac:dyDescent="0.3">
      <c r="C141" s="9" t="s">
        <v>40</v>
      </c>
      <c r="D141" s="9" t="s">
        <v>22</v>
      </c>
      <c r="E141" s="9" t="s">
        <v>30</v>
      </c>
      <c r="F141" s="9">
        <v>10</v>
      </c>
      <c r="G141" s="19">
        <v>6350.29</v>
      </c>
      <c r="H141" s="14">
        <v>6350.29</v>
      </c>
    </row>
    <row r="142" spans="3:8" x14ac:dyDescent="0.3">
      <c r="C142" s="11" t="s">
        <v>56</v>
      </c>
      <c r="D142" s="11" t="s">
        <v>44</v>
      </c>
      <c r="E142" s="11" t="s">
        <v>30</v>
      </c>
      <c r="F142" s="11">
        <v>49</v>
      </c>
      <c r="G142" s="20">
        <v>6335.8575000000001</v>
      </c>
      <c r="H142" s="15">
        <v>6335.8575000000001</v>
      </c>
    </row>
    <row r="143" spans="3:8" x14ac:dyDescent="0.3">
      <c r="C143" s="11" t="s">
        <v>40</v>
      </c>
      <c r="D143" s="11" t="s">
        <v>22</v>
      </c>
      <c r="E143" s="11" t="s">
        <v>30</v>
      </c>
      <c r="F143" s="11">
        <v>39</v>
      </c>
      <c r="G143" s="20">
        <v>6330.0860000000002</v>
      </c>
      <c r="H143" s="15">
        <v>6330.0860000000002</v>
      </c>
    </row>
    <row r="144" spans="3:8" x14ac:dyDescent="0.3">
      <c r="C144" s="11" t="s">
        <v>59</v>
      </c>
      <c r="D144" s="11" t="s">
        <v>16</v>
      </c>
      <c r="E144" s="11" t="s">
        <v>17</v>
      </c>
      <c r="F144" s="11">
        <v>45</v>
      </c>
      <c r="G144" s="20">
        <v>6325.65</v>
      </c>
      <c r="H144" s="15">
        <v>6325.65</v>
      </c>
    </row>
    <row r="145" spans="3:8" x14ac:dyDescent="0.3">
      <c r="C145" s="11" t="s">
        <v>49</v>
      </c>
      <c r="D145" s="11" t="s">
        <v>22</v>
      </c>
      <c r="E145" s="11" t="s">
        <v>30</v>
      </c>
      <c r="F145" s="11">
        <v>34</v>
      </c>
      <c r="G145" s="20">
        <v>6264.1854999999996</v>
      </c>
      <c r="H145" s="15">
        <v>6264.1854999999996</v>
      </c>
    </row>
    <row r="146" spans="3:8" x14ac:dyDescent="0.3">
      <c r="C146" s="9" t="s">
        <v>56</v>
      </c>
      <c r="D146" s="9" t="s">
        <v>44</v>
      </c>
      <c r="E146" s="9" t="s">
        <v>27</v>
      </c>
      <c r="F146" s="9">
        <v>43</v>
      </c>
      <c r="G146" s="19">
        <v>6255.81</v>
      </c>
      <c r="H146" s="14">
        <v>6255.81</v>
      </c>
    </row>
    <row r="147" spans="3:8" x14ac:dyDescent="0.3">
      <c r="C147" s="11" t="s">
        <v>59</v>
      </c>
      <c r="D147" s="11" t="s">
        <v>16</v>
      </c>
      <c r="E147" s="11" t="s">
        <v>17</v>
      </c>
      <c r="F147" s="11">
        <v>38</v>
      </c>
      <c r="G147" s="20">
        <v>6230.68</v>
      </c>
      <c r="H147" s="15">
        <v>6230.68</v>
      </c>
    </row>
    <row r="148" spans="3:8" x14ac:dyDescent="0.3">
      <c r="C148" s="9" t="s">
        <v>56</v>
      </c>
      <c r="D148" s="9" t="s">
        <v>44</v>
      </c>
      <c r="E148" s="9" t="s">
        <v>27</v>
      </c>
      <c r="F148" s="9">
        <v>50</v>
      </c>
      <c r="G148" s="19">
        <v>6206.16</v>
      </c>
      <c r="H148" s="14">
        <v>6206.16</v>
      </c>
    </row>
    <row r="149" spans="3:8" x14ac:dyDescent="0.3">
      <c r="C149" s="11" t="s">
        <v>36</v>
      </c>
      <c r="D149" s="11" t="s">
        <v>44</v>
      </c>
      <c r="E149" s="11" t="s">
        <v>17</v>
      </c>
      <c r="F149" s="11">
        <v>47</v>
      </c>
      <c r="G149" s="20">
        <v>6131.54</v>
      </c>
      <c r="H149" s="15">
        <v>6131.54</v>
      </c>
    </row>
    <row r="150" spans="3:8" x14ac:dyDescent="0.3">
      <c r="C150" s="11" t="s">
        <v>26</v>
      </c>
      <c r="D150" s="11" t="s">
        <v>29</v>
      </c>
      <c r="E150" s="11" t="s">
        <v>17</v>
      </c>
      <c r="F150" s="11">
        <v>22</v>
      </c>
      <c r="G150" s="20">
        <v>6123.94</v>
      </c>
      <c r="H150" s="15">
        <v>6123.94</v>
      </c>
    </row>
    <row r="151" spans="3:8" x14ac:dyDescent="0.3">
      <c r="C151" s="9" t="s">
        <v>56</v>
      </c>
      <c r="D151" s="9" t="s">
        <v>29</v>
      </c>
      <c r="E151" s="9" t="s">
        <v>17</v>
      </c>
      <c r="F151" s="9">
        <v>43</v>
      </c>
      <c r="G151" s="19">
        <v>6077.11</v>
      </c>
      <c r="H151" s="14">
        <v>6077.11</v>
      </c>
    </row>
    <row r="152" spans="3:8" x14ac:dyDescent="0.3">
      <c r="C152" s="9" t="s">
        <v>108</v>
      </c>
      <c r="D152" s="9" t="s">
        <v>29</v>
      </c>
      <c r="E152" s="9" t="s">
        <v>30</v>
      </c>
      <c r="F152" s="9">
        <v>37</v>
      </c>
      <c r="G152" s="19">
        <v>6072.1875</v>
      </c>
      <c r="H152" s="14">
        <v>6072.1875</v>
      </c>
    </row>
    <row r="153" spans="3:8" x14ac:dyDescent="0.3">
      <c r="C153" s="11" t="s">
        <v>40</v>
      </c>
      <c r="D153" s="11" t="s">
        <v>16</v>
      </c>
      <c r="E153" s="11" t="s">
        <v>27</v>
      </c>
      <c r="F153" s="11">
        <v>40</v>
      </c>
      <c r="G153" s="20">
        <v>6069.05</v>
      </c>
      <c r="H153" s="15">
        <v>6069.05</v>
      </c>
    </row>
    <row r="154" spans="3:8" x14ac:dyDescent="0.3">
      <c r="C154" s="9" t="s">
        <v>26</v>
      </c>
      <c r="D154" s="9" t="s">
        <v>44</v>
      </c>
      <c r="E154" s="9" t="s">
        <v>17</v>
      </c>
      <c r="F154" s="9">
        <v>17</v>
      </c>
      <c r="G154" s="19">
        <v>6048.18</v>
      </c>
      <c r="H154" s="14">
        <v>6048.18</v>
      </c>
    </row>
    <row r="155" spans="3:8" x14ac:dyDescent="0.3">
      <c r="C155" s="9" t="s">
        <v>26</v>
      </c>
      <c r="D155" s="9" t="s">
        <v>22</v>
      </c>
      <c r="E155" s="9" t="s">
        <v>27</v>
      </c>
      <c r="F155" s="9">
        <v>44</v>
      </c>
      <c r="G155" s="19">
        <v>6040.22</v>
      </c>
      <c r="H155" s="14">
        <v>6040.22</v>
      </c>
    </row>
    <row r="156" spans="3:8" x14ac:dyDescent="0.3">
      <c r="C156" s="11" t="s">
        <v>36</v>
      </c>
      <c r="D156" s="11" t="s">
        <v>29</v>
      </c>
      <c r="E156" s="11" t="s">
        <v>30</v>
      </c>
      <c r="F156" s="11">
        <v>39</v>
      </c>
      <c r="G156" s="20">
        <v>6030.58</v>
      </c>
      <c r="H156" s="15">
        <v>6030.58</v>
      </c>
    </row>
    <row r="157" spans="3:8" x14ac:dyDescent="0.3">
      <c r="C157" s="9" t="s">
        <v>49</v>
      </c>
      <c r="D157" s="9" t="s">
        <v>22</v>
      </c>
      <c r="E157" s="9" t="s">
        <v>30</v>
      </c>
      <c r="F157" s="9">
        <v>20</v>
      </c>
      <c r="G157" s="19">
        <v>6004.35</v>
      </c>
      <c r="H157" s="14">
        <v>6004.35</v>
      </c>
    </row>
    <row r="158" spans="3:8" x14ac:dyDescent="0.3">
      <c r="C158" s="9" t="s">
        <v>26</v>
      </c>
      <c r="D158" s="9" t="s">
        <v>22</v>
      </c>
      <c r="E158" s="9" t="s">
        <v>17</v>
      </c>
      <c r="F158" s="9">
        <v>28</v>
      </c>
      <c r="G158" s="19">
        <v>5993.74</v>
      </c>
      <c r="H158" s="14">
        <v>5993.74</v>
      </c>
    </row>
    <row r="159" spans="3:8" x14ac:dyDescent="0.3">
      <c r="C159" s="9" t="s">
        <v>15</v>
      </c>
      <c r="D159" s="9" t="s">
        <v>29</v>
      </c>
      <c r="E159" s="9" t="s">
        <v>17</v>
      </c>
      <c r="F159" s="9">
        <v>20</v>
      </c>
      <c r="G159" s="19">
        <v>5989.0479999999998</v>
      </c>
      <c r="H159" s="14">
        <v>5989.0479999999998</v>
      </c>
    </row>
    <row r="160" spans="3:8" x14ac:dyDescent="0.3">
      <c r="C160" s="9" t="s">
        <v>15</v>
      </c>
      <c r="D160" s="9" t="s">
        <v>44</v>
      </c>
      <c r="E160" s="9" t="s">
        <v>17</v>
      </c>
      <c r="F160" s="9">
        <v>46</v>
      </c>
      <c r="G160" s="19">
        <v>5979.84</v>
      </c>
      <c r="H160" s="14">
        <v>5979.84</v>
      </c>
    </row>
    <row r="161" spans="3:8" x14ac:dyDescent="0.3">
      <c r="C161" s="11" t="s">
        <v>126</v>
      </c>
      <c r="D161" s="11" t="s">
        <v>16</v>
      </c>
      <c r="E161" s="11" t="s">
        <v>27</v>
      </c>
      <c r="F161" s="11">
        <v>36</v>
      </c>
      <c r="G161" s="20">
        <v>5977.63</v>
      </c>
      <c r="H161" s="15">
        <v>5977.63</v>
      </c>
    </row>
    <row r="162" spans="3:8" x14ac:dyDescent="0.3">
      <c r="C162" s="9" t="s">
        <v>59</v>
      </c>
      <c r="D162" s="9" t="s">
        <v>16</v>
      </c>
      <c r="E162" s="9" t="s">
        <v>30</v>
      </c>
      <c r="F162" s="9">
        <v>33</v>
      </c>
      <c r="G162" s="19">
        <v>5964.19</v>
      </c>
      <c r="H162" s="14">
        <v>5964.19</v>
      </c>
    </row>
    <row r="163" spans="3:8" x14ac:dyDescent="0.3">
      <c r="C163" s="9" t="s">
        <v>49</v>
      </c>
      <c r="D163" s="9" t="s">
        <v>29</v>
      </c>
      <c r="E163" s="9" t="s">
        <v>17</v>
      </c>
      <c r="F163" s="9">
        <v>45</v>
      </c>
      <c r="G163" s="19">
        <v>5921.74</v>
      </c>
      <c r="H163" s="14">
        <v>5921.74</v>
      </c>
    </row>
    <row r="164" spans="3:8" x14ac:dyDescent="0.3">
      <c r="C164" s="9" t="s">
        <v>56</v>
      </c>
      <c r="D164" s="9" t="s">
        <v>44</v>
      </c>
      <c r="E164" s="9" t="s">
        <v>30</v>
      </c>
      <c r="F164" s="9">
        <v>35</v>
      </c>
      <c r="G164" s="19">
        <v>5797.68</v>
      </c>
      <c r="H164" s="14">
        <v>5797.68</v>
      </c>
    </row>
    <row r="165" spans="3:8" x14ac:dyDescent="0.3">
      <c r="C165" s="9" t="s">
        <v>59</v>
      </c>
      <c r="D165" s="9" t="s">
        <v>29</v>
      </c>
      <c r="E165" s="9" t="s">
        <v>30</v>
      </c>
      <c r="F165" s="9">
        <v>38</v>
      </c>
      <c r="G165" s="19">
        <v>5793.46</v>
      </c>
      <c r="H165" s="14">
        <v>5793.46</v>
      </c>
    </row>
    <row r="166" spans="3:8" x14ac:dyDescent="0.3">
      <c r="C166" s="11" t="s">
        <v>56</v>
      </c>
      <c r="D166" s="11" t="s">
        <v>22</v>
      </c>
      <c r="E166" s="11" t="s">
        <v>30</v>
      </c>
      <c r="F166" s="11">
        <v>12</v>
      </c>
      <c r="G166" s="20">
        <v>5744.24</v>
      </c>
      <c r="H166" s="15">
        <v>5744.24</v>
      </c>
    </row>
    <row r="167" spans="3:8" x14ac:dyDescent="0.3">
      <c r="C167" s="9" t="s">
        <v>36</v>
      </c>
      <c r="D167" s="9" t="s">
        <v>22</v>
      </c>
      <c r="E167" s="9" t="s">
        <v>17</v>
      </c>
      <c r="F167" s="9">
        <v>15</v>
      </c>
      <c r="G167" s="19">
        <v>5713.48</v>
      </c>
      <c r="H167" s="14">
        <v>5713.48</v>
      </c>
    </row>
    <row r="168" spans="3:8" x14ac:dyDescent="0.3">
      <c r="C168" s="9" t="s">
        <v>59</v>
      </c>
      <c r="D168" s="9" t="s">
        <v>29</v>
      </c>
      <c r="E168" s="9" t="s">
        <v>30</v>
      </c>
      <c r="F168" s="9">
        <v>42</v>
      </c>
      <c r="G168" s="19">
        <v>5678.5524999999998</v>
      </c>
      <c r="H168" s="14">
        <v>5678.5524999999998</v>
      </c>
    </row>
    <row r="169" spans="3:8" x14ac:dyDescent="0.3">
      <c r="C169" s="9" t="s">
        <v>40</v>
      </c>
      <c r="D169" s="9" t="s">
        <v>22</v>
      </c>
      <c r="E169" s="9" t="s">
        <v>17</v>
      </c>
      <c r="F169" s="9">
        <v>33</v>
      </c>
      <c r="G169" s="19">
        <v>5661.08</v>
      </c>
      <c r="H169" s="14">
        <v>5661.08</v>
      </c>
    </row>
    <row r="170" spans="3:8" x14ac:dyDescent="0.3">
      <c r="C170" s="11" t="s">
        <v>108</v>
      </c>
      <c r="D170" s="11" t="s">
        <v>44</v>
      </c>
      <c r="E170" s="11" t="s">
        <v>17</v>
      </c>
      <c r="F170" s="11">
        <v>45</v>
      </c>
      <c r="G170" s="20">
        <v>5643.49</v>
      </c>
      <c r="H170" s="15">
        <v>5643.49</v>
      </c>
    </row>
    <row r="171" spans="3:8" x14ac:dyDescent="0.3">
      <c r="C171" s="11" t="s">
        <v>108</v>
      </c>
      <c r="D171" s="11" t="s">
        <v>22</v>
      </c>
      <c r="E171" s="11" t="s">
        <v>27</v>
      </c>
      <c r="F171" s="11">
        <v>19</v>
      </c>
      <c r="G171" s="20">
        <v>5642.18</v>
      </c>
      <c r="H171" s="15">
        <v>5642.18</v>
      </c>
    </row>
    <row r="172" spans="3:8" x14ac:dyDescent="0.3">
      <c r="C172" s="11" t="s">
        <v>40</v>
      </c>
      <c r="D172" s="11" t="s">
        <v>16</v>
      </c>
      <c r="E172" s="11" t="s">
        <v>30</v>
      </c>
      <c r="F172" s="11">
        <v>46</v>
      </c>
      <c r="G172" s="20">
        <v>5615.4</v>
      </c>
      <c r="H172" s="15">
        <v>5615.4</v>
      </c>
    </row>
    <row r="173" spans="3:8" x14ac:dyDescent="0.3">
      <c r="C173" s="11" t="s">
        <v>108</v>
      </c>
      <c r="D173" s="11" t="s">
        <v>44</v>
      </c>
      <c r="E173" s="11" t="s">
        <v>30</v>
      </c>
      <c r="F173" s="11">
        <v>40</v>
      </c>
      <c r="G173" s="20">
        <v>5554.0360000000001</v>
      </c>
      <c r="H173" s="15">
        <v>5554.0360000000001</v>
      </c>
    </row>
    <row r="174" spans="3:8" x14ac:dyDescent="0.3">
      <c r="C174" s="9" t="s">
        <v>43</v>
      </c>
      <c r="D174" s="9" t="s">
        <v>16</v>
      </c>
      <c r="E174" s="9" t="s">
        <v>30</v>
      </c>
      <c r="F174" s="9">
        <v>47</v>
      </c>
      <c r="G174" s="19">
        <v>5549.79</v>
      </c>
      <c r="H174" s="14">
        <v>5549.79</v>
      </c>
    </row>
    <row r="175" spans="3:8" x14ac:dyDescent="0.3">
      <c r="C175" s="11" t="s">
        <v>40</v>
      </c>
      <c r="D175" s="11" t="s">
        <v>29</v>
      </c>
      <c r="E175" s="11" t="s">
        <v>17</v>
      </c>
      <c r="F175" s="11">
        <v>43</v>
      </c>
      <c r="G175" s="20">
        <v>5544.99</v>
      </c>
      <c r="H175" s="15">
        <v>5544.99</v>
      </c>
    </row>
    <row r="176" spans="3:8" x14ac:dyDescent="0.3">
      <c r="C176" s="11" t="s">
        <v>59</v>
      </c>
      <c r="D176" s="11" t="s">
        <v>16</v>
      </c>
      <c r="E176" s="11" t="s">
        <v>17</v>
      </c>
      <c r="F176" s="11">
        <v>38</v>
      </c>
      <c r="G176" s="20">
        <v>5526.16</v>
      </c>
      <c r="H176" s="15">
        <v>5526.16</v>
      </c>
    </row>
    <row r="177" spans="3:8" x14ac:dyDescent="0.3">
      <c r="C177" s="11" t="s">
        <v>108</v>
      </c>
      <c r="D177" s="11" t="s">
        <v>16</v>
      </c>
      <c r="E177" s="11" t="s">
        <v>17</v>
      </c>
      <c r="F177" s="11">
        <v>11</v>
      </c>
      <c r="G177" s="20">
        <v>5510.23</v>
      </c>
      <c r="H177" s="15">
        <v>5510.23</v>
      </c>
    </row>
    <row r="178" spans="3:8" x14ac:dyDescent="0.3">
      <c r="C178" s="9" t="s">
        <v>56</v>
      </c>
      <c r="D178" s="9" t="s">
        <v>44</v>
      </c>
      <c r="E178" s="9" t="s">
        <v>17</v>
      </c>
      <c r="F178" s="9">
        <v>25</v>
      </c>
      <c r="G178" s="19">
        <v>5503.39</v>
      </c>
      <c r="H178" s="14">
        <v>5503.39</v>
      </c>
    </row>
    <row r="179" spans="3:8" x14ac:dyDescent="0.3">
      <c r="C179" s="9" t="s">
        <v>26</v>
      </c>
      <c r="D179" s="9" t="s">
        <v>29</v>
      </c>
      <c r="E179" s="9" t="s">
        <v>30</v>
      </c>
      <c r="F179" s="9">
        <v>4</v>
      </c>
      <c r="G179" s="19">
        <v>5472.12</v>
      </c>
      <c r="H179" s="14">
        <v>5472.12</v>
      </c>
    </row>
    <row r="180" spans="3:8" x14ac:dyDescent="0.3">
      <c r="C180" s="9" t="s">
        <v>108</v>
      </c>
      <c r="D180" s="9" t="s">
        <v>22</v>
      </c>
      <c r="E180" s="9" t="s">
        <v>17</v>
      </c>
      <c r="F180" s="9">
        <v>19</v>
      </c>
      <c r="G180" s="19">
        <v>5441.06</v>
      </c>
      <c r="H180" s="14">
        <v>5441.06</v>
      </c>
    </row>
    <row r="181" spans="3:8" x14ac:dyDescent="0.3">
      <c r="C181" s="11" t="s">
        <v>56</v>
      </c>
      <c r="D181" s="11" t="s">
        <v>29</v>
      </c>
      <c r="E181" s="11" t="s">
        <v>17</v>
      </c>
      <c r="F181" s="11">
        <v>33</v>
      </c>
      <c r="G181" s="20">
        <v>5437.92</v>
      </c>
      <c r="H181" s="15">
        <v>5437.92</v>
      </c>
    </row>
    <row r="182" spans="3:8" x14ac:dyDescent="0.3">
      <c r="C182" s="11" t="s">
        <v>43</v>
      </c>
      <c r="D182" s="11" t="s">
        <v>22</v>
      </c>
      <c r="E182" s="11" t="s">
        <v>17</v>
      </c>
      <c r="F182" s="11">
        <v>35</v>
      </c>
      <c r="G182" s="20">
        <v>5428.49</v>
      </c>
      <c r="H182" s="15">
        <v>5428.49</v>
      </c>
    </row>
    <row r="183" spans="3:8" x14ac:dyDescent="0.3">
      <c r="C183" s="11" t="s">
        <v>49</v>
      </c>
      <c r="D183" s="11" t="s">
        <v>22</v>
      </c>
      <c r="E183" s="11" t="s">
        <v>27</v>
      </c>
      <c r="F183" s="11">
        <v>36</v>
      </c>
      <c r="G183" s="20">
        <v>5410.95</v>
      </c>
      <c r="H183" s="15">
        <v>5410.95</v>
      </c>
    </row>
    <row r="184" spans="3:8" x14ac:dyDescent="0.3">
      <c r="C184" s="9" t="s">
        <v>36</v>
      </c>
      <c r="D184" s="9" t="s">
        <v>29</v>
      </c>
      <c r="E184" s="9" t="s">
        <v>17</v>
      </c>
      <c r="F184" s="9">
        <v>35</v>
      </c>
      <c r="G184" s="19">
        <v>5407.9</v>
      </c>
      <c r="H184" s="14">
        <v>5407.9</v>
      </c>
    </row>
    <row r="185" spans="3:8" x14ac:dyDescent="0.3">
      <c r="C185" s="9" t="s">
        <v>56</v>
      </c>
      <c r="D185" s="9" t="s">
        <v>29</v>
      </c>
      <c r="E185" s="9" t="s">
        <v>17</v>
      </c>
      <c r="F185" s="9">
        <v>18</v>
      </c>
      <c r="G185" s="19">
        <v>5405.44</v>
      </c>
      <c r="H185" s="14">
        <v>5405.44</v>
      </c>
    </row>
    <row r="186" spans="3:8" x14ac:dyDescent="0.3">
      <c r="C186" s="11" t="s">
        <v>15</v>
      </c>
      <c r="D186" s="11" t="s">
        <v>22</v>
      </c>
      <c r="E186" s="11" t="s">
        <v>17</v>
      </c>
      <c r="F186" s="11">
        <v>16</v>
      </c>
      <c r="G186" s="20">
        <v>5403.75</v>
      </c>
      <c r="H186" s="15">
        <v>5403.75</v>
      </c>
    </row>
    <row r="187" spans="3:8" x14ac:dyDescent="0.3">
      <c r="C187" s="11" t="s">
        <v>26</v>
      </c>
      <c r="D187" s="11" t="s">
        <v>29</v>
      </c>
      <c r="E187" s="11" t="s">
        <v>30</v>
      </c>
      <c r="F187" s="11">
        <v>39</v>
      </c>
      <c r="G187" s="20">
        <v>5403.37</v>
      </c>
      <c r="H187" s="15">
        <v>5403.37</v>
      </c>
    </row>
    <row r="188" spans="3:8" x14ac:dyDescent="0.3">
      <c r="C188" s="9" t="s">
        <v>56</v>
      </c>
      <c r="D188" s="9" t="s">
        <v>22</v>
      </c>
      <c r="E188" s="9" t="s">
        <v>30</v>
      </c>
      <c r="F188" s="9">
        <v>33</v>
      </c>
      <c r="G188" s="19">
        <v>5352.9345000000003</v>
      </c>
      <c r="H188" s="14">
        <v>5352.9345000000003</v>
      </c>
    </row>
    <row r="189" spans="3:8" x14ac:dyDescent="0.3">
      <c r="C189" s="9" t="s">
        <v>108</v>
      </c>
      <c r="D189" s="9" t="s">
        <v>16</v>
      </c>
      <c r="E189" s="9" t="s">
        <v>17</v>
      </c>
      <c r="F189" s="9">
        <v>38</v>
      </c>
      <c r="G189" s="19">
        <v>5349.21</v>
      </c>
      <c r="H189" s="14">
        <v>5349.21</v>
      </c>
    </row>
    <row r="190" spans="3:8" x14ac:dyDescent="0.3">
      <c r="C190" s="11" t="s">
        <v>59</v>
      </c>
      <c r="D190" s="11" t="s">
        <v>22</v>
      </c>
      <c r="E190" s="11" t="s">
        <v>30</v>
      </c>
      <c r="F190" s="11">
        <v>31</v>
      </c>
      <c r="G190" s="20">
        <v>5347.9875000000002</v>
      </c>
      <c r="H190" s="15">
        <v>5347.9875000000002</v>
      </c>
    </row>
    <row r="191" spans="3:8" x14ac:dyDescent="0.3">
      <c r="C191" s="9" t="s">
        <v>56</v>
      </c>
      <c r="D191" s="9" t="s">
        <v>16</v>
      </c>
      <c r="E191" s="9" t="s">
        <v>17</v>
      </c>
      <c r="F191" s="9">
        <v>48</v>
      </c>
      <c r="G191" s="19">
        <v>5340.5</v>
      </c>
      <c r="H191" s="14">
        <v>5340.5</v>
      </c>
    </row>
    <row r="192" spans="3:8" x14ac:dyDescent="0.3">
      <c r="C192" s="11" t="s">
        <v>36</v>
      </c>
      <c r="D192" s="11" t="s">
        <v>29</v>
      </c>
      <c r="E192" s="11" t="s">
        <v>27</v>
      </c>
      <c r="F192" s="11">
        <v>48</v>
      </c>
      <c r="G192" s="20">
        <v>5318.89</v>
      </c>
      <c r="H192" s="15">
        <v>5318.89</v>
      </c>
    </row>
    <row r="193" spans="3:8" x14ac:dyDescent="0.3">
      <c r="C193" s="11" t="s">
        <v>108</v>
      </c>
      <c r="D193" s="11" t="s">
        <v>29</v>
      </c>
      <c r="E193" s="11" t="s">
        <v>27</v>
      </c>
      <c r="F193" s="11">
        <v>15</v>
      </c>
      <c r="G193" s="20">
        <v>5296.19</v>
      </c>
      <c r="H193" s="15">
        <v>5296.19</v>
      </c>
    </row>
    <row r="194" spans="3:8" x14ac:dyDescent="0.3">
      <c r="C194" s="11" t="s">
        <v>59</v>
      </c>
      <c r="D194" s="11" t="s">
        <v>22</v>
      </c>
      <c r="E194" s="11" t="s">
        <v>17</v>
      </c>
      <c r="F194" s="11">
        <v>40</v>
      </c>
      <c r="G194" s="20">
        <v>5264.48</v>
      </c>
      <c r="H194" s="15">
        <v>5264.48</v>
      </c>
    </row>
    <row r="195" spans="3:8" x14ac:dyDescent="0.3">
      <c r="C195" s="11" t="s">
        <v>36</v>
      </c>
      <c r="D195" s="11" t="s">
        <v>16</v>
      </c>
      <c r="E195" s="11" t="s">
        <v>27</v>
      </c>
      <c r="F195" s="11">
        <v>38</v>
      </c>
      <c r="G195" s="20">
        <v>5228.2</v>
      </c>
      <c r="H195" s="15">
        <v>5228.2</v>
      </c>
    </row>
    <row r="196" spans="3:8" x14ac:dyDescent="0.3">
      <c r="C196" s="9" t="s">
        <v>15</v>
      </c>
      <c r="D196" s="9" t="s">
        <v>22</v>
      </c>
      <c r="E196" s="9" t="s">
        <v>17</v>
      </c>
      <c r="F196" s="9">
        <v>30</v>
      </c>
      <c r="G196" s="19">
        <v>5217.79</v>
      </c>
      <c r="H196" s="14">
        <v>5217.79</v>
      </c>
    </row>
    <row r="197" spans="3:8" x14ac:dyDescent="0.3">
      <c r="C197" s="9" t="s">
        <v>56</v>
      </c>
      <c r="D197" s="9" t="s">
        <v>16</v>
      </c>
      <c r="E197" s="9" t="s">
        <v>17</v>
      </c>
      <c r="F197" s="9">
        <v>45</v>
      </c>
      <c r="G197" s="19">
        <v>5181.08</v>
      </c>
      <c r="H197" s="14">
        <v>5181.08</v>
      </c>
    </row>
    <row r="198" spans="3:8" x14ac:dyDescent="0.3">
      <c r="C198" s="9" t="s">
        <v>56</v>
      </c>
      <c r="D198" s="9" t="s">
        <v>29</v>
      </c>
      <c r="E198" s="9" t="s">
        <v>27</v>
      </c>
      <c r="F198" s="9">
        <v>38</v>
      </c>
      <c r="G198" s="19">
        <v>5176.2700000000004</v>
      </c>
      <c r="H198" s="14">
        <v>5176.2700000000004</v>
      </c>
    </row>
    <row r="199" spans="3:8" x14ac:dyDescent="0.3">
      <c r="C199" s="11" t="s">
        <v>36</v>
      </c>
      <c r="D199" s="11" t="s">
        <v>44</v>
      </c>
      <c r="E199" s="11" t="s">
        <v>30</v>
      </c>
      <c r="F199" s="11">
        <v>48</v>
      </c>
      <c r="G199" s="20">
        <v>5163.0105000000003</v>
      </c>
      <c r="H199" s="15">
        <v>5163.0105000000003</v>
      </c>
    </row>
    <row r="200" spans="3:8" x14ac:dyDescent="0.3">
      <c r="C200" s="11" t="s">
        <v>56</v>
      </c>
      <c r="D200" s="11" t="s">
        <v>44</v>
      </c>
      <c r="E200" s="11" t="s">
        <v>30</v>
      </c>
      <c r="F200" s="11">
        <v>33</v>
      </c>
      <c r="G200" s="20">
        <v>5154.009</v>
      </c>
      <c r="H200" s="15">
        <v>5154.009</v>
      </c>
    </row>
    <row r="201" spans="3:8" x14ac:dyDescent="0.3">
      <c r="C201" s="11" t="s">
        <v>15</v>
      </c>
      <c r="D201" s="11" t="s">
        <v>29</v>
      </c>
      <c r="E201" s="11" t="s">
        <v>17</v>
      </c>
      <c r="F201" s="11">
        <v>36</v>
      </c>
      <c r="G201" s="20">
        <v>5140.08</v>
      </c>
      <c r="H201" s="15">
        <v>5140.08</v>
      </c>
    </row>
    <row r="202" spans="3:8" x14ac:dyDescent="0.3">
      <c r="C202" s="11" t="s">
        <v>43</v>
      </c>
      <c r="D202" s="11" t="s">
        <v>22</v>
      </c>
      <c r="E202" s="11" t="s">
        <v>30</v>
      </c>
      <c r="F202" s="11">
        <v>48</v>
      </c>
      <c r="G202" s="20">
        <v>5139.8819999999996</v>
      </c>
      <c r="H202" s="15">
        <v>5139.8819999999996</v>
      </c>
    </row>
    <row r="203" spans="3:8" x14ac:dyDescent="0.3">
      <c r="C203" s="9" t="s">
        <v>59</v>
      </c>
      <c r="D203" s="9" t="s">
        <v>16</v>
      </c>
      <c r="E203" s="9" t="s">
        <v>30</v>
      </c>
      <c r="F203" s="9">
        <v>48</v>
      </c>
      <c r="G203" s="19">
        <v>5138.335</v>
      </c>
      <c r="H203" s="14">
        <v>5138.335</v>
      </c>
    </row>
    <row r="204" spans="3:8" x14ac:dyDescent="0.3">
      <c r="C204" s="9" t="s">
        <v>59</v>
      </c>
      <c r="D204" s="9" t="s">
        <v>22</v>
      </c>
      <c r="E204" s="9" t="s">
        <v>30</v>
      </c>
      <c r="F204" s="9">
        <v>47</v>
      </c>
      <c r="G204" s="19">
        <v>5126.4179999999997</v>
      </c>
      <c r="H204" s="14">
        <v>5126.4179999999997</v>
      </c>
    </row>
    <row r="205" spans="3:8" x14ac:dyDescent="0.3">
      <c r="C205" s="11" t="s">
        <v>36</v>
      </c>
      <c r="D205" s="11" t="s">
        <v>16</v>
      </c>
      <c r="E205" s="11" t="s">
        <v>27</v>
      </c>
      <c r="F205" s="11">
        <v>17</v>
      </c>
      <c r="G205" s="20">
        <v>5122.6099999999997</v>
      </c>
      <c r="H205" s="15">
        <v>5122.6099999999997</v>
      </c>
    </row>
    <row r="206" spans="3:8" x14ac:dyDescent="0.3">
      <c r="C206" s="11" t="s">
        <v>56</v>
      </c>
      <c r="D206" s="11" t="s">
        <v>29</v>
      </c>
      <c r="E206" s="11" t="s">
        <v>17</v>
      </c>
      <c r="F206" s="11">
        <v>47</v>
      </c>
      <c r="G206" s="20">
        <v>5051.8900000000003</v>
      </c>
      <c r="H206" s="15">
        <v>5051.8900000000003</v>
      </c>
    </row>
    <row r="207" spans="3:8" x14ac:dyDescent="0.3">
      <c r="C207" s="9" t="s">
        <v>40</v>
      </c>
      <c r="D207" s="9" t="s">
        <v>29</v>
      </c>
      <c r="E207" s="9" t="s">
        <v>27</v>
      </c>
      <c r="F207" s="9">
        <v>38</v>
      </c>
      <c r="G207" s="19">
        <v>4992.63</v>
      </c>
      <c r="H207" s="14">
        <v>4992.63</v>
      </c>
    </row>
    <row r="208" spans="3:8" x14ac:dyDescent="0.3">
      <c r="C208" s="11" t="s">
        <v>108</v>
      </c>
      <c r="D208" s="11" t="s">
        <v>44</v>
      </c>
      <c r="E208" s="11" t="s">
        <v>17</v>
      </c>
      <c r="F208" s="11">
        <v>30</v>
      </c>
      <c r="G208" s="20">
        <v>4982.9440000000004</v>
      </c>
      <c r="H208" s="15">
        <v>4982.9440000000004</v>
      </c>
    </row>
    <row r="209" spans="3:8" x14ac:dyDescent="0.3">
      <c r="C209" s="9" t="s">
        <v>70</v>
      </c>
      <c r="D209" s="9" t="s">
        <v>22</v>
      </c>
      <c r="E209" s="9" t="s">
        <v>30</v>
      </c>
      <c r="F209" s="9">
        <v>30</v>
      </c>
      <c r="G209" s="19">
        <v>4965.7595000000001</v>
      </c>
      <c r="H209" s="14">
        <v>4965.7595000000001</v>
      </c>
    </row>
    <row r="210" spans="3:8" x14ac:dyDescent="0.3">
      <c r="C210" s="11" t="s">
        <v>49</v>
      </c>
      <c r="D210" s="11" t="s">
        <v>16</v>
      </c>
      <c r="E210" s="11" t="s">
        <v>17</v>
      </c>
      <c r="F210" s="11">
        <v>15</v>
      </c>
      <c r="G210" s="20">
        <v>4956.7839999999997</v>
      </c>
      <c r="H210" s="15">
        <v>4956.7839999999997</v>
      </c>
    </row>
    <row r="211" spans="3:8" x14ac:dyDescent="0.3">
      <c r="C211" s="9" t="s">
        <v>40</v>
      </c>
      <c r="D211" s="9" t="s">
        <v>22</v>
      </c>
      <c r="E211" s="9" t="s">
        <v>30</v>
      </c>
      <c r="F211" s="9">
        <v>32</v>
      </c>
      <c r="G211" s="19">
        <v>4941.7725</v>
      </c>
      <c r="H211" s="14">
        <v>4941.7725</v>
      </c>
    </row>
    <row r="212" spans="3:8" x14ac:dyDescent="0.3">
      <c r="C212" s="9" t="s">
        <v>126</v>
      </c>
      <c r="D212" s="9" t="s">
        <v>29</v>
      </c>
      <c r="E212" s="9" t="s">
        <v>17</v>
      </c>
      <c r="F212" s="9">
        <v>37</v>
      </c>
      <c r="G212" s="19">
        <v>4896.93</v>
      </c>
      <c r="H212" s="14">
        <v>4896.93</v>
      </c>
    </row>
    <row r="213" spans="3:8" x14ac:dyDescent="0.3">
      <c r="C213" s="9" t="s">
        <v>15</v>
      </c>
      <c r="D213" s="9" t="s">
        <v>44</v>
      </c>
      <c r="E213" s="9" t="s">
        <v>30</v>
      </c>
      <c r="F213" s="9">
        <v>50</v>
      </c>
      <c r="G213" s="19">
        <v>4872.6674999999996</v>
      </c>
      <c r="H213" s="14">
        <v>4872.6674999999996</v>
      </c>
    </row>
    <row r="214" spans="3:8" x14ac:dyDescent="0.3">
      <c r="C214" s="9" t="s">
        <v>108</v>
      </c>
      <c r="D214" s="9" t="s">
        <v>16</v>
      </c>
      <c r="E214" s="9" t="s">
        <v>30</v>
      </c>
      <c r="F214" s="9">
        <v>39</v>
      </c>
      <c r="G214" s="19">
        <v>4859.37</v>
      </c>
      <c r="H214" s="14">
        <v>4859.37</v>
      </c>
    </row>
    <row r="215" spans="3:8" x14ac:dyDescent="0.3">
      <c r="C215" s="9" t="s">
        <v>26</v>
      </c>
      <c r="D215" s="9" t="s">
        <v>29</v>
      </c>
      <c r="E215" s="9" t="s">
        <v>17</v>
      </c>
      <c r="F215" s="9">
        <v>40</v>
      </c>
      <c r="G215" s="19">
        <v>4842.21</v>
      </c>
      <c r="H215" s="14">
        <v>4842.21</v>
      </c>
    </row>
    <row r="216" spans="3:8" x14ac:dyDescent="0.3">
      <c r="C216" s="11" t="s">
        <v>26</v>
      </c>
      <c r="D216" s="11" t="s">
        <v>22</v>
      </c>
      <c r="E216" s="11" t="s">
        <v>17</v>
      </c>
      <c r="F216" s="11">
        <v>34</v>
      </c>
      <c r="G216" s="20">
        <v>4805.92</v>
      </c>
      <c r="H216" s="15">
        <v>4805.92</v>
      </c>
    </row>
    <row r="217" spans="3:8" x14ac:dyDescent="0.3">
      <c r="C217" s="11" t="s">
        <v>56</v>
      </c>
      <c r="D217" s="11" t="s">
        <v>22</v>
      </c>
      <c r="E217" s="11" t="s">
        <v>30</v>
      </c>
      <c r="F217" s="11">
        <v>46</v>
      </c>
      <c r="G217" s="20">
        <v>4804.0384999999997</v>
      </c>
      <c r="H217" s="15">
        <v>4804.0384999999997</v>
      </c>
    </row>
    <row r="218" spans="3:8" x14ac:dyDescent="0.3">
      <c r="C218" s="9" t="s">
        <v>40</v>
      </c>
      <c r="D218" s="9" t="s">
        <v>22</v>
      </c>
      <c r="E218" s="9" t="s">
        <v>30</v>
      </c>
      <c r="F218" s="9">
        <v>39</v>
      </c>
      <c r="G218" s="19">
        <v>4799.7884999999997</v>
      </c>
      <c r="H218" s="14">
        <v>4799.7884999999997</v>
      </c>
    </row>
    <row r="219" spans="3:8" x14ac:dyDescent="0.3">
      <c r="C219" s="11" t="s">
        <v>15</v>
      </c>
      <c r="D219" s="11" t="s">
        <v>16</v>
      </c>
      <c r="E219" s="11" t="s">
        <v>17</v>
      </c>
      <c r="F219" s="11">
        <v>45</v>
      </c>
      <c r="G219" s="20">
        <v>4768.59</v>
      </c>
      <c r="H219" s="15">
        <v>4768.59</v>
      </c>
    </row>
    <row r="220" spans="3:8" x14ac:dyDescent="0.3">
      <c r="C220" s="9" t="s">
        <v>40</v>
      </c>
      <c r="D220" s="9" t="s">
        <v>29</v>
      </c>
      <c r="E220" s="9" t="s">
        <v>27</v>
      </c>
      <c r="F220" s="9">
        <v>21</v>
      </c>
      <c r="G220" s="19">
        <v>4754.08</v>
      </c>
      <c r="H220" s="14">
        <v>4754.08</v>
      </c>
    </row>
    <row r="221" spans="3:8" x14ac:dyDescent="0.3">
      <c r="C221" s="11" t="s">
        <v>49</v>
      </c>
      <c r="D221" s="11" t="s">
        <v>22</v>
      </c>
      <c r="E221" s="11" t="s">
        <v>30</v>
      </c>
      <c r="F221" s="11">
        <v>39</v>
      </c>
      <c r="G221" s="20">
        <v>4733.88</v>
      </c>
      <c r="H221" s="15">
        <v>4733.88</v>
      </c>
    </row>
    <row r="222" spans="3:8" x14ac:dyDescent="0.3">
      <c r="C222" s="11" t="s">
        <v>40</v>
      </c>
      <c r="D222" s="11" t="s">
        <v>16</v>
      </c>
      <c r="E222" s="11" t="s">
        <v>17</v>
      </c>
      <c r="F222" s="11">
        <v>36</v>
      </c>
      <c r="G222" s="20">
        <v>4733.7</v>
      </c>
      <c r="H222" s="15">
        <v>4733.7</v>
      </c>
    </row>
    <row r="223" spans="3:8" x14ac:dyDescent="0.3">
      <c r="C223" s="11" t="s">
        <v>15</v>
      </c>
      <c r="D223" s="11" t="s">
        <v>16</v>
      </c>
      <c r="E223" s="11" t="s">
        <v>27</v>
      </c>
      <c r="F223" s="11">
        <v>27</v>
      </c>
      <c r="G223" s="20">
        <v>4722.83</v>
      </c>
      <c r="H223" s="15">
        <v>4722.83</v>
      </c>
    </row>
    <row r="224" spans="3:8" x14ac:dyDescent="0.3">
      <c r="C224" s="9" t="s">
        <v>72</v>
      </c>
      <c r="D224" s="9" t="s">
        <v>29</v>
      </c>
      <c r="E224" s="9" t="s">
        <v>27</v>
      </c>
      <c r="F224" s="9">
        <v>16</v>
      </c>
      <c r="G224" s="19">
        <v>4691.2700000000004</v>
      </c>
      <c r="H224" s="14">
        <v>4691.2700000000004</v>
      </c>
    </row>
    <row r="225" spans="3:8" x14ac:dyDescent="0.3">
      <c r="C225" s="9" t="s">
        <v>26</v>
      </c>
      <c r="D225" s="9" t="s">
        <v>22</v>
      </c>
      <c r="E225" s="9" t="s">
        <v>30</v>
      </c>
      <c r="F225" s="9">
        <v>26</v>
      </c>
      <c r="G225" s="19">
        <v>4688.9485000000004</v>
      </c>
      <c r="H225" s="14">
        <v>4688.9485000000004</v>
      </c>
    </row>
    <row r="226" spans="3:8" x14ac:dyDescent="0.3">
      <c r="C226" s="11" t="s">
        <v>59</v>
      </c>
      <c r="D226" s="11" t="s">
        <v>16</v>
      </c>
      <c r="E226" s="11" t="s">
        <v>17</v>
      </c>
      <c r="F226" s="11">
        <v>45</v>
      </c>
      <c r="G226" s="20">
        <v>4680.8900000000003</v>
      </c>
      <c r="H226" s="15">
        <v>4680.8900000000003</v>
      </c>
    </row>
    <row r="227" spans="3:8" x14ac:dyDescent="0.3">
      <c r="C227" s="11" t="s">
        <v>56</v>
      </c>
      <c r="D227" s="11" t="s">
        <v>22</v>
      </c>
      <c r="E227" s="11" t="s">
        <v>30</v>
      </c>
      <c r="F227" s="11">
        <v>28</v>
      </c>
      <c r="G227" s="20">
        <v>4671.1495000000004</v>
      </c>
      <c r="H227" s="15">
        <v>4671.1495000000004</v>
      </c>
    </row>
    <row r="228" spans="3:8" x14ac:dyDescent="0.3">
      <c r="C228" s="9" t="s">
        <v>40</v>
      </c>
      <c r="D228" s="9" t="s">
        <v>29</v>
      </c>
      <c r="E228" s="9" t="s">
        <v>17</v>
      </c>
      <c r="F228" s="9">
        <v>39</v>
      </c>
      <c r="G228" s="19">
        <v>4669.1899999999996</v>
      </c>
      <c r="H228" s="14">
        <v>4669.1899999999996</v>
      </c>
    </row>
    <row r="229" spans="3:8" x14ac:dyDescent="0.3">
      <c r="C229" s="9" t="s">
        <v>26</v>
      </c>
      <c r="D229" s="9" t="s">
        <v>22</v>
      </c>
      <c r="E229" s="9" t="s">
        <v>17</v>
      </c>
      <c r="F229" s="9">
        <v>32</v>
      </c>
      <c r="G229" s="19">
        <v>4655.07</v>
      </c>
      <c r="H229" s="14">
        <v>4655.07</v>
      </c>
    </row>
    <row r="230" spans="3:8" x14ac:dyDescent="0.3">
      <c r="C230" s="11" t="s">
        <v>56</v>
      </c>
      <c r="D230" s="11" t="s">
        <v>44</v>
      </c>
      <c r="E230" s="11" t="s">
        <v>17</v>
      </c>
      <c r="F230" s="11">
        <v>38</v>
      </c>
      <c r="G230" s="20">
        <v>4650.07</v>
      </c>
      <c r="H230" s="15">
        <v>4650.07</v>
      </c>
    </row>
    <row r="231" spans="3:8" x14ac:dyDescent="0.3">
      <c r="C231" s="9" t="s">
        <v>56</v>
      </c>
      <c r="D231" s="9" t="s">
        <v>22</v>
      </c>
      <c r="E231" s="9" t="s">
        <v>17</v>
      </c>
      <c r="F231" s="9">
        <v>39</v>
      </c>
      <c r="G231" s="19">
        <v>4647.6899999999996</v>
      </c>
      <c r="H231" s="14">
        <v>4647.6899999999996</v>
      </c>
    </row>
    <row r="232" spans="3:8" x14ac:dyDescent="0.3">
      <c r="C232" s="9" t="s">
        <v>59</v>
      </c>
      <c r="D232" s="9" t="s">
        <v>44</v>
      </c>
      <c r="E232" s="9" t="s">
        <v>17</v>
      </c>
      <c r="F232" s="9">
        <v>48</v>
      </c>
      <c r="G232" s="19">
        <v>4644.87</v>
      </c>
      <c r="H232" s="14">
        <v>4644.87</v>
      </c>
    </row>
    <row r="233" spans="3:8" x14ac:dyDescent="0.3">
      <c r="C233" s="11" t="s">
        <v>56</v>
      </c>
      <c r="D233" s="11" t="s">
        <v>29</v>
      </c>
      <c r="E233" s="11" t="s">
        <v>30</v>
      </c>
      <c r="F233" s="11">
        <v>41</v>
      </c>
      <c r="G233" s="20">
        <v>4610.2894999999999</v>
      </c>
      <c r="H233" s="15">
        <v>4610.2894999999999</v>
      </c>
    </row>
    <row r="234" spans="3:8" x14ac:dyDescent="0.3">
      <c r="C234" s="9" t="s">
        <v>26</v>
      </c>
      <c r="D234" s="9" t="s">
        <v>22</v>
      </c>
      <c r="E234" s="9" t="s">
        <v>17</v>
      </c>
      <c r="F234" s="9">
        <v>18</v>
      </c>
      <c r="G234" s="19">
        <v>4605.3599999999997</v>
      </c>
      <c r="H234" s="14">
        <v>4605.3599999999997</v>
      </c>
    </row>
    <row r="235" spans="3:8" x14ac:dyDescent="0.3">
      <c r="C235" s="11" t="s">
        <v>56</v>
      </c>
      <c r="D235" s="11" t="s">
        <v>22</v>
      </c>
      <c r="E235" s="11" t="s">
        <v>30</v>
      </c>
      <c r="F235" s="11">
        <v>45</v>
      </c>
      <c r="G235" s="20">
        <v>4598.7299999999996</v>
      </c>
      <c r="H235" s="15">
        <v>4598.7299999999996</v>
      </c>
    </row>
    <row r="236" spans="3:8" x14ac:dyDescent="0.3">
      <c r="C236" s="9" t="s">
        <v>59</v>
      </c>
      <c r="D236" s="9" t="s">
        <v>29</v>
      </c>
      <c r="E236" s="9" t="s">
        <v>27</v>
      </c>
      <c r="F236" s="9">
        <v>11</v>
      </c>
      <c r="G236" s="19">
        <v>4558.21</v>
      </c>
      <c r="H236" s="14">
        <v>4558.21</v>
      </c>
    </row>
    <row r="237" spans="3:8" x14ac:dyDescent="0.3">
      <c r="C237" s="11" t="s">
        <v>15</v>
      </c>
      <c r="D237" s="11" t="s">
        <v>44</v>
      </c>
      <c r="E237" s="11" t="s">
        <v>17</v>
      </c>
      <c r="F237" s="11">
        <v>44</v>
      </c>
      <c r="G237" s="20">
        <v>4530.96</v>
      </c>
      <c r="H237" s="15">
        <v>4530.96</v>
      </c>
    </row>
    <row r="238" spans="3:8" x14ac:dyDescent="0.3">
      <c r="C238" s="11" t="s">
        <v>36</v>
      </c>
      <c r="D238" s="11" t="s">
        <v>29</v>
      </c>
      <c r="E238" s="11" t="s">
        <v>30</v>
      </c>
      <c r="F238" s="11">
        <v>38</v>
      </c>
      <c r="G238" s="20">
        <v>4502.26</v>
      </c>
      <c r="H238" s="15">
        <v>4502.26</v>
      </c>
    </row>
    <row r="239" spans="3:8" x14ac:dyDescent="0.3">
      <c r="C239" s="11" t="s">
        <v>56</v>
      </c>
      <c r="D239" s="11" t="s">
        <v>16</v>
      </c>
      <c r="E239" s="11" t="s">
        <v>30</v>
      </c>
      <c r="F239" s="11">
        <v>41</v>
      </c>
      <c r="G239" s="20">
        <v>4475.03</v>
      </c>
      <c r="H239" s="15">
        <v>4475.03</v>
      </c>
    </row>
    <row r="240" spans="3:8" x14ac:dyDescent="0.3">
      <c r="C240" s="9" t="s">
        <v>49</v>
      </c>
      <c r="D240" s="9" t="s">
        <v>44</v>
      </c>
      <c r="E240" s="9" t="s">
        <v>30</v>
      </c>
      <c r="F240" s="9">
        <v>27</v>
      </c>
      <c r="G240" s="19">
        <v>4442.049</v>
      </c>
      <c r="H240" s="14">
        <v>4442.049</v>
      </c>
    </row>
    <row r="241" spans="3:8" x14ac:dyDescent="0.3">
      <c r="C241" s="9" t="s">
        <v>56</v>
      </c>
      <c r="D241" s="9" t="s">
        <v>44</v>
      </c>
      <c r="E241" s="9" t="s">
        <v>30</v>
      </c>
      <c r="F241" s="9">
        <v>13</v>
      </c>
      <c r="G241" s="19">
        <v>4393.75</v>
      </c>
      <c r="H241" s="14">
        <v>4393.75</v>
      </c>
    </row>
    <row r="242" spans="3:8" x14ac:dyDescent="0.3">
      <c r="C242" s="9" t="s">
        <v>265</v>
      </c>
      <c r="D242" s="9" t="s">
        <v>22</v>
      </c>
      <c r="E242" s="9" t="s">
        <v>30</v>
      </c>
      <c r="F242" s="9">
        <v>42</v>
      </c>
      <c r="G242" s="19">
        <v>4373.8535000000002</v>
      </c>
      <c r="H242" s="14">
        <v>4373.8535000000002</v>
      </c>
    </row>
    <row r="243" spans="3:8" x14ac:dyDescent="0.3">
      <c r="C243" s="9" t="s">
        <v>56</v>
      </c>
      <c r="D243" s="9" t="s">
        <v>22</v>
      </c>
      <c r="E243" s="9" t="s">
        <v>30</v>
      </c>
      <c r="F243" s="9">
        <v>25</v>
      </c>
      <c r="G243" s="19">
        <v>4366.348</v>
      </c>
      <c r="H243" s="14">
        <v>4366.348</v>
      </c>
    </row>
    <row r="244" spans="3:8" x14ac:dyDescent="0.3">
      <c r="C244" s="9" t="s">
        <v>59</v>
      </c>
      <c r="D244" s="9" t="s">
        <v>29</v>
      </c>
      <c r="E244" s="9" t="s">
        <v>30</v>
      </c>
      <c r="F244" s="9">
        <v>26</v>
      </c>
      <c r="G244" s="19">
        <v>4361.6985000000004</v>
      </c>
      <c r="H244" s="14">
        <v>4361.6985000000004</v>
      </c>
    </row>
    <row r="245" spans="3:8" x14ac:dyDescent="0.3">
      <c r="C245" s="9" t="s">
        <v>40</v>
      </c>
      <c r="D245" s="9" t="s">
        <v>29</v>
      </c>
      <c r="E245" s="9" t="s">
        <v>17</v>
      </c>
      <c r="F245" s="9">
        <v>42</v>
      </c>
      <c r="G245" s="19">
        <v>4346.9799999999996</v>
      </c>
      <c r="H245" s="14">
        <v>4346.9799999999996</v>
      </c>
    </row>
    <row r="246" spans="3:8" x14ac:dyDescent="0.3">
      <c r="C246" s="11" t="s">
        <v>108</v>
      </c>
      <c r="D246" s="11" t="s">
        <v>22</v>
      </c>
      <c r="E246" s="11" t="s">
        <v>30</v>
      </c>
      <c r="F246" s="11">
        <v>44</v>
      </c>
      <c r="G246" s="20">
        <v>4326.2700000000004</v>
      </c>
      <c r="H246" s="15">
        <v>4326.2700000000004</v>
      </c>
    </row>
    <row r="247" spans="3:8" x14ac:dyDescent="0.3">
      <c r="C247" s="11" t="s">
        <v>49</v>
      </c>
      <c r="D247" s="11" t="s">
        <v>22</v>
      </c>
      <c r="E247" s="11" t="s">
        <v>17</v>
      </c>
      <c r="F247" s="11">
        <v>13</v>
      </c>
      <c r="G247" s="20">
        <v>4324.29</v>
      </c>
      <c r="H247" s="15">
        <v>4324.29</v>
      </c>
    </row>
    <row r="248" spans="3:8" x14ac:dyDescent="0.3">
      <c r="C248" s="11" t="s">
        <v>59</v>
      </c>
      <c r="D248" s="11" t="s">
        <v>44</v>
      </c>
      <c r="E248" s="11" t="s">
        <v>27</v>
      </c>
      <c r="F248" s="11">
        <v>49</v>
      </c>
      <c r="G248" s="20">
        <v>4273.95</v>
      </c>
      <c r="H248" s="15">
        <v>4273.95</v>
      </c>
    </row>
    <row r="249" spans="3:8" x14ac:dyDescent="0.3">
      <c r="C249" s="9" t="s">
        <v>70</v>
      </c>
      <c r="D249" s="9" t="s">
        <v>29</v>
      </c>
      <c r="E249" s="9" t="s">
        <v>30</v>
      </c>
      <c r="F249" s="9">
        <v>30</v>
      </c>
      <c r="G249" s="19">
        <v>4253.009</v>
      </c>
      <c r="H249" s="14">
        <v>4253.009</v>
      </c>
    </row>
    <row r="250" spans="3:8" x14ac:dyDescent="0.3">
      <c r="C250" s="9" t="s">
        <v>49</v>
      </c>
      <c r="D250" s="9" t="s">
        <v>29</v>
      </c>
      <c r="E250" s="9" t="s">
        <v>17</v>
      </c>
      <c r="F250" s="9">
        <v>19</v>
      </c>
      <c r="G250" s="19">
        <v>4245.93</v>
      </c>
      <c r="H250" s="14">
        <v>4245.93</v>
      </c>
    </row>
    <row r="251" spans="3:8" x14ac:dyDescent="0.3">
      <c r="C251" s="9" t="s">
        <v>56</v>
      </c>
      <c r="D251" s="9" t="s">
        <v>22</v>
      </c>
      <c r="E251" s="9" t="s">
        <v>30</v>
      </c>
      <c r="F251" s="9">
        <v>39</v>
      </c>
      <c r="G251" s="19">
        <v>4215.83</v>
      </c>
      <c r="H251" s="14">
        <v>4215.83</v>
      </c>
    </row>
    <row r="252" spans="3:8" x14ac:dyDescent="0.3">
      <c r="C252" s="9" t="s">
        <v>43</v>
      </c>
      <c r="D252" s="9" t="s">
        <v>16</v>
      </c>
      <c r="E252" s="9" t="s">
        <v>17</v>
      </c>
      <c r="F252" s="9">
        <v>39</v>
      </c>
      <c r="G252" s="19">
        <v>4211</v>
      </c>
      <c r="H252" s="14">
        <v>4211</v>
      </c>
    </row>
    <row r="253" spans="3:8" x14ac:dyDescent="0.3">
      <c r="C253" s="11" t="s">
        <v>59</v>
      </c>
      <c r="D253" s="11" t="s">
        <v>29</v>
      </c>
      <c r="E253" s="11" t="s">
        <v>17</v>
      </c>
      <c r="F253" s="11">
        <v>29</v>
      </c>
      <c r="G253" s="20">
        <v>4203.88</v>
      </c>
      <c r="H253" s="15">
        <v>4203.88</v>
      </c>
    </row>
    <row r="254" spans="3:8" x14ac:dyDescent="0.3">
      <c r="C254" s="9" t="s">
        <v>15</v>
      </c>
      <c r="D254" s="9" t="s">
        <v>29</v>
      </c>
      <c r="E254" s="9" t="s">
        <v>27</v>
      </c>
      <c r="F254" s="9">
        <v>48</v>
      </c>
      <c r="G254" s="19">
        <v>4153.0600000000004</v>
      </c>
      <c r="H254" s="14">
        <v>4153.0600000000004</v>
      </c>
    </row>
    <row r="255" spans="3:8" x14ac:dyDescent="0.3">
      <c r="C255" s="9" t="s">
        <v>40</v>
      </c>
      <c r="D255" s="9" t="s">
        <v>22</v>
      </c>
      <c r="E255" s="9" t="s">
        <v>27</v>
      </c>
      <c r="F255" s="9">
        <v>34</v>
      </c>
      <c r="G255" s="19">
        <v>4152.12</v>
      </c>
      <c r="H255" s="14">
        <v>4152.12</v>
      </c>
    </row>
    <row r="256" spans="3:8" x14ac:dyDescent="0.3">
      <c r="C256" s="9" t="s">
        <v>36</v>
      </c>
      <c r="D256" s="9" t="s">
        <v>22</v>
      </c>
      <c r="E256" s="9" t="s">
        <v>30</v>
      </c>
      <c r="F256" s="9">
        <v>30</v>
      </c>
      <c r="G256" s="19">
        <v>4147.47</v>
      </c>
      <c r="H256" s="14">
        <v>4147.47</v>
      </c>
    </row>
    <row r="257" spans="3:8" x14ac:dyDescent="0.3">
      <c r="C257" s="9" t="s">
        <v>49</v>
      </c>
      <c r="D257" s="9" t="s">
        <v>22</v>
      </c>
      <c r="E257" s="9" t="s">
        <v>30</v>
      </c>
      <c r="F257" s="9">
        <v>26</v>
      </c>
      <c r="G257" s="19">
        <v>4097.1445000000003</v>
      </c>
      <c r="H257" s="14">
        <v>4097.1445000000003</v>
      </c>
    </row>
    <row r="258" spans="3:8" x14ac:dyDescent="0.3">
      <c r="C258" s="9" t="s">
        <v>59</v>
      </c>
      <c r="D258" s="9" t="s">
        <v>44</v>
      </c>
      <c r="E258" s="9" t="s">
        <v>30</v>
      </c>
      <c r="F258" s="9">
        <v>42</v>
      </c>
      <c r="G258" s="19">
        <v>4091.152</v>
      </c>
      <c r="H258" s="14">
        <v>4091.152</v>
      </c>
    </row>
    <row r="259" spans="3:8" x14ac:dyDescent="0.3">
      <c r="C259" s="11" t="s">
        <v>40</v>
      </c>
      <c r="D259" s="11" t="s">
        <v>16</v>
      </c>
      <c r="E259" s="11" t="s">
        <v>27</v>
      </c>
      <c r="F259" s="11">
        <v>21</v>
      </c>
      <c r="G259" s="20">
        <v>3981.23</v>
      </c>
      <c r="H259" s="15">
        <v>3981.23</v>
      </c>
    </row>
    <row r="260" spans="3:8" x14ac:dyDescent="0.3">
      <c r="C260" s="11" t="s">
        <v>59</v>
      </c>
      <c r="D260" s="11" t="s">
        <v>29</v>
      </c>
      <c r="E260" s="11" t="s">
        <v>30</v>
      </c>
      <c r="F260" s="11">
        <v>41</v>
      </c>
      <c r="G260" s="20">
        <v>3951.6754999999998</v>
      </c>
      <c r="H260" s="15">
        <v>3951.6754999999998</v>
      </c>
    </row>
    <row r="261" spans="3:8" x14ac:dyDescent="0.3">
      <c r="C261" s="9" t="s">
        <v>108</v>
      </c>
      <c r="D261" s="9" t="s">
        <v>22</v>
      </c>
      <c r="E261" s="9" t="s">
        <v>17</v>
      </c>
      <c r="F261" s="9">
        <v>25</v>
      </c>
      <c r="G261" s="19">
        <v>3923.27</v>
      </c>
      <c r="H261" s="14">
        <v>3923.27</v>
      </c>
    </row>
    <row r="262" spans="3:8" x14ac:dyDescent="0.3">
      <c r="C262" s="9" t="s">
        <v>70</v>
      </c>
      <c r="D262" s="9" t="s">
        <v>29</v>
      </c>
      <c r="E262" s="9" t="s">
        <v>17</v>
      </c>
      <c r="F262" s="9">
        <v>44</v>
      </c>
      <c r="G262" s="19">
        <v>3922.42</v>
      </c>
      <c r="H262" s="14">
        <v>3922.42</v>
      </c>
    </row>
    <row r="263" spans="3:8" x14ac:dyDescent="0.3">
      <c r="C263" s="9" t="s">
        <v>40</v>
      </c>
      <c r="D263" s="9" t="s">
        <v>22</v>
      </c>
      <c r="E263" s="9" t="s">
        <v>17</v>
      </c>
      <c r="F263" s="9">
        <v>50</v>
      </c>
      <c r="G263" s="19">
        <v>3904.12</v>
      </c>
      <c r="H263" s="14">
        <v>3904.12</v>
      </c>
    </row>
    <row r="264" spans="3:8" x14ac:dyDescent="0.3">
      <c r="C264" s="11" t="s">
        <v>56</v>
      </c>
      <c r="D264" s="11" t="s">
        <v>22</v>
      </c>
      <c r="E264" s="11" t="s">
        <v>30</v>
      </c>
      <c r="F264" s="11">
        <v>42</v>
      </c>
      <c r="G264" s="20">
        <v>3900.5309999999999</v>
      </c>
      <c r="H264" s="15">
        <v>3900.5309999999999</v>
      </c>
    </row>
    <row r="265" spans="3:8" x14ac:dyDescent="0.3">
      <c r="C265" s="9" t="s">
        <v>56</v>
      </c>
      <c r="D265" s="9" t="s">
        <v>44</v>
      </c>
      <c r="E265" s="9" t="s">
        <v>17</v>
      </c>
      <c r="F265" s="9">
        <v>19</v>
      </c>
      <c r="G265" s="19">
        <v>3896.39</v>
      </c>
      <c r="H265" s="14">
        <v>3896.39</v>
      </c>
    </row>
    <row r="266" spans="3:8" x14ac:dyDescent="0.3">
      <c r="C266" s="9" t="s">
        <v>26</v>
      </c>
      <c r="D266" s="9" t="s">
        <v>29</v>
      </c>
      <c r="E266" s="9" t="s">
        <v>17</v>
      </c>
      <c r="F266" s="9">
        <v>22</v>
      </c>
      <c r="G266" s="19">
        <v>3881.89</v>
      </c>
      <c r="H266" s="14">
        <v>3881.89</v>
      </c>
    </row>
    <row r="267" spans="3:8" x14ac:dyDescent="0.3">
      <c r="C267" s="11" t="s">
        <v>59</v>
      </c>
      <c r="D267" s="11" t="s">
        <v>16</v>
      </c>
      <c r="E267" s="11" t="s">
        <v>17</v>
      </c>
      <c r="F267" s="11">
        <v>23</v>
      </c>
      <c r="G267" s="20">
        <v>3872.87</v>
      </c>
      <c r="H267" s="15">
        <v>3872.87</v>
      </c>
    </row>
    <row r="268" spans="3:8" x14ac:dyDescent="0.3">
      <c r="C268" s="9" t="s">
        <v>15</v>
      </c>
      <c r="D268" s="9" t="s">
        <v>29</v>
      </c>
      <c r="E268" s="9" t="s">
        <v>17</v>
      </c>
      <c r="F268" s="9">
        <v>39</v>
      </c>
      <c r="G268" s="19">
        <v>3854.4</v>
      </c>
      <c r="H268" s="14">
        <v>3854.4</v>
      </c>
    </row>
    <row r="269" spans="3:8" x14ac:dyDescent="0.3">
      <c r="C269" s="11" t="s">
        <v>56</v>
      </c>
      <c r="D269" s="11" t="s">
        <v>29</v>
      </c>
      <c r="E269" s="11" t="s">
        <v>30</v>
      </c>
      <c r="F269" s="11">
        <v>27</v>
      </c>
      <c r="G269" s="20">
        <v>3853.47</v>
      </c>
      <c r="H269" s="15">
        <v>3853.47</v>
      </c>
    </row>
    <row r="270" spans="3:8" x14ac:dyDescent="0.3">
      <c r="C270" s="9" t="s">
        <v>108</v>
      </c>
      <c r="D270" s="9" t="s">
        <v>29</v>
      </c>
      <c r="E270" s="9" t="s">
        <v>17</v>
      </c>
      <c r="F270" s="9">
        <v>36</v>
      </c>
      <c r="G270" s="19">
        <v>3832.37</v>
      </c>
      <c r="H270" s="14">
        <v>3832.37</v>
      </c>
    </row>
    <row r="271" spans="3:8" x14ac:dyDescent="0.3">
      <c r="C271" s="9" t="s">
        <v>15</v>
      </c>
      <c r="D271" s="9" t="s">
        <v>29</v>
      </c>
      <c r="E271" s="9" t="s">
        <v>30</v>
      </c>
      <c r="F271" s="9">
        <v>38</v>
      </c>
      <c r="G271" s="19">
        <v>3821.4045000000001</v>
      </c>
      <c r="H271" s="14">
        <v>3821.4045000000001</v>
      </c>
    </row>
    <row r="272" spans="3:8" x14ac:dyDescent="0.3">
      <c r="C272" s="11" t="s">
        <v>56</v>
      </c>
      <c r="D272" s="11" t="s">
        <v>22</v>
      </c>
      <c r="E272" s="11" t="s">
        <v>30</v>
      </c>
      <c r="F272" s="11">
        <v>38</v>
      </c>
      <c r="G272" s="20">
        <v>3821.0390000000002</v>
      </c>
      <c r="H272" s="15">
        <v>3821.0390000000002</v>
      </c>
    </row>
    <row r="273" spans="3:8" x14ac:dyDescent="0.3">
      <c r="C273" s="11" t="s">
        <v>56</v>
      </c>
      <c r="D273" s="11" t="s">
        <v>29</v>
      </c>
      <c r="E273" s="11" t="s">
        <v>30</v>
      </c>
      <c r="F273" s="11">
        <v>35</v>
      </c>
      <c r="G273" s="20">
        <v>3814.1709999999998</v>
      </c>
      <c r="H273" s="15">
        <v>3814.1709999999998</v>
      </c>
    </row>
    <row r="274" spans="3:8" x14ac:dyDescent="0.3">
      <c r="C274" s="9" t="s">
        <v>56</v>
      </c>
      <c r="D274" s="9" t="s">
        <v>22</v>
      </c>
      <c r="E274" s="9" t="s">
        <v>30</v>
      </c>
      <c r="F274" s="9">
        <v>32</v>
      </c>
      <c r="G274" s="19">
        <v>3812.73</v>
      </c>
      <c r="H274" s="14">
        <v>3812.73</v>
      </c>
    </row>
    <row r="275" spans="3:8" x14ac:dyDescent="0.3">
      <c r="C275" s="9" t="s">
        <v>15</v>
      </c>
      <c r="D275" s="9" t="s">
        <v>16</v>
      </c>
      <c r="E275" s="9" t="s">
        <v>27</v>
      </c>
      <c r="F275" s="9">
        <v>9</v>
      </c>
      <c r="G275" s="19">
        <v>3800.4</v>
      </c>
      <c r="H275" s="14">
        <v>3800.4</v>
      </c>
    </row>
    <row r="276" spans="3:8" x14ac:dyDescent="0.3">
      <c r="C276" s="11" t="s">
        <v>40</v>
      </c>
      <c r="D276" s="11" t="s">
        <v>22</v>
      </c>
      <c r="E276" s="11" t="s">
        <v>27</v>
      </c>
      <c r="F276" s="11">
        <v>18</v>
      </c>
      <c r="G276" s="20">
        <v>3780.43</v>
      </c>
      <c r="H276" s="15">
        <v>3780.43</v>
      </c>
    </row>
    <row r="277" spans="3:8" x14ac:dyDescent="0.3">
      <c r="C277" s="11" t="s">
        <v>43</v>
      </c>
      <c r="D277" s="11" t="s">
        <v>22</v>
      </c>
      <c r="E277" s="11" t="s">
        <v>17</v>
      </c>
      <c r="F277" s="11">
        <v>46</v>
      </c>
      <c r="G277" s="20">
        <v>3732.25</v>
      </c>
      <c r="H277" s="15">
        <v>3732.25</v>
      </c>
    </row>
    <row r="278" spans="3:8" x14ac:dyDescent="0.3">
      <c r="C278" s="11" t="s">
        <v>26</v>
      </c>
      <c r="D278" s="11" t="s">
        <v>29</v>
      </c>
      <c r="E278" s="11" t="s">
        <v>17</v>
      </c>
      <c r="F278" s="11">
        <v>36</v>
      </c>
      <c r="G278" s="20">
        <v>3722.29</v>
      </c>
      <c r="H278" s="15">
        <v>3722.29</v>
      </c>
    </row>
    <row r="279" spans="3:8" x14ac:dyDescent="0.3">
      <c r="C279" s="9" t="s">
        <v>49</v>
      </c>
      <c r="D279" s="9" t="s">
        <v>22</v>
      </c>
      <c r="E279" s="9" t="s">
        <v>30</v>
      </c>
      <c r="F279" s="9">
        <v>48</v>
      </c>
      <c r="G279" s="19">
        <v>3713.0124999999998</v>
      </c>
      <c r="H279" s="14">
        <v>3713.0124999999998</v>
      </c>
    </row>
    <row r="280" spans="3:8" x14ac:dyDescent="0.3">
      <c r="C280" s="11" t="s">
        <v>15</v>
      </c>
      <c r="D280" s="11" t="s">
        <v>22</v>
      </c>
      <c r="E280" s="11" t="s">
        <v>27</v>
      </c>
      <c r="F280" s="11">
        <v>49</v>
      </c>
      <c r="G280" s="20">
        <v>3702.92</v>
      </c>
      <c r="H280" s="15">
        <v>3702.92</v>
      </c>
    </row>
    <row r="281" spans="3:8" x14ac:dyDescent="0.3">
      <c r="C281" s="11" t="s">
        <v>26</v>
      </c>
      <c r="D281" s="11" t="s">
        <v>29</v>
      </c>
      <c r="E281" s="11" t="s">
        <v>27</v>
      </c>
      <c r="F281" s="11">
        <v>12</v>
      </c>
      <c r="G281" s="20">
        <v>3671.3</v>
      </c>
      <c r="H281" s="15">
        <v>3671.3</v>
      </c>
    </row>
    <row r="282" spans="3:8" x14ac:dyDescent="0.3">
      <c r="C282" s="9" t="s">
        <v>59</v>
      </c>
      <c r="D282" s="9" t="s">
        <v>29</v>
      </c>
      <c r="E282" s="9" t="s">
        <v>27</v>
      </c>
      <c r="F282" s="9">
        <v>24</v>
      </c>
      <c r="G282" s="19">
        <v>3668.6</v>
      </c>
      <c r="H282" s="14">
        <v>3668.6</v>
      </c>
    </row>
    <row r="283" spans="3:8" x14ac:dyDescent="0.3">
      <c r="C283" s="9" t="s">
        <v>56</v>
      </c>
      <c r="D283" s="9" t="s">
        <v>29</v>
      </c>
      <c r="E283" s="9" t="s">
        <v>17</v>
      </c>
      <c r="F283" s="9">
        <v>22</v>
      </c>
      <c r="G283" s="19">
        <v>3653.22</v>
      </c>
      <c r="H283" s="14">
        <v>3653.22</v>
      </c>
    </row>
    <row r="284" spans="3:8" x14ac:dyDescent="0.3">
      <c r="C284" s="11" t="s">
        <v>56</v>
      </c>
      <c r="D284" s="11" t="s">
        <v>16</v>
      </c>
      <c r="E284" s="11" t="s">
        <v>27</v>
      </c>
      <c r="F284" s="11">
        <v>46</v>
      </c>
      <c r="G284" s="20">
        <v>3644.6</v>
      </c>
      <c r="H284" s="15">
        <v>3644.6</v>
      </c>
    </row>
    <row r="285" spans="3:8" x14ac:dyDescent="0.3">
      <c r="C285" s="11" t="s">
        <v>108</v>
      </c>
      <c r="D285" s="11" t="s">
        <v>29</v>
      </c>
      <c r="E285" s="11" t="s">
        <v>30</v>
      </c>
      <c r="F285" s="11">
        <v>44</v>
      </c>
      <c r="G285" s="20">
        <v>3644.596</v>
      </c>
      <c r="H285" s="15">
        <v>3644.596</v>
      </c>
    </row>
    <row r="286" spans="3:8" x14ac:dyDescent="0.3">
      <c r="C286" s="11" t="s">
        <v>49</v>
      </c>
      <c r="D286" s="11" t="s">
        <v>22</v>
      </c>
      <c r="E286" s="11" t="s">
        <v>17</v>
      </c>
      <c r="F286" s="11">
        <v>12</v>
      </c>
      <c r="G286" s="20">
        <v>3635.63</v>
      </c>
      <c r="H286" s="15">
        <v>3635.63</v>
      </c>
    </row>
    <row r="287" spans="3:8" x14ac:dyDescent="0.3">
      <c r="C287" s="11" t="s">
        <v>36</v>
      </c>
      <c r="D287" s="11" t="s">
        <v>22</v>
      </c>
      <c r="E287" s="11" t="s">
        <v>17</v>
      </c>
      <c r="F287" s="11">
        <v>26</v>
      </c>
      <c r="G287" s="20">
        <v>3617.64</v>
      </c>
      <c r="H287" s="15">
        <v>3617.64</v>
      </c>
    </row>
    <row r="288" spans="3:8" x14ac:dyDescent="0.3">
      <c r="C288" s="11" t="s">
        <v>36</v>
      </c>
      <c r="D288" s="11" t="s">
        <v>16</v>
      </c>
      <c r="E288" s="11" t="s">
        <v>17</v>
      </c>
      <c r="F288" s="11">
        <v>47</v>
      </c>
      <c r="G288" s="20">
        <v>3587.72</v>
      </c>
      <c r="H288" s="15">
        <v>3587.72</v>
      </c>
    </row>
    <row r="289" spans="3:8" x14ac:dyDescent="0.3">
      <c r="C289" s="11" t="s">
        <v>40</v>
      </c>
      <c r="D289" s="11" t="s">
        <v>22</v>
      </c>
      <c r="E289" s="11" t="s">
        <v>17</v>
      </c>
      <c r="F289" s="11">
        <v>28</v>
      </c>
      <c r="G289" s="20">
        <v>3582.79</v>
      </c>
      <c r="H289" s="15">
        <v>3582.79</v>
      </c>
    </row>
    <row r="290" spans="3:8" x14ac:dyDescent="0.3">
      <c r="C290" s="9" t="s">
        <v>36</v>
      </c>
      <c r="D290" s="9" t="s">
        <v>29</v>
      </c>
      <c r="E290" s="9" t="s">
        <v>27</v>
      </c>
      <c r="F290" s="9">
        <v>3</v>
      </c>
      <c r="G290" s="19">
        <v>3581.52</v>
      </c>
      <c r="H290" s="14">
        <v>3581.52</v>
      </c>
    </row>
    <row r="291" spans="3:8" x14ac:dyDescent="0.3">
      <c r="C291" s="9" t="s">
        <v>36</v>
      </c>
      <c r="D291" s="9" t="s">
        <v>22</v>
      </c>
      <c r="E291" s="9" t="s">
        <v>17</v>
      </c>
      <c r="F291" s="9">
        <v>34</v>
      </c>
      <c r="G291" s="19">
        <v>3577.11</v>
      </c>
      <c r="H291" s="14">
        <v>3577.11</v>
      </c>
    </row>
    <row r="292" spans="3:8" x14ac:dyDescent="0.3">
      <c r="C292" s="9" t="s">
        <v>70</v>
      </c>
      <c r="D292" s="9" t="s">
        <v>22</v>
      </c>
      <c r="E292" s="9" t="s">
        <v>17</v>
      </c>
      <c r="F292" s="9">
        <v>39</v>
      </c>
      <c r="G292" s="19">
        <v>3554.46</v>
      </c>
      <c r="H292" s="14">
        <v>3554.46</v>
      </c>
    </row>
    <row r="293" spans="3:8" x14ac:dyDescent="0.3">
      <c r="C293" s="9" t="s">
        <v>15</v>
      </c>
      <c r="D293" s="9" t="s">
        <v>29</v>
      </c>
      <c r="E293" s="9" t="s">
        <v>27</v>
      </c>
      <c r="F293" s="9">
        <v>46</v>
      </c>
      <c r="G293" s="19">
        <v>3533.97</v>
      </c>
      <c r="H293" s="14">
        <v>3533.97</v>
      </c>
    </row>
    <row r="294" spans="3:8" x14ac:dyDescent="0.3">
      <c r="C294" s="9" t="s">
        <v>36</v>
      </c>
      <c r="D294" s="9" t="s">
        <v>29</v>
      </c>
      <c r="E294" s="9" t="s">
        <v>17</v>
      </c>
      <c r="F294" s="9">
        <v>35</v>
      </c>
      <c r="G294" s="19">
        <v>3532.96</v>
      </c>
      <c r="H294" s="14">
        <v>3532.96</v>
      </c>
    </row>
    <row r="295" spans="3:8" x14ac:dyDescent="0.3">
      <c r="C295" s="11" t="s">
        <v>56</v>
      </c>
      <c r="D295" s="11" t="s">
        <v>29</v>
      </c>
      <c r="E295" s="11" t="s">
        <v>17</v>
      </c>
      <c r="F295" s="11">
        <v>29</v>
      </c>
      <c r="G295" s="20">
        <v>3524.55</v>
      </c>
      <c r="H295" s="15">
        <v>3524.55</v>
      </c>
    </row>
    <row r="296" spans="3:8" x14ac:dyDescent="0.3">
      <c r="C296" s="11" t="s">
        <v>56</v>
      </c>
      <c r="D296" s="11" t="s">
        <v>16</v>
      </c>
      <c r="E296" s="11" t="s">
        <v>30</v>
      </c>
      <c r="F296" s="11">
        <v>33</v>
      </c>
      <c r="G296" s="20">
        <v>3491.6129999999998</v>
      </c>
      <c r="H296" s="15">
        <v>3491.6129999999998</v>
      </c>
    </row>
    <row r="297" spans="3:8" x14ac:dyDescent="0.3">
      <c r="C297" s="11" t="s">
        <v>43</v>
      </c>
      <c r="D297" s="11" t="s">
        <v>22</v>
      </c>
      <c r="E297" s="11" t="s">
        <v>17</v>
      </c>
      <c r="F297" s="11">
        <v>20</v>
      </c>
      <c r="G297" s="20">
        <v>3467.28</v>
      </c>
      <c r="H297" s="15">
        <v>3467.28</v>
      </c>
    </row>
    <row r="298" spans="3:8" x14ac:dyDescent="0.3">
      <c r="C298" s="11" t="s">
        <v>40</v>
      </c>
      <c r="D298" s="11" t="s">
        <v>44</v>
      </c>
      <c r="E298" s="11" t="s">
        <v>27</v>
      </c>
      <c r="F298" s="11">
        <v>4</v>
      </c>
      <c r="G298" s="20">
        <v>3465.97</v>
      </c>
      <c r="H298" s="15">
        <v>3465.97</v>
      </c>
    </row>
    <row r="299" spans="3:8" x14ac:dyDescent="0.3">
      <c r="C299" s="9" t="s">
        <v>108</v>
      </c>
      <c r="D299" s="9" t="s">
        <v>22</v>
      </c>
      <c r="E299" s="9" t="s">
        <v>30</v>
      </c>
      <c r="F299" s="9">
        <v>1</v>
      </c>
      <c r="G299" s="19">
        <v>3457.99</v>
      </c>
      <c r="H299" s="14">
        <v>3457.99</v>
      </c>
    </row>
    <row r="300" spans="3:8" x14ac:dyDescent="0.3">
      <c r="C300" s="9" t="s">
        <v>49</v>
      </c>
      <c r="D300" s="9" t="s">
        <v>16</v>
      </c>
      <c r="E300" s="9" t="s">
        <v>30</v>
      </c>
      <c r="F300" s="9">
        <v>31</v>
      </c>
      <c r="G300" s="19">
        <v>3448.6455000000001</v>
      </c>
      <c r="H300" s="14">
        <v>3448.6455000000001</v>
      </c>
    </row>
    <row r="301" spans="3:8" x14ac:dyDescent="0.3">
      <c r="C301" s="11" t="s">
        <v>36</v>
      </c>
      <c r="D301" s="11" t="s">
        <v>44</v>
      </c>
      <c r="E301" s="11" t="s">
        <v>30</v>
      </c>
      <c r="F301" s="11">
        <v>11</v>
      </c>
      <c r="G301" s="20">
        <v>3443.21</v>
      </c>
      <c r="H301" s="15">
        <v>3443.21</v>
      </c>
    </row>
    <row r="302" spans="3:8" x14ac:dyDescent="0.3">
      <c r="C302" s="9" t="s">
        <v>56</v>
      </c>
      <c r="D302" s="9" t="s">
        <v>44</v>
      </c>
      <c r="E302" s="9" t="s">
        <v>17</v>
      </c>
      <c r="F302" s="9">
        <v>36</v>
      </c>
      <c r="G302" s="19">
        <v>3436.9</v>
      </c>
      <c r="H302" s="14">
        <v>3436.9</v>
      </c>
    </row>
    <row r="303" spans="3:8" x14ac:dyDescent="0.3">
      <c r="C303" s="11" t="s">
        <v>15</v>
      </c>
      <c r="D303" s="11" t="s">
        <v>29</v>
      </c>
      <c r="E303" s="11" t="s">
        <v>30</v>
      </c>
      <c r="F303" s="11">
        <v>48</v>
      </c>
      <c r="G303" s="20">
        <v>3410.1574999999998</v>
      </c>
      <c r="H303" s="15">
        <v>3410.1574999999998</v>
      </c>
    </row>
    <row r="304" spans="3:8" x14ac:dyDescent="0.3">
      <c r="C304" s="11" t="s">
        <v>43</v>
      </c>
      <c r="D304" s="11" t="s">
        <v>16</v>
      </c>
      <c r="E304" s="11" t="s">
        <v>27</v>
      </c>
      <c r="F304" s="11">
        <v>39</v>
      </c>
      <c r="G304" s="20">
        <v>3401.8</v>
      </c>
      <c r="H304" s="15">
        <v>3401.8</v>
      </c>
    </row>
    <row r="305" spans="3:8" x14ac:dyDescent="0.3">
      <c r="C305" s="11" t="s">
        <v>15</v>
      </c>
      <c r="D305" s="11" t="s">
        <v>22</v>
      </c>
      <c r="E305" s="11" t="s">
        <v>17</v>
      </c>
      <c r="F305" s="11">
        <v>48</v>
      </c>
      <c r="G305" s="20">
        <v>3397.72</v>
      </c>
      <c r="H305" s="15">
        <v>3397.72</v>
      </c>
    </row>
    <row r="306" spans="3:8" x14ac:dyDescent="0.3">
      <c r="C306" s="9" t="s">
        <v>26</v>
      </c>
      <c r="D306" s="9" t="s">
        <v>16</v>
      </c>
      <c r="E306" s="9" t="s">
        <v>17</v>
      </c>
      <c r="F306" s="9">
        <v>35</v>
      </c>
      <c r="G306" s="19">
        <v>3389.93</v>
      </c>
      <c r="H306" s="14">
        <v>3389.93</v>
      </c>
    </row>
    <row r="307" spans="3:8" x14ac:dyDescent="0.3">
      <c r="C307" s="11" t="s">
        <v>56</v>
      </c>
      <c r="D307" s="11" t="s">
        <v>22</v>
      </c>
      <c r="E307" s="11" t="s">
        <v>30</v>
      </c>
      <c r="F307" s="11">
        <v>34</v>
      </c>
      <c r="G307" s="20">
        <v>3375.3074999999999</v>
      </c>
      <c r="H307" s="15">
        <v>3375.3074999999999</v>
      </c>
    </row>
    <row r="308" spans="3:8" x14ac:dyDescent="0.3">
      <c r="C308" s="9" t="s">
        <v>36</v>
      </c>
      <c r="D308" s="9" t="s">
        <v>29</v>
      </c>
      <c r="E308" s="9" t="s">
        <v>17</v>
      </c>
      <c r="F308" s="9">
        <v>15</v>
      </c>
      <c r="G308" s="19">
        <v>3364.248</v>
      </c>
      <c r="H308" s="14">
        <v>3364.248</v>
      </c>
    </row>
    <row r="309" spans="3:8" x14ac:dyDescent="0.3">
      <c r="C309" s="9" t="s">
        <v>108</v>
      </c>
      <c r="D309" s="9" t="s">
        <v>22</v>
      </c>
      <c r="E309" s="9" t="s">
        <v>30</v>
      </c>
      <c r="F309" s="9">
        <v>19</v>
      </c>
      <c r="G309" s="19">
        <v>3355.154</v>
      </c>
      <c r="H309" s="14">
        <v>3355.154</v>
      </c>
    </row>
    <row r="310" spans="3:8" x14ac:dyDescent="0.3">
      <c r="C310" s="9" t="s">
        <v>56</v>
      </c>
      <c r="D310" s="9" t="s">
        <v>29</v>
      </c>
      <c r="E310" s="9" t="s">
        <v>17</v>
      </c>
      <c r="F310" s="9">
        <v>37</v>
      </c>
      <c r="G310" s="19">
        <v>3351.55</v>
      </c>
      <c r="H310" s="14">
        <v>3351.55</v>
      </c>
    </row>
    <row r="311" spans="3:8" x14ac:dyDescent="0.3">
      <c r="C311" s="11" t="s">
        <v>59</v>
      </c>
      <c r="D311" s="11" t="s">
        <v>22</v>
      </c>
      <c r="E311" s="11" t="s">
        <v>17</v>
      </c>
      <c r="F311" s="11">
        <v>13</v>
      </c>
      <c r="G311" s="20">
        <v>3335.27</v>
      </c>
      <c r="H311" s="15">
        <v>3335.27</v>
      </c>
    </row>
    <row r="312" spans="3:8" x14ac:dyDescent="0.3">
      <c r="C312" s="11" t="s">
        <v>59</v>
      </c>
      <c r="D312" s="11" t="s">
        <v>44</v>
      </c>
      <c r="E312" s="11" t="s">
        <v>17</v>
      </c>
      <c r="F312" s="11">
        <v>22</v>
      </c>
      <c r="G312" s="20">
        <v>3329.27</v>
      </c>
      <c r="H312" s="15">
        <v>3329.27</v>
      </c>
    </row>
    <row r="313" spans="3:8" x14ac:dyDescent="0.3">
      <c r="C313" s="9" t="s">
        <v>26</v>
      </c>
      <c r="D313" s="9" t="s">
        <v>22</v>
      </c>
      <c r="E313" s="9" t="s">
        <v>30</v>
      </c>
      <c r="F313" s="9">
        <v>35</v>
      </c>
      <c r="G313" s="19">
        <v>3310.9454999999998</v>
      </c>
      <c r="H313" s="14">
        <v>3310.9454999999998</v>
      </c>
    </row>
    <row r="314" spans="3:8" x14ac:dyDescent="0.3">
      <c r="C314" s="9" t="s">
        <v>15</v>
      </c>
      <c r="D314" s="9" t="s">
        <v>16</v>
      </c>
      <c r="E314" s="9" t="s">
        <v>17</v>
      </c>
      <c r="F314" s="9">
        <v>25</v>
      </c>
      <c r="G314" s="19">
        <v>3308.28</v>
      </c>
      <c r="H314" s="14">
        <v>3308.28</v>
      </c>
    </row>
    <row r="315" spans="3:8" x14ac:dyDescent="0.3">
      <c r="C315" s="9" t="s">
        <v>59</v>
      </c>
      <c r="D315" s="9" t="s">
        <v>22</v>
      </c>
      <c r="E315" s="9" t="s">
        <v>17</v>
      </c>
      <c r="F315" s="9">
        <v>23</v>
      </c>
      <c r="G315" s="19">
        <v>3301.33</v>
      </c>
      <c r="H315" s="14">
        <v>3301.33</v>
      </c>
    </row>
    <row r="316" spans="3:8" x14ac:dyDescent="0.3">
      <c r="C316" s="9" t="s">
        <v>56</v>
      </c>
      <c r="D316" s="9" t="s">
        <v>22</v>
      </c>
      <c r="E316" s="9" t="s">
        <v>30</v>
      </c>
      <c r="F316" s="9">
        <v>30</v>
      </c>
      <c r="G316" s="19">
        <v>3276.9965000000002</v>
      </c>
      <c r="H316" s="14">
        <v>3276.9965000000002</v>
      </c>
    </row>
    <row r="317" spans="3:8" x14ac:dyDescent="0.3">
      <c r="C317" s="9" t="s">
        <v>56</v>
      </c>
      <c r="D317" s="9" t="s">
        <v>16</v>
      </c>
      <c r="E317" s="9" t="s">
        <v>17</v>
      </c>
      <c r="F317" s="9">
        <v>29</v>
      </c>
      <c r="G317" s="19">
        <v>3218.42</v>
      </c>
      <c r="H317" s="14">
        <v>3218.42</v>
      </c>
    </row>
    <row r="318" spans="3:8" x14ac:dyDescent="0.3">
      <c r="C318" s="9" t="s">
        <v>40</v>
      </c>
      <c r="D318" s="9" t="s">
        <v>22</v>
      </c>
      <c r="E318" s="9" t="s">
        <v>17</v>
      </c>
      <c r="F318" s="9">
        <v>12</v>
      </c>
      <c r="G318" s="19">
        <v>3156.6</v>
      </c>
      <c r="H318" s="14">
        <v>3156.6</v>
      </c>
    </row>
    <row r="319" spans="3:8" x14ac:dyDescent="0.3">
      <c r="C319" s="11" t="s">
        <v>15</v>
      </c>
      <c r="D319" s="11" t="s">
        <v>22</v>
      </c>
      <c r="E319" s="11" t="s">
        <v>30</v>
      </c>
      <c r="F319" s="11">
        <v>45</v>
      </c>
      <c r="G319" s="20">
        <v>3116.7714999999998</v>
      </c>
      <c r="H319" s="15">
        <v>3116.7714999999998</v>
      </c>
    </row>
    <row r="320" spans="3:8" x14ac:dyDescent="0.3">
      <c r="C320" s="11" t="s">
        <v>36</v>
      </c>
      <c r="D320" s="11" t="s">
        <v>44</v>
      </c>
      <c r="E320" s="11" t="s">
        <v>27</v>
      </c>
      <c r="F320" s="11">
        <v>33</v>
      </c>
      <c r="G320" s="20">
        <v>3093.76</v>
      </c>
      <c r="H320" s="15">
        <v>3093.76</v>
      </c>
    </row>
    <row r="321" spans="3:8" x14ac:dyDescent="0.3">
      <c r="C321" s="9" t="s">
        <v>49</v>
      </c>
      <c r="D321" s="9" t="s">
        <v>22</v>
      </c>
      <c r="E321" s="9" t="s">
        <v>27</v>
      </c>
      <c r="F321" s="9">
        <v>50</v>
      </c>
      <c r="G321" s="19">
        <v>3089.06</v>
      </c>
      <c r="H321" s="14">
        <v>3089.06</v>
      </c>
    </row>
    <row r="322" spans="3:8" x14ac:dyDescent="0.3">
      <c r="C322" s="9" t="s">
        <v>49</v>
      </c>
      <c r="D322" s="9" t="s">
        <v>22</v>
      </c>
      <c r="E322" s="9" t="s">
        <v>17</v>
      </c>
      <c r="F322" s="9">
        <v>31</v>
      </c>
      <c r="G322" s="19">
        <v>3081.33</v>
      </c>
      <c r="H322" s="14">
        <v>3081.33</v>
      </c>
    </row>
    <row r="323" spans="3:8" x14ac:dyDescent="0.3">
      <c r="C323" s="11" t="s">
        <v>36</v>
      </c>
      <c r="D323" s="11" t="s">
        <v>16</v>
      </c>
      <c r="E323" s="11" t="s">
        <v>30</v>
      </c>
      <c r="F323" s="11">
        <v>17</v>
      </c>
      <c r="G323" s="20">
        <v>3064.6579999999999</v>
      </c>
      <c r="H323" s="15">
        <v>3064.6579999999999</v>
      </c>
    </row>
    <row r="324" spans="3:8" x14ac:dyDescent="0.3">
      <c r="C324" s="11" t="s">
        <v>49</v>
      </c>
      <c r="D324" s="11" t="s">
        <v>29</v>
      </c>
      <c r="E324" s="11" t="s">
        <v>27</v>
      </c>
      <c r="F324" s="11">
        <v>39</v>
      </c>
      <c r="G324" s="20">
        <v>3063.1</v>
      </c>
      <c r="H324" s="15">
        <v>3063.1</v>
      </c>
    </row>
    <row r="325" spans="3:8" x14ac:dyDescent="0.3">
      <c r="C325" s="9" t="s">
        <v>108</v>
      </c>
      <c r="D325" s="9" t="s">
        <v>22</v>
      </c>
      <c r="E325" s="9" t="s">
        <v>30</v>
      </c>
      <c r="F325" s="9">
        <v>32</v>
      </c>
      <c r="G325" s="19">
        <v>3046.01</v>
      </c>
      <c r="H325" s="14">
        <v>3046.01</v>
      </c>
    </row>
    <row r="326" spans="3:8" x14ac:dyDescent="0.3">
      <c r="C326" s="11" t="s">
        <v>56</v>
      </c>
      <c r="D326" s="11" t="s">
        <v>44</v>
      </c>
      <c r="E326" s="11" t="s">
        <v>17</v>
      </c>
      <c r="F326" s="11">
        <v>14</v>
      </c>
      <c r="G326" s="20">
        <v>3023.73</v>
      </c>
      <c r="H326" s="15">
        <v>3023.73</v>
      </c>
    </row>
    <row r="327" spans="3:8" x14ac:dyDescent="0.3">
      <c r="C327" s="9" t="s">
        <v>26</v>
      </c>
      <c r="D327" s="9" t="s">
        <v>22</v>
      </c>
      <c r="E327" s="9" t="s">
        <v>30</v>
      </c>
      <c r="F327" s="9">
        <v>25</v>
      </c>
      <c r="G327" s="19">
        <v>3019.41</v>
      </c>
      <c r="H327" s="14">
        <v>3019.41</v>
      </c>
    </row>
    <row r="328" spans="3:8" x14ac:dyDescent="0.3">
      <c r="C328" s="11" t="s">
        <v>56</v>
      </c>
      <c r="D328" s="11" t="s">
        <v>16</v>
      </c>
      <c r="E328" s="11" t="s">
        <v>30</v>
      </c>
      <c r="F328" s="11">
        <v>23</v>
      </c>
      <c r="G328" s="20">
        <v>2969.6365000000001</v>
      </c>
      <c r="H328" s="15">
        <v>2969.6365000000001</v>
      </c>
    </row>
    <row r="329" spans="3:8" x14ac:dyDescent="0.3">
      <c r="C329" s="9" t="s">
        <v>108</v>
      </c>
      <c r="D329" s="9" t="s">
        <v>22</v>
      </c>
      <c r="E329" s="9" t="s">
        <v>17</v>
      </c>
      <c r="F329" s="9">
        <v>46</v>
      </c>
      <c r="G329" s="19">
        <v>2968.66</v>
      </c>
      <c r="H329" s="14">
        <v>2968.66</v>
      </c>
    </row>
    <row r="330" spans="3:8" x14ac:dyDescent="0.3">
      <c r="C330" s="9" t="s">
        <v>56</v>
      </c>
      <c r="D330" s="9" t="s">
        <v>22</v>
      </c>
      <c r="E330" s="9" t="s">
        <v>27</v>
      </c>
      <c r="F330" s="9">
        <v>21</v>
      </c>
      <c r="G330" s="19">
        <v>2954.14</v>
      </c>
      <c r="H330" s="14">
        <v>2954.14</v>
      </c>
    </row>
    <row r="331" spans="3:8" x14ac:dyDescent="0.3">
      <c r="C331" s="9" t="s">
        <v>56</v>
      </c>
      <c r="D331" s="9" t="s">
        <v>22</v>
      </c>
      <c r="E331" s="9" t="s">
        <v>17</v>
      </c>
      <c r="F331" s="9">
        <v>29</v>
      </c>
      <c r="G331" s="19">
        <v>2946.05</v>
      </c>
      <c r="H331" s="14">
        <v>2946.05</v>
      </c>
    </row>
    <row r="332" spans="3:8" x14ac:dyDescent="0.3">
      <c r="C332" s="9" t="s">
        <v>36</v>
      </c>
      <c r="D332" s="9" t="s">
        <v>22</v>
      </c>
      <c r="E332" s="9" t="s">
        <v>27</v>
      </c>
      <c r="F332" s="9">
        <v>47</v>
      </c>
      <c r="G332" s="19">
        <v>2926.33</v>
      </c>
      <c r="H332" s="14">
        <v>2926.33</v>
      </c>
    </row>
    <row r="333" spans="3:8" x14ac:dyDescent="0.3">
      <c r="C333" s="11" t="s">
        <v>59</v>
      </c>
      <c r="D333" s="11" t="s">
        <v>22</v>
      </c>
      <c r="E333" s="11" t="s">
        <v>30</v>
      </c>
      <c r="F333" s="11">
        <v>37</v>
      </c>
      <c r="G333" s="20">
        <v>2912.0149999999999</v>
      </c>
      <c r="H333" s="15">
        <v>2912.0149999999999</v>
      </c>
    </row>
    <row r="334" spans="3:8" x14ac:dyDescent="0.3">
      <c r="C334" s="11" t="s">
        <v>56</v>
      </c>
      <c r="D334" s="11" t="s">
        <v>44</v>
      </c>
      <c r="E334" s="11" t="s">
        <v>27</v>
      </c>
      <c r="F334" s="11">
        <v>28</v>
      </c>
      <c r="G334" s="20">
        <v>2905.3</v>
      </c>
      <c r="H334" s="15">
        <v>2905.3</v>
      </c>
    </row>
    <row r="335" spans="3:8" x14ac:dyDescent="0.3">
      <c r="C335" s="11" t="s">
        <v>36</v>
      </c>
      <c r="D335" s="11" t="s">
        <v>44</v>
      </c>
      <c r="E335" s="11" t="s">
        <v>30</v>
      </c>
      <c r="F335" s="11">
        <v>19</v>
      </c>
      <c r="G335" s="20">
        <v>2899.98</v>
      </c>
      <c r="H335" s="15">
        <v>2899.98</v>
      </c>
    </row>
    <row r="336" spans="3:8" x14ac:dyDescent="0.3">
      <c r="C336" s="11" t="s">
        <v>59</v>
      </c>
      <c r="D336" s="11" t="s">
        <v>29</v>
      </c>
      <c r="E336" s="11" t="s">
        <v>30</v>
      </c>
      <c r="F336" s="11">
        <v>29</v>
      </c>
      <c r="G336" s="20">
        <v>2896.14</v>
      </c>
      <c r="H336" s="15">
        <v>2896.14</v>
      </c>
    </row>
    <row r="337" spans="3:8" x14ac:dyDescent="0.3">
      <c r="C337" s="9" t="s">
        <v>108</v>
      </c>
      <c r="D337" s="9" t="s">
        <v>22</v>
      </c>
      <c r="E337" s="9" t="s">
        <v>30</v>
      </c>
      <c r="F337" s="9">
        <v>31</v>
      </c>
      <c r="G337" s="19">
        <v>2893.31</v>
      </c>
      <c r="H337" s="14">
        <v>2893.31</v>
      </c>
    </row>
    <row r="338" spans="3:8" x14ac:dyDescent="0.3">
      <c r="C338" s="9" t="s">
        <v>265</v>
      </c>
      <c r="D338" s="9" t="s">
        <v>22</v>
      </c>
      <c r="E338" s="9" t="s">
        <v>17</v>
      </c>
      <c r="F338" s="9">
        <v>28</v>
      </c>
      <c r="G338" s="19">
        <v>2860.19</v>
      </c>
      <c r="H338" s="14">
        <v>2860.19</v>
      </c>
    </row>
    <row r="339" spans="3:8" x14ac:dyDescent="0.3">
      <c r="C339" s="9" t="s">
        <v>59</v>
      </c>
      <c r="D339" s="9" t="s">
        <v>22</v>
      </c>
      <c r="E339" s="9" t="s">
        <v>17</v>
      </c>
      <c r="F339" s="9">
        <v>26</v>
      </c>
      <c r="G339" s="19">
        <v>2808.08</v>
      </c>
      <c r="H339" s="14">
        <v>2808.08</v>
      </c>
    </row>
    <row r="340" spans="3:8" x14ac:dyDescent="0.3">
      <c r="C340" s="11" t="s">
        <v>56</v>
      </c>
      <c r="D340" s="11" t="s">
        <v>22</v>
      </c>
      <c r="E340" s="11" t="s">
        <v>30</v>
      </c>
      <c r="F340" s="11">
        <v>16</v>
      </c>
      <c r="G340" s="20">
        <v>2795.0039999999999</v>
      </c>
      <c r="H340" s="15">
        <v>2795.0039999999999</v>
      </c>
    </row>
    <row r="341" spans="3:8" x14ac:dyDescent="0.3">
      <c r="C341" s="9" t="s">
        <v>70</v>
      </c>
      <c r="D341" s="9" t="s">
        <v>22</v>
      </c>
      <c r="E341" s="9" t="s">
        <v>27</v>
      </c>
      <c r="F341" s="9">
        <v>21</v>
      </c>
      <c r="G341" s="19">
        <v>2781.82</v>
      </c>
      <c r="H341" s="14">
        <v>2781.82</v>
      </c>
    </row>
    <row r="342" spans="3:8" x14ac:dyDescent="0.3">
      <c r="C342" s="9" t="s">
        <v>108</v>
      </c>
      <c r="D342" s="9" t="s">
        <v>29</v>
      </c>
      <c r="E342" s="9" t="s">
        <v>30</v>
      </c>
      <c r="F342" s="9">
        <v>34</v>
      </c>
      <c r="G342" s="19">
        <v>2779.2</v>
      </c>
      <c r="H342" s="14">
        <v>2779.2</v>
      </c>
    </row>
    <row r="343" spans="3:8" x14ac:dyDescent="0.3">
      <c r="C343" s="9" t="s">
        <v>108</v>
      </c>
      <c r="D343" s="9" t="s">
        <v>22</v>
      </c>
      <c r="E343" s="9" t="s">
        <v>17</v>
      </c>
      <c r="F343" s="9">
        <v>29</v>
      </c>
      <c r="G343" s="19">
        <v>2770.79</v>
      </c>
      <c r="H343" s="14">
        <v>2770.79</v>
      </c>
    </row>
    <row r="344" spans="3:8" x14ac:dyDescent="0.3">
      <c r="C344" s="11" t="s">
        <v>56</v>
      </c>
      <c r="D344" s="11" t="s">
        <v>22</v>
      </c>
      <c r="E344" s="11" t="s">
        <v>30</v>
      </c>
      <c r="F344" s="11">
        <v>29</v>
      </c>
      <c r="G344" s="20">
        <v>2738.7849999999999</v>
      </c>
      <c r="H344" s="15">
        <v>2738.7849999999999</v>
      </c>
    </row>
    <row r="345" spans="3:8" x14ac:dyDescent="0.3">
      <c r="C345" s="9" t="s">
        <v>56</v>
      </c>
      <c r="D345" s="9" t="s">
        <v>29</v>
      </c>
      <c r="E345" s="9" t="s">
        <v>30</v>
      </c>
      <c r="F345" s="9">
        <v>21</v>
      </c>
      <c r="G345" s="19">
        <v>2731.73</v>
      </c>
      <c r="H345" s="14">
        <v>2731.73</v>
      </c>
    </row>
    <row r="346" spans="3:8" x14ac:dyDescent="0.3">
      <c r="C346" s="9" t="s">
        <v>40</v>
      </c>
      <c r="D346" s="9" t="s">
        <v>16</v>
      </c>
      <c r="E346" s="9" t="s">
        <v>17</v>
      </c>
      <c r="F346" s="9">
        <v>14</v>
      </c>
      <c r="G346" s="19">
        <v>2718.07</v>
      </c>
      <c r="H346" s="14">
        <v>2718.07</v>
      </c>
    </row>
    <row r="347" spans="3:8" x14ac:dyDescent="0.3">
      <c r="C347" s="11" t="s">
        <v>72</v>
      </c>
      <c r="D347" s="11" t="s">
        <v>29</v>
      </c>
      <c r="E347" s="11" t="s">
        <v>27</v>
      </c>
      <c r="F347" s="11">
        <v>26</v>
      </c>
      <c r="G347" s="20">
        <v>2703.45</v>
      </c>
      <c r="H347" s="15">
        <v>2703.45</v>
      </c>
    </row>
    <row r="348" spans="3:8" x14ac:dyDescent="0.3">
      <c r="C348" s="11" t="s">
        <v>26</v>
      </c>
      <c r="D348" s="11" t="s">
        <v>29</v>
      </c>
      <c r="E348" s="11" t="s">
        <v>27</v>
      </c>
      <c r="F348" s="11">
        <v>10</v>
      </c>
      <c r="G348" s="20">
        <v>2700.41</v>
      </c>
      <c r="H348" s="15">
        <v>2700.41</v>
      </c>
    </row>
    <row r="349" spans="3:8" x14ac:dyDescent="0.3">
      <c r="C349" s="11" t="s">
        <v>49</v>
      </c>
      <c r="D349" s="11" t="s">
        <v>22</v>
      </c>
      <c r="E349" s="11" t="s">
        <v>27</v>
      </c>
      <c r="F349" s="11">
        <v>22</v>
      </c>
      <c r="G349" s="20">
        <v>2684.98</v>
      </c>
      <c r="H349" s="15">
        <v>2684.98</v>
      </c>
    </row>
    <row r="350" spans="3:8" x14ac:dyDescent="0.3">
      <c r="C350" s="11" t="s">
        <v>59</v>
      </c>
      <c r="D350" s="11" t="s">
        <v>44</v>
      </c>
      <c r="E350" s="11" t="s">
        <v>17</v>
      </c>
      <c r="F350" s="11">
        <v>27</v>
      </c>
      <c r="G350" s="20">
        <v>2675.08</v>
      </c>
      <c r="H350" s="15">
        <v>2675.08</v>
      </c>
    </row>
    <row r="351" spans="3:8" x14ac:dyDescent="0.3">
      <c r="C351" s="11" t="s">
        <v>56</v>
      </c>
      <c r="D351" s="11" t="s">
        <v>22</v>
      </c>
      <c r="E351" s="11" t="s">
        <v>17</v>
      </c>
      <c r="F351" s="11">
        <v>45</v>
      </c>
      <c r="G351" s="20">
        <v>2673.08</v>
      </c>
      <c r="H351" s="15">
        <v>2673.08</v>
      </c>
    </row>
    <row r="352" spans="3:8" x14ac:dyDescent="0.3">
      <c r="C352" s="9" t="s">
        <v>49</v>
      </c>
      <c r="D352" s="9" t="s">
        <v>22</v>
      </c>
      <c r="E352" s="9" t="s">
        <v>17</v>
      </c>
      <c r="F352" s="9">
        <v>27</v>
      </c>
      <c r="G352" s="19">
        <v>2645.88</v>
      </c>
      <c r="H352" s="14">
        <v>2645.88</v>
      </c>
    </row>
    <row r="353" spans="3:8" x14ac:dyDescent="0.3">
      <c r="C353" s="9" t="s">
        <v>36</v>
      </c>
      <c r="D353" s="9" t="s">
        <v>44</v>
      </c>
      <c r="E353" s="9" t="s">
        <v>17</v>
      </c>
      <c r="F353" s="9">
        <v>37</v>
      </c>
      <c r="G353" s="19">
        <v>2638.79</v>
      </c>
      <c r="H353" s="14">
        <v>2638.79</v>
      </c>
    </row>
    <row r="354" spans="3:8" x14ac:dyDescent="0.3">
      <c r="C354" s="11" t="s">
        <v>40</v>
      </c>
      <c r="D354" s="11" t="s">
        <v>44</v>
      </c>
      <c r="E354" s="11" t="s">
        <v>30</v>
      </c>
      <c r="F354" s="11">
        <v>17</v>
      </c>
      <c r="G354" s="20">
        <v>2637.78</v>
      </c>
      <c r="H354" s="15">
        <v>2637.78</v>
      </c>
    </row>
    <row r="355" spans="3:8" x14ac:dyDescent="0.3">
      <c r="C355" s="9" t="s">
        <v>15</v>
      </c>
      <c r="D355" s="9" t="s">
        <v>29</v>
      </c>
      <c r="E355" s="9" t="s">
        <v>30</v>
      </c>
      <c r="F355" s="9">
        <v>34</v>
      </c>
      <c r="G355" s="19">
        <v>2632.4755</v>
      </c>
      <c r="H355" s="14">
        <v>2632.4755</v>
      </c>
    </row>
    <row r="356" spans="3:8" x14ac:dyDescent="0.3">
      <c r="C356" s="9" t="s">
        <v>26</v>
      </c>
      <c r="D356" s="9" t="s">
        <v>22</v>
      </c>
      <c r="E356" s="9" t="s">
        <v>30</v>
      </c>
      <c r="F356" s="9">
        <v>16</v>
      </c>
      <c r="G356" s="19">
        <v>2631.107</v>
      </c>
      <c r="H356" s="14">
        <v>2631.107</v>
      </c>
    </row>
    <row r="357" spans="3:8" x14ac:dyDescent="0.3">
      <c r="C357" s="9" t="s">
        <v>49</v>
      </c>
      <c r="D357" s="9" t="s">
        <v>44</v>
      </c>
      <c r="E357" s="9" t="s">
        <v>17</v>
      </c>
      <c r="F357" s="9">
        <v>21</v>
      </c>
      <c r="G357" s="19">
        <v>2629.6640000000002</v>
      </c>
      <c r="H357" s="14">
        <v>2629.6640000000002</v>
      </c>
    </row>
    <row r="358" spans="3:8" x14ac:dyDescent="0.3">
      <c r="C358" s="11" t="s">
        <v>56</v>
      </c>
      <c r="D358" s="11" t="s">
        <v>16</v>
      </c>
      <c r="E358" s="11" t="s">
        <v>30</v>
      </c>
      <c r="F358" s="11">
        <v>49</v>
      </c>
      <c r="G358" s="20">
        <v>2628.047</v>
      </c>
      <c r="H358" s="15">
        <v>2628.047</v>
      </c>
    </row>
    <row r="359" spans="3:8" x14ac:dyDescent="0.3">
      <c r="C359" s="11" t="s">
        <v>108</v>
      </c>
      <c r="D359" s="11" t="s">
        <v>22</v>
      </c>
      <c r="E359" s="11" t="s">
        <v>30</v>
      </c>
      <c r="F359" s="11">
        <v>25</v>
      </c>
      <c r="G359" s="20">
        <v>2614.3705</v>
      </c>
      <c r="H359" s="15">
        <v>2614.3705</v>
      </c>
    </row>
    <row r="360" spans="3:8" x14ac:dyDescent="0.3">
      <c r="C360" s="9" t="s">
        <v>56</v>
      </c>
      <c r="D360" s="9" t="s">
        <v>22</v>
      </c>
      <c r="E360" s="9" t="s">
        <v>17</v>
      </c>
      <c r="F360" s="9">
        <v>17</v>
      </c>
      <c r="G360" s="19">
        <v>2573.92</v>
      </c>
      <c r="H360" s="14">
        <v>2573.92</v>
      </c>
    </row>
    <row r="361" spans="3:8" x14ac:dyDescent="0.3">
      <c r="C361" s="9" t="s">
        <v>56</v>
      </c>
      <c r="D361" s="9" t="s">
        <v>22</v>
      </c>
      <c r="E361" s="9" t="s">
        <v>17</v>
      </c>
      <c r="F361" s="9">
        <v>20</v>
      </c>
      <c r="G361" s="19">
        <v>2573.29</v>
      </c>
      <c r="H361" s="14">
        <v>2573.29</v>
      </c>
    </row>
    <row r="362" spans="3:8" x14ac:dyDescent="0.3">
      <c r="C362" s="11" t="s">
        <v>56</v>
      </c>
      <c r="D362" s="11" t="s">
        <v>22</v>
      </c>
      <c r="E362" s="11" t="s">
        <v>30</v>
      </c>
      <c r="F362" s="11">
        <v>25</v>
      </c>
      <c r="G362" s="20">
        <v>2564.5774999999999</v>
      </c>
      <c r="H362" s="15">
        <v>2564.5774999999999</v>
      </c>
    </row>
    <row r="363" spans="3:8" x14ac:dyDescent="0.3">
      <c r="C363" s="11" t="s">
        <v>36</v>
      </c>
      <c r="D363" s="11" t="s">
        <v>16</v>
      </c>
      <c r="E363" s="11" t="s">
        <v>30</v>
      </c>
      <c r="F363" s="11">
        <v>21</v>
      </c>
      <c r="G363" s="20">
        <v>2561.6705000000002</v>
      </c>
      <c r="H363" s="15">
        <v>2561.6705000000002</v>
      </c>
    </row>
    <row r="364" spans="3:8" x14ac:dyDescent="0.3">
      <c r="C364" s="11" t="s">
        <v>56</v>
      </c>
      <c r="D364" s="11" t="s">
        <v>44</v>
      </c>
      <c r="E364" s="11" t="s">
        <v>30</v>
      </c>
      <c r="F364" s="11">
        <v>36</v>
      </c>
      <c r="G364" s="20">
        <v>2544.9850000000001</v>
      </c>
      <c r="H364" s="15">
        <v>2544.9850000000001</v>
      </c>
    </row>
    <row r="365" spans="3:8" x14ac:dyDescent="0.3">
      <c r="C365" s="11" t="s">
        <v>56</v>
      </c>
      <c r="D365" s="11" t="s">
        <v>22</v>
      </c>
      <c r="E365" s="11" t="s">
        <v>27</v>
      </c>
      <c r="F365" s="11">
        <v>19</v>
      </c>
      <c r="G365" s="20">
        <v>2536.1799999999998</v>
      </c>
      <c r="H365" s="15">
        <v>2536.1799999999998</v>
      </c>
    </row>
    <row r="366" spans="3:8" x14ac:dyDescent="0.3">
      <c r="C366" s="11" t="s">
        <v>126</v>
      </c>
      <c r="D366" s="11" t="s">
        <v>22</v>
      </c>
      <c r="E366" s="11" t="s">
        <v>27</v>
      </c>
      <c r="F366" s="11">
        <v>6</v>
      </c>
      <c r="G366" s="20">
        <v>2528.4899999999998</v>
      </c>
      <c r="H366" s="15">
        <v>2528.4899999999998</v>
      </c>
    </row>
    <row r="367" spans="3:8" x14ac:dyDescent="0.3">
      <c r="C367" s="9" t="s">
        <v>108</v>
      </c>
      <c r="D367" s="9" t="s">
        <v>29</v>
      </c>
      <c r="E367" s="9" t="s">
        <v>27</v>
      </c>
      <c r="F367" s="9">
        <v>50</v>
      </c>
      <c r="G367" s="19">
        <v>2510.71</v>
      </c>
      <c r="H367" s="14">
        <v>2510.71</v>
      </c>
    </row>
    <row r="368" spans="3:8" x14ac:dyDescent="0.3">
      <c r="C368" s="9" t="s">
        <v>108</v>
      </c>
      <c r="D368" s="9" t="s">
        <v>16</v>
      </c>
      <c r="E368" s="9" t="s">
        <v>27</v>
      </c>
      <c r="F368" s="9">
        <v>42</v>
      </c>
      <c r="G368" s="19">
        <v>2507.48</v>
      </c>
      <c r="H368" s="14">
        <v>2507.48</v>
      </c>
    </row>
    <row r="369" spans="3:8" x14ac:dyDescent="0.3">
      <c r="C369" s="9" t="s">
        <v>56</v>
      </c>
      <c r="D369" s="9" t="s">
        <v>22</v>
      </c>
      <c r="E369" s="9" t="s">
        <v>30</v>
      </c>
      <c r="F369" s="9">
        <v>45</v>
      </c>
      <c r="G369" s="19">
        <v>2503.3265000000001</v>
      </c>
      <c r="H369" s="14">
        <v>2503.3265000000001</v>
      </c>
    </row>
    <row r="370" spans="3:8" x14ac:dyDescent="0.3">
      <c r="C370" s="11" t="s">
        <v>108</v>
      </c>
      <c r="D370" s="11" t="s">
        <v>22</v>
      </c>
      <c r="E370" s="11" t="s">
        <v>17</v>
      </c>
      <c r="F370" s="11">
        <v>9</v>
      </c>
      <c r="G370" s="20">
        <v>2502.67</v>
      </c>
      <c r="H370" s="15">
        <v>2502.67</v>
      </c>
    </row>
    <row r="371" spans="3:8" x14ac:dyDescent="0.3">
      <c r="C371" s="9" t="s">
        <v>108</v>
      </c>
      <c r="D371" s="9" t="s">
        <v>16</v>
      </c>
      <c r="E371" s="9" t="s">
        <v>30</v>
      </c>
      <c r="F371" s="9">
        <v>33</v>
      </c>
      <c r="G371" s="19">
        <v>2492.9699999999998</v>
      </c>
      <c r="H371" s="14">
        <v>2492.9699999999998</v>
      </c>
    </row>
    <row r="372" spans="3:8" x14ac:dyDescent="0.3">
      <c r="C372" s="11" t="s">
        <v>59</v>
      </c>
      <c r="D372" s="11" t="s">
        <v>29</v>
      </c>
      <c r="E372" s="11" t="s">
        <v>30</v>
      </c>
      <c r="F372" s="11">
        <v>46</v>
      </c>
      <c r="G372" s="20">
        <v>2484.7455</v>
      </c>
      <c r="H372" s="15">
        <v>2484.7455</v>
      </c>
    </row>
    <row r="373" spans="3:8" x14ac:dyDescent="0.3">
      <c r="C373" s="11" t="s">
        <v>40</v>
      </c>
      <c r="D373" s="11" t="s">
        <v>16</v>
      </c>
      <c r="E373" s="11" t="s">
        <v>30</v>
      </c>
      <c r="F373" s="11">
        <v>20</v>
      </c>
      <c r="G373" s="20">
        <v>2458.2424999999998</v>
      </c>
      <c r="H373" s="15">
        <v>2458.2424999999998</v>
      </c>
    </row>
    <row r="374" spans="3:8" x14ac:dyDescent="0.3">
      <c r="C374" s="11" t="s">
        <v>72</v>
      </c>
      <c r="D374" s="11" t="s">
        <v>22</v>
      </c>
      <c r="E374" s="11" t="s">
        <v>27</v>
      </c>
      <c r="F374" s="11">
        <v>25</v>
      </c>
      <c r="G374" s="20">
        <v>2455.54</v>
      </c>
      <c r="H374" s="15">
        <v>2455.54</v>
      </c>
    </row>
    <row r="375" spans="3:8" x14ac:dyDescent="0.3">
      <c r="C375" s="11" t="s">
        <v>59</v>
      </c>
      <c r="D375" s="11" t="s">
        <v>29</v>
      </c>
      <c r="E375" s="11" t="s">
        <v>30</v>
      </c>
      <c r="F375" s="11">
        <v>44</v>
      </c>
      <c r="G375" s="20">
        <v>2443.3420000000001</v>
      </c>
      <c r="H375" s="15">
        <v>2443.3420000000001</v>
      </c>
    </row>
    <row r="376" spans="3:8" x14ac:dyDescent="0.3">
      <c r="C376" s="11" t="s">
        <v>59</v>
      </c>
      <c r="D376" s="11" t="s">
        <v>29</v>
      </c>
      <c r="E376" s="11" t="s">
        <v>17</v>
      </c>
      <c r="F376" s="11">
        <v>50</v>
      </c>
      <c r="G376" s="20">
        <v>2437.67</v>
      </c>
      <c r="H376" s="15">
        <v>2437.67</v>
      </c>
    </row>
    <row r="377" spans="3:8" x14ac:dyDescent="0.3">
      <c r="C377" s="11" t="s">
        <v>36</v>
      </c>
      <c r="D377" s="11" t="s">
        <v>44</v>
      </c>
      <c r="E377" s="11" t="s">
        <v>30</v>
      </c>
      <c r="F377" s="11">
        <v>25</v>
      </c>
      <c r="G377" s="20">
        <v>2427.25</v>
      </c>
      <c r="H377" s="15">
        <v>2427.25</v>
      </c>
    </row>
    <row r="378" spans="3:8" x14ac:dyDescent="0.3">
      <c r="C378" s="11" t="s">
        <v>59</v>
      </c>
      <c r="D378" s="11" t="s">
        <v>44</v>
      </c>
      <c r="E378" s="11" t="s">
        <v>30</v>
      </c>
      <c r="F378" s="11">
        <v>44</v>
      </c>
      <c r="G378" s="20">
        <v>2422.4405000000002</v>
      </c>
      <c r="H378" s="15">
        <v>2422.4405000000002</v>
      </c>
    </row>
    <row r="379" spans="3:8" x14ac:dyDescent="0.3">
      <c r="C379" s="9" t="s">
        <v>59</v>
      </c>
      <c r="D379" s="9" t="s">
        <v>16</v>
      </c>
      <c r="E379" s="9" t="s">
        <v>30</v>
      </c>
      <c r="F379" s="9">
        <v>42</v>
      </c>
      <c r="G379" s="19">
        <v>2414.9944999999998</v>
      </c>
      <c r="H379" s="14">
        <v>2414.9944999999998</v>
      </c>
    </row>
    <row r="380" spans="3:8" x14ac:dyDescent="0.3">
      <c r="C380" s="9" t="s">
        <v>49</v>
      </c>
      <c r="D380" s="9" t="s">
        <v>29</v>
      </c>
      <c r="E380" s="9" t="s">
        <v>27</v>
      </c>
      <c r="F380" s="9">
        <v>39</v>
      </c>
      <c r="G380" s="19">
        <v>2405</v>
      </c>
      <c r="H380" s="14">
        <v>2405</v>
      </c>
    </row>
    <row r="381" spans="3:8" x14ac:dyDescent="0.3">
      <c r="C381" s="9" t="s">
        <v>59</v>
      </c>
      <c r="D381" s="9" t="s">
        <v>16</v>
      </c>
      <c r="E381" s="9" t="s">
        <v>30</v>
      </c>
      <c r="F381" s="9">
        <v>22</v>
      </c>
      <c r="G381" s="19">
        <v>2403.1370000000002</v>
      </c>
      <c r="H381" s="14">
        <v>2403.1370000000002</v>
      </c>
    </row>
    <row r="382" spans="3:8" x14ac:dyDescent="0.3">
      <c r="C382" s="11" t="s">
        <v>56</v>
      </c>
      <c r="D382" s="11" t="s">
        <v>22</v>
      </c>
      <c r="E382" s="11" t="s">
        <v>30</v>
      </c>
      <c r="F382" s="11">
        <v>13</v>
      </c>
      <c r="G382" s="20">
        <v>2388.636</v>
      </c>
      <c r="H382" s="15">
        <v>2388.636</v>
      </c>
    </row>
    <row r="383" spans="3:8" x14ac:dyDescent="0.3">
      <c r="C383" s="9" t="s">
        <v>40</v>
      </c>
      <c r="D383" s="9" t="s">
        <v>22</v>
      </c>
      <c r="E383" s="9" t="s">
        <v>30</v>
      </c>
      <c r="F383" s="9">
        <v>26</v>
      </c>
      <c r="G383" s="19">
        <v>2379.3285000000001</v>
      </c>
      <c r="H383" s="14">
        <v>2379.3285000000001</v>
      </c>
    </row>
    <row r="384" spans="3:8" x14ac:dyDescent="0.3">
      <c r="C384" s="11" t="s">
        <v>40</v>
      </c>
      <c r="D384" s="11" t="s">
        <v>22</v>
      </c>
      <c r="E384" s="11" t="s">
        <v>30</v>
      </c>
      <c r="F384" s="11">
        <v>50</v>
      </c>
      <c r="G384" s="20">
        <v>2337.0300000000002</v>
      </c>
      <c r="H384" s="15">
        <v>2337.0300000000002</v>
      </c>
    </row>
    <row r="385" spans="3:8" x14ac:dyDescent="0.3">
      <c r="C385" s="9" t="s">
        <v>40</v>
      </c>
      <c r="D385" s="9" t="s">
        <v>22</v>
      </c>
      <c r="E385" s="9" t="s">
        <v>17</v>
      </c>
      <c r="F385" s="9">
        <v>6</v>
      </c>
      <c r="G385" s="19">
        <v>2320.35</v>
      </c>
      <c r="H385" s="14">
        <v>2320.35</v>
      </c>
    </row>
    <row r="386" spans="3:8" x14ac:dyDescent="0.3">
      <c r="C386" s="11" t="s">
        <v>15</v>
      </c>
      <c r="D386" s="11" t="s">
        <v>16</v>
      </c>
      <c r="E386" s="11" t="s">
        <v>30</v>
      </c>
      <c r="F386" s="11">
        <v>41</v>
      </c>
      <c r="G386" s="20">
        <v>2303.7125000000001</v>
      </c>
      <c r="H386" s="15">
        <v>2303.7125000000001</v>
      </c>
    </row>
    <row r="387" spans="3:8" x14ac:dyDescent="0.3">
      <c r="C387" s="11" t="s">
        <v>36</v>
      </c>
      <c r="D387" s="11" t="s">
        <v>22</v>
      </c>
      <c r="E387" s="11" t="s">
        <v>30</v>
      </c>
      <c r="F387" s="11">
        <v>8</v>
      </c>
      <c r="G387" s="20">
        <v>2302.36</v>
      </c>
      <c r="H387" s="15">
        <v>2302.36</v>
      </c>
    </row>
    <row r="388" spans="3:8" x14ac:dyDescent="0.3">
      <c r="C388" s="11" t="s">
        <v>56</v>
      </c>
      <c r="D388" s="11" t="s">
        <v>29</v>
      </c>
      <c r="E388" s="11" t="s">
        <v>30</v>
      </c>
      <c r="F388" s="11">
        <v>23</v>
      </c>
      <c r="G388" s="20">
        <v>2296.7600000000002</v>
      </c>
      <c r="H388" s="15">
        <v>2296.7600000000002</v>
      </c>
    </row>
    <row r="389" spans="3:8" x14ac:dyDescent="0.3">
      <c r="C389" s="9" t="s">
        <v>56</v>
      </c>
      <c r="D389" s="9" t="s">
        <v>16</v>
      </c>
      <c r="E389" s="9" t="s">
        <v>27</v>
      </c>
      <c r="F389" s="9">
        <v>48</v>
      </c>
      <c r="G389" s="19">
        <v>2283.2199999999998</v>
      </c>
      <c r="H389" s="14">
        <v>2283.2199999999998</v>
      </c>
    </row>
    <row r="390" spans="3:8" x14ac:dyDescent="0.3">
      <c r="C390" s="9" t="s">
        <v>15</v>
      </c>
      <c r="D390" s="9" t="s">
        <v>29</v>
      </c>
      <c r="E390" s="9" t="s">
        <v>17</v>
      </c>
      <c r="F390" s="9">
        <v>12</v>
      </c>
      <c r="G390" s="19">
        <v>2266.6999999999998</v>
      </c>
      <c r="H390" s="14">
        <v>2266.6999999999998</v>
      </c>
    </row>
    <row r="391" spans="3:8" x14ac:dyDescent="0.3">
      <c r="C391" s="9" t="s">
        <v>15</v>
      </c>
      <c r="D391" s="9" t="s">
        <v>44</v>
      </c>
      <c r="E391" s="9" t="s">
        <v>27</v>
      </c>
      <c r="F391" s="9">
        <v>38</v>
      </c>
      <c r="G391" s="19">
        <v>2257.88</v>
      </c>
      <c r="H391" s="14">
        <v>2257.88</v>
      </c>
    </row>
    <row r="392" spans="3:8" x14ac:dyDescent="0.3">
      <c r="C392" s="11" t="s">
        <v>56</v>
      </c>
      <c r="D392" s="11" t="s">
        <v>16</v>
      </c>
      <c r="E392" s="11" t="s">
        <v>27</v>
      </c>
      <c r="F392" s="11">
        <v>20</v>
      </c>
      <c r="G392" s="20">
        <v>2227.34</v>
      </c>
      <c r="H392" s="15">
        <v>2227.34</v>
      </c>
    </row>
    <row r="393" spans="3:8" x14ac:dyDescent="0.3">
      <c r="C393" s="11" t="s">
        <v>56</v>
      </c>
      <c r="D393" s="11" t="s">
        <v>29</v>
      </c>
      <c r="E393" s="11" t="s">
        <v>30</v>
      </c>
      <c r="F393" s="11">
        <v>3</v>
      </c>
      <c r="G393" s="20">
        <v>2222.61</v>
      </c>
      <c r="H393" s="15">
        <v>2222.61</v>
      </c>
    </row>
    <row r="394" spans="3:8" x14ac:dyDescent="0.3">
      <c r="C394" s="9" t="s">
        <v>40</v>
      </c>
      <c r="D394" s="9" t="s">
        <v>16</v>
      </c>
      <c r="E394" s="9" t="s">
        <v>27</v>
      </c>
      <c r="F394" s="9">
        <v>4</v>
      </c>
      <c r="G394" s="19">
        <v>2206.17</v>
      </c>
      <c r="H394" s="14">
        <v>2206.17</v>
      </c>
    </row>
    <row r="395" spans="3:8" x14ac:dyDescent="0.3">
      <c r="C395" s="11" t="s">
        <v>59</v>
      </c>
      <c r="D395" s="11" t="s">
        <v>44</v>
      </c>
      <c r="E395" s="11" t="s">
        <v>30</v>
      </c>
      <c r="F395" s="11">
        <v>20</v>
      </c>
      <c r="G395" s="20">
        <v>2197.4115000000002</v>
      </c>
      <c r="H395" s="15">
        <v>2197.4115000000002</v>
      </c>
    </row>
    <row r="396" spans="3:8" x14ac:dyDescent="0.3">
      <c r="C396" s="11" t="s">
        <v>36</v>
      </c>
      <c r="D396" s="11" t="s">
        <v>29</v>
      </c>
      <c r="E396" s="11" t="s">
        <v>27</v>
      </c>
      <c r="F396" s="11">
        <v>37</v>
      </c>
      <c r="G396" s="20">
        <v>2192.63</v>
      </c>
      <c r="H396" s="15">
        <v>2192.63</v>
      </c>
    </row>
    <row r="397" spans="3:8" x14ac:dyDescent="0.3">
      <c r="C397" s="11" t="s">
        <v>56</v>
      </c>
      <c r="D397" s="11" t="s">
        <v>16</v>
      </c>
      <c r="E397" s="11" t="s">
        <v>30</v>
      </c>
      <c r="F397" s="11">
        <v>39</v>
      </c>
      <c r="G397" s="20">
        <v>2192.4389999999999</v>
      </c>
      <c r="H397" s="15">
        <v>2192.4389999999999</v>
      </c>
    </row>
    <row r="398" spans="3:8" x14ac:dyDescent="0.3">
      <c r="C398" s="11" t="s">
        <v>59</v>
      </c>
      <c r="D398" s="11" t="s">
        <v>44</v>
      </c>
      <c r="E398" s="11" t="s">
        <v>30</v>
      </c>
      <c r="F398" s="11">
        <v>48</v>
      </c>
      <c r="G398" s="20">
        <v>2174.4189999999999</v>
      </c>
      <c r="H398" s="15">
        <v>2174.4189999999999</v>
      </c>
    </row>
    <row r="399" spans="3:8" x14ac:dyDescent="0.3">
      <c r="C399" s="11" t="s">
        <v>108</v>
      </c>
      <c r="D399" s="11" t="s">
        <v>22</v>
      </c>
      <c r="E399" s="11" t="s">
        <v>30</v>
      </c>
      <c r="F399" s="11">
        <v>26</v>
      </c>
      <c r="G399" s="20">
        <v>2169.7525000000001</v>
      </c>
      <c r="H399" s="15">
        <v>2169.7525000000001</v>
      </c>
    </row>
    <row r="400" spans="3:8" x14ac:dyDescent="0.3">
      <c r="C400" s="11" t="s">
        <v>15</v>
      </c>
      <c r="D400" s="11" t="s">
        <v>29</v>
      </c>
      <c r="E400" s="11" t="s">
        <v>30</v>
      </c>
      <c r="F400" s="11">
        <v>20</v>
      </c>
      <c r="G400" s="20">
        <v>2162.8164999999999</v>
      </c>
      <c r="H400" s="15">
        <v>2162.8164999999999</v>
      </c>
    </row>
    <row r="401" spans="3:8" x14ac:dyDescent="0.3">
      <c r="C401" s="11" t="s">
        <v>15</v>
      </c>
      <c r="D401" s="11" t="s">
        <v>16</v>
      </c>
      <c r="E401" s="11" t="s">
        <v>27</v>
      </c>
      <c r="F401" s="11">
        <v>34</v>
      </c>
      <c r="G401" s="20">
        <v>2154.34</v>
      </c>
      <c r="H401" s="15">
        <v>2154.34</v>
      </c>
    </row>
    <row r="402" spans="3:8" x14ac:dyDescent="0.3">
      <c r="C402" s="11" t="s">
        <v>40</v>
      </c>
      <c r="D402" s="11" t="s">
        <v>29</v>
      </c>
      <c r="E402" s="11" t="s">
        <v>30</v>
      </c>
      <c r="F402" s="11">
        <v>37</v>
      </c>
      <c r="G402" s="20">
        <v>2143.2154999999998</v>
      </c>
      <c r="H402" s="15">
        <v>2143.2154999999998</v>
      </c>
    </row>
    <row r="403" spans="3:8" x14ac:dyDescent="0.3">
      <c r="C403" s="11" t="s">
        <v>56</v>
      </c>
      <c r="D403" s="11" t="s">
        <v>29</v>
      </c>
      <c r="E403" s="11" t="s">
        <v>17</v>
      </c>
      <c r="F403" s="11">
        <v>15</v>
      </c>
      <c r="G403" s="20">
        <v>2130.66</v>
      </c>
      <c r="H403" s="15">
        <v>2130.66</v>
      </c>
    </row>
    <row r="404" spans="3:8" x14ac:dyDescent="0.3">
      <c r="C404" s="11" t="s">
        <v>15</v>
      </c>
      <c r="D404" s="11" t="s">
        <v>22</v>
      </c>
      <c r="E404" s="11" t="s">
        <v>17</v>
      </c>
      <c r="F404" s="11">
        <v>35</v>
      </c>
      <c r="G404" s="20">
        <v>2130.31</v>
      </c>
      <c r="H404" s="15">
        <v>2130.31</v>
      </c>
    </row>
    <row r="405" spans="3:8" x14ac:dyDescent="0.3">
      <c r="C405" s="9" t="s">
        <v>72</v>
      </c>
      <c r="D405" s="9" t="s">
        <v>29</v>
      </c>
      <c r="E405" s="9" t="s">
        <v>17</v>
      </c>
      <c r="F405" s="9">
        <v>40</v>
      </c>
      <c r="G405" s="19">
        <v>2108.21</v>
      </c>
      <c r="H405" s="14">
        <v>2108.21</v>
      </c>
    </row>
    <row r="406" spans="3:8" x14ac:dyDescent="0.3">
      <c r="C406" s="11" t="s">
        <v>59</v>
      </c>
      <c r="D406" s="11" t="s">
        <v>44</v>
      </c>
      <c r="E406" s="11" t="s">
        <v>17</v>
      </c>
      <c r="F406" s="11">
        <v>14</v>
      </c>
      <c r="G406" s="20">
        <v>2085.9299999999998</v>
      </c>
      <c r="H406" s="15">
        <v>2085.9299999999998</v>
      </c>
    </row>
    <row r="407" spans="3:8" x14ac:dyDescent="0.3">
      <c r="C407" s="9" t="s">
        <v>59</v>
      </c>
      <c r="D407" s="9" t="s">
        <v>44</v>
      </c>
      <c r="E407" s="9" t="s">
        <v>27</v>
      </c>
      <c r="F407" s="9">
        <v>49</v>
      </c>
      <c r="G407" s="19">
        <v>2072.12</v>
      </c>
      <c r="H407" s="14">
        <v>2072.12</v>
      </c>
    </row>
    <row r="408" spans="3:8" x14ac:dyDescent="0.3">
      <c r="C408" s="11" t="s">
        <v>56</v>
      </c>
      <c r="D408" s="11" t="s">
        <v>29</v>
      </c>
      <c r="E408" s="11" t="s">
        <v>30</v>
      </c>
      <c r="F408" s="11">
        <v>14</v>
      </c>
      <c r="G408" s="20">
        <v>2070.6799999999998</v>
      </c>
      <c r="H408" s="15">
        <v>2070.6799999999998</v>
      </c>
    </row>
    <row r="409" spans="3:8" x14ac:dyDescent="0.3">
      <c r="C409" s="9" t="s">
        <v>56</v>
      </c>
      <c r="D409" s="9" t="s">
        <v>16</v>
      </c>
      <c r="E409" s="9" t="s">
        <v>30</v>
      </c>
      <c r="F409" s="9">
        <v>2</v>
      </c>
      <c r="G409" s="19">
        <v>2055.9699999999998</v>
      </c>
      <c r="H409" s="14">
        <v>2055.9699999999998</v>
      </c>
    </row>
    <row r="410" spans="3:8" x14ac:dyDescent="0.3">
      <c r="C410" s="11" t="s">
        <v>26</v>
      </c>
      <c r="D410" s="11" t="s">
        <v>22</v>
      </c>
      <c r="E410" s="11" t="s">
        <v>27</v>
      </c>
      <c r="F410" s="11">
        <v>7</v>
      </c>
      <c r="G410" s="20">
        <v>2039.56</v>
      </c>
      <c r="H410" s="15">
        <v>2039.56</v>
      </c>
    </row>
    <row r="411" spans="3:8" x14ac:dyDescent="0.3">
      <c r="C411" s="11" t="s">
        <v>40</v>
      </c>
      <c r="D411" s="11" t="s">
        <v>44</v>
      </c>
      <c r="E411" s="11" t="s">
        <v>17</v>
      </c>
      <c r="F411" s="11">
        <v>21</v>
      </c>
      <c r="G411" s="20">
        <v>2039.33</v>
      </c>
      <c r="H411" s="15">
        <v>2039.33</v>
      </c>
    </row>
    <row r="412" spans="3:8" x14ac:dyDescent="0.3">
      <c r="C412" s="9" t="s">
        <v>49</v>
      </c>
      <c r="D412" s="9" t="s">
        <v>44</v>
      </c>
      <c r="E412" s="9" t="s">
        <v>30</v>
      </c>
      <c r="F412" s="9">
        <v>3</v>
      </c>
      <c r="G412" s="19">
        <v>2036.97</v>
      </c>
      <c r="H412" s="14">
        <v>2036.97</v>
      </c>
    </row>
    <row r="413" spans="3:8" x14ac:dyDescent="0.3">
      <c r="C413" s="11" t="s">
        <v>126</v>
      </c>
      <c r="D413" s="11" t="s">
        <v>22</v>
      </c>
      <c r="E413" s="11" t="s">
        <v>17</v>
      </c>
      <c r="F413" s="11">
        <v>18</v>
      </c>
      <c r="G413" s="20">
        <v>2022.65</v>
      </c>
      <c r="H413" s="15">
        <v>2022.65</v>
      </c>
    </row>
    <row r="414" spans="3:8" x14ac:dyDescent="0.3">
      <c r="C414" s="9" t="s">
        <v>15</v>
      </c>
      <c r="D414" s="9" t="s">
        <v>29</v>
      </c>
      <c r="E414" s="9" t="s">
        <v>17</v>
      </c>
      <c r="F414" s="9">
        <v>11</v>
      </c>
      <c r="G414" s="19">
        <v>2020.58</v>
      </c>
      <c r="H414" s="14">
        <v>2020.58</v>
      </c>
    </row>
    <row r="415" spans="3:8" x14ac:dyDescent="0.3">
      <c r="C415" s="11" t="s">
        <v>43</v>
      </c>
      <c r="D415" s="11" t="s">
        <v>22</v>
      </c>
      <c r="E415" s="11" t="s">
        <v>17</v>
      </c>
      <c r="F415" s="11">
        <v>29</v>
      </c>
      <c r="G415" s="20">
        <v>2018.45</v>
      </c>
      <c r="H415" s="15">
        <v>2018.45</v>
      </c>
    </row>
    <row r="416" spans="3:8" x14ac:dyDescent="0.3">
      <c r="C416" s="9" t="s">
        <v>40</v>
      </c>
      <c r="D416" s="9" t="s">
        <v>22</v>
      </c>
      <c r="E416" s="9" t="s">
        <v>30</v>
      </c>
      <c r="F416" s="9">
        <v>12</v>
      </c>
      <c r="G416" s="19">
        <v>2011.6355000000001</v>
      </c>
      <c r="H416" s="14">
        <v>2011.6355000000001</v>
      </c>
    </row>
    <row r="417" spans="3:8" x14ac:dyDescent="0.3">
      <c r="C417" s="9" t="s">
        <v>56</v>
      </c>
      <c r="D417" s="9" t="s">
        <v>44</v>
      </c>
      <c r="E417" s="9" t="s">
        <v>27</v>
      </c>
      <c r="F417" s="9">
        <v>34</v>
      </c>
      <c r="G417" s="19">
        <v>2010.89</v>
      </c>
      <c r="H417" s="14">
        <v>2010.89</v>
      </c>
    </row>
    <row r="418" spans="3:8" x14ac:dyDescent="0.3">
      <c r="C418" s="11" t="s">
        <v>15</v>
      </c>
      <c r="D418" s="11" t="s">
        <v>29</v>
      </c>
      <c r="E418" s="11" t="s">
        <v>27</v>
      </c>
      <c r="F418" s="11">
        <v>9</v>
      </c>
      <c r="G418" s="20">
        <v>2007.24</v>
      </c>
      <c r="H418" s="15">
        <v>2007.24</v>
      </c>
    </row>
    <row r="419" spans="3:8" x14ac:dyDescent="0.3">
      <c r="C419" s="11" t="s">
        <v>40</v>
      </c>
      <c r="D419" s="11" t="s">
        <v>22</v>
      </c>
      <c r="E419" s="11" t="s">
        <v>17</v>
      </c>
      <c r="F419" s="11">
        <v>32</v>
      </c>
      <c r="G419" s="20">
        <v>1997.13</v>
      </c>
      <c r="H419" s="15">
        <v>1997.13</v>
      </c>
    </row>
    <row r="420" spans="3:8" x14ac:dyDescent="0.3">
      <c r="C420" s="9" t="s">
        <v>56</v>
      </c>
      <c r="D420" s="9" t="s">
        <v>29</v>
      </c>
      <c r="E420" s="9" t="s">
        <v>27</v>
      </c>
      <c r="F420" s="9">
        <v>47</v>
      </c>
      <c r="G420" s="19">
        <v>1980.37</v>
      </c>
      <c r="H420" s="14">
        <v>1980.37</v>
      </c>
    </row>
    <row r="421" spans="3:8" x14ac:dyDescent="0.3">
      <c r="C421" s="11" t="s">
        <v>40</v>
      </c>
      <c r="D421" s="11" t="s">
        <v>29</v>
      </c>
      <c r="E421" s="11" t="s">
        <v>30</v>
      </c>
      <c r="F421" s="11">
        <v>38</v>
      </c>
      <c r="G421" s="20">
        <v>1978.4345000000001</v>
      </c>
      <c r="H421" s="15">
        <v>1978.4345000000001</v>
      </c>
    </row>
    <row r="422" spans="3:8" x14ac:dyDescent="0.3">
      <c r="C422" s="11" t="s">
        <v>56</v>
      </c>
      <c r="D422" s="11" t="s">
        <v>44</v>
      </c>
      <c r="E422" s="11" t="s">
        <v>27</v>
      </c>
      <c r="F422" s="11">
        <v>32</v>
      </c>
      <c r="G422" s="20">
        <v>1974.66</v>
      </c>
      <c r="H422" s="15">
        <v>1974.66</v>
      </c>
    </row>
    <row r="423" spans="3:8" x14ac:dyDescent="0.3">
      <c r="C423" s="9" t="s">
        <v>36</v>
      </c>
      <c r="D423" s="9" t="s">
        <v>44</v>
      </c>
      <c r="E423" s="9" t="s">
        <v>17</v>
      </c>
      <c r="F423" s="9">
        <v>28</v>
      </c>
      <c r="G423" s="19">
        <v>1971.56</v>
      </c>
      <c r="H423" s="14">
        <v>1971.56</v>
      </c>
    </row>
    <row r="424" spans="3:8" x14ac:dyDescent="0.3">
      <c r="C424" s="9" t="s">
        <v>56</v>
      </c>
      <c r="D424" s="9" t="s">
        <v>29</v>
      </c>
      <c r="E424" s="9" t="s">
        <v>17</v>
      </c>
      <c r="F424" s="9">
        <v>24</v>
      </c>
      <c r="G424" s="19">
        <v>1965.21</v>
      </c>
      <c r="H424" s="14">
        <v>1965.21</v>
      </c>
    </row>
    <row r="425" spans="3:8" x14ac:dyDescent="0.3">
      <c r="C425" s="11" t="s">
        <v>40</v>
      </c>
      <c r="D425" s="11" t="s">
        <v>22</v>
      </c>
      <c r="E425" s="11" t="s">
        <v>17</v>
      </c>
      <c r="F425" s="11">
        <v>10</v>
      </c>
      <c r="G425" s="20">
        <v>1961.68</v>
      </c>
      <c r="H425" s="15">
        <v>1961.68</v>
      </c>
    </row>
    <row r="426" spans="3:8" x14ac:dyDescent="0.3">
      <c r="C426" s="11" t="s">
        <v>43</v>
      </c>
      <c r="D426" s="11" t="s">
        <v>44</v>
      </c>
      <c r="E426" s="11" t="s">
        <v>27</v>
      </c>
      <c r="F426" s="11">
        <v>49</v>
      </c>
      <c r="G426" s="20">
        <v>1959.43</v>
      </c>
      <c r="H426" s="15">
        <v>1959.43</v>
      </c>
    </row>
    <row r="427" spans="3:8" x14ac:dyDescent="0.3">
      <c r="C427" s="9" t="s">
        <v>15</v>
      </c>
      <c r="D427" s="9" t="s">
        <v>22</v>
      </c>
      <c r="E427" s="9" t="s">
        <v>30</v>
      </c>
      <c r="F427" s="9">
        <v>34</v>
      </c>
      <c r="G427" s="19">
        <v>1947.4265</v>
      </c>
      <c r="H427" s="14">
        <v>1947.4265</v>
      </c>
    </row>
    <row r="428" spans="3:8" x14ac:dyDescent="0.3">
      <c r="C428" s="9" t="s">
        <v>56</v>
      </c>
      <c r="D428" s="9" t="s">
        <v>44</v>
      </c>
      <c r="E428" s="9" t="s">
        <v>30</v>
      </c>
      <c r="F428" s="9">
        <v>19</v>
      </c>
      <c r="G428" s="19">
        <v>1942.1735000000001</v>
      </c>
      <c r="H428" s="14">
        <v>1942.1735000000001</v>
      </c>
    </row>
    <row r="429" spans="3:8" x14ac:dyDescent="0.3">
      <c r="C429" s="9" t="s">
        <v>49</v>
      </c>
      <c r="D429" s="9" t="s">
        <v>16</v>
      </c>
      <c r="E429" s="9" t="s">
        <v>27</v>
      </c>
      <c r="F429" s="9">
        <v>39</v>
      </c>
      <c r="G429" s="19">
        <v>1939.66</v>
      </c>
      <c r="H429" s="14">
        <v>1939.66</v>
      </c>
    </row>
    <row r="430" spans="3:8" x14ac:dyDescent="0.3">
      <c r="C430" s="9" t="s">
        <v>126</v>
      </c>
      <c r="D430" s="9" t="s">
        <v>22</v>
      </c>
      <c r="E430" s="9" t="s">
        <v>27</v>
      </c>
      <c r="F430" s="9">
        <v>36</v>
      </c>
      <c r="G430" s="19">
        <v>1936.3</v>
      </c>
      <c r="H430" s="14">
        <v>1936.3</v>
      </c>
    </row>
    <row r="431" spans="3:8" x14ac:dyDescent="0.3">
      <c r="C431" s="9" t="s">
        <v>108</v>
      </c>
      <c r="D431" s="9" t="s">
        <v>29</v>
      </c>
      <c r="E431" s="9" t="s">
        <v>17</v>
      </c>
      <c r="F431" s="9">
        <v>25</v>
      </c>
      <c r="G431" s="19">
        <v>1907.71</v>
      </c>
      <c r="H431" s="14">
        <v>1907.71</v>
      </c>
    </row>
    <row r="432" spans="3:8" x14ac:dyDescent="0.3">
      <c r="C432" s="11" t="s">
        <v>15</v>
      </c>
      <c r="D432" s="11" t="s">
        <v>16</v>
      </c>
      <c r="E432" s="11" t="s">
        <v>30</v>
      </c>
      <c r="F432" s="11">
        <v>46</v>
      </c>
      <c r="G432" s="20">
        <v>1905.79</v>
      </c>
      <c r="H432" s="15">
        <v>1905.79</v>
      </c>
    </row>
    <row r="433" spans="3:8" x14ac:dyDescent="0.3">
      <c r="C433" s="11" t="s">
        <v>108</v>
      </c>
      <c r="D433" s="11" t="s">
        <v>44</v>
      </c>
      <c r="E433" s="11" t="s">
        <v>17</v>
      </c>
      <c r="F433" s="11">
        <v>41</v>
      </c>
      <c r="G433" s="20">
        <v>1901.29</v>
      </c>
      <c r="H433" s="15">
        <v>1901.29</v>
      </c>
    </row>
    <row r="434" spans="3:8" x14ac:dyDescent="0.3">
      <c r="C434" s="9" t="s">
        <v>59</v>
      </c>
      <c r="D434" s="9" t="s">
        <v>22</v>
      </c>
      <c r="E434" s="9" t="s">
        <v>30</v>
      </c>
      <c r="F434" s="9">
        <v>22</v>
      </c>
      <c r="G434" s="19">
        <v>1900.47</v>
      </c>
      <c r="H434" s="14">
        <v>1900.47</v>
      </c>
    </row>
    <row r="435" spans="3:8" x14ac:dyDescent="0.3">
      <c r="C435" s="9" t="s">
        <v>36</v>
      </c>
      <c r="D435" s="9" t="s">
        <v>44</v>
      </c>
      <c r="E435" s="9" t="s">
        <v>30</v>
      </c>
      <c r="F435" s="9">
        <v>33</v>
      </c>
      <c r="G435" s="19">
        <v>1900.2260000000001</v>
      </c>
      <c r="H435" s="14">
        <v>1900.2260000000001</v>
      </c>
    </row>
    <row r="436" spans="3:8" x14ac:dyDescent="0.3">
      <c r="C436" s="11" t="s">
        <v>56</v>
      </c>
      <c r="D436" s="11" t="s">
        <v>16</v>
      </c>
      <c r="E436" s="11" t="s">
        <v>27</v>
      </c>
      <c r="F436" s="11">
        <v>50</v>
      </c>
      <c r="G436" s="20">
        <v>1893.29</v>
      </c>
      <c r="H436" s="15">
        <v>1893.29</v>
      </c>
    </row>
    <row r="437" spans="3:8" x14ac:dyDescent="0.3">
      <c r="C437" s="11" t="s">
        <v>15</v>
      </c>
      <c r="D437" s="11" t="s">
        <v>22</v>
      </c>
      <c r="E437" s="11" t="s">
        <v>30</v>
      </c>
      <c r="F437" s="11">
        <v>14</v>
      </c>
      <c r="G437" s="20">
        <v>1892.848</v>
      </c>
      <c r="H437" s="15">
        <v>1892.848</v>
      </c>
    </row>
    <row r="438" spans="3:8" x14ac:dyDescent="0.3">
      <c r="C438" s="9" t="s">
        <v>15</v>
      </c>
      <c r="D438" s="9" t="s">
        <v>22</v>
      </c>
      <c r="E438" s="9" t="s">
        <v>27</v>
      </c>
      <c r="F438" s="9">
        <v>49</v>
      </c>
      <c r="G438" s="19">
        <v>1889.04</v>
      </c>
      <c r="H438" s="14">
        <v>1889.04</v>
      </c>
    </row>
    <row r="439" spans="3:8" x14ac:dyDescent="0.3">
      <c r="C439" s="9" t="s">
        <v>36</v>
      </c>
      <c r="D439" s="9" t="s">
        <v>44</v>
      </c>
      <c r="E439" s="9" t="s">
        <v>27</v>
      </c>
      <c r="F439" s="9">
        <v>14</v>
      </c>
      <c r="G439" s="19">
        <v>1885.41</v>
      </c>
      <c r="H439" s="14">
        <v>1885.41</v>
      </c>
    </row>
    <row r="440" spans="3:8" x14ac:dyDescent="0.3">
      <c r="C440" s="11" t="s">
        <v>43</v>
      </c>
      <c r="D440" s="11" t="s">
        <v>22</v>
      </c>
      <c r="E440" s="11" t="s">
        <v>17</v>
      </c>
      <c r="F440" s="11">
        <v>19</v>
      </c>
      <c r="G440" s="20">
        <v>1882.18</v>
      </c>
      <c r="H440" s="15">
        <v>1882.18</v>
      </c>
    </row>
    <row r="441" spans="3:8" x14ac:dyDescent="0.3">
      <c r="C441" s="11" t="s">
        <v>43</v>
      </c>
      <c r="D441" s="11" t="s">
        <v>16</v>
      </c>
      <c r="E441" s="11" t="s">
        <v>17</v>
      </c>
      <c r="F441" s="11">
        <v>10</v>
      </c>
      <c r="G441" s="20">
        <v>1875.18</v>
      </c>
      <c r="H441" s="15">
        <v>1875.18</v>
      </c>
    </row>
    <row r="442" spans="3:8" x14ac:dyDescent="0.3">
      <c r="C442" s="11" t="s">
        <v>108</v>
      </c>
      <c r="D442" s="11" t="s">
        <v>44</v>
      </c>
      <c r="E442" s="11" t="s">
        <v>27</v>
      </c>
      <c r="F442" s="11">
        <v>15</v>
      </c>
      <c r="G442" s="20">
        <v>1866.12</v>
      </c>
      <c r="H442" s="15">
        <v>1866.12</v>
      </c>
    </row>
    <row r="443" spans="3:8" x14ac:dyDescent="0.3">
      <c r="C443" s="9" t="s">
        <v>56</v>
      </c>
      <c r="D443" s="9" t="s">
        <v>22</v>
      </c>
      <c r="E443" s="9" t="s">
        <v>30</v>
      </c>
      <c r="F443" s="9">
        <v>40</v>
      </c>
      <c r="G443" s="19">
        <v>1865.5885000000001</v>
      </c>
      <c r="H443" s="14">
        <v>1865.5885000000001</v>
      </c>
    </row>
    <row r="444" spans="3:8" x14ac:dyDescent="0.3">
      <c r="C444" s="9" t="s">
        <v>126</v>
      </c>
      <c r="D444" s="9" t="s">
        <v>44</v>
      </c>
      <c r="E444" s="9" t="s">
        <v>30</v>
      </c>
      <c r="F444" s="9">
        <v>17</v>
      </c>
      <c r="G444" s="19">
        <v>1856.9694999999999</v>
      </c>
      <c r="H444" s="14">
        <v>1856.9694999999999</v>
      </c>
    </row>
    <row r="445" spans="3:8" x14ac:dyDescent="0.3">
      <c r="C445" s="9" t="s">
        <v>49</v>
      </c>
      <c r="D445" s="9" t="s">
        <v>22</v>
      </c>
      <c r="E445" s="9" t="s">
        <v>27</v>
      </c>
      <c r="F445" s="9">
        <v>43</v>
      </c>
      <c r="G445" s="19">
        <v>1849.8</v>
      </c>
      <c r="H445" s="14">
        <v>1849.8</v>
      </c>
    </row>
    <row r="446" spans="3:8" x14ac:dyDescent="0.3">
      <c r="C446" s="11" t="s">
        <v>26</v>
      </c>
      <c r="D446" s="11" t="s">
        <v>29</v>
      </c>
      <c r="E446" s="11" t="s">
        <v>17</v>
      </c>
      <c r="F446" s="11">
        <v>36</v>
      </c>
      <c r="G446" s="20">
        <v>1837.44</v>
      </c>
      <c r="H446" s="15">
        <v>1837.44</v>
      </c>
    </row>
    <row r="447" spans="3:8" x14ac:dyDescent="0.3">
      <c r="C447" s="11" t="s">
        <v>265</v>
      </c>
      <c r="D447" s="11" t="s">
        <v>16</v>
      </c>
      <c r="E447" s="11" t="s">
        <v>17</v>
      </c>
      <c r="F447" s="11">
        <v>19</v>
      </c>
      <c r="G447" s="20">
        <v>1825.42</v>
      </c>
      <c r="H447" s="15">
        <v>1825.42</v>
      </c>
    </row>
    <row r="448" spans="3:8" x14ac:dyDescent="0.3">
      <c r="C448" s="9" t="s">
        <v>36</v>
      </c>
      <c r="D448" s="9" t="s">
        <v>16</v>
      </c>
      <c r="E448" s="9" t="s">
        <v>30</v>
      </c>
      <c r="F448" s="9">
        <v>46</v>
      </c>
      <c r="G448" s="19">
        <v>1824.13</v>
      </c>
      <c r="H448" s="14">
        <v>1824.13</v>
      </c>
    </row>
    <row r="449" spans="3:8" x14ac:dyDescent="0.3">
      <c r="C449" s="9" t="s">
        <v>70</v>
      </c>
      <c r="D449" s="9" t="s">
        <v>29</v>
      </c>
      <c r="E449" s="9" t="s">
        <v>17</v>
      </c>
      <c r="F449" s="9">
        <v>46</v>
      </c>
      <c r="G449" s="19">
        <v>1815.49</v>
      </c>
      <c r="H449" s="14">
        <v>1815.49</v>
      </c>
    </row>
    <row r="450" spans="3:8" x14ac:dyDescent="0.3">
      <c r="C450" s="11" t="s">
        <v>15</v>
      </c>
      <c r="D450" s="11" t="s">
        <v>44</v>
      </c>
      <c r="E450" s="11" t="s">
        <v>27</v>
      </c>
      <c r="F450" s="11">
        <v>24</v>
      </c>
      <c r="G450" s="20">
        <v>1811.55</v>
      </c>
      <c r="H450" s="15">
        <v>1811.55</v>
      </c>
    </row>
    <row r="451" spans="3:8" x14ac:dyDescent="0.3">
      <c r="C451" s="11" t="s">
        <v>43</v>
      </c>
      <c r="D451" s="11" t="s">
        <v>22</v>
      </c>
      <c r="E451" s="11" t="s">
        <v>30</v>
      </c>
      <c r="F451" s="11">
        <v>38</v>
      </c>
      <c r="G451" s="20">
        <v>1806.43</v>
      </c>
      <c r="H451" s="15">
        <v>1806.43</v>
      </c>
    </row>
    <row r="452" spans="3:8" x14ac:dyDescent="0.3">
      <c r="C452" s="9" t="s">
        <v>43</v>
      </c>
      <c r="D452" s="9" t="s">
        <v>16</v>
      </c>
      <c r="E452" s="9" t="s">
        <v>17</v>
      </c>
      <c r="F452" s="9">
        <v>15</v>
      </c>
      <c r="G452" s="19">
        <v>1795.49</v>
      </c>
      <c r="H452" s="14">
        <v>1795.49</v>
      </c>
    </row>
    <row r="453" spans="3:8" x14ac:dyDescent="0.3">
      <c r="C453" s="11" t="s">
        <v>59</v>
      </c>
      <c r="D453" s="11" t="s">
        <v>16</v>
      </c>
      <c r="E453" s="11" t="s">
        <v>27</v>
      </c>
      <c r="F453" s="11">
        <v>36</v>
      </c>
      <c r="G453" s="20">
        <v>1793.24</v>
      </c>
      <c r="H453" s="15">
        <v>1793.24</v>
      </c>
    </row>
    <row r="454" spans="3:8" x14ac:dyDescent="0.3">
      <c r="C454" s="11" t="s">
        <v>108</v>
      </c>
      <c r="D454" s="11" t="s">
        <v>22</v>
      </c>
      <c r="E454" s="11" t="s">
        <v>30</v>
      </c>
      <c r="F454" s="11">
        <v>32</v>
      </c>
      <c r="G454" s="20">
        <v>1785.02</v>
      </c>
      <c r="H454" s="15">
        <v>1785.02</v>
      </c>
    </row>
    <row r="455" spans="3:8" x14ac:dyDescent="0.3">
      <c r="C455" s="9" t="s">
        <v>36</v>
      </c>
      <c r="D455" s="9" t="s">
        <v>22</v>
      </c>
      <c r="E455" s="9" t="s">
        <v>17</v>
      </c>
      <c r="F455" s="9">
        <v>17</v>
      </c>
      <c r="G455" s="19">
        <v>1782.68</v>
      </c>
      <c r="H455" s="14">
        <v>1782.68</v>
      </c>
    </row>
    <row r="456" spans="3:8" x14ac:dyDescent="0.3">
      <c r="C456" s="9" t="s">
        <v>26</v>
      </c>
      <c r="D456" s="9" t="s">
        <v>22</v>
      </c>
      <c r="E456" s="9" t="s">
        <v>30</v>
      </c>
      <c r="F456" s="9">
        <v>41</v>
      </c>
      <c r="G456" s="19">
        <v>1779.8915</v>
      </c>
      <c r="H456" s="14">
        <v>1779.8915</v>
      </c>
    </row>
    <row r="457" spans="3:8" x14ac:dyDescent="0.3">
      <c r="C457" s="9" t="s">
        <v>40</v>
      </c>
      <c r="D457" s="9" t="s">
        <v>16</v>
      </c>
      <c r="E457" s="9" t="s">
        <v>27</v>
      </c>
      <c r="F457" s="9">
        <v>43</v>
      </c>
      <c r="G457" s="19">
        <v>1779.87</v>
      </c>
      <c r="H457" s="14">
        <v>1779.87</v>
      </c>
    </row>
    <row r="458" spans="3:8" x14ac:dyDescent="0.3">
      <c r="C458" s="9" t="s">
        <v>56</v>
      </c>
      <c r="D458" s="9" t="s">
        <v>16</v>
      </c>
      <c r="E458" s="9" t="s">
        <v>30</v>
      </c>
      <c r="F458" s="9">
        <v>29</v>
      </c>
      <c r="G458" s="19">
        <v>1777.4690000000001</v>
      </c>
      <c r="H458" s="14">
        <v>1777.4690000000001</v>
      </c>
    </row>
    <row r="459" spans="3:8" x14ac:dyDescent="0.3">
      <c r="C459" s="9" t="s">
        <v>126</v>
      </c>
      <c r="D459" s="9" t="s">
        <v>22</v>
      </c>
      <c r="E459" s="9" t="s">
        <v>17</v>
      </c>
      <c r="F459" s="9">
        <v>36</v>
      </c>
      <c r="G459" s="19">
        <v>1773.86</v>
      </c>
      <c r="H459" s="14">
        <v>1773.86</v>
      </c>
    </row>
    <row r="460" spans="3:8" x14ac:dyDescent="0.3">
      <c r="C460" s="11" t="s">
        <v>15</v>
      </c>
      <c r="D460" s="11" t="s">
        <v>22</v>
      </c>
      <c r="E460" s="11" t="s">
        <v>17</v>
      </c>
      <c r="F460" s="11">
        <v>46</v>
      </c>
      <c r="G460" s="20">
        <v>1765.64</v>
      </c>
      <c r="H460" s="15">
        <v>1765.64</v>
      </c>
    </row>
    <row r="461" spans="3:8" x14ac:dyDescent="0.3">
      <c r="C461" s="11" t="s">
        <v>43</v>
      </c>
      <c r="D461" s="11" t="s">
        <v>44</v>
      </c>
      <c r="E461" s="11" t="s">
        <v>27</v>
      </c>
      <c r="F461" s="11">
        <v>40</v>
      </c>
      <c r="G461" s="20">
        <v>1765.05</v>
      </c>
      <c r="H461" s="15">
        <v>1765.05</v>
      </c>
    </row>
    <row r="462" spans="3:8" x14ac:dyDescent="0.3">
      <c r="C462" s="9" t="s">
        <v>26</v>
      </c>
      <c r="D462" s="9" t="s">
        <v>29</v>
      </c>
      <c r="E462" s="9" t="s">
        <v>30</v>
      </c>
      <c r="F462" s="9">
        <v>42</v>
      </c>
      <c r="G462" s="19">
        <v>1763.6</v>
      </c>
      <c r="H462" s="14">
        <v>1763.6</v>
      </c>
    </row>
    <row r="463" spans="3:8" x14ac:dyDescent="0.3">
      <c r="C463" s="11" t="s">
        <v>59</v>
      </c>
      <c r="D463" s="11" t="s">
        <v>22</v>
      </c>
      <c r="E463" s="11" t="s">
        <v>17</v>
      </c>
      <c r="F463" s="11">
        <v>24</v>
      </c>
      <c r="G463" s="20">
        <v>1761.4</v>
      </c>
      <c r="H463" s="15">
        <v>1761.4</v>
      </c>
    </row>
    <row r="464" spans="3:8" x14ac:dyDescent="0.3">
      <c r="C464" s="9" t="s">
        <v>56</v>
      </c>
      <c r="D464" s="9" t="s">
        <v>44</v>
      </c>
      <c r="E464" s="9" t="s">
        <v>30</v>
      </c>
      <c r="F464" s="9">
        <v>48</v>
      </c>
      <c r="G464" s="19">
        <v>1760.35</v>
      </c>
      <c r="H464" s="14">
        <v>1760.35</v>
      </c>
    </row>
    <row r="465" spans="3:8" x14ac:dyDescent="0.3">
      <c r="C465" s="11" t="s">
        <v>40</v>
      </c>
      <c r="D465" s="11" t="s">
        <v>44</v>
      </c>
      <c r="E465" s="11" t="s">
        <v>27</v>
      </c>
      <c r="F465" s="11">
        <v>18</v>
      </c>
      <c r="G465" s="20">
        <v>1758.41</v>
      </c>
      <c r="H465" s="15">
        <v>1758.41</v>
      </c>
    </row>
    <row r="466" spans="3:8" x14ac:dyDescent="0.3">
      <c r="C466" s="11" t="s">
        <v>15</v>
      </c>
      <c r="D466" s="11" t="s">
        <v>16</v>
      </c>
      <c r="E466" s="11" t="s">
        <v>30</v>
      </c>
      <c r="F466" s="11">
        <v>33</v>
      </c>
      <c r="G466" s="20">
        <v>1756.6949999999999</v>
      </c>
      <c r="H466" s="15">
        <v>1756.6949999999999</v>
      </c>
    </row>
    <row r="467" spans="3:8" x14ac:dyDescent="0.3">
      <c r="C467" s="9" t="s">
        <v>49</v>
      </c>
      <c r="D467" s="9" t="s">
        <v>16</v>
      </c>
      <c r="E467" s="9" t="s">
        <v>30</v>
      </c>
      <c r="F467" s="9">
        <v>33</v>
      </c>
      <c r="G467" s="19">
        <v>1756.5930000000001</v>
      </c>
      <c r="H467" s="14">
        <v>1756.5930000000001</v>
      </c>
    </row>
    <row r="468" spans="3:8" x14ac:dyDescent="0.3">
      <c r="C468" s="11" t="s">
        <v>40</v>
      </c>
      <c r="D468" s="11" t="s">
        <v>29</v>
      </c>
      <c r="E468" s="11" t="s">
        <v>17</v>
      </c>
      <c r="F468" s="11">
        <v>15</v>
      </c>
      <c r="G468" s="20">
        <v>1756.46</v>
      </c>
      <c r="H468" s="15">
        <v>1756.46</v>
      </c>
    </row>
    <row r="469" spans="3:8" x14ac:dyDescent="0.3">
      <c r="C469" s="9" t="s">
        <v>56</v>
      </c>
      <c r="D469" s="9" t="s">
        <v>22</v>
      </c>
      <c r="E469" s="9" t="s">
        <v>27</v>
      </c>
      <c r="F469" s="9">
        <v>29</v>
      </c>
      <c r="G469" s="19">
        <v>1756.11</v>
      </c>
      <c r="H469" s="14">
        <v>1756.11</v>
      </c>
    </row>
    <row r="470" spans="3:8" x14ac:dyDescent="0.3">
      <c r="C470" s="11" t="s">
        <v>26</v>
      </c>
      <c r="D470" s="11" t="s">
        <v>22</v>
      </c>
      <c r="E470" s="11" t="s">
        <v>17</v>
      </c>
      <c r="F470" s="11">
        <v>42</v>
      </c>
      <c r="G470" s="20">
        <v>1753.51</v>
      </c>
      <c r="H470" s="15">
        <v>1753.51</v>
      </c>
    </row>
    <row r="471" spans="3:8" x14ac:dyDescent="0.3">
      <c r="C471" s="11" t="s">
        <v>59</v>
      </c>
      <c r="D471" s="11" t="s">
        <v>22</v>
      </c>
      <c r="E471" s="11" t="s">
        <v>27</v>
      </c>
      <c r="F471" s="11">
        <v>36</v>
      </c>
      <c r="G471" s="20">
        <v>1749.07</v>
      </c>
      <c r="H471" s="15">
        <v>1749.07</v>
      </c>
    </row>
    <row r="472" spans="3:8" x14ac:dyDescent="0.3">
      <c r="C472" s="11" t="s">
        <v>56</v>
      </c>
      <c r="D472" s="11" t="s">
        <v>29</v>
      </c>
      <c r="E472" s="11" t="s">
        <v>27</v>
      </c>
      <c r="F472" s="11">
        <v>46</v>
      </c>
      <c r="G472" s="20">
        <v>1736.53</v>
      </c>
      <c r="H472" s="15">
        <v>1736.53</v>
      </c>
    </row>
    <row r="473" spans="3:8" x14ac:dyDescent="0.3">
      <c r="C473" s="11" t="s">
        <v>15</v>
      </c>
      <c r="D473" s="11" t="s">
        <v>29</v>
      </c>
      <c r="E473" s="11" t="s">
        <v>17</v>
      </c>
      <c r="F473" s="11">
        <v>11</v>
      </c>
      <c r="G473" s="20">
        <v>1735.59</v>
      </c>
      <c r="H473" s="15">
        <v>1735.59</v>
      </c>
    </row>
    <row r="474" spans="3:8" x14ac:dyDescent="0.3">
      <c r="C474" s="11" t="s">
        <v>36</v>
      </c>
      <c r="D474" s="11" t="s">
        <v>22</v>
      </c>
      <c r="E474" s="11" t="s">
        <v>27</v>
      </c>
      <c r="F474" s="11">
        <v>48</v>
      </c>
      <c r="G474" s="20">
        <v>1734.72</v>
      </c>
      <c r="H474" s="15">
        <v>1734.72</v>
      </c>
    </row>
    <row r="475" spans="3:8" x14ac:dyDescent="0.3">
      <c r="C475" s="11" t="s">
        <v>15</v>
      </c>
      <c r="D475" s="11" t="s">
        <v>29</v>
      </c>
      <c r="E475" s="11" t="s">
        <v>30</v>
      </c>
      <c r="F475" s="11">
        <v>49</v>
      </c>
      <c r="G475" s="20">
        <v>1734.4</v>
      </c>
      <c r="H475" s="15">
        <v>1734.4</v>
      </c>
    </row>
    <row r="476" spans="3:8" x14ac:dyDescent="0.3">
      <c r="C476" s="9" t="s">
        <v>70</v>
      </c>
      <c r="D476" s="9" t="s">
        <v>29</v>
      </c>
      <c r="E476" s="9" t="s">
        <v>30</v>
      </c>
      <c r="F476" s="9">
        <v>25</v>
      </c>
      <c r="G476" s="19">
        <v>1733.3625</v>
      </c>
      <c r="H476" s="14">
        <v>1733.3625</v>
      </c>
    </row>
    <row r="477" spans="3:8" x14ac:dyDescent="0.3">
      <c r="C477" s="9" t="s">
        <v>49</v>
      </c>
      <c r="D477" s="9" t="s">
        <v>16</v>
      </c>
      <c r="E477" s="9" t="s">
        <v>27</v>
      </c>
      <c r="F477" s="9">
        <v>18</v>
      </c>
      <c r="G477" s="19">
        <v>1733.1</v>
      </c>
      <c r="H477" s="14">
        <v>1733.1</v>
      </c>
    </row>
    <row r="478" spans="3:8" x14ac:dyDescent="0.3">
      <c r="C478" s="9" t="s">
        <v>36</v>
      </c>
      <c r="D478" s="9" t="s">
        <v>16</v>
      </c>
      <c r="E478" s="9" t="s">
        <v>17</v>
      </c>
      <c r="F478" s="9">
        <v>18</v>
      </c>
      <c r="G478" s="19">
        <v>1731.104</v>
      </c>
      <c r="H478" s="14">
        <v>1731.104</v>
      </c>
    </row>
    <row r="479" spans="3:8" x14ac:dyDescent="0.3">
      <c r="C479" s="11" t="s">
        <v>49</v>
      </c>
      <c r="D479" s="11" t="s">
        <v>29</v>
      </c>
      <c r="E479" s="11" t="s">
        <v>30</v>
      </c>
      <c r="F479" s="11">
        <v>17</v>
      </c>
      <c r="G479" s="20">
        <v>1721.6410000000001</v>
      </c>
      <c r="H479" s="15">
        <v>1721.6410000000001</v>
      </c>
    </row>
    <row r="480" spans="3:8" x14ac:dyDescent="0.3">
      <c r="C480" s="9" t="s">
        <v>40</v>
      </c>
      <c r="D480" s="9" t="s">
        <v>16</v>
      </c>
      <c r="E480" s="9" t="s">
        <v>30</v>
      </c>
      <c r="F480" s="9">
        <v>40</v>
      </c>
      <c r="G480" s="19">
        <v>1718.87</v>
      </c>
      <c r="H480" s="14">
        <v>1718.87</v>
      </c>
    </row>
    <row r="481" spans="3:8" x14ac:dyDescent="0.3">
      <c r="C481" s="9" t="s">
        <v>40</v>
      </c>
      <c r="D481" s="9" t="s">
        <v>29</v>
      </c>
      <c r="E481" s="9" t="s">
        <v>27</v>
      </c>
      <c r="F481" s="9">
        <v>28</v>
      </c>
      <c r="G481" s="19">
        <v>1717.88</v>
      </c>
      <c r="H481" s="14">
        <v>1717.88</v>
      </c>
    </row>
    <row r="482" spans="3:8" x14ac:dyDescent="0.3">
      <c r="C482" s="11" t="s">
        <v>108</v>
      </c>
      <c r="D482" s="11" t="s">
        <v>16</v>
      </c>
      <c r="E482" s="11" t="s">
        <v>30</v>
      </c>
      <c r="F482" s="11">
        <v>28</v>
      </c>
      <c r="G482" s="20">
        <v>1703.8505</v>
      </c>
      <c r="H482" s="15">
        <v>1703.8505</v>
      </c>
    </row>
    <row r="483" spans="3:8" x14ac:dyDescent="0.3">
      <c r="C483" s="9" t="s">
        <v>15</v>
      </c>
      <c r="D483" s="9" t="s">
        <v>44</v>
      </c>
      <c r="E483" s="9" t="s">
        <v>30</v>
      </c>
      <c r="F483" s="9">
        <v>40</v>
      </c>
      <c r="G483" s="19">
        <v>1699.52</v>
      </c>
      <c r="H483" s="14">
        <v>1699.52</v>
      </c>
    </row>
    <row r="484" spans="3:8" x14ac:dyDescent="0.3">
      <c r="C484" s="9" t="s">
        <v>56</v>
      </c>
      <c r="D484" s="9" t="s">
        <v>29</v>
      </c>
      <c r="E484" s="9" t="s">
        <v>17</v>
      </c>
      <c r="F484" s="9">
        <v>9</v>
      </c>
      <c r="G484" s="19">
        <v>1696.7</v>
      </c>
      <c r="H484" s="14">
        <v>1696.7</v>
      </c>
    </row>
    <row r="485" spans="3:8" x14ac:dyDescent="0.3">
      <c r="C485" s="11" t="s">
        <v>49</v>
      </c>
      <c r="D485" s="11" t="s">
        <v>22</v>
      </c>
      <c r="E485" s="11" t="s">
        <v>27</v>
      </c>
      <c r="F485" s="11">
        <v>42</v>
      </c>
      <c r="G485" s="20">
        <v>1692.56</v>
      </c>
      <c r="H485" s="15">
        <v>1692.56</v>
      </c>
    </row>
    <row r="486" spans="3:8" x14ac:dyDescent="0.3">
      <c r="C486" s="9" t="s">
        <v>40</v>
      </c>
      <c r="D486" s="9" t="s">
        <v>29</v>
      </c>
      <c r="E486" s="9" t="s">
        <v>27</v>
      </c>
      <c r="F486" s="9">
        <v>33</v>
      </c>
      <c r="G486" s="19">
        <v>1692.03</v>
      </c>
      <c r="H486" s="14">
        <v>1692.03</v>
      </c>
    </row>
    <row r="487" spans="3:8" x14ac:dyDescent="0.3">
      <c r="C487" s="11" t="s">
        <v>40</v>
      </c>
      <c r="D487" s="11" t="s">
        <v>44</v>
      </c>
      <c r="E487" s="11" t="s">
        <v>30</v>
      </c>
      <c r="F487" s="11">
        <v>16</v>
      </c>
      <c r="G487" s="20">
        <v>1689.1369999999999</v>
      </c>
      <c r="H487" s="15">
        <v>1689.1369999999999</v>
      </c>
    </row>
    <row r="488" spans="3:8" x14ac:dyDescent="0.3">
      <c r="C488" s="11" t="s">
        <v>56</v>
      </c>
      <c r="D488" s="11" t="s">
        <v>29</v>
      </c>
      <c r="E488" s="11" t="s">
        <v>30</v>
      </c>
      <c r="F488" s="11">
        <v>22</v>
      </c>
      <c r="G488" s="20">
        <v>1683.57</v>
      </c>
      <c r="H488" s="15">
        <v>1683.57</v>
      </c>
    </row>
    <row r="489" spans="3:8" x14ac:dyDescent="0.3">
      <c r="C489" s="11" t="s">
        <v>36</v>
      </c>
      <c r="D489" s="11" t="s">
        <v>44</v>
      </c>
      <c r="E489" s="11" t="s">
        <v>30</v>
      </c>
      <c r="F489" s="11">
        <v>43</v>
      </c>
      <c r="G489" s="20">
        <v>1680.9770000000001</v>
      </c>
      <c r="H489" s="15">
        <v>1680.9770000000001</v>
      </c>
    </row>
    <row r="490" spans="3:8" x14ac:dyDescent="0.3">
      <c r="C490" s="11" t="s">
        <v>56</v>
      </c>
      <c r="D490" s="11" t="s">
        <v>16</v>
      </c>
      <c r="E490" s="11" t="s">
        <v>17</v>
      </c>
      <c r="F490" s="11">
        <v>38</v>
      </c>
      <c r="G490" s="20">
        <v>1679.04</v>
      </c>
      <c r="H490" s="15">
        <v>1679.04</v>
      </c>
    </row>
    <row r="491" spans="3:8" x14ac:dyDescent="0.3">
      <c r="C491" s="9" t="s">
        <v>43</v>
      </c>
      <c r="D491" s="9" t="s">
        <v>22</v>
      </c>
      <c r="E491" s="9" t="s">
        <v>27</v>
      </c>
      <c r="F491" s="9">
        <v>29</v>
      </c>
      <c r="G491" s="19">
        <v>1669.88</v>
      </c>
      <c r="H491" s="14">
        <v>1669.88</v>
      </c>
    </row>
    <row r="492" spans="3:8" x14ac:dyDescent="0.3">
      <c r="C492" s="11" t="s">
        <v>40</v>
      </c>
      <c r="D492" s="11" t="s">
        <v>16</v>
      </c>
      <c r="E492" s="11" t="s">
        <v>27</v>
      </c>
      <c r="F492" s="11">
        <v>46</v>
      </c>
      <c r="G492" s="20">
        <v>1662.5</v>
      </c>
      <c r="H492" s="15">
        <v>1662.5</v>
      </c>
    </row>
    <row r="493" spans="3:8" x14ac:dyDescent="0.3">
      <c r="C493" s="11" t="s">
        <v>40</v>
      </c>
      <c r="D493" s="11" t="s">
        <v>16</v>
      </c>
      <c r="E493" s="11" t="s">
        <v>17</v>
      </c>
      <c r="F493" s="11">
        <v>16</v>
      </c>
      <c r="G493" s="20">
        <v>1648.33</v>
      </c>
      <c r="H493" s="15">
        <v>1648.33</v>
      </c>
    </row>
    <row r="494" spans="3:8" x14ac:dyDescent="0.3">
      <c r="C494" s="11" t="s">
        <v>15</v>
      </c>
      <c r="D494" s="11" t="s">
        <v>16</v>
      </c>
      <c r="E494" s="11" t="s">
        <v>27</v>
      </c>
      <c r="F494" s="11">
        <v>36</v>
      </c>
      <c r="G494" s="20">
        <v>1646.05</v>
      </c>
      <c r="H494" s="15">
        <v>1646.05</v>
      </c>
    </row>
    <row r="495" spans="3:8" x14ac:dyDescent="0.3">
      <c r="C495" s="11" t="s">
        <v>56</v>
      </c>
      <c r="D495" s="11" t="s">
        <v>29</v>
      </c>
      <c r="E495" s="11" t="s">
        <v>27</v>
      </c>
      <c r="F495" s="11">
        <v>23</v>
      </c>
      <c r="G495" s="20">
        <v>1642.47</v>
      </c>
      <c r="H495" s="15">
        <v>1642.47</v>
      </c>
    </row>
    <row r="496" spans="3:8" x14ac:dyDescent="0.3">
      <c r="C496" s="11" t="s">
        <v>40</v>
      </c>
      <c r="D496" s="11" t="s">
        <v>22</v>
      </c>
      <c r="E496" s="11" t="s">
        <v>27</v>
      </c>
      <c r="F496" s="11">
        <v>31</v>
      </c>
      <c r="G496" s="20">
        <v>1638.2</v>
      </c>
      <c r="H496" s="15">
        <v>1638.2</v>
      </c>
    </row>
    <row r="497" spans="3:8" x14ac:dyDescent="0.3">
      <c r="C497" s="11" t="s">
        <v>59</v>
      </c>
      <c r="D497" s="11" t="s">
        <v>44</v>
      </c>
      <c r="E497" s="11" t="s">
        <v>27</v>
      </c>
      <c r="F497" s="11">
        <v>38</v>
      </c>
      <c r="G497" s="20">
        <v>1637.78</v>
      </c>
      <c r="H497" s="15">
        <v>1637.78</v>
      </c>
    </row>
    <row r="498" spans="3:8" x14ac:dyDescent="0.3">
      <c r="C498" s="9" t="s">
        <v>56</v>
      </c>
      <c r="D498" s="9" t="s">
        <v>29</v>
      </c>
      <c r="E498" s="9" t="s">
        <v>30</v>
      </c>
      <c r="F498" s="9">
        <v>41</v>
      </c>
      <c r="G498" s="19">
        <v>1618.31</v>
      </c>
      <c r="H498" s="14">
        <v>1618.31</v>
      </c>
    </row>
    <row r="499" spans="3:8" x14ac:dyDescent="0.3">
      <c r="C499" s="9" t="s">
        <v>59</v>
      </c>
      <c r="D499" s="9" t="s">
        <v>44</v>
      </c>
      <c r="E499" s="9" t="s">
        <v>30</v>
      </c>
      <c r="F499" s="9">
        <v>29</v>
      </c>
      <c r="G499" s="19">
        <v>1617.88</v>
      </c>
      <c r="H499" s="14">
        <v>1617.88</v>
      </c>
    </row>
    <row r="500" spans="3:8" x14ac:dyDescent="0.3">
      <c r="C500" s="9" t="s">
        <v>56</v>
      </c>
      <c r="D500" s="9" t="s">
        <v>44</v>
      </c>
      <c r="E500" s="9" t="s">
        <v>17</v>
      </c>
      <c r="F500" s="9">
        <v>19</v>
      </c>
      <c r="G500" s="19">
        <v>1616.87</v>
      </c>
      <c r="H500" s="14">
        <v>1616.87</v>
      </c>
    </row>
    <row r="501" spans="3:8" x14ac:dyDescent="0.3">
      <c r="C501" s="11" t="s">
        <v>126</v>
      </c>
      <c r="D501" s="11" t="s">
        <v>22</v>
      </c>
      <c r="E501" s="11" t="s">
        <v>30</v>
      </c>
      <c r="F501" s="11">
        <v>17</v>
      </c>
      <c r="G501" s="20">
        <v>1616.64</v>
      </c>
      <c r="H501" s="15">
        <v>1616.64</v>
      </c>
    </row>
    <row r="502" spans="3:8" x14ac:dyDescent="0.3">
      <c r="C502" s="9" t="s">
        <v>108</v>
      </c>
      <c r="D502" s="9" t="s">
        <v>22</v>
      </c>
      <c r="E502" s="9" t="s">
        <v>27</v>
      </c>
      <c r="F502" s="9">
        <v>4</v>
      </c>
      <c r="G502" s="19">
        <v>1609.69</v>
      </c>
      <c r="H502" s="14">
        <v>1609.69</v>
      </c>
    </row>
    <row r="503" spans="3:8" x14ac:dyDescent="0.3">
      <c r="C503" s="9" t="s">
        <v>26</v>
      </c>
      <c r="D503" s="9" t="s">
        <v>22</v>
      </c>
      <c r="E503" s="9" t="s">
        <v>30</v>
      </c>
      <c r="F503" s="9">
        <v>34</v>
      </c>
      <c r="G503" s="19">
        <v>1608.08</v>
      </c>
      <c r="H503" s="14">
        <v>1608.08</v>
      </c>
    </row>
    <row r="504" spans="3:8" x14ac:dyDescent="0.3">
      <c r="C504" s="9" t="s">
        <v>40</v>
      </c>
      <c r="D504" s="9" t="s">
        <v>22</v>
      </c>
      <c r="E504" s="9" t="s">
        <v>17</v>
      </c>
      <c r="F504" s="9">
        <v>10</v>
      </c>
      <c r="G504" s="19">
        <v>1600.85</v>
      </c>
      <c r="H504" s="14">
        <v>1600.85</v>
      </c>
    </row>
    <row r="505" spans="3:8" x14ac:dyDescent="0.3">
      <c r="C505" s="9" t="s">
        <v>108</v>
      </c>
      <c r="D505" s="9" t="s">
        <v>22</v>
      </c>
      <c r="E505" s="9" t="s">
        <v>27</v>
      </c>
      <c r="F505" s="9">
        <v>37</v>
      </c>
      <c r="G505" s="19">
        <v>1596.86</v>
      </c>
      <c r="H505" s="14">
        <v>1596.86</v>
      </c>
    </row>
    <row r="506" spans="3:8" x14ac:dyDescent="0.3">
      <c r="C506" s="11" t="s">
        <v>56</v>
      </c>
      <c r="D506" s="11" t="s">
        <v>22</v>
      </c>
      <c r="E506" s="11" t="s">
        <v>30</v>
      </c>
      <c r="F506" s="11">
        <v>27</v>
      </c>
      <c r="G506" s="20">
        <v>1592.0415</v>
      </c>
      <c r="H506" s="15">
        <v>1592.0415</v>
      </c>
    </row>
    <row r="507" spans="3:8" x14ac:dyDescent="0.3">
      <c r="C507" s="9" t="s">
        <v>72</v>
      </c>
      <c r="D507" s="9" t="s">
        <v>22</v>
      </c>
      <c r="E507" s="9" t="s">
        <v>27</v>
      </c>
      <c r="F507" s="9">
        <v>26</v>
      </c>
      <c r="G507" s="19">
        <v>1580.57</v>
      </c>
      <c r="H507" s="14">
        <v>1580.57</v>
      </c>
    </row>
    <row r="508" spans="3:8" x14ac:dyDescent="0.3">
      <c r="C508" s="11" t="s">
        <v>40</v>
      </c>
      <c r="D508" s="11" t="s">
        <v>29</v>
      </c>
      <c r="E508" s="11" t="s">
        <v>30</v>
      </c>
      <c r="F508" s="11">
        <v>3</v>
      </c>
      <c r="G508" s="20">
        <v>1566.8</v>
      </c>
      <c r="H508" s="15">
        <v>1566.8</v>
      </c>
    </row>
    <row r="509" spans="3:8" x14ac:dyDescent="0.3">
      <c r="C509" s="11" t="s">
        <v>36</v>
      </c>
      <c r="D509" s="11" t="s">
        <v>29</v>
      </c>
      <c r="E509" s="11" t="s">
        <v>30</v>
      </c>
      <c r="F509" s="11">
        <v>20</v>
      </c>
      <c r="G509" s="20">
        <v>1564.1614999999999</v>
      </c>
      <c r="H509" s="15">
        <v>1564.1614999999999</v>
      </c>
    </row>
    <row r="510" spans="3:8" x14ac:dyDescent="0.3">
      <c r="C510" s="11" t="s">
        <v>56</v>
      </c>
      <c r="D510" s="11" t="s">
        <v>44</v>
      </c>
      <c r="E510" s="11" t="s">
        <v>27</v>
      </c>
      <c r="F510" s="11">
        <v>43</v>
      </c>
      <c r="G510" s="20">
        <v>1562.69</v>
      </c>
      <c r="H510" s="15">
        <v>1562.69</v>
      </c>
    </row>
    <row r="511" spans="3:8" x14ac:dyDescent="0.3">
      <c r="C511" s="9" t="s">
        <v>56</v>
      </c>
      <c r="D511" s="9" t="s">
        <v>16</v>
      </c>
      <c r="E511" s="9" t="s">
        <v>30</v>
      </c>
      <c r="F511" s="9">
        <v>38</v>
      </c>
      <c r="G511" s="19">
        <v>1559.5</v>
      </c>
      <c r="H511" s="14">
        <v>1559.5</v>
      </c>
    </row>
    <row r="512" spans="3:8" x14ac:dyDescent="0.3">
      <c r="C512" s="11" t="s">
        <v>108</v>
      </c>
      <c r="D512" s="11" t="s">
        <v>44</v>
      </c>
      <c r="E512" s="11" t="s">
        <v>27</v>
      </c>
      <c r="F512" s="11">
        <v>50</v>
      </c>
      <c r="G512" s="20">
        <v>1558.18</v>
      </c>
      <c r="H512" s="15">
        <v>1558.18</v>
      </c>
    </row>
    <row r="513" spans="3:8" x14ac:dyDescent="0.3">
      <c r="C513" s="11" t="s">
        <v>72</v>
      </c>
      <c r="D513" s="11" t="s">
        <v>29</v>
      </c>
      <c r="E513" s="11" t="s">
        <v>30</v>
      </c>
      <c r="F513" s="11">
        <v>21</v>
      </c>
      <c r="G513" s="20">
        <v>1557.42</v>
      </c>
      <c r="H513" s="15">
        <v>1557.42</v>
      </c>
    </row>
    <row r="514" spans="3:8" x14ac:dyDescent="0.3">
      <c r="C514" s="11" t="s">
        <v>56</v>
      </c>
      <c r="D514" s="11" t="s">
        <v>22</v>
      </c>
      <c r="E514" s="11" t="s">
        <v>27</v>
      </c>
      <c r="F514" s="11">
        <v>28</v>
      </c>
      <c r="G514" s="20">
        <v>1553.66</v>
      </c>
      <c r="H514" s="15">
        <v>1553.66</v>
      </c>
    </row>
    <row r="515" spans="3:8" x14ac:dyDescent="0.3">
      <c r="C515" s="11" t="s">
        <v>56</v>
      </c>
      <c r="D515" s="11" t="s">
        <v>22</v>
      </c>
      <c r="E515" s="11" t="s">
        <v>30</v>
      </c>
      <c r="F515" s="11">
        <v>38</v>
      </c>
      <c r="G515" s="20">
        <v>1541.92</v>
      </c>
      <c r="H515" s="15">
        <v>1541.92</v>
      </c>
    </row>
    <row r="516" spans="3:8" x14ac:dyDescent="0.3">
      <c r="C516" s="11" t="s">
        <v>15</v>
      </c>
      <c r="D516" s="11" t="s">
        <v>29</v>
      </c>
      <c r="E516" s="11" t="s">
        <v>27</v>
      </c>
      <c r="F516" s="11">
        <v>30</v>
      </c>
      <c r="G516" s="20">
        <v>1533.46</v>
      </c>
      <c r="H516" s="15">
        <v>1533.46</v>
      </c>
    </row>
    <row r="517" spans="3:8" x14ac:dyDescent="0.3">
      <c r="C517" s="11" t="s">
        <v>72</v>
      </c>
      <c r="D517" s="11" t="s">
        <v>29</v>
      </c>
      <c r="E517" s="11" t="s">
        <v>30</v>
      </c>
      <c r="F517" s="11">
        <v>18</v>
      </c>
      <c r="G517" s="20">
        <v>1531.93</v>
      </c>
      <c r="H517" s="15">
        <v>1531.93</v>
      </c>
    </row>
    <row r="518" spans="3:8" x14ac:dyDescent="0.3">
      <c r="C518" s="9" t="s">
        <v>59</v>
      </c>
      <c r="D518" s="9" t="s">
        <v>16</v>
      </c>
      <c r="E518" s="9" t="s">
        <v>30</v>
      </c>
      <c r="F518" s="9">
        <v>10</v>
      </c>
      <c r="G518" s="19">
        <v>1529.3115</v>
      </c>
      <c r="H518" s="14">
        <v>1529.3115</v>
      </c>
    </row>
    <row r="519" spans="3:8" x14ac:dyDescent="0.3">
      <c r="C519" s="11" t="s">
        <v>40</v>
      </c>
      <c r="D519" s="11" t="s">
        <v>22</v>
      </c>
      <c r="E519" s="11" t="s">
        <v>30</v>
      </c>
      <c r="F519" s="11">
        <v>29</v>
      </c>
      <c r="G519" s="20">
        <v>1529.0564999999999</v>
      </c>
      <c r="H519" s="15">
        <v>1529.0564999999999</v>
      </c>
    </row>
    <row r="520" spans="3:8" x14ac:dyDescent="0.3">
      <c r="C520" s="9" t="s">
        <v>15</v>
      </c>
      <c r="D520" s="9" t="s">
        <v>29</v>
      </c>
      <c r="E520" s="9" t="s">
        <v>30</v>
      </c>
      <c r="F520" s="9">
        <v>17</v>
      </c>
      <c r="G520" s="19">
        <v>1529.0139999999999</v>
      </c>
      <c r="H520" s="14">
        <v>1529.0139999999999</v>
      </c>
    </row>
    <row r="521" spans="3:8" x14ac:dyDescent="0.3">
      <c r="C521" s="11" t="s">
        <v>59</v>
      </c>
      <c r="D521" s="11" t="s">
        <v>16</v>
      </c>
      <c r="E521" s="11" t="s">
        <v>27</v>
      </c>
      <c r="F521" s="11">
        <v>25</v>
      </c>
      <c r="G521" s="20">
        <v>1527.42</v>
      </c>
      <c r="H521" s="15">
        <v>1527.42</v>
      </c>
    </row>
    <row r="522" spans="3:8" x14ac:dyDescent="0.3">
      <c r="C522" s="11" t="s">
        <v>15</v>
      </c>
      <c r="D522" s="11" t="s">
        <v>44</v>
      </c>
      <c r="E522" s="11" t="s">
        <v>30</v>
      </c>
      <c r="F522" s="11">
        <v>27</v>
      </c>
      <c r="G522" s="20">
        <v>1521.1344999999999</v>
      </c>
      <c r="H522" s="15">
        <v>1521.1344999999999</v>
      </c>
    </row>
    <row r="523" spans="3:8" x14ac:dyDescent="0.3">
      <c r="C523" s="11" t="s">
        <v>59</v>
      </c>
      <c r="D523" s="11" t="s">
        <v>44</v>
      </c>
      <c r="E523" s="11" t="s">
        <v>27</v>
      </c>
      <c r="F523" s="11">
        <v>49</v>
      </c>
      <c r="G523" s="20">
        <v>1515</v>
      </c>
      <c r="H523" s="15">
        <v>1515</v>
      </c>
    </row>
    <row r="524" spans="3:8" x14ac:dyDescent="0.3">
      <c r="C524" s="9" t="s">
        <v>49</v>
      </c>
      <c r="D524" s="9" t="s">
        <v>44</v>
      </c>
      <c r="E524" s="9" t="s">
        <v>30</v>
      </c>
      <c r="F524" s="9">
        <v>13</v>
      </c>
      <c r="G524" s="19">
        <v>1506.8375000000001</v>
      </c>
      <c r="H524" s="14">
        <v>1506.8375000000001</v>
      </c>
    </row>
    <row r="525" spans="3:8" x14ac:dyDescent="0.3">
      <c r="C525" s="11" t="s">
        <v>40</v>
      </c>
      <c r="D525" s="11" t="s">
        <v>22</v>
      </c>
      <c r="E525" s="11" t="s">
        <v>27</v>
      </c>
      <c r="F525" s="11">
        <v>21</v>
      </c>
      <c r="G525" s="20">
        <v>1503.49</v>
      </c>
      <c r="H525" s="15">
        <v>1503.49</v>
      </c>
    </row>
    <row r="526" spans="3:8" x14ac:dyDescent="0.3">
      <c r="C526" s="11" t="s">
        <v>56</v>
      </c>
      <c r="D526" s="11" t="s">
        <v>22</v>
      </c>
      <c r="E526" s="11" t="s">
        <v>27</v>
      </c>
      <c r="F526" s="11">
        <v>27</v>
      </c>
      <c r="G526" s="20">
        <v>1502.66</v>
      </c>
      <c r="H526" s="15">
        <v>1502.66</v>
      </c>
    </row>
    <row r="527" spans="3:8" x14ac:dyDescent="0.3">
      <c r="C527" s="11" t="s">
        <v>108</v>
      </c>
      <c r="D527" s="11" t="s">
        <v>29</v>
      </c>
      <c r="E527" s="11" t="s">
        <v>30</v>
      </c>
      <c r="F527" s="11">
        <v>29</v>
      </c>
      <c r="G527" s="20">
        <v>1499.5274999999999</v>
      </c>
      <c r="H527" s="15">
        <v>1499.5274999999999</v>
      </c>
    </row>
    <row r="528" spans="3:8" x14ac:dyDescent="0.3">
      <c r="C528" s="9" t="s">
        <v>56</v>
      </c>
      <c r="D528" s="9" t="s">
        <v>44</v>
      </c>
      <c r="E528" s="9" t="s">
        <v>30</v>
      </c>
      <c r="F528" s="9">
        <v>26</v>
      </c>
      <c r="G528" s="19">
        <v>1493.8579999999999</v>
      </c>
      <c r="H528" s="14">
        <v>1493.8579999999999</v>
      </c>
    </row>
    <row r="529" spans="3:8" x14ac:dyDescent="0.3">
      <c r="C529" s="11" t="s">
        <v>56</v>
      </c>
      <c r="D529" s="11" t="s">
        <v>22</v>
      </c>
      <c r="E529" s="11" t="s">
        <v>30</v>
      </c>
      <c r="F529" s="11">
        <v>28</v>
      </c>
      <c r="G529" s="20">
        <v>1491.8264999999999</v>
      </c>
      <c r="H529" s="15">
        <v>1491.8264999999999</v>
      </c>
    </row>
    <row r="530" spans="3:8" x14ac:dyDescent="0.3">
      <c r="C530" s="11" t="s">
        <v>59</v>
      </c>
      <c r="D530" s="11" t="s">
        <v>29</v>
      </c>
      <c r="E530" s="11" t="s">
        <v>27</v>
      </c>
      <c r="F530" s="11">
        <v>47</v>
      </c>
      <c r="G530" s="20">
        <v>1488.86</v>
      </c>
      <c r="H530" s="15">
        <v>1488.86</v>
      </c>
    </row>
    <row r="531" spans="3:8" x14ac:dyDescent="0.3">
      <c r="C531" s="9" t="s">
        <v>108</v>
      </c>
      <c r="D531" s="9" t="s">
        <v>22</v>
      </c>
      <c r="E531" s="9" t="s">
        <v>17</v>
      </c>
      <c r="F531" s="9">
        <v>11</v>
      </c>
      <c r="G531" s="19">
        <v>1479.14</v>
      </c>
      <c r="H531" s="14">
        <v>1479.14</v>
      </c>
    </row>
    <row r="532" spans="3:8" x14ac:dyDescent="0.3">
      <c r="C532" s="11" t="s">
        <v>59</v>
      </c>
      <c r="D532" s="11" t="s">
        <v>16</v>
      </c>
      <c r="E532" s="11" t="s">
        <v>27</v>
      </c>
      <c r="F532" s="11">
        <v>35</v>
      </c>
      <c r="G532" s="20">
        <v>1477.63</v>
      </c>
      <c r="H532" s="15">
        <v>1477.63</v>
      </c>
    </row>
    <row r="533" spans="3:8" x14ac:dyDescent="0.3">
      <c r="C533" s="9" t="s">
        <v>15</v>
      </c>
      <c r="D533" s="9" t="s">
        <v>22</v>
      </c>
      <c r="E533" s="9" t="s">
        <v>27</v>
      </c>
      <c r="F533" s="9">
        <v>40</v>
      </c>
      <c r="G533" s="19">
        <v>1477.39</v>
      </c>
      <c r="H533" s="14">
        <v>1477.39</v>
      </c>
    </row>
    <row r="534" spans="3:8" x14ac:dyDescent="0.3">
      <c r="C534" s="9" t="s">
        <v>49</v>
      </c>
      <c r="D534" s="9" t="s">
        <v>22</v>
      </c>
      <c r="E534" s="9" t="s">
        <v>27</v>
      </c>
      <c r="F534" s="9">
        <v>26</v>
      </c>
      <c r="G534" s="19">
        <v>1463.42</v>
      </c>
      <c r="H534" s="14">
        <v>1463.42</v>
      </c>
    </row>
    <row r="535" spans="3:8" x14ac:dyDescent="0.3">
      <c r="C535" s="11" t="s">
        <v>43</v>
      </c>
      <c r="D535" s="11" t="s">
        <v>29</v>
      </c>
      <c r="E535" s="11" t="s">
        <v>27</v>
      </c>
      <c r="F535" s="11">
        <v>46</v>
      </c>
      <c r="G535" s="20">
        <v>1463.27</v>
      </c>
      <c r="H535" s="15">
        <v>1463.27</v>
      </c>
    </row>
    <row r="536" spans="3:8" x14ac:dyDescent="0.3">
      <c r="C536" s="11" t="s">
        <v>15</v>
      </c>
      <c r="D536" s="11" t="s">
        <v>44</v>
      </c>
      <c r="E536" s="11" t="s">
        <v>30</v>
      </c>
      <c r="F536" s="11">
        <v>43</v>
      </c>
      <c r="G536" s="20">
        <v>1461.1</v>
      </c>
      <c r="H536" s="15">
        <v>1461.1</v>
      </c>
    </row>
    <row r="537" spans="3:8" x14ac:dyDescent="0.3">
      <c r="C537" s="9" t="s">
        <v>40</v>
      </c>
      <c r="D537" s="9" t="s">
        <v>29</v>
      </c>
      <c r="E537" s="9" t="s">
        <v>27</v>
      </c>
      <c r="F537" s="9">
        <v>20</v>
      </c>
      <c r="G537" s="19">
        <v>1460.42</v>
      </c>
      <c r="H537" s="14">
        <v>1460.42</v>
      </c>
    </row>
    <row r="538" spans="3:8" x14ac:dyDescent="0.3">
      <c r="C538" s="9" t="s">
        <v>40</v>
      </c>
      <c r="D538" s="9" t="s">
        <v>16</v>
      </c>
      <c r="E538" s="9" t="s">
        <v>30</v>
      </c>
      <c r="F538" s="9">
        <v>28</v>
      </c>
      <c r="G538" s="19">
        <v>1457.78</v>
      </c>
      <c r="H538" s="14">
        <v>1457.78</v>
      </c>
    </row>
    <row r="539" spans="3:8" x14ac:dyDescent="0.3">
      <c r="C539" s="11" t="s">
        <v>36</v>
      </c>
      <c r="D539" s="11" t="s">
        <v>22</v>
      </c>
      <c r="E539" s="11" t="s">
        <v>30</v>
      </c>
      <c r="F539" s="11">
        <v>44</v>
      </c>
      <c r="G539" s="20">
        <v>1453.704</v>
      </c>
      <c r="H539" s="15">
        <v>1453.704</v>
      </c>
    </row>
    <row r="540" spans="3:8" x14ac:dyDescent="0.3">
      <c r="C540" s="9" t="s">
        <v>15</v>
      </c>
      <c r="D540" s="9" t="s">
        <v>22</v>
      </c>
      <c r="E540" s="9" t="s">
        <v>27</v>
      </c>
      <c r="F540" s="9">
        <v>26</v>
      </c>
      <c r="G540" s="19">
        <v>1451.59</v>
      </c>
      <c r="H540" s="14">
        <v>1451.59</v>
      </c>
    </row>
    <row r="541" spans="3:8" x14ac:dyDescent="0.3">
      <c r="C541" s="9" t="s">
        <v>59</v>
      </c>
      <c r="D541" s="9" t="s">
        <v>44</v>
      </c>
      <c r="E541" s="9" t="s">
        <v>30</v>
      </c>
      <c r="F541" s="9">
        <v>50</v>
      </c>
      <c r="G541" s="19">
        <v>1444.96</v>
      </c>
      <c r="H541" s="14">
        <v>1444.96</v>
      </c>
    </row>
    <row r="542" spans="3:8" x14ac:dyDescent="0.3">
      <c r="C542" s="11" t="s">
        <v>56</v>
      </c>
      <c r="D542" s="11" t="s">
        <v>22</v>
      </c>
      <c r="E542" s="11" t="s">
        <v>27</v>
      </c>
      <c r="F542" s="11">
        <v>38</v>
      </c>
      <c r="G542" s="20">
        <v>1441.61</v>
      </c>
      <c r="H542" s="15">
        <v>1441.61</v>
      </c>
    </row>
    <row r="543" spans="3:8" x14ac:dyDescent="0.3">
      <c r="C543" s="9" t="s">
        <v>15</v>
      </c>
      <c r="D543" s="9" t="s">
        <v>29</v>
      </c>
      <c r="E543" s="9" t="s">
        <v>27</v>
      </c>
      <c r="F543" s="9">
        <v>43</v>
      </c>
      <c r="G543" s="19">
        <v>1438.33</v>
      </c>
      <c r="H543" s="14">
        <v>1438.33</v>
      </c>
    </row>
    <row r="544" spans="3:8" x14ac:dyDescent="0.3">
      <c r="C544" s="9" t="s">
        <v>56</v>
      </c>
      <c r="D544" s="9" t="s">
        <v>44</v>
      </c>
      <c r="E544" s="9" t="s">
        <v>27</v>
      </c>
      <c r="F544" s="9">
        <v>37</v>
      </c>
      <c r="G544" s="19">
        <v>1436.94</v>
      </c>
      <c r="H544" s="14">
        <v>1436.94</v>
      </c>
    </row>
    <row r="545" spans="3:8" x14ac:dyDescent="0.3">
      <c r="C545" s="9" t="s">
        <v>56</v>
      </c>
      <c r="D545" s="9" t="s">
        <v>22</v>
      </c>
      <c r="E545" s="9" t="s">
        <v>30</v>
      </c>
      <c r="F545" s="9">
        <v>49</v>
      </c>
      <c r="G545" s="19">
        <v>1435.32</v>
      </c>
      <c r="H545" s="14">
        <v>1435.32</v>
      </c>
    </row>
    <row r="546" spans="3:8" x14ac:dyDescent="0.3">
      <c r="C546" s="11" t="s">
        <v>15</v>
      </c>
      <c r="D546" s="11" t="s">
        <v>44</v>
      </c>
      <c r="E546" s="11" t="s">
        <v>30</v>
      </c>
      <c r="F546" s="11">
        <v>20</v>
      </c>
      <c r="G546" s="20">
        <v>1429.088</v>
      </c>
      <c r="H546" s="15">
        <v>1429.088</v>
      </c>
    </row>
    <row r="547" spans="3:8" x14ac:dyDescent="0.3">
      <c r="C547" s="11" t="s">
        <v>43</v>
      </c>
      <c r="D547" s="11" t="s">
        <v>22</v>
      </c>
      <c r="E547" s="11" t="s">
        <v>17</v>
      </c>
      <c r="F547" s="11">
        <v>9</v>
      </c>
      <c r="G547" s="20">
        <v>1425.21</v>
      </c>
      <c r="H547" s="15">
        <v>1425.21</v>
      </c>
    </row>
    <row r="548" spans="3:8" x14ac:dyDescent="0.3">
      <c r="C548" s="11" t="s">
        <v>49</v>
      </c>
      <c r="D548" s="11" t="s">
        <v>29</v>
      </c>
      <c r="E548" s="11" t="s">
        <v>17</v>
      </c>
      <c r="F548" s="11">
        <v>28</v>
      </c>
      <c r="G548" s="20">
        <v>1417.21</v>
      </c>
      <c r="H548" s="15">
        <v>1417.21</v>
      </c>
    </row>
    <row r="549" spans="3:8" x14ac:dyDescent="0.3">
      <c r="C549" s="9" t="s">
        <v>26</v>
      </c>
      <c r="D549" s="9" t="s">
        <v>44</v>
      </c>
      <c r="E549" s="9" t="s">
        <v>27</v>
      </c>
      <c r="F549" s="9">
        <v>42</v>
      </c>
      <c r="G549" s="19">
        <v>1414.05</v>
      </c>
      <c r="H549" s="14">
        <v>1414.05</v>
      </c>
    </row>
    <row r="550" spans="3:8" x14ac:dyDescent="0.3">
      <c r="C550" s="9" t="s">
        <v>56</v>
      </c>
      <c r="D550" s="9" t="s">
        <v>22</v>
      </c>
      <c r="E550" s="9" t="s">
        <v>27</v>
      </c>
      <c r="F550" s="9">
        <v>47</v>
      </c>
      <c r="G550" s="19">
        <v>1413.82</v>
      </c>
      <c r="H550" s="14">
        <v>1413.82</v>
      </c>
    </row>
    <row r="551" spans="3:8" x14ac:dyDescent="0.3">
      <c r="C551" s="9" t="s">
        <v>36</v>
      </c>
      <c r="D551" s="9" t="s">
        <v>22</v>
      </c>
      <c r="E551" s="9" t="s">
        <v>27</v>
      </c>
      <c r="F551" s="9">
        <v>25</v>
      </c>
      <c r="G551" s="19">
        <v>1412.98</v>
      </c>
      <c r="H551" s="14">
        <v>1412.98</v>
      </c>
    </row>
    <row r="552" spans="3:8" x14ac:dyDescent="0.3">
      <c r="C552" s="11" t="s">
        <v>36</v>
      </c>
      <c r="D552" s="11" t="s">
        <v>29</v>
      </c>
      <c r="E552" s="11" t="s">
        <v>17</v>
      </c>
      <c r="F552" s="11">
        <v>10</v>
      </c>
      <c r="G552" s="20">
        <v>1410.93</v>
      </c>
      <c r="H552" s="15">
        <v>1410.93</v>
      </c>
    </row>
    <row r="553" spans="3:8" x14ac:dyDescent="0.3">
      <c r="C553" s="9" t="s">
        <v>15</v>
      </c>
      <c r="D553" s="9" t="s">
        <v>29</v>
      </c>
      <c r="E553" s="9" t="s">
        <v>17</v>
      </c>
      <c r="F553" s="9">
        <v>19</v>
      </c>
      <c r="G553" s="19">
        <v>1410.44</v>
      </c>
      <c r="H553" s="14">
        <v>1410.44</v>
      </c>
    </row>
    <row r="554" spans="3:8" x14ac:dyDescent="0.3">
      <c r="C554" s="9" t="s">
        <v>56</v>
      </c>
      <c r="D554" s="9" t="s">
        <v>44</v>
      </c>
      <c r="E554" s="9" t="s">
        <v>27</v>
      </c>
      <c r="F554" s="9">
        <v>41</v>
      </c>
      <c r="G554" s="19">
        <v>1408.34</v>
      </c>
      <c r="H554" s="14">
        <v>1408.34</v>
      </c>
    </row>
    <row r="555" spans="3:8" x14ac:dyDescent="0.3">
      <c r="C555" s="9" t="s">
        <v>108</v>
      </c>
      <c r="D555" s="9" t="s">
        <v>44</v>
      </c>
      <c r="E555" s="9" t="s">
        <v>30</v>
      </c>
      <c r="F555" s="9">
        <v>27</v>
      </c>
      <c r="G555" s="19">
        <v>1403.027</v>
      </c>
      <c r="H555" s="14">
        <v>1403.027</v>
      </c>
    </row>
    <row r="556" spans="3:8" x14ac:dyDescent="0.3">
      <c r="C556" s="11" t="s">
        <v>15</v>
      </c>
      <c r="D556" s="11" t="s">
        <v>29</v>
      </c>
      <c r="E556" s="11" t="s">
        <v>27</v>
      </c>
      <c r="F556" s="11">
        <v>9</v>
      </c>
      <c r="G556" s="20">
        <v>1394.28</v>
      </c>
      <c r="H556" s="15">
        <v>1394.28</v>
      </c>
    </row>
    <row r="557" spans="3:8" x14ac:dyDescent="0.3">
      <c r="C557" s="9" t="s">
        <v>59</v>
      </c>
      <c r="D557" s="9" t="s">
        <v>16</v>
      </c>
      <c r="E557" s="9" t="s">
        <v>17</v>
      </c>
      <c r="F557" s="9">
        <v>8</v>
      </c>
      <c r="G557" s="19">
        <v>1391.816</v>
      </c>
      <c r="H557" s="14">
        <v>1391.816</v>
      </c>
    </row>
    <row r="558" spans="3:8" x14ac:dyDescent="0.3">
      <c r="C558" s="9" t="s">
        <v>108</v>
      </c>
      <c r="D558" s="9" t="s">
        <v>29</v>
      </c>
      <c r="E558" s="9" t="s">
        <v>27</v>
      </c>
      <c r="F558" s="9">
        <v>15</v>
      </c>
      <c r="G558" s="19">
        <v>1390.49</v>
      </c>
      <c r="H558" s="14">
        <v>1390.49</v>
      </c>
    </row>
    <row r="559" spans="3:8" x14ac:dyDescent="0.3">
      <c r="C559" s="11" t="s">
        <v>59</v>
      </c>
      <c r="D559" s="11" t="s">
        <v>29</v>
      </c>
      <c r="E559" s="11" t="s">
        <v>27</v>
      </c>
      <c r="F559" s="11">
        <v>25</v>
      </c>
      <c r="G559" s="20">
        <v>1387.29</v>
      </c>
      <c r="H559" s="15">
        <v>1387.29</v>
      </c>
    </row>
    <row r="560" spans="3:8" x14ac:dyDescent="0.3">
      <c r="C560" s="11" t="s">
        <v>72</v>
      </c>
      <c r="D560" s="11" t="s">
        <v>44</v>
      </c>
      <c r="E560" s="11" t="s">
        <v>30</v>
      </c>
      <c r="F560" s="11">
        <v>8</v>
      </c>
      <c r="G560" s="20">
        <v>1383.9190000000001</v>
      </c>
      <c r="H560" s="15">
        <v>1383.9190000000001</v>
      </c>
    </row>
    <row r="561" spans="3:8" x14ac:dyDescent="0.3">
      <c r="C561" s="11" t="s">
        <v>56</v>
      </c>
      <c r="D561" s="11" t="s">
        <v>29</v>
      </c>
      <c r="E561" s="11" t="s">
        <v>17</v>
      </c>
      <c r="F561" s="11">
        <v>12</v>
      </c>
      <c r="G561" s="20">
        <v>1379.98</v>
      </c>
      <c r="H561" s="15">
        <v>1379.98</v>
      </c>
    </row>
    <row r="562" spans="3:8" x14ac:dyDescent="0.3">
      <c r="C562" s="11" t="s">
        <v>56</v>
      </c>
      <c r="D562" s="11" t="s">
        <v>44</v>
      </c>
      <c r="E562" s="11" t="s">
        <v>30</v>
      </c>
      <c r="F562" s="11">
        <v>43</v>
      </c>
      <c r="G562" s="20">
        <v>1374.7</v>
      </c>
      <c r="H562" s="15">
        <v>1374.7</v>
      </c>
    </row>
    <row r="563" spans="3:8" x14ac:dyDescent="0.3">
      <c r="C563" s="11" t="s">
        <v>43</v>
      </c>
      <c r="D563" s="11" t="s">
        <v>22</v>
      </c>
      <c r="E563" s="11" t="s">
        <v>27</v>
      </c>
      <c r="F563" s="11">
        <v>5</v>
      </c>
      <c r="G563" s="20">
        <v>1374.67</v>
      </c>
      <c r="H563" s="15">
        <v>1374.67</v>
      </c>
    </row>
    <row r="564" spans="3:8" x14ac:dyDescent="0.3">
      <c r="C564" s="9" t="s">
        <v>26</v>
      </c>
      <c r="D564" s="9" t="s">
        <v>29</v>
      </c>
      <c r="E564" s="9" t="s">
        <v>27</v>
      </c>
      <c r="F564" s="9">
        <v>17</v>
      </c>
      <c r="G564" s="19">
        <v>1368.14</v>
      </c>
      <c r="H564" s="14">
        <v>1368.14</v>
      </c>
    </row>
    <row r="565" spans="3:8" x14ac:dyDescent="0.3">
      <c r="C565" s="11" t="s">
        <v>56</v>
      </c>
      <c r="D565" s="11" t="s">
        <v>22</v>
      </c>
      <c r="E565" s="11" t="s">
        <v>17</v>
      </c>
      <c r="F565" s="11">
        <v>28</v>
      </c>
      <c r="G565" s="20">
        <v>1360.82</v>
      </c>
      <c r="H565" s="15">
        <v>1360.82</v>
      </c>
    </row>
    <row r="566" spans="3:8" x14ac:dyDescent="0.3">
      <c r="C566" s="9" t="s">
        <v>36</v>
      </c>
      <c r="D566" s="9" t="s">
        <v>16</v>
      </c>
      <c r="E566" s="9" t="s">
        <v>27</v>
      </c>
      <c r="F566" s="9">
        <v>31</v>
      </c>
      <c r="G566" s="19">
        <v>1359.74</v>
      </c>
      <c r="H566" s="14">
        <v>1359.74</v>
      </c>
    </row>
    <row r="567" spans="3:8" x14ac:dyDescent="0.3">
      <c r="C567" s="9" t="s">
        <v>49</v>
      </c>
      <c r="D567" s="9" t="s">
        <v>22</v>
      </c>
      <c r="E567" s="9" t="s">
        <v>27</v>
      </c>
      <c r="F567" s="9">
        <v>47</v>
      </c>
      <c r="G567" s="19">
        <v>1348.57</v>
      </c>
      <c r="H567" s="14">
        <v>1348.57</v>
      </c>
    </row>
    <row r="568" spans="3:8" x14ac:dyDescent="0.3">
      <c r="C568" s="11" t="s">
        <v>108</v>
      </c>
      <c r="D568" s="11" t="s">
        <v>22</v>
      </c>
      <c r="E568" s="11" t="s">
        <v>30</v>
      </c>
      <c r="F568" s="11">
        <v>48</v>
      </c>
      <c r="G568" s="20">
        <v>1347.63</v>
      </c>
      <c r="H568" s="15">
        <v>1347.63</v>
      </c>
    </row>
    <row r="569" spans="3:8" x14ac:dyDescent="0.3">
      <c r="C569" s="9" t="s">
        <v>56</v>
      </c>
      <c r="D569" s="9" t="s">
        <v>29</v>
      </c>
      <c r="E569" s="9" t="s">
        <v>27</v>
      </c>
      <c r="F569" s="9">
        <v>24</v>
      </c>
      <c r="G569" s="19">
        <v>1339.25</v>
      </c>
      <c r="H569" s="14">
        <v>1339.25</v>
      </c>
    </row>
    <row r="570" spans="3:8" x14ac:dyDescent="0.3">
      <c r="C570" s="11" t="s">
        <v>40</v>
      </c>
      <c r="D570" s="11" t="s">
        <v>22</v>
      </c>
      <c r="E570" s="11" t="s">
        <v>27</v>
      </c>
      <c r="F570" s="11">
        <v>22</v>
      </c>
      <c r="G570" s="20">
        <v>1337.81</v>
      </c>
      <c r="H570" s="15">
        <v>1337.81</v>
      </c>
    </row>
    <row r="571" spans="3:8" x14ac:dyDescent="0.3">
      <c r="C571" s="9" t="s">
        <v>40</v>
      </c>
      <c r="D571" s="9" t="s">
        <v>44</v>
      </c>
      <c r="E571" s="9" t="s">
        <v>27</v>
      </c>
      <c r="F571" s="9">
        <v>29</v>
      </c>
      <c r="G571" s="19">
        <v>1337.08</v>
      </c>
      <c r="H571" s="14">
        <v>1337.08</v>
      </c>
    </row>
    <row r="572" spans="3:8" x14ac:dyDescent="0.3">
      <c r="C572" s="9" t="s">
        <v>40</v>
      </c>
      <c r="D572" s="9" t="s">
        <v>22</v>
      </c>
      <c r="E572" s="9" t="s">
        <v>17</v>
      </c>
      <c r="F572" s="9">
        <v>13</v>
      </c>
      <c r="G572" s="19">
        <v>1330.73</v>
      </c>
      <c r="H572" s="14">
        <v>1330.73</v>
      </c>
    </row>
    <row r="573" spans="3:8" x14ac:dyDescent="0.3">
      <c r="C573" s="11" t="s">
        <v>43</v>
      </c>
      <c r="D573" s="11" t="s">
        <v>16</v>
      </c>
      <c r="E573" s="11" t="s">
        <v>27</v>
      </c>
      <c r="F573" s="11">
        <v>35</v>
      </c>
      <c r="G573" s="20">
        <v>1327.59</v>
      </c>
      <c r="H573" s="15">
        <v>1327.59</v>
      </c>
    </row>
    <row r="574" spans="3:8" x14ac:dyDescent="0.3">
      <c r="C574" s="9" t="s">
        <v>15</v>
      </c>
      <c r="D574" s="9" t="s">
        <v>22</v>
      </c>
      <c r="E574" s="9" t="s">
        <v>27</v>
      </c>
      <c r="F574" s="9">
        <v>3</v>
      </c>
      <c r="G574" s="19">
        <v>1326.09</v>
      </c>
      <c r="H574" s="14">
        <v>1326.09</v>
      </c>
    </row>
    <row r="575" spans="3:8" x14ac:dyDescent="0.3">
      <c r="C575" s="9" t="s">
        <v>26</v>
      </c>
      <c r="D575" s="9" t="s">
        <v>29</v>
      </c>
      <c r="E575" s="9" t="s">
        <v>27</v>
      </c>
      <c r="F575" s="9">
        <v>39</v>
      </c>
      <c r="G575" s="19">
        <v>1326.04</v>
      </c>
      <c r="H575" s="14">
        <v>1326.04</v>
      </c>
    </row>
    <row r="576" spans="3:8" x14ac:dyDescent="0.3">
      <c r="C576" s="9" t="s">
        <v>15</v>
      </c>
      <c r="D576" s="9" t="s">
        <v>29</v>
      </c>
      <c r="E576" s="9" t="s">
        <v>17</v>
      </c>
      <c r="F576" s="9">
        <v>31</v>
      </c>
      <c r="G576" s="19">
        <v>1324.09</v>
      </c>
      <c r="H576" s="14">
        <v>1324.09</v>
      </c>
    </row>
    <row r="577" spans="3:8" x14ac:dyDescent="0.3">
      <c r="C577" s="9" t="s">
        <v>26</v>
      </c>
      <c r="D577" s="9" t="s">
        <v>22</v>
      </c>
      <c r="E577" s="9" t="s">
        <v>17</v>
      </c>
      <c r="F577" s="9">
        <v>12</v>
      </c>
      <c r="G577" s="19">
        <v>1323.67</v>
      </c>
      <c r="H577" s="14">
        <v>1323.67</v>
      </c>
    </row>
    <row r="578" spans="3:8" x14ac:dyDescent="0.3">
      <c r="C578" s="9" t="s">
        <v>43</v>
      </c>
      <c r="D578" s="9" t="s">
        <v>44</v>
      </c>
      <c r="E578" s="9" t="s">
        <v>30</v>
      </c>
      <c r="F578" s="9">
        <v>23</v>
      </c>
      <c r="G578" s="19">
        <v>1316.87</v>
      </c>
      <c r="H578" s="14">
        <v>1316.87</v>
      </c>
    </row>
    <row r="579" spans="3:8" x14ac:dyDescent="0.3">
      <c r="C579" s="11" t="s">
        <v>15</v>
      </c>
      <c r="D579" s="11" t="s">
        <v>16</v>
      </c>
      <c r="E579" s="11" t="s">
        <v>27</v>
      </c>
      <c r="F579" s="11">
        <v>23</v>
      </c>
      <c r="G579" s="20">
        <v>1314.64</v>
      </c>
      <c r="H579" s="15">
        <v>1314.64</v>
      </c>
    </row>
    <row r="580" spans="3:8" x14ac:dyDescent="0.3">
      <c r="C580" s="9" t="s">
        <v>59</v>
      </c>
      <c r="D580" s="9" t="s">
        <v>22</v>
      </c>
      <c r="E580" s="9" t="s">
        <v>30</v>
      </c>
      <c r="F580" s="9">
        <v>16</v>
      </c>
      <c r="G580" s="19">
        <v>1313.64</v>
      </c>
      <c r="H580" s="14">
        <v>1313.64</v>
      </c>
    </row>
    <row r="581" spans="3:8" x14ac:dyDescent="0.3">
      <c r="C581" s="9" t="s">
        <v>70</v>
      </c>
      <c r="D581" s="9" t="s">
        <v>22</v>
      </c>
      <c r="E581" s="9" t="s">
        <v>30</v>
      </c>
      <c r="F581" s="9">
        <v>32</v>
      </c>
      <c r="G581" s="19">
        <v>1311.25</v>
      </c>
      <c r="H581" s="14">
        <v>1311.25</v>
      </c>
    </row>
    <row r="582" spans="3:8" x14ac:dyDescent="0.3">
      <c r="C582" s="9" t="s">
        <v>108</v>
      </c>
      <c r="D582" s="9" t="s">
        <v>29</v>
      </c>
      <c r="E582" s="9" t="s">
        <v>17</v>
      </c>
      <c r="F582" s="9">
        <v>6</v>
      </c>
      <c r="G582" s="19">
        <v>1309.53</v>
      </c>
      <c r="H582" s="14">
        <v>1309.53</v>
      </c>
    </row>
    <row r="583" spans="3:8" x14ac:dyDescent="0.3">
      <c r="C583" s="9" t="s">
        <v>40</v>
      </c>
      <c r="D583" s="9" t="s">
        <v>44</v>
      </c>
      <c r="E583" s="9" t="s">
        <v>30</v>
      </c>
      <c r="F583" s="9">
        <v>13</v>
      </c>
      <c r="G583" s="19">
        <v>1307.8800000000001</v>
      </c>
      <c r="H583" s="14">
        <v>1307.8800000000001</v>
      </c>
    </row>
    <row r="584" spans="3:8" x14ac:dyDescent="0.3">
      <c r="C584" s="11" t="s">
        <v>108</v>
      </c>
      <c r="D584" s="11" t="s">
        <v>22</v>
      </c>
      <c r="E584" s="11" t="s">
        <v>17</v>
      </c>
      <c r="F584" s="11">
        <v>6</v>
      </c>
      <c r="G584" s="20">
        <v>1307.184</v>
      </c>
      <c r="H584" s="15">
        <v>1307.184</v>
      </c>
    </row>
    <row r="585" spans="3:8" x14ac:dyDescent="0.3">
      <c r="C585" s="9" t="s">
        <v>26</v>
      </c>
      <c r="D585" s="9" t="s">
        <v>44</v>
      </c>
      <c r="E585" s="9" t="s">
        <v>27</v>
      </c>
      <c r="F585" s="9">
        <v>37</v>
      </c>
      <c r="G585" s="19">
        <v>1302.99</v>
      </c>
      <c r="H585" s="14">
        <v>1302.99</v>
      </c>
    </row>
    <row r="586" spans="3:8" x14ac:dyDescent="0.3">
      <c r="C586" s="9" t="s">
        <v>49</v>
      </c>
      <c r="D586" s="9" t="s">
        <v>29</v>
      </c>
      <c r="E586" s="9" t="s">
        <v>30</v>
      </c>
      <c r="F586" s="9">
        <v>41</v>
      </c>
      <c r="G586" s="19">
        <v>1298.29</v>
      </c>
      <c r="H586" s="14">
        <v>1298.29</v>
      </c>
    </row>
    <row r="587" spans="3:8" x14ac:dyDescent="0.3">
      <c r="C587" s="9" t="s">
        <v>56</v>
      </c>
      <c r="D587" s="9" t="s">
        <v>22</v>
      </c>
      <c r="E587" s="9" t="s">
        <v>30</v>
      </c>
      <c r="F587" s="9">
        <v>15</v>
      </c>
      <c r="G587" s="19">
        <v>1297.3040000000001</v>
      </c>
      <c r="H587" s="14">
        <v>1297.3040000000001</v>
      </c>
    </row>
    <row r="588" spans="3:8" x14ac:dyDescent="0.3">
      <c r="C588" s="11" t="s">
        <v>36</v>
      </c>
      <c r="D588" s="11" t="s">
        <v>29</v>
      </c>
      <c r="E588" s="11" t="s">
        <v>30</v>
      </c>
      <c r="F588" s="11">
        <v>47</v>
      </c>
      <c r="G588" s="20">
        <v>1294.0229999999999</v>
      </c>
      <c r="H588" s="15">
        <v>1294.0229999999999</v>
      </c>
    </row>
    <row r="589" spans="3:8" x14ac:dyDescent="0.3">
      <c r="C589" s="11" t="s">
        <v>108</v>
      </c>
      <c r="D589" s="11" t="s">
        <v>44</v>
      </c>
      <c r="E589" s="11" t="s">
        <v>27</v>
      </c>
      <c r="F589" s="11">
        <v>10</v>
      </c>
      <c r="G589" s="20">
        <v>1290.3699999999999</v>
      </c>
      <c r="H589" s="15">
        <v>1290.3699999999999</v>
      </c>
    </row>
    <row r="590" spans="3:8" x14ac:dyDescent="0.3">
      <c r="C590" s="9" t="s">
        <v>15</v>
      </c>
      <c r="D590" s="9" t="s">
        <v>44</v>
      </c>
      <c r="E590" s="9" t="s">
        <v>17</v>
      </c>
      <c r="F590" s="9">
        <v>33</v>
      </c>
      <c r="G590" s="19">
        <v>1283.68</v>
      </c>
      <c r="H590" s="14">
        <v>1283.68</v>
      </c>
    </row>
    <row r="591" spans="3:8" x14ac:dyDescent="0.3">
      <c r="C591" s="9" t="s">
        <v>108</v>
      </c>
      <c r="D591" s="9" t="s">
        <v>29</v>
      </c>
      <c r="E591" s="9" t="s">
        <v>30</v>
      </c>
      <c r="F591" s="9">
        <v>13</v>
      </c>
      <c r="G591" s="19">
        <v>1281.1795</v>
      </c>
      <c r="H591" s="14">
        <v>1281.1795</v>
      </c>
    </row>
    <row r="592" spans="3:8" x14ac:dyDescent="0.3">
      <c r="C592" s="11" t="s">
        <v>36</v>
      </c>
      <c r="D592" s="11" t="s">
        <v>16</v>
      </c>
      <c r="E592" s="11" t="s">
        <v>17</v>
      </c>
      <c r="F592" s="11">
        <v>4</v>
      </c>
      <c r="G592" s="20">
        <v>1280.73</v>
      </c>
      <c r="H592" s="15">
        <v>1280.73</v>
      </c>
    </row>
    <row r="593" spans="3:8" x14ac:dyDescent="0.3">
      <c r="C593" s="11" t="s">
        <v>49</v>
      </c>
      <c r="D593" s="11" t="s">
        <v>22</v>
      </c>
      <c r="E593" s="11" t="s">
        <v>17</v>
      </c>
      <c r="F593" s="11">
        <v>26</v>
      </c>
      <c r="G593" s="20">
        <v>1280.6500000000001</v>
      </c>
      <c r="H593" s="15">
        <v>1280.6500000000001</v>
      </c>
    </row>
    <row r="594" spans="3:8" x14ac:dyDescent="0.3">
      <c r="C594" s="11" t="s">
        <v>49</v>
      </c>
      <c r="D594" s="11" t="s">
        <v>16</v>
      </c>
      <c r="E594" s="11" t="s">
        <v>27</v>
      </c>
      <c r="F594" s="11">
        <v>25</v>
      </c>
      <c r="G594" s="20">
        <v>1279.45</v>
      </c>
      <c r="H594" s="15">
        <v>1279.45</v>
      </c>
    </row>
    <row r="595" spans="3:8" x14ac:dyDescent="0.3">
      <c r="C595" s="9" t="s">
        <v>56</v>
      </c>
      <c r="D595" s="9" t="s">
        <v>16</v>
      </c>
      <c r="E595" s="9" t="s">
        <v>30</v>
      </c>
      <c r="F595" s="9">
        <v>42</v>
      </c>
      <c r="G595" s="19">
        <v>1274.5155</v>
      </c>
      <c r="H595" s="14">
        <v>1274.5155</v>
      </c>
    </row>
    <row r="596" spans="3:8" x14ac:dyDescent="0.3">
      <c r="C596" s="11" t="s">
        <v>108</v>
      </c>
      <c r="D596" s="11" t="s">
        <v>16</v>
      </c>
      <c r="E596" s="11" t="s">
        <v>30</v>
      </c>
      <c r="F596" s="11">
        <v>41</v>
      </c>
      <c r="G596" s="20">
        <v>1271.0474999999999</v>
      </c>
      <c r="H596" s="15">
        <v>1271.0474999999999</v>
      </c>
    </row>
    <row r="597" spans="3:8" x14ac:dyDescent="0.3">
      <c r="C597" s="11" t="s">
        <v>126</v>
      </c>
      <c r="D597" s="11" t="s">
        <v>29</v>
      </c>
      <c r="E597" s="11" t="s">
        <v>17</v>
      </c>
      <c r="F597" s="11">
        <v>50</v>
      </c>
      <c r="G597" s="20">
        <v>1270.03</v>
      </c>
      <c r="H597" s="15">
        <v>1270.03</v>
      </c>
    </row>
    <row r="598" spans="3:8" x14ac:dyDescent="0.3">
      <c r="C598" s="11" t="s">
        <v>15</v>
      </c>
      <c r="D598" s="11" t="s">
        <v>16</v>
      </c>
      <c r="E598" s="11" t="s">
        <v>30</v>
      </c>
      <c r="F598" s="11">
        <v>48</v>
      </c>
      <c r="G598" s="20">
        <v>1269.79</v>
      </c>
      <c r="H598" s="15">
        <v>1269.79</v>
      </c>
    </row>
    <row r="599" spans="3:8" x14ac:dyDescent="0.3">
      <c r="C599" s="11" t="s">
        <v>70</v>
      </c>
      <c r="D599" s="11" t="s">
        <v>22</v>
      </c>
      <c r="E599" s="11" t="s">
        <v>17</v>
      </c>
      <c r="F599" s="11">
        <v>4</v>
      </c>
      <c r="G599" s="20">
        <v>1266.72</v>
      </c>
      <c r="H599" s="15">
        <v>1266.72</v>
      </c>
    </row>
    <row r="600" spans="3:8" x14ac:dyDescent="0.3">
      <c r="C600" s="11" t="s">
        <v>15</v>
      </c>
      <c r="D600" s="11" t="s">
        <v>29</v>
      </c>
      <c r="E600" s="11" t="s">
        <v>27</v>
      </c>
      <c r="F600" s="11">
        <v>35</v>
      </c>
      <c r="G600" s="20">
        <v>1264.1300000000001</v>
      </c>
      <c r="H600" s="15">
        <v>1264.1300000000001</v>
      </c>
    </row>
    <row r="601" spans="3:8" x14ac:dyDescent="0.3">
      <c r="C601" s="9" t="s">
        <v>59</v>
      </c>
      <c r="D601" s="9" t="s">
        <v>22</v>
      </c>
      <c r="E601" s="9" t="s">
        <v>27</v>
      </c>
      <c r="F601" s="9">
        <v>28</v>
      </c>
      <c r="G601" s="19">
        <v>1262.75</v>
      </c>
      <c r="H601" s="14">
        <v>1262.75</v>
      </c>
    </row>
    <row r="602" spans="3:8" x14ac:dyDescent="0.3">
      <c r="C602" s="11" t="s">
        <v>40</v>
      </c>
      <c r="D602" s="11" t="s">
        <v>29</v>
      </c>
      <c r="E602" s="11" t="s">
        <v>30</v>
      </c>
      <c r="F602" s="11">
        <v>41</v>
      </c>
      <c r="G602" s="20">
        <v>1258.97</v>
      </c>
      <c r="H602" s="15">
        <v>1258.97</v>
      </c>
    </row>
    <row r="603" spans="3:8" x14ac:dyDescent="0.3">
      <c r="C603" s="11" t="s">
        <v>108</v>
      </c>
      <c r="D603" s="11" t="s">
        <v>16</v>
      </c>
      <c r="E603" s="11" t="s">
        <v>30</v>
      </c>
      <c r="F603" s="11">
        <v>42</v>
      </c>
      <c r="G603" s="20">
        <v>1244.01</v>
      </c>
      <c r="H603" s="15">
        <v>1244.01</v>
      </c>
    </row>
    <row r="604" spans="3:8" x14ac:dyDescent="0.3">
      <c r="C604" s="9" t="s">
        <v>36</v>
      </c>
      <c r="D604" s="9" t="s">
        <v>22</v>
      </c>
      <c r="E604" s="9" t="s">
        <v>27</v>
      </c>
      <c r="F604" s="9">
        <v>43</v>
      </c>
      <c r="G604" s="19">
        <v>1243.8800000000001</v>
      </c>
      <c r="H604" s="14">
        <v>1243.8800000000001</v>
      </c>
    </row>
    <row r="605" spans="3:8" x14ac:dyDescent="0.3">
      <c r="C605" s="11" t="s">
        <v>108</v>
      </c>
      <c r="D605" s="11" t="s">
        <v>22</v>
      </c>
      <c r="E605" s="11" t="s">
        <v>30</v>
      </c>
      <c r="F605" s="11">
        <v>38</v>
      </c>
      <c r="G605" s="20">
        <v>1230.83</v>
      </c>
      <c r="H605" s="15">
        <v>1230.83</v>
      </c>
    </row>
    <row r="606" spans="3:8" x14ac:dyDescent="0.3">
      <c r="C606" s="11" t="s">
        <v>40</v>
      </c>
      <c r="D606" s="11" t="s">
        <v>16</v>
      </c>
      <c r="E606" s="11" t="s">
        <v>17</v>
      </c>
      <c r="F606" s="11">
        <v>50</v>
      </c>
      <c r="G606" s="20">
        <v>1227.18</v>
      </c>
      <c r="H606" s="15">
        <v>1227.18</v>
      </c>
    </row>
    <row r="607" spans="3:8" x14ac:dyDescent="0.3">
      <c r="C607" s="9" t="s">
        <v>49</v>
      </c>
      <c r="D607" s="9" t="s">
        <v>22</v>
      </c>
      <c r="E607" s="9" t="s">
        <v>27</v>
      </c>
      <c r="F607" s="9">
        <v>36</v>
      </c>
      <c r="G607" s="19">
        <v>1225.52</v>
      </c>
      <c r="H607" s="14">
        <v>1225.52</v>
      </c>
    </row>
    <row r="608" spans="3:8" x14ac:dyDescent="0.3">
      <c r="C608" s="11" t="s">
        <v>49</v>
      </c>
      <c r="D608" s="11" t="s">
        <v>16</v>
      </c>
      <c r="E608" s="11" t="s">
        <v>27</v>
      </c>
      <c r="F608" s="11">
        <v>43</v>
      </c>
      <c r="G608" s="20">
        <v>1225.4100000000001</v>
      </c>
      <c r="H608" s="15">
        <v>1225.4100000000001</v>
      </c>
    </row>
    <row r="609" spans="3:8" x14ac:dyDescent="0.3">
      <c r="C609" s="9" t="s">
        <v>56</v>
      </c>
      <c r="D609" s="9" t="s">
        <v>16</v>
      </c>
      <c r="E609" s="9" t="s">
        <v>17</v>
      </c>
      <c r="F609" s="9">
        <v>9</v>
      </c>
      <c r="G609" s="19">
        <v>1225.3699999999999</v>
      </c>
      <c r="H609" s="14">
        <v>1225.3699999999999</v>
      </c>
    </row>
    <row r="610" spans="3:8" x14ac:dyDescent="0.3">
      <c r="C610" s="9" t="s">
        <v>56</v>
      </c>
      <c r="D610" s="9" t="s">
        <v>22</v>
      </c>
      <c r="E610" s="9" t="s">
        <v>17</v>
      </c>
      <c r="F610" s="9">
        <v>16</v>
      </c>
      <c r="G610" s="19">
        <v>1223.43</v>
      </c>
      <c r="H610" s="14">
        <v>1223.43</v>
      </c>
    </row>
    <row r="611" spans="3:8" x14ac:dyDescent="0.3">
      <c r="C611" s="11" t="s">
        <v>56</v>
      </c>
      <c r="D611" s="11" t="s">
        <v>16</v>
      </c>
      <c r="E611" s="11" t="s">
        <v>27</v>
      </c>
      <c r="F611" s="11">
        <v>21</v>
      </c>
      <c r="G611" s="20">
        <v>1223.1099999999999</v>
      </c>
      <c r="H611" s="15">
        <v>1223.1099999999999</v>
      </c>
    </row>
    <row r="612" spans="3:8" x14ac:dyDescent="0.3">
      <c r="C612" s="11" t="s">
        <v>15</v>
      </c>
      <c r="D612" s="11" t="s">
        <v>16</v>
      </c>
      <c r="E612" s="11" t="s">
        <v>27</v>
      </c>
      <c r="F612" s="11">
        <v>21</v>
      </c>
      <c r="G612" s="20">
        <v>1222.68</v>
      </c>
      <c r="H612" s="15">
        <v>1222.68</v>
      </c>
    </row>
    <row r="613" spans="3:8" x14ac:dyDescent="0.3">
      <c r="C613" s="9" t="s">
        <v>56</v>
      </c>
      <c r="D613" s="9" t="s">
        <v>16</v>
      </c>
      <c r="E613" s="9" t="s">
        <v>30</v>
      </c>
      <c r="F613" s="9">
        <v>12</v>
      </c>
      <c r="G613" s="19">
        <v>1219.1465000000001</v>
      </c>
      <c r="H613" s="14">
        <v>1219.1465000000001</v>
      </c>
    </row>
    <row r="614" spans="3:8" x14ac:dyDescent="0.3">
      <c r="C614" s="11" t="s">
        <v>56</v>
      </c>
      <c r="D614" s="11" t="s">
        <v>16</v>
      </c>
      <c r="E614" s="11" t="s">
        <v>27</v>
      </c>
      <c r="F614" s="11">
        <v>37</v>
      </c>
      <c r="G614" s="20">
        <v>1218.08</v>
      </c>
      <c r="H614" s="15">
        <v>1218.08</v>
      </c>
    </row>
    <row r="615" spans="3:8" x14ac:dyDescent="0.3">
      <c r="C615" s="9" t="s">
        <v>56</v>
      </c>
      <c r="D615" s="9" t="s">
        <v>16</v>
      </c>
      <c r="E615" s="9" t="s">
        <v>27</v>
      </c>
      <c r="F615" s="9">
        <v>27</v>
      </c>
      <c r="G615" s="19">
        <v>1217.77</v>
      </c>
      <c r="H615" s="14">
        <v>1217.77</v>
      </c>
    </row>
    <row r="616" spans="3:8" x14ac:dyDescent="0.3">
      <c r="C616" s="11" t="s">
        <v>49</v>
      </c>
      <c r="D616" s="11" t="s">
        <v>29</v>
      </c>
      <c r="E616" s="11" t="s">
        <v>17</v>
      </c>
      <c r="F616" s="11">
        <v>45</v>
      </c>
      <c r="G616" s="20">
        <v>1212.9280000000001</v>
      </c>
      <c r="H616" s="15">
        <v>1212.9280000000001</v>
      </c>
    </row>
    <row r="617" spans="3:8" x14ac:dyDescent="0.3">
      <c r="C617" s="11" t="s">
        <v>70</v>
      </c>
      <c r="D617" s="11" t="s">
        <v>29</v>
      </c>
      <c r="E617" s="11" t="s">
        <v>30</v>
      </c>
      <c r="F617" s="11">
        <v>11</v>
      </c>
      <c r="G617" s="20">
        <v>1210.0515</v>
      </c>
      <c r="H617" s="15">
        <v>1210.0515</v>
      </c>
    </row>
    <row r="618" spans="3:8" x14ac:dyDescent="0.3">
      <c r="C618" s="11" t="s">
        <v>40</v>
      </c>
      <c r="D618" s="11" t="s">
        <v>16</v>
      </c>
      <c r="E618" s="11" t="s">
        <v>30</v>
      </c>
      <c r="F618" s="11">
        <v>28</v>
      </c>
      <c r="G618" s="20">
        <v>1208.3499999999999</v>
      </c>
      <c r="H618" s="15">
        <v>1208.3499999999999</v>
      </c>
    </row>
    <row r="619" spans="3:8" x14ac:dyDescent="0.3">
      <c r="C619" s="9" t="s">
        <v>36</v>
      </c>
      <c r="D619" s="9" t="s">
        <v>22</v>
      </c>
      <c r="E619" s="9" t="s">
        <v>30</v>
      </c>
      <c r="F619" s="9">
        <v>13</v>
      </c>
      <c r="G619" s="19">
        <v>1207.02</v>
      </c>
      <c r="H619" s="14">
        <v>1207.02</v>
      </c>
    </row>
    <row r="620" spans="3:8" x14ac:dyDescent="0.3">
      <c r="C620" s="9" t="s">
        <v>15</v>
      </c>
      <c r="D620" s="9" t="s">
        <v>22</v>
      </c>
      <c r="E620" s="9" t="s">
        <v>30</v>
      </c>
      <c r="F620" s="9">
        <v>41</v>
      </c>
      <c r="G620" s="19">
        <v>1204.0844999999999</v>
      </c>
      <c r="H620" s="14">
        <v>1204.0844999999999</v>
      </c>
    </row>
    <row r="621" spans="3:8" x14ac:dyDescent="0.3">
      <c r="C621" s="11" t="s">
        <v>59</v>
      </c>
      <c r="D621" s="11" t="s">
        <v>16</v>
      </c>
      <c r="E621" s="11" t="s">
        <v>27</v>
      </c>
      <c r="F621" s="11">
        <v>9</v>
      </c>
      <c r="G621" s="20">
        <v>1201.51</v>
      </c>
      <c r="H621" s="15">
        <v>1201.51</v>
      </c>
    </row>
    <row r="622" spans="3:8" x14ac:dyDescent="0.3">
      <c r="C622" s="11" t="s">
        <v>36</v>
      </c>
      <c r="D622" s="11" t="s">
        <v>44</v>
      </c>
      <c r="E622" s="11" t="s">
        <v>27</v>
      </c>
      <c r="F622" s="11">
        <v>46</v>
      </c>
      <c r="G622" s="20">
        <v>1200.1300000000001</v>
      </c>
      <c r="H622" s="15">
        <v>1200.1300000000001</v>
      </c>
    </row>
    <row r="623" spans="3:8" x14ac:dyDescent="0.3">
      <c r="C623" s="9" t="s">
        <v>56</v>
      </c>
      <c r="D623" s="9" t="s">
        <v>16</v>
      </c>
      <c r="E623" s="9" t="s">
        <v>27</v>
      </c>
      <c r="F623" s="9">
        <v>27</v>
      </c>
      <c r="G623" s="19">
        <v>1199.57</v>
      </c>
      <c r="H623" s="14">
        <v>1199.57</v>
      </c>
    </row>
    <row r="624" spans="3:8" x14ac:dyDescent="0.3">
      <c r="C624" s="11" t="s">
        <v>15</v>
      </c>
      <c r="D624" s="11" t="s">
        <v>16</v>
      </c>
      <c r="E624" s="11" t="s">
        <v>17</v>
      </c>
      <c r="F624" s="11">
        <v>4</v>
      </c>
      <c r="G624" s="20">
        <v>1199.336</v>
      </c>
      <c r="H624" s="15">
        <v>1199.336</v>
      </c>
    </row>
    <row r="625" spans="3:8" x14ac:dyDescent="0.3">
      <c r="C625" s="9" t="s">
        <v>56</v>
      </c>
      <c r="D625" s="9" t="s">
        <v>44</v>
      </c>
      <c r="E625" s="9" t="s">
        <v>30</v>
      </c>
      <c r="F625" s="9">
        <v>26</v>
      </c>
      <c r="G625" s="19">
        <v>1196.7915</v>
      </c>
      <c r="H625" s="14">
        <v>1196.7915</v>
      </c>
    </row>
    <row r="626" spans="3:8" x14ac:dyDescent="0.3">
      <c r="C626" s="11" t="s">
        <v>15</v>
      </c>
      <c r="D626" s="11" t="s">
        <v>16</v>
      </c>
      <c r="E626" s="11" t="s">
        <v>17</v>
      </c>
      <c r="F626" s="11">
        <v>13</v>
      </c>
      <c r="G626" s="20">
        <v>1193.6199999999999</v>
      </c>
      <c r="H626" s="15">
        <v>1193.6199999999999</v>
      </c>
    </row>
    <row r="627" spans="3:8" x14ac:dyDescent="0.3">
      <c r="C627" s="9" t="s">
        <v>56</v>
      </c>
      <c r="D627" s="9" t="s">
        <v>29</v>
      </c>
      <c r="E627" s="9" t="s">
        <v>30</v>
      </c>
      <c r="F627" s="9">
        <v>17</v>
      </c>
      <c r="G627" s="19">
        <v>1193.1195</v>
      </c>
      <c r="H627" s="14">
        <v>1193.1195</v>
      </c>
    </row>
    <row r="628" spans="3:8" x14ac:dyDescent="0.3">
      <c r="C628" s="11" t="s">
        <v>108</v>
      </c>
      <c r="D628" s="11" t="s">
        <v>22</v>
      </c>
      <c r="E628" s="11" t="s">
        <v>30</v>
      </c>
      <c r="F628" s="11">
        <v>23</v>
      </c>
      <c r="G628" s="20">
        <v>1176.944</v>
      </c>
      <c r="H628" s="15">
        <v>1176.944</v>
      </c>
    </row>
    <row r="629" spans="3:8" x14ac:dyDescent="0.3">
      <c r="C629" s="9" t="s">
        <v>108</v>
      </c>
      <c r="D629" s="9" t="s">
        <v>16</v>
      </c>
      <c r="E629" s="9" t="s">
        <v>30</v>
      </c>
      <c r="F629" s="9">
        <v>21</v>
      </c>
      <c r="G629" s="19">
        <v>1176.8589999999999</v>
      </c>
      <c r="H629" s="14">
        <v>1176.8589999999999</v>
      </c>
    </row>
    <row r="630" spans="3:8" x14ac:dyDescent="0.3">
      <c r="C630" s="11" t="s">
        <v>56</v>
      </c>
      <c r="D630" s="11" t="s">
        <v>29</v>
      </c>
      <c r="E630" s="11" t="s">
        <v>17</v>
      </c>
      <c r="F630" s="11">
        <v>22</v>
      </c>
      <c r="G630" s="20">
        <v>1168.28</v>
      </c>
      <c r="H630" s="15">
        <v>1168.28</v>
      </c>
    </row>
    <row r="631" spans="3:8" x14ac:dyDescent="0.3">
      <c r="C631" s="11" t="s">
        <v>49</v>
      </c>
      <c r="D631" s="11" t="s">
        <v>44</v>
      </c>
      <c r="E631" s="11" t="s">
        <v>27</v>
      </c>
      <c r="F631" s="11">
        <v>28</v>
      </c>
      <c r="G631" s="20">
        <v>1165.33</v>
      </c>
      <c r="H631" s="15">
        <v>1165.33</v>
      </c>
    </row>
    <row r="632" spans="3:8" x14ac:dyDescent="0.3">
      <c r="C632" s="11" t="s">
        <v>40</v>
      </c>
      <c r="D632" s="11" t="s">
        <v>16</v>
      </c>
      <c r="E632" s="11" t="s">
        <v>27</v>
      </c>
      <c r="F632" s="11">
        <v>18</v>
      </c>
      <c r="G632" s="20">
        <v>1163.75</v>
      </c>
      <c r="H632" s="15">
        <v>1163.75</v>
      </c>
    </row>
    <row r="633" spans="3:8" x14ac:dyDescent="0.3">
      <c r="C633" s="11" t="s">
        <v>49</v>
      </c>
      <c r="D633" s="11" t="s">
        <v>22</v>
      </c>
      <c r="E633" s="11" t="s">
        <v>30</v>
      </c>
      <c r="F633" s="11">
        <v>22</v>
      </c>
      <c r="G633" s="20">
        <v>1162.4005</v>
      </c>
      <c r="H633" s="15">
        <v>1162.4005</v>
      </c>
    </row>
    <row r="634" spans="3:8" x14ac:dyDescent="0.3">
      <c r="C634" s="11" t="s">
        <v>49</v>
      </c>
      <c r="D634" s="11" t="s">
        <v>29</v>
      </c>
      <c r="E634" s="11" t="s">
        <v>30</v>
      </c>
      <c r="F634" s="11">
        <v>11</v>
      </c>
      <c r="G634" s="20">
        <v>1154.9375</v>
      </c>
      <c r="H634" s="15">
        <v>1154.9375</v>
      </c>
    </row>
    <row r="635" spans="3:8" x14ac:dyDescent="0.3">
      <c r="C635" s="11" t="s">
        <v>108</v>
      </c>
      <c r="D635" s="11" t="s">
        <v>22</v>
      </c>
      <c r="E635" s="11" t="s">
        <v>30</v>
      </c>
      <c r="F635" s="11">
        <v>27</v>
      </c>
      <c r="G635" s="20">
        <v>1154.8900000000001</v>
      </c>
      <c r="H635" s="15">
        <v>1154.8900000000001</v>
      </c>
    </row>
    <row r="636" spans="3:8" x14ac:dyDescent="0.3">
      <c r="C636" s="11" t="s">
        <v>56</v>
      </c>
      <c r="D636" s="11" t="s">
        <v>29</v>
      </c>
      <c r="E636" s="11" t="s">
        <v>30</v>
      </c>
      <c r="F636" s="11">
        <v>35</v>
      </c>
      <c r="G636" s="20">
        <v>1154.1400000000001</v>
      </c>
      <c r="H636" s="15">
        <v>1154.1400000000001</v>
      </c>
    </row>
    <row r="637" spans="3:8" x14ac:dyDescent="0.3">
      <c r="C637" s="9" t="s">
        <v>15</v>
      </c>
      <c r="D637" s="9" t="s">
        <v>44</v>
      </c>
      <c r="E637" s="9" t="s">
        <v>27</v>
      </c>
      <c r="F637" s="9">
        <v>26</v>
      </c>
      <c r="G637" s="19">
        <v>1150.3</v>
      </c>
      <c r="H637" s="14">
        <v>1150.3</v>
      </c>
    </row>
    <row r="638" spans="3:8" x14ac:dyDescent="0.3">
      <c r="C638" s="11" t="s">
        <v>49</v>
      </c>
      <c r="D638" s="11" t="s">
        <v>22</v>
      </c>
      <c r="E638" s="11" t="s">
        <v>27</v>
      </c>
      <c r="F638" s="11">
        <v>49</v>
      </c>
      <c r="G638" s="20">
        <v>1147.6400000000001</v>
      </c>
      <c r="H638" s="15">
        <v>1147.6400000000001</v>
      </c>
    </row>
    <row r="639" spans="3:8" x14ac:dyDescent="0.3">
      <c r="C639" s="9" t="s">
        <v>126</v>
      </c>
      <c r="D639" s="9" t="s">
        <v>22</v>
      </c>
      <c r="E639" s="9" t="s">
        <v>17</v>
      </c>
      <c r="F639" s="9">
        <v>42</v>
      </c>
      <c r="G639" s="19">
        <v>1146.1099999999999</v>
      </c>
      <c r="H639" s="14">
        <v>1146.1099999999999</v>
      </c>
    </row>
    <row r="640" spans="3:8" x14ac:dyDescent="0.3">
      <c r="C640" s="9" t="s">
        <v>15</v>
      </c>
      <c r="D640" s="9" t="s">
        <v>22</v>
      </c>
      <c r="E640" s="9" t="s">
        <v>30</v>
      </c>
      <c r="F640" s="9">
        <v>7</v>
      </c>
      <c r="G640" s="19">
        <v>1143.4285</v>
      </c>
      <c r="H640" s="14">
        <v>1143.4285</v>
      </c>
    </row>
    <row r="641" spans="3:8" x14ac:dyDescent="0.3">
      <c r="C641" s="11" t="s">
        <v>59</v>
      </c>
      <c r="D641" s="11" t="s">
        <v>44</v>
      </c>
      <c r="E641" s="11" t="s">
        <v>27</v>
      </c>
      <c r="F641" s="11">
        <v>32</v>
      </c>
      <c r="G641" s="20">
        <v>1141.3699999999999</v>
      </c>
      <c r="H641" s="15">
        <v>1141.3699999999999</v>
      </c>
    </row>
    <row r="642" spans="3:8" x14ac:dyDescent="0.3">
      <c r="C642" s="11" t="s">
        <v>56</v>
      </c>
      <c r="D642" s="11" t="s">
        <v>44</v>
      </c>
      <c r="E642" s="11" t="s">
        <v>17</v>
      </c>
      <c r="F642" s="11">
        <v>4</v>
      </c>
      <c r="G642" s="20">
        <v>1135.6400000000001</v>
      </c>
      <c r="H642" s="15">
        <v>1135.6400000000001</v>
      </c>
    </row>
    <row r="643" spans="3:8" x14ac:dyDescent="0.3">
      <c r="C643" s="11" t="s">
        <v>59</v>
      </c>
      <c r="D643" s="11" t="s">
        <v>44</v>
      </c>
      <c r="E643" s="11" t="s">
        <v>17</v>
      </c>
      <c r="F643" s="11">
        <v>19</v>
      </c>
      <c r="G643" s="20">
        <v>1134.2</v>
      </c>
      <c r="H643" s="15">
        <v>1134.2</v>
      </c>
    </row>
    <row r="644" spans="3:8" x14ac:dyDescent="0.3">
      <c r="C644" s="11" t="s">
        <v>59</v>
      </c>
      <c r="D644" s="11" t="s">
        <v>44</v>
      </c>
      <c r="E644" s="11" t="s">
        <v>27</v>
      </c>
      <c r="F644" s="11">
        <v>35</v>
      </c>
      <c r="G644" s="20">
        <v>1131.1500000000001</v>
      </c>
      <c r="H644" s="15">
        <v>1131.1500000000001</v>
      </c>
    </row>
    <row r="645" spans="3:8" x14ac:dyDescent="0.3">
      <c r="C645" s="9" t="s">
        <v>59</v>
      </c>
      <c r="D645" s="9" t="s">
        <v>44</v>
      </c>
      <c r="E645" s="9" t="s">
        <v>30</v>
      </c>
      <c r="F645" s="9">
        <v>37</v>
      </c>
      <c r="G645" s="19">
        <v>1129.0550000000001</v>
      </c>
      <c r="H645" s="14">
        <v>1129.0550000000001</v>
      </c>
    </row>
    <row r="646" spans="3:8" x14ac:dyDescent="0.3">
      <c r="C646" s="11" t="s">
        <v>15</v>
      </c>
      <c r="D646" s="11" t="s">
        <v>29</v>
      </c>
      <c r="E646" s="11" t="s">
        <v>27</v>
      </c>
      <c r="F646" s="11">
        <v>25</v>
      </c>
      <c r="G646" s="20">
        <v>1128.03</v>
      </c>
      <c r="H646" s="15">
        <v>1128.03</v>
      </c>
    </row>
    <row r="647" spans="3:8" x14ac:dyDescent="0.3">
      <c r="C647" s="11" t="s">
        <v>126</v>
      </c>
      <c r="D647" s="11" t="s">
        <v>22</v>
      </c>
      <c r="E647" s="11" t="s">
        <v>30</v>
      </c>
      <c r="F647" s="11">
        <v>44</v>
      </c>
      <c r="G647" s="20">
        <v>1127.81</v>
      </c>
      <c r="H647" s="15">
        <v>1127.81</v>
      </c>
    </row>
    <row r="648" spans="3:8" x14ac:dyDescent="0.3">
      <c r="C648" s="9" t="s">
        <v>36</v>
      </c>
      <c r="D648" s="9" t="s">
        <v>22</v>
      </c>
      <c r="E648" s="9" t="s">
        <v>30</v>
      </c>
      <c r="F648" s="9">
        <v>10</v>
      </c>
      <c r="G648" s="19">
        <v>1124.2439999999999</v>
      </c>
      <c r="H648" s="14">
        <v>1124.2439999999999</v>
      </c>
    </row>
    <row r="649" spans="3:8" x14ac:dyDescent="0.3">
      <c r="C649" s="11" t="s">
        <v>15</v>
      </c>
      <c r="D649" s="11" t="s">
        <v>44</v>
      </c>
      <c r="E649" s="11" t="s">
        <v>30</v>
      </c>
      <c r="F649" s="11">
        <v>15</v>
      </c>
      <c r="G649" s="20">
        <v>1121.8399999999999</v>
      </c>
      <c r="H649" s="15">
        <v>1121.8399999999999</v>
      </c>
    </row>
    <row r="650" spans="3:8" x14ac:dyDescent="0.3">
      <c r="C650" s="9" t="s">
        <v>40</v>
      </c>
      <c r="D650" s="9" t="s">
        <v>44</v>
      </c>
      <c r="E650" s="9" t="s">
        <v>27</v>
      </c>
      <c r="F650" s="9">
        <v>25</v>
      </c>
      <c r="G650" s="19">
        <v>1119.9100000000001</v>
      </c>
      <c r="H650" s="14">
        <v>1119.9100000000001</v>
      </c>
    </row>
    <row r="651" spans="3:8" x14ac:dyDescent="0.3">
      <c r="C651" s="9" t="s">
        <v>56</v>
      </c>
      <c r="D651" s="9" t="s">
        <v>22</v>
      </c>
      <c r="E651" s="9" t="s">
        <v>30</v>
      </c>
      <c r="F651" s="9">
        <v>24</v>
      </c>
      <c r="G651" s="19">
        <v>1112.1569999999999</v>
      </c>
      <c r="H651" s="14">
        <v>1112.1569999999999</v>
      </c>
    </row>
    <row r="652" spans="3:8" x14ac:dyDescent="0.3">
      <c r="C652" s="9" t="s">
        <v>108</v>
      </c>
      <c r="D652" s="9" t="s">
        <v>29</v>
      </c>
      <c r="E652" s="9" t="s">
        <v>30</v>
      </c>
      <c r="F652" s="9">
        <v>20</v>
      </c>
      <c r="G652" s="19">
        <v>1108.366</v>
      </c>
      <c r="H652" s="14">
        <v>1108.366</v>
      </c>
    </row>
    <row r="653" spans="3:8" x14ac:dyDescent="0.3">
      <c r="C653" s="11" t="s">
        <v>15</v>
      </c>
      <c r="D653" s="11" t="s">
        <v>16</v>
      </c>
      <c r="E653" s="11" t="s">
        <v>27</v>
      </c>
      <c r="F653" s="11">
        <v>39</v>
      </c>
      <c r="G653" s="20">
        <v>1105.6600000000001</v>
      </c>
      <c r="H653" s="15">
        <v>1105.6600000000001</v>
      </c>
    </row>
    <row r="654" spans="3:8" x14ac:dyDescent="0.3">
      <c r="C654" s="9" t="s">
        <v>36</v>
      </c>
      <c r="D654" s="9" t="s">
        <v>22</v>
      </c>
      <c r="E654" s="9" t="s">
        <v>30</v>
      </c>
      <c r="F654" s="9">
        <v>28</v>
      </c>
      <c r="G654" s="19">
        <v>1103.67</v>
      </c>
      <c r="H654" s="14">
        <v>1103.67</v>
      </c>
    </row>
    <row r="655" spans="3:8" x14ac:dyDescent="0.3">
      <c r="C655" s="9" t="s">
        <v>56</v>
      </c>
      <c r="D655" s="9" t="s">
        <v>22</v>
      </c>
      <c r="E655" s="9" t="s">
        <v>27</v>
      </c>
      <c r="F655" s="9">
        <v>44</v>
      </c>
      <c r="G655" s="19">
        <v>1102.28</v>
      </c>
      <c r="H655" s="14">
        <v>1102.28</v>
      </c>
    </row>
    <row r="656" spans="3:8" x14ac:dyDescent="0.3">
      <c r="C656" s="11" t="s">
        <v>36</v>
      </c>
      <c r="D656" s="11" t="s">
        <v>16</v>
      </c>
      <c r="E656" s="11" t="s">
        <v>30</v>
      </c>
      <c r="F656" s="11">
        <v>8</v>
      </c>
      <c r="G656" s="20">
        <v>1100</v>
      </c>
      <c r="H656" s="15">
        <v>1100</v>
      </c>
    </row>
    <row r="657" spans="3:8" x14ac:dyDescent="0.3">
      <c r="C657" s="9" t="s">
        <v>108</v>
      </c>
      <c r="D657" s="9" t="s">
        <v>16</v>
      </c>
      <c r="E657" s="9" t="s">
        <v>17</v>
      </c>
      <c r="F657" s="9">
        <v>36</v>
      </c>
      <c r="G657" s="19">
        <v>1095.1099999999999</v>
      </c>
      <c r="H657" s="14">
        <v>1095.1099999999999</v>
      </c>
    </row>
    <row r="658" spans="3:8" x14ac:dyDescent="0.3">
      <c r="C658" s="11" t="s">
        <v>15</v>
      </c>
      <c r="D658" s="11" t="s">
        <v>22</v>
      </c>
      <c r="E658" s="11" t="s">
        <v>30</v>
      </c>
      <c r="F658" s="11">
        <v>45</v>
      </c>
      <c r="G658" s="20">
        <v>1090.5999999999999</v>
      </c>
      <c r="H658" s="15">
        <v>1090.5999999999999</v>
      </c>
    </row>
    <row r="659" spans="3:8" x14ac:dyDescent="0.3">
      <c r="C659" s="11" t="s">
        <v>15</v>
      </c>
      <c r="D659" s="11" t="s">
        <v>16</v>
      </c>
      <c r="E659" s="11" t="s">
        <v>30</v>
      </c>
      <c r="F659" s="11">
        <v>28</v>
      </c>
      <c r="G659" s="20">
        <v>1082.45</v>
      </c>
      <c r="H659" s="15">
        <v>1082.45</v>
      </c>
    </row>
    <row r="660" spans="3:8" x14ac:dyDescent="0.3">
      <c r="C660" s="9" t="s">
        <v>108</v>
      </c>
      <c r="D660" s="9" t="s">
        <v>22</v>
      </c>
      <c r="E660" s="9" t="s">
        <v>30</v>
      </c>
      <c r="F660" s="9">
        <v>35</v>
      </c>
      <c r="G660" s="19">
        <v>1078.58</v>
      </c>
      <c r="H660" s="14">
        <v>1078.58</v>
      </c>
    </row>
    <row r="661" spans="3:8" x14ac:dyDescent="0.3">
      <c r="C661" s="11" t="s">
        <v>36</v>
      </c>
      <c r="D661" s="11" t="s">
        <v>44</v>
      </c>
      <c r="E661" s="11" t="s">
        <v>30</v>
      </c>
      <c r="F661" s="11">
        <v>20</v>
      </c>
      <c r="G661" s="20">
        <v>1077.8085000000001</v>
      </c>
      <c r="H661" s="15">
        <v>1077.8085000000001</v>
      </c>
    </row>
    <row r="662" spans="3:8" x14ac:dyDescent="0.3">
      <c r="C662" s="11" t="s">
        <v>108</v>
      </c>
      <c r="D662" s="11" t="s">
        <v>16</v>
      </c>
      <c r="E662" s="11" t="s">
        <v>30</v>
      </c>
      <c r="F662" s="11">
        <v>26</v>
      </c>
      <c r="G662" s="20">
        <v>1075.9100000000001</v>
      </c>
      <c r="H662" s="15">
        <v>1075.9100000000001</v>
      </c>
    </row>
    <row r="663" spans="3:8" x14ac:dyDescent="0.3">
      <c r="C663" s="9" t="s">
        <v>40</v>
      </c>
      <c r="D663" s="9" t="s">
        <v>29</v>
      </c>
      <c r="E663" s="9" t="s">
        <v>17</v>
      </c>
      <c r="F663" s="9">
        <v>34</v>
      </c>
      <c r="G663" s="19">
        <v>1069.8499999999999</v>
      </c>
      <c r="H663" s="14">
        <v>1069.8499999999999</v>
      </c>
    </row>
    <row r="664" spans="3:8" x14ac:dyDescent="0.3">
      <c r="C664" s="11" t="s">
        <v>15</v>
      </c>
      <c r="D664" s="11" t="s">
        <v>29</v>
      </c>
      <c r="E664" s="11" t="s">
        <v>27</v>
      </c>
      <c r="F664" s="11">
        <v>8</v>
      </c>
      <c r="G664" s="20">
        <v>1058.82</v>
      </c>
      <c r="H664" s="15">
        <v>1058.82</v>
      </c>
    </row>
    <row r="665" spans="3:8" x14ac:dyDescent="0.3">
      <c r="C665" s="11" t="s">
        <v>108</v>
      </c>
      <c r="D665" s="11" t="s">
        <v>16</v>
      </c>
      <c r="E665" s="11" t="s">
        <v>27</v>
      </c>
      <c r="F665" s="11">
        <v>43</v>
      </c>
      <c r="G665" s="20">
        <v>1054.7</v>
      </c>
      <c r="H665" s="15">
        <v>1054.7</v>
      </c>
    </row>
    <row r="666" spans="3:8" x14ac:dyDescent="0.3">
      <c r="C666" s="9" t="s">
        <v>36</v>
      </c>
      <c r="D666" s="9" t="s">
        <v>29</v>
      </c>
      <c r="E666" s="9" t="s">
        <v>17</v>
      </c>
      <c r="F666" s="9">
        <v>33</v>
      </c>
      <c r="G666" s="19">
        <v>1053.74</v>
      </c>
      <c r="H666" s="14">
        <v>1053.74</v>
      </c>
    </row>
    <row r="667" spans="3:8" x14ac:dyDescent="0.3">
      <c r="C667" s="11" t="s">
        <v>59</v>
      </c>
      <c r="D667" s="11" t="s">
        <v>22</v>
      </c>
      <c r="E667" s="11" t="s">
        <v>17</v>
      </c>
      <c r="F667" s="11">
        <v>19</v>
      </c>
      <c r="G667" s="20">
        <v>1051.992</v>
      </c>
      <c r="H667" s="15">
        <v>1051.992</v>
      </c>
    </row>
    <row r="668" spans="3:8" x14ac:dyDescent="0.3">
      <c r="C668" s="9" t="s">
        <v>26</v>
      </c>
      <c r="D668" s="9" t="s">
        <v>29</v>
      </c>
      <c r="E668" s="9" t="s">
        <v>27</v>
      </c>
      <c r="F668" s="9">
        <v>45</v>
      </c>
      <c r="G668" s="19">
        <v>1038.82</v>
      </c>
      <c r="H668" s="14">
        <v>1038.82</v>
      </c>
    </row>
    <row r="669" spans="3:8" x14ac:dyDescent="0.3">
      <c r="C669" s="11" t="s">
        <v>56</v>
      </c>
      <c r="D669" s="11" t="s">
        <v>22</v>
      </c>
      <c r="E669" s="11" t="s">
        <v>27</v>
      </c>
      <c r="F669" s="11">
        <v>40</v>
      </c>
      <c r="G669" s="20">
        <v>1038.19</v>
      </c>
      <c r="H669" s="15">
        <v>1038.19</v>
      </c>
    </row>
    <row r="670" spans="3:8" x14ac:dyDescent="0.3">
      <c r="C670" s="9" t="s">
        <v>72</v>
      </c>
      <c r="D670" s="9" t="s">
        <v>22</v>
      </c>
      <c r="E670" s="9" t="s">
        <v>27</v>
      </c>
      <c r="F670" s="9">
        <v>37</v>
      </c>
      <c r="G670" s="19">
        <v>1033.44</v>
      </c>
      <c r="H670" s="14">
        <v>1033.44</v>
      </c>
    </row>
    <row r="671" spans="3:8" x14ac:dyDescent="0.3">
      <c r="C671" s="9" t="s">
        <v>43</v>
      </c>
      <c r="D671" s="9" t="s">
        <v>22</v>
      </c>
      <c r="E671" s="9" t="s">
        <v>30</v>
      </c>
      <c r="F671" s="9">
        <v>9</v>
      </c>
      <c r="G671" s="19">
        <v>1031.06</v>
      </c>
      <c r="H671" s="14">
        <v>1031.06</v>
      </c>
    </row>
    <row r="672" spans="3:8" x14ac:dyDescent="0.3">
      <c r="C672" s="9" t="s">
        <v>59</v>
      </c>
      <c r="D672" s="9" t="s">
        <v>44</v>
      </c>
      <c r="E672" s="9" t="s">
        <v>30</v>
      </c>
      <c r="F672" s="9">
        <v>6</v>
      </c>
      <c r="G672" s="19">
        <v>1029.8855000000001</v>
      </c>
      <c r="H672" s="14">
        <v>1029.8855000000001</v>
      </c>
    </row>
    <row r="673" spans="3:8" x14ac:dyDescent="0.3">
      <c r="C673" s="9" t="s">
        <v>40</v>
      </c>
      <c r="D673" s="9" t="s">
        <v>16</v>
      </c>
      <c r="E673" s="9" t="s">
        <v>30</v>
      </c>
      <c r="F673" s="9">
        <v>23</v>
      </c>
      <c r="G673" s="19">
        <v>1028.1600000000001</v>
      </c>
      <c r="H673" s="14">
        <v>1028.1600000000001</v>
      </c>
    </row>
    <row r="674" spans="3:8" x14ac:dyDescent="0.3">
      <c r="C674" s="11" t="s">
        <v>49</v>
      </c>
      <c r="D674" s="11" t="s">
        <v>44</v>
      </c>
      <c r="E674" s="11" t="s">
        <v>17</v>
      </c>
      <c r="F674" s="11">
        <v>10</v>
      </c>
      <c r="G674" s="20">
        <v>1025.8800000000001</v>
      </c>
      <c r="H674" s="15">
        <v>1025.8800000000001</v>
      </c>
    </row>
    <row r="675" spans="3:8" x14ac:dyDescent="0.3">
      <c r="C675" s="9" t="s">
        <v>49</v>
      </c>
      <c r="D675" s="9" t="s">
        <v>22</v>
      </c>
      <c r="E675" s="9" t="s">
        <v>30</v>
      </c>
      <c r="F675" s="9">
        <v>10</v>
      </c>
      <c r="G675" s="19">
        <v>1024.29</v>
      </c>
      <c r="H675" s="14">
        <v>1024.29</v>
      </c>
    </row>
    <row r="676" spans="3:8" x14ac:dyDescent="0.3">
      <c r="C676" s="9" t="s">
        <v>40</v>
      </c>
      <c r="D676" s="9" t="s">
        <v>29</v>
      </c>
      <c r="E676" s="9" t="s">
        <v>17</v>
      </c>
      <c r="F676" s="9">
        <v>7</v>
      </c>
      <c r="G676" s="19">
        <v>1011.16</v>
      </c>
      <c r="H676" s="14">
        <v>1011.16</v>
      </c>
    </row>
    <row r="677" spans="3:8" x14ac:dyDescent="0.3">
      <c r="C677" s="9" t="s">
        <v>15</v>
      </c>
      <c r="D677" s="9" t="s">
        <v>29</v>
      </c>
      <c r="E677" s="9" t="s">
        <v>27</v>
      </c>
      <c r="F677" s="9">
        <v>9</v>
      </c>
      <c r="G677" s="19">
        <v>1010.26</v>
      </c>
      <c r="H677" s="14">
        <v>1010.26</v>
      </c>
    </row>
    <row r="678" spans="3:8" x14ac:dyDescent="0.3">
      <c r="C678" s="11" t="s">
        <v>56</v>
      </c>
      <c r="D678" s="11" t="s">
        <v>16</v>
      </c>
      <c r="E678" s="11" t="s">
        <v>30</v>
      </c>
      <c r="F678" s="11">
        <v>45</v>
      </c>
      <c r="G678" s="20">
        <v>1009.8</v>
      </c>
      <c r="H678" s="15">
        <v>1009.8</v>
      </c>
    </row>
    <row r="679" spans="3:8" x14ac:dyDescent="0.3">
      <c r="C679" s="9" t="s">
        <v>26</v>
      </c>
      <c r="D679" s="9" t="s">
        <v>44</v>
      </c>
      <c r="E679" s="9" t="s">
        <v>17</v>
      </c>
      <c r="F679" s="9">
        <v>23</v>
      </c>
      <c r="G679" s="19">
        <v>1003.31</v>
      </c>
      <c r="H679" s="14">
        <v>1003.31</v>
      </c>
    </row>
    <row r="680" spans="3:8" x14ac:dyDescent="0.3">
      <c r="C680" s="9" t="s">
        <v>15</v>
      </c>
      <c r="D680" s="9" t="s">
        <v>16</v>
      </c>
      <c r="E680" s="9" t="s">
        <v>27</v>
      </c>
      <c r="F680" s="9">
        <v>29</v>
      </c>
      <c r="G680" s="19">
        <v>1000.78</v>
      </c>
      <c r="H680" s="14">
        <v>1000.78</v>
      </c>
    </row>
    <row r="681" spans="3:8" x14ac:dyDescent="0.3">
      <c r="C681" s="11" t="s">
        <v>26</v>
      </c>
      <c r="D681" s="11" t="s">
        <v>16</v>
      </c>
      <c r="E681" s="11" t="s">
        <v>30</v>
      </c>
      <c r="F681" s="11">
        <v>33</v>
      </c>
      <c r="G681" s="20">
        <v>999.226</v>
      </c>
      <c r="H681" s="15">
        <v>999.226</v>
      </c>
    </row>
    <row r="682" spans="3:8" x14ac:dyDescent="0.3">
      <c r="C682" s="9" t="s">
        <v>40</v>
      </c>
      <c r="D682" s="9" t="s">
        <v>16</v>
      </c>
      <c r="E682" s="9" t="s">
        <v>17</v>
      </c>
      <c r="F682" s="9">
        <v>4</v>
      </c>
      <c r="G682" s="19">
        <v>997</v>
      </c>
      <c r="H682" s="14">
        <v>997</v>
      </c>
    </row>
    <row r="683" spans="3:8" x14ac:dyDescent="0.3">
      <c r="C683" s="9" t="s">
        <v>108</v>
      </c>
      <c r="D683" s="9" t="s">
        <v>16</v>
      </c>
      <c r="E683" s="9" t="s">
        <v>17</v>
      </c>
      <c r="F683" s="9">
        <v>42</v>
      </c>
      <c r="G683" s="19">
        <v>981.73</v>
      </c>
      <c r="H683" s="14">
        <v>981.73</v>
      </c>
    </row>
    <row r="684" spans="3:8" x14ac:dyDescent="0.3">
      <c r="C684" s="11" t="s">
        <v>108</v>
      </c>
      <c r="D684" s="11" t="s">
        <v>22</v>
      </c>
      <c r="E684" s="11" t="s">
        <v>27</v>
      </c>
      <c r="F684" s="11">
        <v>32</v>
      </c>
      <c r="G684" s="20">
        <v>980.07</v>
      </c>
      <c r="H684" s="15">
        <v>980.07</v>
      </c>
    </row>
    <row r="685" spans="3:8" x14ac:dyDescent="0.3">
      <c r="C685" s="11" t="s">
        <v>43</v>
      </c>
      <c r="D685" s="11" t="s">
        <v>44</v>
      </c>
      <c r="E685" s="11" t="s">
        <v>17</v>
      </c>
      <c r="F685" s="11">
        <v>17</v>
      </c>
      <c r="G685" s="20">
        <v>979.52</v>
      </c>
      <c r="H685" s="15">
        <v>979.52</v>
      </c>
    </row>
    <row r="686" spans="3:8" x14ac:dyDescent="0.3">
      <c r="C686" s="11" t="s">
        <v>43</v>
      </c>
      <c r="D686" s="11" t="s">
        <v>16</v>
      </c>
      <c r="E686" s="11" t="s">
        <v>27</v>
      </c>
      <c r="F686" s="11">
        <v>25</v>
      </c>
      <c r="G686" s="20">
        <v>978.77</v>
      </c>
      <c r="H686" s="15">
        <v>978.77</v>
      </c>
    </row>
    <row r="687" spans="3:8" x14ac:dyDescent="0.3">
      <c r="C687" s="11" t="s">
        <v>59</v>
      </c>
      <c r="D687" s="11" t="s">
        <v>22</v>
      </c>
      <c r="E687" s="11" t="s">
        <v>17</v>
      </c>
      <c r="F687" s="11">
        <v>38</v>
      </c>
      <c r="G687" s="20">
        <v>978.4</v>
      </c>
      <c r="H687" s="15">
        <v>978.4</v>
      </c>
    </row>
    <row r="688" spans="3:8" x14ac:dyDescent="0.3">
      <c r="C688" s="11" t="s">
        <v>26</v>
      </c>
      <c r="D688" s="11" t="s">
        <v>22</v>
      </c>
      <c r="E688" s="11" t="s">
        <v>17</v>
      </c>
      <c r="F688" s="11">
        <v>6</v>
      </c>
      <c r="G688" s="20">
        <v>965.69</v>
      </c>
      <c r="H688" s="15">
        <v>965.69</v>
      </c>
    </row>
    <row r="689" spans="3:8" x14ac:dyDescent="0.3">
      <c r="C689" s="11" t="s">
        <v>15</v>
      </c>
      <c r="D689" s="11" t="s">
        <v>22</v>
      </c>
      <c r="E689" s="11" t="s">
        <v>30</v>
      </c>
      <c r="F689" s="11">
        <v>8</v>
      </c>
      <c r="G689" s="20">
        <v>955.29</v>
      </c>
      <c r="H689" s="15">
        <v>955.29</v>
      </c>
    </row>
    <row r="690" spans="3:8" x14ac:dyDescent="0.3">
      <c r="C690" s="9" t="s">
        <v>59</v>
      </c>
      <c r="D690" s="9" t="s">
        <v>22</v>
      </c>
      <c r="E690" s="9" t="s">
        <v>30</v>
      </c>
      <c r="F690" s="9">
        <v>31</v>
      </c>
      <c r="G690" s="19">
        <v>953.04549999999995</v>
      </c>
      <c r="H690" s="14">
        <v>953.04549999999995</v>
      </c>
    </row>
    <row r="691" spans="3:8" x14ac:dyDescent="0.3">
      <c r="C691" s="9" t="s">
        <v>36</v>
      </c>
      <c r="D691" s="9" t="s">
        <v>16</v>
      </c>
      <c r="E691" s="9" t="s">
        <v>17</v>
      </c>
      <c r="F691" s="9">
        <v>15</v>
      </c>
      <c r="G691" s="19">
        <v>951.09</v>
      </c>
      <c r="H691" s="14">
        <v>951.09</v>
      </c>
    </row>
    <row r="692" spans="3:8" x14ac:dyDescent="0.3">
      <c r="C692" s="9" t="s">
        <v>56</v>
      </c>
      <c r="D692" s="9" t="s">
        <v>16</v>
      </c>
      <c r="E692" s="9" t="s">
        <v>27</v>
      </c>
      <c r="F692" s="9">
        <v>44</v>
      </c>
      <c r="G692" s="19">
        <v>950.3</v>
      </c>
      <c r="H692" s="14">
        <v>950.3</v>
      </c>
    </row>
    <row r="693" spans="3:8" x14ac:dyDescent="0.3">
      <c r="C693" s="9" t="s">
        <v>56</v>
      </c>
      <c r="D693" s="9" t="s">
        <v>16</v>
      </c>
      <c r="E693" s="9" t="s">
        <v>27</v>
      </c>
      <c r="F693" s="9">
        <v>48</v>
      </c>
      <c r="G693" s="19">
        <v>945.54</v>
      </c>
      <c r="H693" s="14">
        <v>945.54</v>
      </c>
    </row>
    <row r="694" spans="3:8" x14ac:dyDescent="0.3">
      <c r="C694" s="9" t="s">
        <v>126</v>
      </c>
      <c r="D694" s="9" t="s">
        <v>22</v>
      </c>
      <c r="E694" s="9" t="s">
        <v>27</v>
      </c>
      <c r="F694" s="9">
        <v>47</v>
      </c>
      <c r="G694" s="19">
        <v>945.03</v>
      </c>
      <c r="H694" s="14">
        <v>945.03</v>
      </c>
    </row>
    <row r="695" spans="3:8" x14ac:dyDescent="0.3">
      <c r="C695" s="9" t="s">
        <v>108</v>
      </c>
      <c r="D695" s="9" t="s">
        <v>16</v>
      </c>
      <c r="E695" s="9" t="s">
        <v>27</v>
      </c>
      <c r="F695" s="9">
        <v>30</v>
      </c>
      <c r="G695" s="19">
        <v>943.44</v>
      </c>
      <c r="H695" s="14">
        <v>943.44</v>
      </c>
    </row>
    <row r="696" spans="3:8" x14ac:dyDescent="0.3">
      <c r="C696" s="11" t="s">
        <v>59</v>
      </c>
      <c r="D696" s="11" t="s">
        <v>44</v>
      </c>
      <c r="E696" s="11" t="s">
        <v>30</v>
      </c>
      <c r="F696" s="11">
        <v>10</v>
      </c>
      <c r="G696" s="20">
        <v>941.62149999999997</v>
      </c>
      <c r="H696" s="15">
        <v>941.62149999999997</v>
      </c>
    </row>
    <row r="697" spans="3:8" x14ac:dyDescent="0.3">
      <c r="C697" s="11" t="s">
        <v>56</v>
      </c>
      <c r="D697" s="11" t="s">
        <v>29</v>
      </c>
      <c r="E697" s="11" t="s">
        <v>27</v>
      </c>
      <c r="F697" s="11">
        <v>20</v>
      </c>
      <c r="G697" s="20">
        <v>941.13</v>
      </c>
      <c r="H697" s="15">
        <v>941.13</v>
      </c>
    </row>
    <row r="698" spans="3:8" x14ac:dyDescent="0.3">
      <c r="C698" s="11" t="s">
        <v>126</v>
      </c>
      <c r="D698" s="11" t="s">
        <v>22</v>
      </c>
      <c r="E698" s="11" t="s">
        <v>27</v>
      </c>
      <c r="F698" s="11">
        <v>34</v>
      </c>
      <c r="G698" s="20">
        <v>937.04</v>
      </c>
      <c r="H698" s="15">
        <v>937.04</v>
      </c>
    </row>
    <row r="699" spans="3:8" x14ac:dyDescent="0.3">
      <c r="C699" s="9" t="s">
        <v>126</v>
      </c>
      <c r="D699" s="9" t="s">
        <v>16</v>
      </c>
      <c r="E699" s="9" t="s">
        <v>30</v>
      </c>
      <c r="F699" s="9">
        <v>30</v>
      </c>
      <c r="G699" s="19">
        <v>932.89200000000005</v>
      </c>
      <c r="H699" s="14">
        <v>932.89200000000005</v>
      </c>
    </row>
    <row r="700" spans="3:8" x14ac:dyDescent="0.3">
      <c r="C700" s="9" t="s">
        <v>36</v>
      </c>
      <c r="D700" s="9" t="s">
        <v>44</v>
      </c>
      <c r="E700" s="9" t="s">
        <v>30</v>
      </c>
      <c r="F700" s="9">
        <v>10</v>
      </c>
      <c r="G700" s="19">
        <v>931.14949999999999</v>
      </c>
      <c r="H700" s="14">
        <v>931.14949999999999</v>
      </c>
    </row>
    <row r="701" spans="3:8" x14ac:dyDescent="0.3">
      <c r="C701" s="9" t="s">
        <v>59</v>
      </c>
      <c r="D701" s="9" t="s">
        <v>16</v>
      </c>
      <c r="E701" s="9" t="s">
        <v>30</v>
      </c>
      <c r="F701" s="9">
        <v>13</v>
      </c>
      <c r="G701" s="19">
        <v>928.90549999999996</v>
      </c>
      <c r="H701" s="14">
        <v>928.90549999999996</v>
      </c>
    </row>
    <row r="702" spans="3:8" x14ac:dyDescent="0.3">
      <c r="C702" s="9" t="s">
        <v>59</v>
      </c>
      <c r="D702" s="9" t="s">
        <v>16</v>
      </c>
      <c r="E702" s="9" t="s">
        <v>30</v>
      </c>
      <c r="F702" s="9">
        <v>35</v>
      </c>
      <c r="G702" s="19">
        <v>926.65</v>
      </c>
      <c r="H702" s="14">
        <v>926.65</v>
      </c>
    </row>
    <row r="703" spans="3:8" x14ac:dyDescent="0.3">
      <c r="C703" s="11" t="s">
        <v>43</v>
      </c>
      <c r="D703" s="11" t="s">
        <v>16</v>
      </c>
      <c r="E703" s="11" t="s">
        <v>17</v>
      </c>
      <c r="F703" s="11">
        <v>4</v>
      </c>
      <c r="G703" s="20">
        <v>926.58</v>
      </c>
      <c r="H703" s="15">
        <v>926.58</v>
      </c>
    </row>
    <row r="704" spans="3:8" x14ac:dyDescent="0.3">
      <c r="C704" s="11" t="s">
        <v>40</v>
      </c>
      <c r="D704" s="11" t="s">
        <v>22</v>
      </c>
      <c r="E704" s="11" t="s">
        <v>27</v>
      </c>
      <c r="F704" s="11">
        <v>37</v>
      </c>
      <c r="G704" s="20">
        <v>925.8</v>
      </c>
      <c r="H704" s="15">
        <v>925.8</v>
      </c>
    </row>
    <row r="705" spans="3:8" x14ac:dyDescent="0.3">
      <c r="C705" s="11" t="s">
        <v>126</v>
      </c>
      <c r="D705" s="11" t="s">
        <v>22</v>
      </c>
      <c r="E705" s="11" t="s">
        <v>30</v>
      </c>
      <c r="F705" s="11">
        <v>18</v>
      </c>
      <c r="G705" s="20">
        <v>925.03</v>
      </c>
      <c r="H705" s="15">
        <v>925.03</v>
      </c>
    </row>
    <row r="706" spans="3:8" x14ac:dyDescent="0.3">
      <c r="C706" s="11" t="s">
        <v>59</v>
      </c>
      <c r="D706" s="11" t="s">
        <v>22</v>
      </c>
      <c r="E706" s="11" t="s">
        <v>30</v>
      </c>
      <c r="F706" s="11">
        <v>10</v>
      </c>
      <c r="G706" s="20">
        <v>910.98</v>
      </c>
      <c r="H706" s="15">
        <v>910.98</v>
      </c>
    </row>
    <row r="707" spans="3:8" x14ac:dyDescent="0.3">
      <c r="C707" s="9" t="s">
        <v>56</v>
      </c>
      <c r="D707" s="9" t="s">
        <v>22</v>
      </c>
      <c r="E707" s="9" t="s">
        <v>27</v>
      </c>
      <c r="F707" s="9">
        <v>42</v>
      </c>
      <c r="G707" s="19">
        <v>906.07</v>
      </c>
      <c r="H707" s="14">
        <v>906.07</v>
      </c>
    </row>
    <row r="708" spans="3:8" x14ac:dyDescent="0.3">
      <c r="C708" s="11" t="s">
        <v>126</v>
      </c>
      <c r="D708" s="11" t="s">
        <v>44</v>
      </c>
      <c r="E708" s="11" t="s">
        <v>17</v>
      </c>
      <c r="F708" s="11">
        <v>6</v>
      </c>
      <c r="G708" s="20">
        <v>906.02</v>
      </c>
      <c r="H708" s="15">
        <v>906.02</v>
      </c>
    </row>
    <row r="709" spans="3:8" x14ac:dyDescent="0.3">
      <c r="C709" s="11" t="s">
        <v>70</v>
      </c>
      <c r="D709" s="11" t="s">
        <v>22</v>
      </c>
      <c r="E709" s="11" t="s">
        <v>27</v>
      </c>
      <c r="F709" s="11">
        <v>22</v>
      </c>
      <c r="G709" s="20">
        <v>905.08</v>
      </c>
      <c r="H709" s="15">
        <v>905.08</v>
      </c>
    </row>
    <row r="710" spans="3:8" x14ac:dyDescent="0.3">
      <c r="C710" s="9" t="s">
        <v>126</v>
      </c>
      <c r="D710" s="9" t="s">
        <v>22</v>
      </c>
      <c r="E710" s="9" t="s">
        <v>30</v>
      </c>
      <c r="F710" s="9">
        <v>15</v>
      </c>
      <c r="G710" s="19">
        <v>896.18050000000005</v>
      </c>
      <c r="H710" s="14">
        <v>896.18050000000005</v>
      </c>
    </row>
    <row r="711" spans="3:8" x14ac:dyDescent="0.3">
      <c r="C711" s="11" t="s">
        <v>56</v>
      </c>
      <c r="D711" s="11" t="s">
        <v>16</v>
      </c>
      <c r="E711" s="11" t="s">
        <v>17</v>
      </c>
      <c r="F711" s="11">
        <v>31</v>
      </c>
      <c r="G711" s="20">
        <v>894.64</v>
      </c>
      <c r="H711" s="15">
        <v>894.64</v>
      </c>
    </row>
    <row r="712" spans="3:8" x14ac:dyDescent="0.3">
      <c r="C712" s="9" t="s">
        <v>59</v>
      </c>
      <c r="D712" s="9" t="s">
        <v>29</v>
      </c>
      <c r="E712" s="9" t="s">
        <v>30</v>
      </c>
      <c r="F712" s="9">
        <v>49</v>
      </c>
      <c r="G712" s="19">
        <v>891.60749999999996</v>
      </c>
      <c r="H712" s="14">
        <v>891.60749999999996</v>
      </c>
    </row>
    <row r="713" spans="3:8" x14ac:dyDescent="0.3">
      <c r="C713" s="9" t="s">
        <v>56</v>
      </c>
      <c r="D713" s="9" t="s">
        <v>29</v>
      </c>
      <c r="E713" s="9" t="s">
        <v>17</v>
      </c>
      <c r="F713" s="9">
        <v>42</v>
      </c>
      <c r="G713" s="19">
        <v>890.61</v>
      </c>
      <c r="H713" s="14">
        <v>890.61</v>
      </c>
    </row>
    <row r="714" spans="3:8" x14ac:dyDescent="0.3">
      <c r="C714" s="9" t="s">
        <v>15</v>
      </c>
      <c r="D714" s="9" t="s">
        <v>22</v>
      </c>
      <c r="E714" s="9" t="s">
        <v>30</v>
      </c>
      <c r="F714" s="9">
        <v>50</v>
      </c>
      <c r="G714" s="19">
        <v>886.36300000000006</v>
      </c>
      <c r="H714" s="14">
        <v>886.36300000000006</v>
      </c>
    </row>
    <row r="715" spans="3:8" x14ac:dyDescent="0.3">
      <c r="C715" s="9" t="s">
        <v>56</v>
      </c>
      <c r="D715" s="9" t="s">
        <v>44</v>
      </c>
      <c r="E715" s="9" t="s">
        <v>30</v>
      </c>
      <c r="F715" s="9">
        <v>2</v>
      </c>
      <c r="G715" s="19">
        <v>885.94</v>
      </c>
      <c r="H715" s="14">
        <v>885.94</v>
      </c>
    </row>
    <row r="716" spans="3:8" x14ac:dyDescent="0.3">
      <c r="C716" s="9" t="s">
        <v>126</v>
      </c>
      <c r="D716" s="9" t="s">
        <v>29</v>
      </c>
      <c r="E716" s="9" t="s">
        <v>30</v>
      </c>
      <c r="F716" s="9">
        <v>9</v>
      </c>
      <c r="G716" s="19">
        <v>883.37</v>
      </c>
      <c r="H716" s="14">
        <v>883.37</v>
      </c>
    </row>
    <row r="717" spans="3:8" x14ac:dyDescent="0.3">
      <c r="C717" s="11" t="s">
        <v>15</v>
      </c>
      <c r="D717" s="11" t="s">
        <v>22</v>
      </c>
      <c r="E717" s="11" t="s">
        <v>30</v>
      </c>
      <c r="F717" s="11">
        <v>17</v>
      </c>
      <c r="G717" s="20">
        <v>877.81</v>
      </c>
      <c r="H717" s="15">
        <v>877.81</v>
      </c>
    </row>
    <row r="718" spans="3:8" x14ac:dyDescent="0.3">
      <c r="C718" s="11" t="s">
        <v>40</v>
      </c>
      <c r="D718" s="11" t="s">
        <v>44</v>
      </c>
      <c r="E718" s="11" t="s">
        <v>27</v>
      </c>
      <c r="F718" s="11">
        <v>8</v>
      </c>
      <c r="G718" s="20">
        <v>876.01</v>
      </c>
      <c r="H718" s="15">
        <v>876.01</v>
      </c>
    </row>
    <row r="719" spans="3:8" x14ac:dyDescent="0.3">
      <c r="C719" s="9" t="s">
        <v>108</v>
      </c>
      <c r="D719" s="9" t="s">
        <v>22</v>
      </c>
      <c r="E719" s="9" t="s">
        <v>30</v>
      </c>
      <c r="F719" s="9">
        <v>43</v>
      </c>
      <c r="G719" s="19">
        <v>866.73</v>
      </c>
      <c r="H719" s="14">
        <v>866.73</v>
      </c>
    </row>
    <row r="720" spans="3:8" x14ac:dyDescent="0.3">
      <c r="C720" s="11" t="s">
        <v>108</v>
      </c>
      <c r="D720" s="11" t="s">
        <v>29</v>
      </c>
      <c r="E720" s="11" t="s">
        <v>27</v>
      </c>
      <c r="F720" s="11">
        <v>20</v>
      </c>
      <c r="G720" s="20">
        <v>862.64</v>
      </c>
      <c r="H720" s="15">
        <v>862.64</v>
      </c>
    </row>
    <row r="721" spans="3:8" x14ac:dyDescent="0.3">
      <c r="C721" s="9" t="s">
        <v>59</v>
      </c>
      <c r="D721" s="9" t="s">
        <v>22</v>
      </c>
      <c r="E721" s="9" t="s">
        <v>27</v>
      </c>
      <c r="F721" s="9">
        <v>23</v>
      </c>
      <c r="G721" s="19">
        <v>862.64</v>
      </c>
      <c r="H721" s="14">
        <v>862.64</v>
      </c>
    </row>
    <row r="722" spans="3:8" x14ac:dyDescent="0.3">
      <c r="C722" s="9" t="s">
        <v>40</v>
      </c>
      <c r="D722" s="9" t="s">
        <v>22</v>
      </c>
      <c r="E722" s="9" t="s">
        <v>17</v>
      </c>
      <c r="F722" s="9">
        <v>43</v>
      </c>
      <c r="G722" s="19">
        <v>858.53</v>
      </c>
      <c r="H722" s="14">
        <v>858.53</v>
      </c>
    </row>
    <row r="723" spans="3:8" x14ac:dyDescent="0.3">
      <c r="C723" s="11" t="s">
        <v>15</v>
      </c>
      <c r="D723" s="11" t="s">
        <v>22</v>
      </c>
      <c r="E723" s="11" t="s">
        <v>30</v>
      </c>
      <c r="F723" s="11">
        <v>29</v>
      </c>
      <c r="G723" s="20">
        <v>857.42</v>
      </c>
      <c r="H723" s="15">
        <v>857.42</v>
      </c>
    </row>
    <row r="724" spans="3:8" x14ac:dyDescent="0.3">
      <c r="C724" s="9" t="s">
        <v>26</v>
      </c>
      <c r="D724" s="9" t="s">
        <v>22</v>
      </c>
      <c r="E724" s="9" t="s">
        <v>17</v>
      </c>
      <c r="F724" s="9">
        <v>25</v>
      </c>
      <c r="G724" s="19">
        <v>854.88</v>
      </c>
      <c r="H724" s="14">
        <v>854.88</v>
      </c>
    </row>
    <row r="725" spans="3:8" x14ac:dyDescent="0.3">
      <c r="C725" s="11" t="s">
        <v>15</v>
      </c>
      <c r="D725" s="11" t="s">
        <v>44</v>
      </c>
      <c r="E725" s="11" t="s">
        <v>27</v>
      </c>
      <c r="F725" s="11">
        <v>45</v>
      </c>
      <c r="G725" s="20">
        <v>854.14</v>
      </c>
      <c r="H725" s="15">
        <v>854.14</v>
      </c>
    </row>
    <row r="726" spans="3:8" x14ac:dyDescent="0.3">
      <c r="C726" s="11" t="s">
        <v>59</v>
      </c>
      <c r="D726" s="11" t="s">
        <v>22</v>
      </c>
      <c r="E726" s="11" t="s">
        <v>27</v>
      </c>
      <c r="F726" s="11">
        <v>29</v>
      </c>
      <c r="G726" s="20">
        <v>852.75</v>
      </c>
      <c r="H726" s="15">
        <v>852.75</v>
      </c>
    </row>
    <row r="727" spans="3:8" x14ac:dyDescent="0.3">
      <c r="C727" s="9" t="s">
        <v>59</v>
      </c>
      <c r="D727" s="9" t="s">
        <v>29</v>
      </c>
      <c r="E727" s="9" t="s">
        <v>27</v>
      </c>
      <c r="F727" s="9">
        <v>12</v>
      </c>
      <c r="G727" s="19">
        <v>849.51</v>
      </c>
      <c r="H727" s="14">
        <v>849.51</v>
      </c>
    </row>
    <row r="728" spans="3:8" x14ac:dyDescent="0.3">
      <c r="C728" s="9" t="s">
        <v>56</v>
      </c>
      <c r="D728" s="9" t="s">
        <v>29</v>
      </c>
      <c r="E728" s="9" t="s">
        <v>30</v>
      </c>
      <c r="F728" s="9">
        <v>50</v>
      </c>
      <c r="G728" s="19">
        <v>849.03099999999995</v>
      </c>
      <c r="H728" s="14">
        <v>849.03099999999995</v>
      </c>
    </row>
    <row r="729" spans="3:8" x14ac:dyDescent="0.3">
      <c r="C729" s="9" t="s">
        <v>40</v>
      </c>
      <c r="D729" s="9" t="s">
        <v>22</v>
      </c>
      <c r="E729" s="9" t="s">
        <v>27</v>
      </c>
      <c r="F729" s="9">
        <v>21</v>
      </c>
      <c r="G729" s="19">
        <v>848.2</v>
      </c>
      <c r="H729" s="14">
        <v>848.2</v>
      </c>
    </row>
    <row r="730" spans="3:8" x14ac:dyDescent="0.3">
      <c r="C730" s="11" t="s">
        <v>56</v>
      </c>
      <c r="D730" s="11" t="s">
        <v>22</v>
      </c>
      <c r="E730" s="11" t="s">
        <v>27</v>
      </c>
      <c r="F730" s="11">
        <v>38</v>
      </c>
      <c r="G730" s="20">
        <v>847.82</v>
      </c>
      <c r="H730" s="15">
        <v>847.82</v>
      </c>
    </row>
    <row r="731" spans="3:8" x14ac:dyDescent="0.3">
      <c r="C731" s="9" t="s">
        <v>56</v>
      </c>
      <c r="D731" s="9" t="s">
        <v>22</v>
      </c>
      <c r="E731" s="9" t="s">
        <v>17</v>
      </c>
      <c r="F731" s="9">
        <v>22</v>
      </c>
      <c r="G731" s="19">
        <v>846.59</v>
      </c>
      <c r="H731" s="14">
        <v>846.59</v>
      </c>
    </row>
    <row r="732" spans="3:8" x14ac:dyDescent="0.3">
      <c r="C732" s="9" t="s">
        <v>56</v>
      </c>
      <c r="D732" s="9" t="s">
        <v>22</v>
      </c>
      <c r="E732" s="9" t="s">
        <v>30</v>
      </c>
      <c r="F732" s="9">
        <v>20</v>
      </c>
      <c r="G732" s="19">
        <v>845.7</v>
      </c>
      <c r="H732" s="14">
        <v>845.7</v>
      </c>
    </row>
    <row r="733" spans="3:8" x14ac:dyDescent="0.3">
      <c r="C733" s="9" t="s">
        <v>70</v>
      </c>
      <c r="D733" s="9" t="s">
        <v>29</v>
      </c>
      <c r="E733" s="9" t="s">
        <v>27</v>
      </c>
      <c r="F733" s="9">
        <v>21</v>
      </c>
      <c r="G733" s="19">
        <v>845.32</v>
      </c>
      <c r="H733" s="14">
        <v>845.32</v>
      </c>
    </row>
    <row r="734" spans="3:8" x14ac:dyDescent="0.3">
      <c r="C734" s="11" t="s">
        <v>70</v>
      </c>
      <c r="D734" s="11" t="s">
        <v>22</v>
      </c>
      <c r="E734" s="11" t="s">
        <v>17</v>
      </c>
      <c r="F734" s="11">
        <v>41</v>
      </c>
      <c r="G734" s="20">
        <v>844.09</v>
      </c>
      <c r="H734" s="15">
        <v>844.09</v>
      </c>
    </row>
    <row r="735" spans="3:8" x14ac:dyDescent="0.3">
      <c r="C735" s="11" t="s">
        <v>40</v>
      </c>
      <c r="D735" s="11" t="s">
        <v>16</v>
      </c>
      <c r="E735" s="11" t="s">
        <v>27</v>
      </c>
      <c r="F735" s="11">
        <v>44</v>
      </c>
      <c r="G735" s="20">
        <v>839.7</v>
      </c>
      <c r="H735" s="15">
        <v>839.7</v>
      </c>
    </row>
    <row r="736" spans="3:8" x14ac:dyDescent="0.3">
      <c r="C736" s="9" t="s">
        <v>108</v>
      </c>
      <c r="D736" s="9" t="s">
        <v>44</v>
      </c>
      <c r="E736" s="9" t="s">
        <v>27</v>
      </c>
      <c r="F736" s="9">
        <v>50</v>
      </c>
      <c r="G736" s="19">
        <v>839.07</v>
      </c>
      <c r="H736" s="14">
        <v>839.07</v>
      </c>
    </row>
    <row r="737" spans="3:8" x14ac:dyDescent="0.3">
      <c r="C737" s="11" t="s">
        <v>40</v>
      </c>
      <c r="D737" s="11" t="s">
        <v>29</v>
      </c>
      <c r="E737" s="11" t="s">
        <v>30</v>
      </c>
      <c r="F737" s="11">
        <v>45</v>
      </c>
      <c r="G737" s="20">
        <v>837.38599999999997</v>
      </c>
      <c r="H737" s="15">
        <v>837.38599999999997</v>
      </c>
    </row>
    <row r="738" spans="3:8" x14ac:dyDescent="0.3">
      <c r="C738" s="9" t="s">
        <v>59</v>
      </c>
      <c r="D738" s="9" t="s">
        <v>29</v>
      </c>
      <c r="E738" s="9" t="s">
        <v>27</v>
      </c>
      <c r="F738" s="9">
        <v>48</v>
      </c>
      <c r="G738" s="19">
        <v>836.59</v>
      </c>
      <c r="H738" s="14">
        <v>836.59</v>
      </c>
    </row>
    <row r="739" spans="3:8" x14ac:dyDescent="0.3">
      <c r="C739" s="11" t="s">
        <v>126</v>
      </c>
      <c r="D739" s="11" t="s">
        <v>44</v>
      </c>
      <c r="E739" s="11" t="s">
        <v>30</v>
      </c>
      <c r="F739" s="11">
        <v>18</v>
      </c>
      <c r="G739" s="20">
        <v>835.55</v>
      </c>
      <c r="H739" s="15">
        <v>835.55</v>
      </c>
    </row>
    <row r="740" spans="3:8" x14ac:dyDescent="0.3">
      <c r="C740" s="11" t="s">
        <v>43</v>
      </c>
      <c r="D740" s="11" t="s">
        <v>29</v>
      </c>
      <c r="E740" s="11" t="s">
        <v>30</v>
      </c>
      <c r="F740" s="11">
        <v>27</v>
      </c>
      <c r="G740" s="20">
        <v>834.0625</v>
      </c>
      <c r="H740" s="15">
        <v>834.0625</v>
      </c>
    </row>
    <row r="741" spans="3:8" x14ac:dyDescent="0.3">
      <c r="C741" s="11" t="s">
        <v>108</v>
      </c>
      <c r="D741" s="11" t="s">
        <v>44</v>
      </c>
      <c r="E741" s="11" t="s">
        <v>30</v>
      </c>
      <c r="F741" s="11">
        <v>44</v>
      </c>
      <c r="G741" s="20">
        <v>831.58050000000003</v>
      </c>
      <c r="H741" s="15">
        <v>831.58050000000003</v>
      </c>
    </row>
    <row r="742" spans="3:8" x14ac:dyDescent="0.3">
      <c r="C742" s="9" t="s">
        <v>40</v>
      </c>
      <c r="D742" s="9" t="s">
        <v>29</v>
      </c>
      <c r="E742" s="9" t="s">
        <v>17</v>
      </c>
      <c r="F742" s="9">
        <v>6</v>
      </c>
      <c r="G742" s="19">
        <v>830.28</v>
      </c>
      <c r="H742" s="14">
        <v>830.28</v>
      </c>
    </row>
    <row r="743" spans="3:8" x14ac:dyDescent="0.3">
      <c r="C743" s="11" t="s">
        <v>56</v>
      </c>
      <c r="D743" s="11" t="s">
        <v>16</v>
      </c>
      <c r="E743" s="11" t="s">
        <v>17</v>
      </c>
      <c r="F743" s="11">
        <v>27</v>
      </c>
      <c r="G743" s="20">
        <v>826.27</v>
      </c>
      <c r="H743" s="15">
        <v>826.27</v>
      </c>
    </row>
    <row r="744" spans="3:8" x14ac:dyDescent="0.3">
      <c r="C744" s="9" t="s">
        <v>36</v>
      </c>
      <c r="D744" s="9" t="s">
        <v>22</v>
      </c>
      <c r="E744" s="9" t="s">
        <v>27</v>
      </c>
      <c r="F744" s="9">
        <v>36</v>
      </c>
      <c r="G744" s="19">
        <v>825.82</v>
      </c>
      <c r="H744" s="14">
        <v>825.82</v>
      </c>
    </row>
    <row r="745" spans="3:8" x14ac:dyDescent="0.3">
      <c r="C745" s="9" t="s">
        <v>59</v>
      </c>
      <c r="D745" s="9" t="s">
        <v>44</v>
      </c>
      <c r="E745" s="9" t="s">
        <v>27</v>
      </c>
      <c r="F745" s="9">
        <v>40</v>
      </c>
      <c r="G745" s="19">
        <v>825.8</v>
      </c>
      <c r="H745" s="14">
        <v>825.8</v>
      </c>
    </row>
    <row r="746" spans="3:8" x14ac:dyDescent="0.3">
      <c r="C746" s="9" t="s">
        <v>59</v>
      </c>
      <c r="D746" s="9" t="s">
        <v>29</v>
      </c>
      <c r="E746" s="9" t="s">
        <v>17</v>
      </c>
      <c r="F746" s="9">
        <v>37</v>
      </c>
      <c r="G746" s="19">
        <v>823.78</v>
      </c>
      <c r="H746" s="14">
        <v>823.78</v>
      </c>
    </row>
    <row r="747" spans="3:8" x14ac:dyDescent="0.3">
      <c r="C747" s="9" t="s">
        <v>15</v>
      </c>
      <c r="D747" s="9" t="s">
        <v>22</v>
      </c>
      <c r="E747" s="9" t="s">
        <v>17</v>
      </c>
      <c r="F747" s="9">
        <v>44</v>
      </c>
      <c r="G747" s="19">
        <v>823.63</v>
      </c>
      <c r="H747" s="14">
        <v>823.63</v>
      </c>
    </row>
    <row r="748" spans="3:8" x14ac:dyDescent="0.3">
      <c r="C748" s="11" t="s">
        <v>56</v>
      </c>
      <c r="D748" s="11" t="s">
        <v>29</v>
      </c>
      <c r="E748" s="11" t="s">
        <v>30</v>
      </c>
      <c r="F748" s="11">
        <v>27</v>
      </c>
      <c r="G748" s="20">
        <v>822.7</v>
      </c>
      <c r="H748" s="15">
        <v>822.7</v>
      </c>
    </row>
    <row r="749" spans="3:8" x14ac:dyDescent="0.3">
      <c r="C749" s="9" t="s">
        <v>59</v>
      </c>
      <c r="D749" s="9" t="s">
        <v>22</v>
      </c>
      <c r="E749" s="9" t="s">
        <v>27</v>
      </c>
      <c r="F749" s="9">
        <v>43</v>
      </c>
      <c r="G749" s="19">
        <v>816.11</v>
      </c>
      <c r="H749" s="14">
        <v>816.11</v>
      </c>
    </row>
    <row r="750" spans="3:8" x14ac:dyDescent="0.3">
      <c r="C750" s="9" t="s">
        <v>126</v>
      </c>
      <c r="D750" s="9" t="s">
        <v>22</v>
      </c>
      <c r="E750" s="9" t="s">
        <v>17</v>
      </c>
      <c r="F750" s="9">
        <v>18</v>
      </c>
      <c r="G750" s="19">
        <v>813.9</v>
      </c>
      <c r="H750" s="14">
        <v>813.9</v>
      </c>
    </row>
    <row r="751" spans="3:8" x14ac:dyDescent="0.3">
      <c r="C751" s="11" t="s">
        <v>108</v>
      </c>
      <c r="D751" s="11" t="s">
        <v>29</v>
      </c>
      <c r="E751" s="11" t="s">
        <v>27</v>
      </c>
      <c r="F751" s="11">
        <v>48</v>
      </c>
      <c r="G751" s="20">
        <v>806.37</v>
      </c>
      <c r="H751" s="15">
        <v>806.37</v>
      </c>
    </row>
    <row r="752" spans="3:8" x14ac:dyDescent="0.3">
      <c r="C752" s="9" t="s">
        <v>72</v>
      </c>
      <c r="D752" s="9" t="s">
        <v>29</v>
      </c>
      <c r="E752" s="9" t="s">
        <v>17</v>
      </c>
      <c r="F752" s="9">
        <v>50</v>
      </c>
      <c r="G752" s="19">
        <v>804.14</v>
      </c>
      <c r="H752" s="14">
        <v>804.14</v>
      </c>
    </row>
    <row r="753" spans="3:8" x14ac:dyDescent="0.3">
      <c r="C753" s="11" t="s">
        <v>265</v>
      </c>
      <c r="D753" s="11" t="s">
        <v>22</v>
      </c>
      <c r="E753" s="11" t="s">
        <v>30</v>
      </c>
      <c r="F753" s="11">
        <v>9</v>
      </c>
      <c r="G753" s="20">
        <v>799.98</v>
      </c>
      <c r="H753" s="15">
        <v>799.98</v>
      </c>
    </row>
    <row r="754" spans="3:8" x14ac:dyDescent="0.3">
      <c r="C754" s="9" t="s">
        <v>40</v>
      </c>
      <c r="D754" s="9" t="s">
        <v>44</v>
      </c>
      <c r="E754" s="9" t="s">
        <v>30</v>
      </c>
      <c r="F754" s="9">
        <v>26</v>
      </c>
      <c r="G754" s="19">
        <v>799.84</v>
      </c>
      <c r="H754" s="14">
        <v>799.84</v>
      </c>
    </row>
    <row r="755" spans="3:8" x14ac:dyDescent="0.3">
      <c r="C755" s="11" t="s">
        <v>49</v>
      </c>
      <c r="D755" s="11" t="s">
        <v>29</v>
      </c>
      <c r="E755" s="11" t="s">
        <v>30</v>
      </c>
      <c r="F755" s="11">
        <v>44</v>
      </c>
      <c r="G755" s="20">
        <v>797.98</v>
      </c>
      <c r="H755" s="15">
        <v>797.98</v>
      </c>
    </row>
    <row r="756" spans="3:8" x14ac:dyDescent="0.3">
      <c r="C756" s="11" t="s">
        <v>36</v>
      </c>
      <c r="D756" s="11" t="s">
        <v>29</v>
      </c>
      <c r="E756" s="11" t="s">
        <v>27</v>
      </c>
      <c r="F756" s="11">
        <v>31</v>
      </c>
      <c r="G756" s="20">
        <v>792.76</v>
      </c>
      <c r="H756" s="15">
        <v>792.76</v>
      </c>
    </row>
    <row r="757" spans="3:8" x14ac:dyDescent="0.3">
      <c r="C757" s="11" t="s">
        <v>26</v>
      </c>
      <c r="D757" s="11" t="s">
        <v>29</v>
      </c>
      <c r="E757" s="11" t="s">
        <v>17</v>
      </c>
      <c r="F757" s="11">
        <v>31</v>
      </c>
      <c r="G757" s="20">
        <v>789.94</v>
      </c>
      <c r="H757" s="15">
        <v>789.94</v>
      </c>
    </row>
    <row r="758" spans="3:8" x14ac:dyDescent="0.3">
      <c r="C758" s="9" t="s">
        <v>56</v>
      </c>
      <c r="D758" s="9" t="s">
        <v>44</v>
      </c>
      <c r="E758" s="9" t="s">
        <v>17</v>
      </c>
      <c r="F758" s="9">
        <v>41</v>
      </c>
      <c r="G758" s="19">
        <v>782.05</v>
      </c>
      <c r="H758" s="14">
        <v>782.05</v>
      </c>
    </row>
    <row r="759" spans="3:8" x14ac:dyDescent="0.3">
      <c r="C759" s="11" t="s">
        <v>108</v>
      </c>
      <c r="D759" s="11" t="s">
        <v>16</v>
      </c>
      <c r="E759" s="11" t="s">
        <v>17</v>
      </c>
      <c r="F759" s="11">
        <v>8</v>
      </c>
      <c r="G759" s="20">
        <v>775.74</v>
      </c>
      <c r="H759" s="15">
        <v>775.74</v>
      </c>
    </row>
    <row r="760" spans="3:8" x14ac:dyDescent="0.3">
      <c r="C760" s="9" t="s">
        <v>56</v>
      </c>
      <c r="D760" s="9" t="s">
        <v>29</v>
      </c>
      <c r="E760" s="9" t="s">
        <v>27</v>
      </c>
      <c r="F760" s="9">
        <v>34</v>
      </c>
      <c r="G760" s="19">
        <v>772.56</v>
      </c>
      <c r="H760" s="14">
        <v>772.56</v>
      </c>
    </row>
    <row r="761" spans="3:8" x14ac:dyDescent="0.3">
      <c r="C761" s="11" t="s">
        <v>108</v>
      </c>
      <c r="D761" s="11" t="s">
        <v>16</v>
      </c>
      <c r="E761" s="11" t="s">
        <v>30</v>
      </c>
      <c r="F761" s="11">
        <v>16</v>
      </c>
      <c r="G761" s="20">
        <v>772.41200000000003</v>
      </c>
      <c r="H761" s="15">
        <v>772.41200000000003</v>
      </c>
    </row>
    <row r="762" spans="3:8" x14ac:dyDescent="0.3">
      <c r="C762" s="9" t="s">
        <v>40</v>
      </c>
      <c r="D762" s="9" t="s">
        <v>22</v>
      </c>
      <c r="E762" s="9" t="s">
        <v>30</v>
      </c>
      <c r="F762" s="9">
        <v>13</v>
      </c>
      <c r="G762" s="19">
        <v>772.26750000000004</v>
      </c>
      <c r="H762" s="14">
        <v>772.26750000000004</v>
      </c>
    </row>
    <row r="763" spans="3:8" x14ac:dyDescent="0.3">
      <c r="C763" s="9" t="s">
        <v>56</v>
      </c>
      <c r="D763" s="9" t="s">
        <v>16</v>
      </c>
      <c r="E763" s="9" t="s">
        <v>30</v>
      </c>
      <c r="F763" s="9">
        <v>7</v>
      </c>
      <c r="G763" s="19">
        <v>771.78300000000002</v>
      </c>
      <c r="H763" s="14">
        <v>771.78300000000002</v>
      </c>
    </row>
    <row r="764" spans="3:8" x14ac:dyDescent="0.3">
      <c r="C764" s="9" t="s">
        <v>108</v>
      </c>
      <c r="D764" s="9" t="s">
        <v>22</v>
      </c>
      <c r="E764" s="9" t="s">
        <v>30</v>
      </c>
      <c r="F764" s="9">
        <v>10</v>
      </c>
      <c r="G764" s="19">
        <v>767.34</v>
      </c>
      <c r="H764" s="14">
        <v>767.34</v>
      </c>
    </row>
    <row r="765" spans="3:8" x14ac:dyDescent="0.3">
      <c r="C765" s="11" t="s">
        <v>56</v>
      </c>
      <c r="D765" s="11" t="s">
        <v>29</v>
      </c>
      <c r="E765" s="11" t="s">
        <v>30</v>
      </c>
      <c r="F765" s="11">
        <v>45</v>
      </c>
      <c r="G765" s="20">
        <v>766.96349999999995</v>
      </c>
      <c r="H765" s="15">
        <v>766.96349999999995</v>
      </c>
    </row>
    <row r="766" spans="3:8" x14ac:dyDescent="0.3">
      <c r="C766" s="11" t="s">
        <v>56</v>
      </c>
      <c r="D766" s="11" t="s">
        <v>22</v>
      </c>
      <c r="E766" s="11" t="s">
        <v>27</v>
      </c>
      <c r="F766" s="11">
        <v>35</v>
      </c>
      <c r="G766" s="20">
        <v>764.32</v>
      </c>
      <c r="H766" s="15">
        <v>764.32</v>
      </c>
    </row>
    <row r="767" spans="3:8" x14ac:dyDescent="0.3">
      <c r="C767" s="11" t="s">
        <v>56</v>
      </c>
      <c r="D767" s="11" t="s">
        <v>29</v>
      </c>
      <c r="E767" s="11" t="s">
        <v>27</v>
      </c>
      <c r="F767" s="11">
        <v>15</v>
      </c>
      <c r="G767" s="20">
        <v>764.13</v>
      </c>
      <c r="H767" s="15">
        <v>764.13</v>
      </c>
    </row>
    <row r="768" spans="3:8" x14ac:dyDescent="0.3">
      <c r="C768" s="11" t="s">
        <v>15</v>
      </c>
      <c r="D768" s="11" t="s">
        <v>44</v>
      </c>
      <c r="E768" s="11" t="s">
        <v>27</v>
      </c>
      <c r="F768" s="11">
        <v>20</v>
      </c>
      <c r="G768" s="20">
        <v>761.23</v>
      </c>
      <c r="H768" s="15">
        <v>761.23</v>
      </c>
    </row>
    <row r="769" spans="3:8" x14ac:dyDescent="0.3">
      <c r="C769" s="11" t="s">
        <v>15</v>
      </c>
      <c r="D769" s="11" t="s">
        <v>44</v>
      </c>
      <c r="E769" s="11" t="s">
        <v>27</v>
      </c>
      <c r="F769" s="11">
        <v>50</v>
      </c>
      <c r="G769" s="20">
        <v>760.85</v>
      </c>
      <c r="H769" s="15">
        <v>760.85</v>
      </c>
    </row>
    <row r="770" spans="3:8" x14ac:dyDescent="0.3">
      <c r="C770" s="9" t="s">
        <v>40</v>
      </c>
      <c r="D770" s="9" t="s">
        <v>29</v>
      </c>
      <c r="E770" s="9" t="s">
        <v>30</v>
      </c>
      <c r="F770" s="9">
        <v>16</v>
      </c>
      <c r="G770" s="19">
        <v>760.24850000000004</v>
      </c>
      <c r="H770" s="14">
        <v>760.24850000000004</v>
      </c>
    </row>
    <row r="771" spans="3:8" x14ac:dyDescent="0.3">
      <c r="C771" s="11" t="s">
        <v>49</v>
      </c>
      <c r="D771" s="11" t="s">
        <v>44</v>
      </c>
      <c r="E771" s="11" t="s">
        <v>30</v>
      </c>
      <c r="F771" s="11">
        <v>23</v>
      </c>
      <c r="G771" s="20">
        <v>757.91</v>
      </c>
      <c r="H771" s="15">
        <v>757.91</v>
      </c>
    </row>
    <row r="772" spans="3:8" x14ac:dyDescent="0.3">
      <c r="C772" s="9" t="s">
        <v>26</v>
      </c>
      <c r="D772" s="9" t="s">
        <v>44</v>
      </c>
      <c r="E772" s="9" t="s">
        <v>30</v>
      </c>
      <c r="F772" s="9">
        <v>5</v>
      </c>
      <c r="G772" s="19">
        <v>756.15</v>
      </c>
      <c r="H772" s="14">
        <v>756.15</v>
      </c>
    </row>
    <row r="773" spans="3:8" x14ac:dyDescent="0.3">
      <c r="C773" s="9" t="s">
        <v>72</v>
      </c>
      <c r="D773" s="9" t="s">
        <v>29</v>
      </c>
      <c r="E773" s="9" t="s">
        <v>17</v>
      </c>
      <c r="F773" s="9">
        <v>41</v>
      </c>
      <c r="G773" s="19">
        <v>755.19</v>
      </c>
      <c r="H773" s="14">
        <v>755.19</v>
      </c>
    </row>
    <row r="774" spans="3:8" x14ac:dyDescent="0.3">
      <c r="C774" s="11" t="s">
        <v>108</v>
      </c>
      <c r="D774" s="11" t="s">
        <v>16</v>
      </c>
      <c r="E774" s="11" t="s">
        <v>27</v>
      </c>
      <c r="F774" s="11">
        <v>23</v>
      </c>
      <c r="G774" s="20">
        <v>750.39</v>
      </c>
      <c r="H774" s="15">
        <v>750.39</v>
      </c>
    </row>
    <row r="775" spans="3:8" x14ac:dyDescent="0.3">
      <c r="C775" s="11" t="s">
        <v>49</v>
      </c>
      <c r="D775" s="11" t="s">
        <v>22</v>
      </c>
      <c r="E775" s="11" t="s">
        <v>30</v>
      </c>
      <c r="F775" s="11">
        <v>21</v>
      </c>
      <c r="G775" s="20">
        <v>748.83</v>
      </c>
      <c r="H775" s="15">
        <v>748.83</v>
      </c>
    </row>
    <row r="776" spans="3:8" x14ac:dyDescent="0.3">
      <c r="C776" s="9" t="s">
        <v>59</v>
      </c>
      <c r="D776" s="9" t="s">
        <v>22</v>
      </c>
      <c r="E776" s="9" t="s">
        <v>30</v>
      </c>
      <c r="F776" s="9">
        <v>37</v>
      </c>
      <c r="G776" s="19">
        <v>744</v>
      </c>
      <c r="H776" s="14">
        <v>744</v>
      </c>
    </row>
    <row r="777" spans="3:8" x14ac:dyDescent="0.3">
      <c r="C777" s="11" t="s">
        <v>56</v>
      </c>
      <c r="D777" s="11" t="s">
        <v>29</v>
      </c>
      <c r="E777" s="11" t="s">
        <v>17</v>
      </c>
      <c r="F777" s="11">
        <v>9</v>
      </c>
      <c r="G777" s="20">
        <v>742.84</v>
      </c>
      <c r="H777" s="15">
        <v>742.84</v>
      </c>
    </row>
    <row r="778" spans="3:8" x14ac:dyDescent="0.3">
      <c r="C778" s="11" t="s">
        <v>108</v>
      </c>
      <c r="D778" s="11" t="s">
        <v>22</v>
      </c>
      <c r="E778" s="11" t="s">
        <v>27</v>
      </c>
      <c r="F778" s="11">
        <v>8</v>
      </c>
      <c r="G778" s="20">
        <v>741.49</v>
      </c>
      <c r="H778" s="15">
        <v>741.49</v>
      </c>
    </row>
    <row r="779" spans="3:8" x14ac:dyDescent="0.3">
      <c r="C779" s="9" t="s">
        <v>15</v>
      </c>
      <c r="D779" s="9" t="s">
        <v>29</v>
      </c>
      <c r="E779" s="9" t="s">
        <v>17</v>
      </c>
      <c r="F779" s="9">
        <v>29</v>
      </c>
      <c r="G779" s="19">
        <v>737.38</v>
      </c>
      <c r="H779" s="14">
        <v>737.38</v>
      </c>
    </row>
    <row r="780" spans="3:8" x14ac:dyDescent="0.3">
      <c r="C780" s="11" t="s">
        <v>56</v>
      </c>
      <c r="D780" s="11" t="s">
        <v>22</v>
      </c>
      <c r="E780" s="11" t="s">
        <v>17</v>
      </c>
      <c r="F780" s="11">
        <v>27</v>
      </c>
      <c r="G780" s="20">
        <v>735.09</v>
      </c>
      <c r="H780" s="15">
        <v>735.09</v>
      </c>
    </row>
    <row r="781" spans="3:8" x14ac:dyDescent="0.3">
      <c r="C781" s="11" t="s">
        <v>59</v>
      </c>
      <c r="D781" s="11" t="s">
        <v>44</v>
      </c>
      <c r="E781" s="11" t="s">
        <v>30</v>
      </c>
      <c r="F781" s="11">
        <v>14</v>
      </c>
      <c r="G781" s="20">
        <v>730.33</v>
      </c>
      <c r="H781" s="15">
        <v>730.33</v>
      </c>
    </row>
    <row r="782" spans="3:8" x14ac:dyDescent="0.3">
      <c r="C782" s="11" t="s">
        <v>49</v>
      </c>
      <c r="D782" s="11" t="s">
        <v>29</v>
      </c>
      <c r="E782" s="11" t="s">
        <v>27</v>
      </c>
      <c r="F782" s="11">
        <v>44</v>
      </c>
      <c r="G782" s="20">
        <v>729.75</v>
      </c>
      <c r="H782" s="15">
        <v>729.75</v>
      </c>
    </row>
    <row r="783" spans="3:8" x14ac:dyDescent="0.3">
      <c r="C783" s="9" t="s">
        <v>56</v>
      </c>
      <c r="D783" s="9" t="s">
        <v>22</v>
      </c>
      <c r="E783" s="9" t="s">
        <v>30</v>
      </c>
      <c r="F783" s="9">
        <v>40</v>
      </c>
      <c r="G783" s="19">
        <v>727.64</v>
      </c>
      <c r="H783" s="14">
        <v>727.64</v>
      </c>
    </row>
    <row r="784" spans="3:8" x14ac:dyDescent="0.3">
      <c r="C784" s="9" t="s">
        <v>40</v>
      </c>
      <c r="D784" s="9" t="s">
        <v>44</v>
      </c>
      <c r="E784" s="9" t="s">
        <v>17</v>
      </c>
      <c r="F784" s="9">
        <v>41</v>
      </c>
      <c r="G784" s="19">
        <v>726.22</v>
      </c>
      <c r="H784" s="14">
        <v>726.22</v>
      </c>
    </row>
    <row r="785" spans="3:8" x14ac:dyDescent="0.3">
      <c r="C785" s="11" t="s">
        <v>36</v>
      </c>
      <c r="D785" s="11" t="s">
        <v>16</v>
      </c>
      <c r="E785" s="11" t="s">
        <v>27</v>
      </c>
      <c r="F785" s="11">
        <v>47</v>
      </c>
      <c r="G785" s="20">
        <v>725.8</v>
      </c>
      <c r="H785" s="15">
        <v>725.8</v>
      </c>
    </row>
    <row r="786" spans="3:8" x14ac:dyDescent="0.3">
      <c r="C786" s="11" t="s">
        <v>43</v>
      </c>
      <c r="D786" s="11" t="s">
        <v>22</v>
      </c>
      <c r="E786" s="11" t="s">
        <v>30</v>
      </c>
      <c r="F786" s="11">
        <v>43</v>
      </c>
      <c r="G786" s="20">
        <v>720.61300000000006</v>
      </c>
      <c r="H786" s="15">
        <v>720.61300000000006</v>
      </c>
    </row>
    <row r="787" spans="3:8" x14ac:dyDescent="0.3">
      <c r="C787" s="11" t="s">
        <v>56</v>
      </c>
      <c r="D787" s="11" t="s">
        <v>16</v>
      </c>
      <c r="E787" s="11" t="s">
        <v>30</v>
      </c>
      <c r="F787" s="11">
        <v>40</v>
      </c>
      <c r="G787" s="20">
        <v>718.6</v>
      </c>
      <c r="H787" s="15">
        <v>718.6</v>
      </c>
    </row>
    <row r="788" spans="3:8" x14ac:dyDescent="0.3">
      <c r="C788" s="11" t="s">
        <v>40</v>
      </c>
      <c r="D788" s="11" t="s">
        <v>22</v>
      </c>
      <c r="E788" s="11" t="s">
        <v>17</v>
      </c>
      <c r="F788" s="11">
        <v>30</v>
      </c>
      <c r="G788" s="20">
        <v>717.21</v>
      </c>
      <c r="H788" s="15">
        <v>717.21</v>
      </c>
    </row>
    <row r="789" spans="3:8" x14ac:dyDescent="0.3">
      <c r="C789" s="11" t="s">
        <v>108</v>
      </c>
      <c r="D789" s="11" t="s">
        <v>29</v>
      </c>
      <c r="E789" s="11" t="s">
        <v>27</v>
      </c>
      <c r="F789" s="11">
        <v>38</v>
      </c>
      <c r="G789" s="20">
        <v>710.33</v>
      </c>
      <c r="H789" s="15">
        <v>710.33</v>
      </c>
    </row>
    <row r="790" spans="3:8" x14ac:dyDescent="0.3">
      <c r="C790" s="11" t="s">
        <v>56</v>
      </c>
      <c r="D790" s="11" t="s">
        <v>29</v>
      </c>
      <c r="E790" s="11" t="s">
        <v>17</v>
      </c>
      <c r="F790" s="11">
        <v>8</v>
      </c>
      <c r="G790" s="20">
        <v>709.37</v>
      </c>
      <c r="H790" s="15">
        <v>709.37</v>
      </c>
    </row>
    <row r="791" spans="3:8" x14ac:dyDescent="0.3">
      <c r="C791" s="9" t="s">
        <v>43</v>
      </c>
      <c r="D791" s="9" t="s">
        <v>16</v>
      </c>
      <c r="E791" s="9" t="s">
        <v>17</v>
      </c>
      <c r="F791" s="9">
        <v>3</v>
      </c>
      <c r="G791" s="19">
        <v>709.04</v>
      </c>
      <c r="H791" s="14">
        <v>709.04</v>
      </c>
    </row>
    <row r="792" spans="3:8" x14ac:dyDescent="0.3">
      <c r="C792" s="11" t="s">
        <v>15</v>
      </c>
      <c r="D792" s="11" t="s">
        <v>29</v>
      </c>
      <c r="E792" s="11" t="s">
        <v>17</v>
      </c>
      <c r="F792" s="11">
        <v>41</v>
      </c>
      <c r="G792" s="20">
        <v>708.83</v>
      </c>
      <c r="H792" s="15">
        <v>708.83</v>
      </c>
    </row>
    <row r="793" spans="3:8" x14ac:dyDescent="0.3">
      <c r="C793" s="11" t="s">
        <v>40</v>
      </c>
      <c r="D793" s="11" t="s">
        <v>22</v>
      </c>
      <c r="E793" s="11" t="s">
        <v>27</v>
      </c>
      <c r="F793" s="11">
        <v>34</v>
      </c>
      <c r="G793" s="20">
        <v>706.91</v>
      </c>
      <c r="H793" s="15">
        <v>706.91</v>
      </c>
    </row>
    <row r="794" spans="3:8" x14ac:dyDescent="0.3">
      <c r="C794" s="9" t="s">
        <v>26</v>
      </c>
      <c r="D794" s="9" t="s">
        <v>44</v>
      </c>
      <c r="E794" s="9" t="s">
        <v>30</v>
      </c>
      <c r="F794" s="9">
        <v>43</v>
      </c>
      <c r="G794" s="19">
        <v>701.46</v>
      </c>
      <c r="H794" s="14">
        <v>701.46</v>
      </c>
    </row>
    <row r="795" spans="3:8" x14ac:dyDescent="0.3">
      <c r="C795" s="9" t="s">
        <v>56</v>
      </c>
      <c r="D795" s="9" t="s">
        <v>16</v>
      </c>
      <c r="E795" s="9" t="s">
        <v>27</v>
      </c>
      <c r="F795" s="9">
        <v>18</v>
      </c>
      <c r="G795" s="19">
        <v>693.06</v>
      </c>
      <c r="H795" s="14">
        <v>693.06</v>
      </c>
    </row>
    <row r="796" spans="3:8" x14ac:dyDescent="0.3">
      <c r="C796" s="9" t="s">
        <v>56</v>
      </c>
      <c r="D796" s="9" t="s">
        <v>16</v>
      </c>
      <c r="E796" s="9" t="s">
        <v>17</v>
      </c>
      <c r="F796" s="9">
        <v>37</v>
      </c>
      <c r="G796" s="19">
        <v>686.2</v>
      </c>
      <c r="H796" s="14">
        <v>686.2</v>
      </c>
    </row>
    <row r="797" spans="3:8" x14ac:dyDescent="0.3">
      <c r="C797" s="11" t="s">
        <v>15</v>
      </c>
      <c r="D797" s="11" t="s">
        <v>29</v>
      </c>
      <c r="E797" s="11" t="s">
        <v>30</v>
      </c>
      <c r="F797" s="11">
        <v>23</v>
      </c>
      <c r="G797" s="20">
        <v>683.68</v>
      </c>
      <c r="H797" s="15">
        <v>683.68</v>
      </c>
    </row>
    <row r="798" spans="3:8" x14ac:dyDescent="0.3">
      <c r="C798" s="11" t="s">
        <v>56</v>
      </c>
      <c r="D798" s="11" t="s">
        <v>16</v>
      </c>
      <c r="E798" s="11" t="s">
        <v>30</v>
      </c>
      <c r="F798" s="11">
        <v>49</v>
      </c>
      <c r="G798" s="20">
        <v>682.77</v>
      </c>
      <c r="H798" s="15">
        <v>682.77</v>
      </c>
    </row>
    <row r="799" spans="3:8" x14ac:dyDescent="0.3">
      <c r="C799" s="9" t="s">
        <v>26</v>
      </c>
      <c r="D799" s="9" t="s">
        <v>44</v>
      </c>
      <c r="E799" s="9" t="s">
        <v>30</v>
      </c>
      <c r="F799" s="9">
        <v>39</v>
      </c>
      <c r="G799" s="19">
        <v>680.85850000000005</v>
      </c>
      <c r="H799" s="14">
        <v>680.85850000000005</v>
      </c>
    </row>
    <row r="800" spans="3:8" x14ac:dyDescent="0.3">
      <c r="C800" s="9" t="s">
        <v>56</v>
      </c>
      <c r="D800" s="9" t="s">
        <v>29</v>
      </c>
      <c r="E800" s="9" t="s">
        <v>27</v>
      </c>
      <c r="F800" s="9">
        <v>40</v>
      </c>
      <c r="G800" s="19">
        <v>679.52</v>
      </c>
      <c r="H800" s="14">
        <v>679.52</v>
      </c>
    </row>
    <row r="801" spans="3:8" x14ac:dyDescent="0.3">
      <c r="C801" s="9" t="s">
        <v>36</v>
      </c>
      <c r="D801" s="9" t="s">
        <v>44</v>
      </c>
      <c r="E801" s="9" t="s">
        <v>30</v>
      </c>
      <c r="F801" s="9">
        <v>35</v>
      </c>
      <c r="G801" s="19">
        <v>677.43</v>
      </c>
      <c r="H801" s="14">
        <v>677.43</v>
      </c>
    </row>
    <row r="802" spans="3:8" x14ac:dyDescent="0.3">
      <c r="C802" s="9" t="s">
        <v>43</v>
      </c>
      <c r="D802" s="9" t="s">
        <v>22</v>
      </c>
      <c r="E802" s="9" t="s">
        <v>27</v>
      </c>
      <c r="F802" s="9">
        <v>34</v>
      </c>
      <c r="G802" s="19">
        <v>676.26</v>
      </c>
      <c r="H802" s="14">
        <v>676.26</v>
      </c>
    </row>
    <row r="803" spans="3:8" x14ac:dyDescent="0.3">
      <c r="C803" s="9" t="s">
        <v>59</v>
      </c>
      <c r="D803" s="9" t="s">
        <v>29</v>
      </c>
      <c r="E803" s="9" t="s">
        <v>27</v>
      </c>
      <c r="F803" s="9">
        <v>25</v>
      </c>
      <c r="G803" s="19">
        <v>676.24</v>
      </c>
      <c r="H803" s="14">
        <v>676.24</v>
      </c>
    </row>
    <row r="804" spans="3:8" x14ac:dyDescent="0.3">
      <c r="C804" s="11" t="s">
        <v>40</v>
      </c>
      <c r="D804" s="11" t="s">
        <v>44</v>
      </c>
      <c r="E804" s="11" t="s">
        <v>27</v>
      </c>
      <c r="F804" s="11">
        <v>47</v>
      </c>
      <c r="G804" s="20">
        <v>671.78</v>
      </c>
      <c r="H804" s="15">
        <v>671.78</v>
      </c>
    </row>
    <row r="805" spans="3:8" x14ac:dyDescent="0.3">
      <c r="C805" s="11" t="s">
        <v>40</v>
      </c>
      <c r="D805" s="11" t="s">
        <v>16</v>
      </c>
      <c r="E805" s="11" t="s">
        <v>30</v>
      </c>
      <c r="F805" s="11">
        <v>32</v>
      </c>
      <c r="G805" s="20">
        <v>671.75</v>
      </c>
      <c r="H805" s="15">
        <v>671.75</v>
      </c>
    </row>
    <row r="806" spans="3:8" x14ac:dyDescent="0.3">
      <c r="C806" s="11" t="s">
        <v>56</v>
      </c>
      <c r="D806" s="11" t="s">
        <v>29</v>
      </c>
      <c r="E806" s="11" t="s">
        <v>27</v>
      </c>
      <c r="F806" s="11">
        <v>34</v>
      </c>
      <c r="G806" s="20">
        <v>670.02</v>
      </c>
      <c r="H806" s="15">
        <v>670.02</v>
      </c>
    </row>
    <row r="807" spans="3:8" x14ac:dyDescent="0.3">
      <c r="C807" s="11" t="s">
        <v>72</v>
      </c>
      <c r="D807" s="11" t="s">
        <v>44</v>
      </c>
      <c r="E807" s="11" t="s">
        <v>30</v>
      </c>
      <c r="F807" s="11">
        <v>23</v>
      </c>
      <c r="G807" s="20">
        <v>667.99800000000005</v>
      </c>
      <c r="H807" s="15">
        <v>667.99800000000005</v>
      </c>
    </row>
    <row r="808" spans="3:8" x14ac:dyDescent="0.3">
      <c r="C808" s="11" t="s">
        <v>36</v>
      </c>
      <c r="D808" s="11" t="s">
        <v>44</v>
      </c>
      <c r="E808" s="11" t="s">
        <v>30</v>
      </c>
      <c r="F808" s="11">
        <v>25</v>
      </c>
      <c r="G808" s="20">
        <v>667.64</v>
      </c>
      <c r="H808" s="15">
        <v>667.64</v>
      </c>
    </row>
    <row r="809" spans="3:8" x14ac:dyDescent="0.3">
      <c r="C809" s="9" t="s">
        <v>108</v>
      </c>
      <c r="D809" s="9" t="s">
        <v>29</v>
      </c>
      <c r="E809" s="9" t="s">
        <v>27</v>
      </c>
      <c r="F809" s="9">
        <v>30</v>
      </c>
      <c r="G809" s="19">
        <v>663.24</v>
      </c>
      <c r="H809" s="14">
        <v>663.24</v>
      </c>
    </row>
    <row r="810" spans="3:8" x14ac:dyDescent="0.3">
      <c r="C810" s="9" t="s">
        <v>108</v>
      </c>
      <c r="D810" s="9" t="s">
        <v>44</v>
      </c>
      <c r="E810" s="9" t="s">
        <v>27</v>
      </c>
      <c r="F810" s="9">
        <v>46</v>
      </c>
      <c r="G810" s="19">
        <v>662.51</v>
      </c>
      <c r="H810" s="14">
        <v>662.51</v>
      </c>
    </row>
    <row r="811" spans="3:8" x14ac:dyDescent="0.3">
      <c r="C811" s="11" t="s">
        <v>26</v>
      </c>
      <c r="D811" s="11" t="s">
        <v>29</v>
      </c>
      <c r="E811" s="11" t="s">
        <v>27</v>
      </c>
      <c r="F811" s="11">
        <v>20</v>
      </c>
      <c r="G811" s="20">
        <v>660.27</v>
      </c>
      <c r="H811" s="15">
        <v>660.27</v>
      </c>
    </row>
    <row r="812" spans="3:8" x14ac:dyDescent="0.3">
      <c r="C812" s="9" t="s">
        <v>72</v>
      </c>
      <c r="D812" s="9" t="s">
        <v>22</v>
      </c>
      <c r="E812" s="9" t="s">
        <v>27</v>
      </c>
      <c r="F812" s="9">
        <v>31</v>
      </c>
      <c r="G812" s="19">
        <v>655.33000000000004</v>
      </c>
      <c r="H812" s="14">
        <v>655.33000000000004</v>
      </c>
    </row>
    <row r="813" spans="3:8" x14ac:dyDescent="0.3">
      <c r="C813" s="11" t="s">
        <v>15</v>
      </c>
      <c r="D813" s="11" t="s">
        <v>44</v>
      </c>
      <c r="E813" s="11" t="s">
        <v>17</v>
      </c>
      <c r="F813" s="11">
        <v>49</v>
      </c>
      <c r="G813" s="20">
        <v>651.9</v>
      </c>
      <c r="H813" s="15">
        <v>651.9</v>
      </c>
    </row>
    <row r="814" spans="3:8" x14ac:dyDescent="0.3">
      <c r="C814" s="11" t="s">
        <v>59</v>
      </c>
      <c r="D814" s="11" t="s">
        <v>16</v>
      </c>
      <c r="E814" s="11" t="s">
        <v>30</v>
      </c>
      <c r="F814" s="11">
        <v>34</v>
      </c>
      <c r="G814" s="20">
        <v>650.1395</v>
      </c>
      <c r="H814" s="15">
        <v>650.1395</v>
      </c>
    </row>
    <row r="815" spans="3:8" x14ac:dyDescent="0.3">
      <c r="C815" s="9" t="s">
        <v>56</v>
      </c>
      <c r="D815" s="9" t="s">
        <v>22</v>
      </c>
      <c r="E815" s="9" t="s">
        <v>30</v>
      </c>
      <c r="F815" s="9">
        <v>22</v>
      </c>
      <c r="G815" s="19">
        <v>649.71</v>
      </c>
      <c r="H815" s="14">
        <v>649.71</v>
      </c>
    </row>
    <row r="816" spans="3:8" x14ac:dyDescent="0.3">
      <c r="C816" s="9" t="s">
        <v>15</v>
      </c>
      <c r="D816" s="9" t="s">
        <v>44</v>
      </c>
      <c r="E816" s="9" t="s">
        <v>30</v>
      </c>
      <c r="F816" s="9">
        <v>40</v>
      </c>
      <c r="G816" s="19">
        <v>649.46</v>
      </c>
      <c r="H816" s="14">
        <v>649.46</v>
      </c>
    </row>
    <row r="817" spans="3:8" x14ac:dyDescent="0.3">
      <c r="C817" s="11" t="s">
        <v>126</v>
      </c>
      <c r="D817" s="11" t="s">
        <v>22</v>
      </c>
      <c r="E817" s="11" t="s">
        <v>27</v>
      </c>
      <c r="F817" s="11">
        <v>46</v>
      </c>
      <c r="G817" s="20">
        <v>648.26</v>
      </c>
      <c r="H817" s="15">
        <v>648.26</v>
      </c>
    </row>
    <row r="818" spans="3:8" x14ac:dyDescent="0.3">
      <c r="C818" s="11" t="s">
        <v>15</v>
      </c>
      <c r="D818" s="11" t="s">
        <v>44</v>
      </c>
      <c r="E818" s="11" t="s">
        <v>17</v>
      </c>
      <c r="F818" s="11">
        <v>6</v>
      </c>
      <c r="G818" s="20">
        <v>647.78</v>
      </c>
      <c r="H818" s="15">
        <v>647.78</v>
      </c>
    </row>
    <row r="819" spans="3:8" x14ac:dyDescent="0.3">
      <c r="C819" s="9" t="s">
        <v>56</v>
      </c>
      <c r="D819" s="9" t="s">
        <v>29</v>
      </c>
      <c r="E819" s="9" t="s">
        <v>27</v>
      </c>
      <c r="F819" s="9">
        <v>33</v>
      </c>
      <c r="G819" s="19">
        <v>647.77</v>
      </c>
      <c r="H819" s="14">
        <v>647.77</v>
      </c>
    </row>
    <row r="820" spans="3:8" x14ac:dyDescent="0.3">
      <c r="C820" s="11" t="s">
        <v>56</v>
      </c>
      <c r="D820" s="11" t="s">
        <v>16</v>
      </c>
      <c r="E820" s="11" t="s">
        <v>27</v>
      </c>
      <c r="F820" s="11">
        <v>13</v>
      </c>
      <c r="G820" s="20">
        <v>646.54999999999995</v>
      </c>
      <c r="H820" s="15">
        <v>646.54999999999995</v>
      </c>
    </row>
    <row r="821" spans="3:8" x14ac:dyDescent="0.3">
      <c r="C821" s="9" t="s">
        <v>49</v>
      </c>
      <c r="D821" s="9" t="s">
        <v>44</v>
      </c>
      <c r="E821" s="9" t="s">
        <v>27</v>
      </c>
      <c r="F821" s="9">
        <v>6</v>
      </c>
      <c r="G821" s="19">
        <v>646.14</v>
      </c>
      <c r="H821" s="14">
        <v>646.14</v>
      </c>
    </row>
    <row r="822" spans="3:8" x14ac:dyDescent="0.3">
      <c r="C822" s="11" t="s">
        <v>40</v>
      </c>
      <c r="D822" s="11" t="s">
        <v>29</v>
      </c>
      <c r="E822" s="11" t="s">
        <v>30</v>
      </c>
      <c r="F822" s="11">
        <v>22</v>
      </c>
      <c r="G822" s="20">
        <v>646.07000000000005</v>
      </c>
      <c r="H822" s="15">
        <v>646.07000000000005</v>
      </c>
    </row>
    <row r="823" spans="3:8" x14ac:dyDescent="0.3">
      <c r="C823" s="9" t="s">
        <v>56</v>
      </c>
      <c r="D823" s="9" t="s">
        <v>16</v>
      </c>
      <c r="E823" s="9" t="s">
        <v>27</v>
      </c>
      <c r="F823" s="9">
        <v>32</v>
      </c>
      <c r="G823" s="19">
        <v>643.53</v>
      </c>
      <c r="H823" s="14">
        <v>643.53</v>
      </c>
    </row>
    <row r="824" spans="3:8" x14ac:dyDescent="0.3">
      <c r="C824" s="11" t="s">
        <v>49</v>
      </c>
      <c r="D824" s="11" t="s">
        <v>22</v>
      </c>
      <c r="E824" s="11" t="s">
        <v>27</v>
      </c>
      <c r="F824" s="11">
        <v>43</v>
      </c>
      <c r="G824" s="20">
        <v>643.30999999999995</v>
      </c>
      <c r="H824" s="15">
        <v>643.30999999999995</v>
      </c>
    </row>
    <row r="825" spans="3:8" x14ac:dyDescent="0.3">
      <c r="C825" s="9" t="s">
        <v>56</v>
      </c>
      <c r="D825" s="9" t="s">
        <v>29</v>
      </c>
      <c r="E825" s="9" t="s">
        <v>27</v>
      </c>
      <c r="F825" s="9">
        <v>13</v>
      </c>
      <c r="G825" s="19">
        <v>642.66</v>
      </c>
      <c r="H825" s="14">
        <v>642.66</v>
      </c>
    </row>
    <row r="826" spans="3:8" x14ac:dyDescent="0.3">
      <c r="C826" s="11" t="s">
        <v>108</v>
      </c>
      <c r="D826" s="11" t="s">
        <v>22</v>
      </c>
      <c r="E826" s="11" t="s">
        <v>27</v>
      </c>
      <c r="F826" s="11">
        <v>6</v>
      </c>
      <c r="G826" s="20">
        <v>642.41999999999996</v>
      </c>
      <c r="H826" s="15">
        <v>642.41999999999996</v>
      </c>
    </row>
    <row r="827" spans="3:8" x14ac:dyDescent="0.3">
      <c r="C827" s="9" t="s">
        <v>56</v>
      </c>
      <c r="D827" s="9" t="s">
        <v>22</v>
      </c>
      <c r="E827" s="9" t="s">
        <v>30</v>
      </c>
      <c r="F827" s="9">
        <v>42</v>
      </c>
      <c r="G827" s="19">
        <v>642.1</v>
      </c>
      <c r="H827" s="14">
        <v>642.1</v>
      </c>
    </row>
    <row r="828" spans="3:8" x14ac:dyDescent="0.3">
      <c r="C828" s="11" t="s">
        <v>56</v>
      </c>
      <c r="D828" s="11" t="s">
        <v>22</v>
      </c>
      <c r="E828" s="11" t="s">
        <v>17</v>
      </c>
      <c r="F828" s="11">
        <v>4</v>
      </c>
      <c r="G828" s="20">
        <v>640.21</v>
      </c>
      <c r="H828" s="15">
        <v>640.21</v>
      </c>
    </row>
    <row r="829" spans="3:8" x14ac:dyDescent="0.3">
      <c r="C829" s="9" t="s">
        <v>108</v>
      </c>
      <c r="D829" s="9" t="s">
        <v>22</v>
      </c>
      <c r="E829" s="9" t="s">
        <v>30</v>
      </c>
      <c r="F829" s="9">
        <v>46</v>
      </c>
      <c r="G829" s="19">
        <v>636.5</v>
      </c>
      <c r="H829" s="14">
        <v>636.5</v>
      </c>
    </row>
    <row r="830" spans="3:8" x14ac:dyDescent="0.3">
      <c r="C830" s="11" t="s">
        <v>40</v>
      </c>
      <c r="D830" s="11" t="s">
        <v>44</v>
      </c>
      <c r="E830" s="11" t="s">
        <v>30</v>
      </c>
      <c r="F830" s="11">
        <v>6</v>
      </c>
      <c r="G830" s="20">
        <v>635.7405</v>
      </c>
      <c r="H830" s="15">
        <v>635.7405</v>
      </c>
    </row>
    <row r="831" spans="3:8" x14ac:dyDescent="0.3">
      <c r="C831" s="9" t="s">
        <v>40</v>
      </c>
      <c r="D831" s="9" t="s">
        <v>22</v>
      </c>
      <c r="E831" s="9" t="s">
        <v>17</v>
      </c>
      <c r="F831" s="9">
        <v>27</v>
      </c>
      <c r="G831" s="19">
        <v>632.54999999999995</v>
      </c>
      <c r="H831" s="14">
        <v>632.54999999999995</v>
      </c>
    </row>
    <row r="832" spans="3:8" x14ac:dyDescent="0.3">
      <c r="C832" s="11" t="s">
        <v>40</v>
      </c>
      <c r="D832" s="11" t="s">
        <v>22</v>
      </c>
      <c r="E832" s="11" t="s">
        <v>30</v>
      </c>
      <c r="F832" s="11">
        <v>6</v>
      </c>
      <c r="G832" s="20">
        <v>631.49900000000002</v>
      </c>
      <c r="H832" s="15">
        <v>631.49900000000002</v>
      </c>
    </row>
    <row r="833" spans="3:8" x14ac:dyDescent="0.3">
      <c r="C833" s="9" t="s">
        <v>72</v>
      </c>
      <c r="D833" s="9" t="s">
        <v>22</v>
      </c>
      <c r="E833" s="9" t="s">
        <v>27</v>
      </c>
      <c r="F833" s="9">
        <v>40</v>
      </c>
      <c r="G833" s="19">
        <v>630.38</v>
      </c>
      <c r="H833" s="14">
        <v>630.38</v>
      </c>
    </row>
    <row r="834" spans="3:8" x14ac:dyDescent="0.3">
      <c r="C834" s="11" t="s">
        <v>108</v>
      </c>
      <c r="D834" s="11" t="s">
        <v>22</v>
      </c>
      <c r="E834" s="11" t="s">
        <v>27</v>
      </c>
      <c r="F834" s="11">
        <v>22</v>
      </c>
      <c r="G834" s="20">
        <v>628.39</v>
      </c>
      <c r="H834" s="15">
        <v>628.39</v>
      </c>
    </row>
    <row r="835" spans="3:8" x14ac:dyDescent="0.3">
      <c r="C835" s="9" t="s">
        <v>56</v>
      </c>
      <c r="D835" s="9" t="s">
        <v>44</v>
      </c>
      <c r="E835" s="9" t="s">
        <v>30</v>
      </c>
      <c r="F835" s="9">
        <v>15</v>
      </c>
      <c r="G835" s="19">
        <v>627.69000000000005</v>
      </c>
      <c r="H835" s="14">
        <v>627.69000000000005</v>
      </c>
    </row>
    <row r="836" spans="3:8" x14ac:dyDescent="0.3">
      <c r="C836" s="11" t="s">
        <v>15</v>
      </c>
      <c r="D836" s="11" t="s">
        <v>29</v>
      </c>
      <c r="E836" s="11" t="s">
        <v>30</v>
      </c>
      <c r="F836" s="11">
        <v>35</v>
      </c>
      <c r="G836" s="20">
        <v>625.94849999999997</v>
      </c>
      <c r="H836" s="15">
        <v>625.94849999999997</v>
      </c>
    </row>
    <row r="837" spans="3:8" x14ac:dyDescent="0.3">
      <c r="C837" s="11" t="s">
        <v>59</v>
      </c>
      <c r="D837" s="11" t="s">
        <v>29</v>
      </c>
      <c r="E837" s="11" t="s">
        <v>30</v>
      </c>
      <c r="F837" s="11">
        <v>16</v>
      </c>
      <c r="G837" s="20">
        <v>621.92999999999995</v>
      </c>
      <c r="H837" s="15">
        <v>621.92999999999995</v>
      </c>
    </row>
    <row r="838" spans="3:8" x14ac:dyDescent="0.3">
      <c r="C838" s="11" t="s">
        <v>40</v>
      </c>
      <c r="D838" s="11" t="s">
        <v>16</v>
      </c>
      <c r="E838" s="11" t="s">
        <v>27</v>
      </c>
      <c r="F838" s="11">
        <v>40</v>
      </c>
      <c r="G838" s="20">
        <v>621.12</v>
      </c>
      <c r="H838" s="15">
        <v>621.12</v>
      </c>
    </row>
    <row r="839" spans="3:8" x14ac:dyDescent="0.3">
      <c r="C839" s="9" t="s">
        <v>40</v>
      </c>
      <c r="D839" s="9" t="s">
        <v>29</v>
      </c>
      <c r="E839" s="9" t="s">
        <v>17</v>
      </c>
      <c r="F839" s="9">
        <v>48</v>
      </c>
      <c r="G839" s="19">
        <v>620.23</v>
      </c>
      <c r="H839" s="14">
        <v>620.23</v>
      </c>
    </row>
    <row r="840" spans="3:8" x14ac:dyDescent="0.3">
      <c r="C840" s="9" t="s">
        <v>56</v>
      </c>
      <c r="D840" s="9" t="s">
        <v>29</v>
      </c>
      <c r="E840" s="9" t="s">
        <v>27</v>
      </c>
      <c r="F840" s="9">
        <v>42</v>
      </c>
      <c r="G840" s="19">
        <v>619.77</v>
      </c>
      <c r="H840" s="14">
        <v>619.77</v>
      </c>
    </row>
    <row r="841" spans="3:8" x14ac:dyDescent="0.3">
      <c r="C841" s="11" t="s">
        <v>26</v>
      </c>
      <c r="D841" s="11" t="s">
        <v>44</v>
      </c>
      <c r="E841" s="11" t="s">
        <v>27</v>
      </c>
      <c r="F841" s="11">
        <v>48</v>
      </c>
      <c r="G841" s="20">
        <v>617.26</v>
      </c>
      <c r="H841" s="15">
        <v>617.26</v>
      </c>
    </row>
    <row r="842" spans="3:8" x14ac:dyDescent="0.3">
      <c r="C842" s="11" t="s">
        <v>56</v>
      </c>
      <c r="D842" s="11" t="s">
        <v>16</v>
      </c>
      <c r="E842" s="11" t="s">
        <v>30</v>
      </c>
      <c r="F842" s="11">
        <v>11</v>
      </c>
      <c r="G842" s="20">
        <v>617.21900000000005</v>
      </c>
      <c r="H842" s="15">
        <v>617.21900000000005</v>
      </c>
    </row>
    <row r="843" spans="3:8" x14ac:dyDescent="0.3">
      <c r="C843" s="9" t="s">
        <v>56</v>
      </c>
      <c r="D843" s="9" t="s">
        <v>44</v>
      </c>
      <c r="E843" s="9" t="s">
        <v>27</v>
      </c>
      <c r="F843" s="9">
        <v>39</v>
      </c>
      <c r="G843" s="19">
        <v>616.5</v>
      </c>
      <c r="H843" s="14">
        <v>616.5</v>
      </c>
    </row>
    <row r="844" spans="3:8" x14ac:dyDescent="0.3">
      <c r="C844" s="11" t="s">
        <v>59</v>
      </c>
      <c r="D844" s="11" t="s">
        <v>22</v>
      </c>
      <c r="E844" s="11" t="s">
        <v>30</v>
      </c>
      <c r="F844" s="11">
        <v>32</v>
      </c>
      <c r="G844" s="20">
        <v>616.39</v>
      </c>
      <c r="H844" s="15">
        <v>616.39</v>
      </c>
    </row>
    <row r="845" spans="3:8" x14ac:dyDescent="0.3">
      <c r="C845" s="9" t="s">
        <v>40</v>
      </c>
      <c r="D845" s="9" t="s">
        <v>29</v>
      </c>
      <c r="E845" s="9" t="s">
        <v>27</v>
      </c>
      <c r="F845" s="9">
        <v>30</v>
      </c>
      <c r="G845" s="19">
        <v>616.01</v>
      </c>
      <c r="H845" s="14">
        <v>616.01</v>
      </c>
    </row>
    <row r="846" spans="3:8" x14ac:dyDescent="0.3">
      <c r="C846" s="9" t="s">
        <v>26</v>
      </c>
      <c r="D846" s="9" t="s">
        <v>22</v>
      </c>
      <c r="E846" s="9" t="s">
        <v>27</v>
      </c>
      <c r="F846" s="9">
        <v>31</v>
      </c>
      <c r="G846" s="19">
        <v>615.58000000000004</v>
      </c>
      <c r="H846" s="14">
        <v>615.58000000000004</v>
      </c>
    </row>
    <row r="847" spans="3:8" x14ac:dyDescent="0.3">
      <c r="C847" s="11" t="s">
        <v>56</v>
      </c>
      <c r="D847" s="11" t="s">
        <v>16</v>
      </c>
      <c r="E847" s="11" t="s">
        <v>27</v>
      </c>
      <c r="F847" s="11">
        <v>19</v>
      </c>
      <c r="G847" s="20">
        <v>614.91</v>
      </c>
      <c r="H847" s="15">
        <v>614.91</v>
      </c>
    </row>
    <row r="848" spans="3:8" x14ac:dyDescent="0.3">
      <c r="C848" s="9" t="s">
        <v>15</v>
      </c>
      <c r="D848" s="9" t="s">
        <v>16</v>
      </c>
      <c r="E848" s="9" t="s">
        <v>27</v>
      </c>
      <c r="F848" s="9">
        <v>37</v>
      </c>
      <c r="G848" s="19">
        <v>608.33000000000004</v>
      </c>
      <c r="H848" s="14">
        <v>608.33000000000004</v>
      </c>
    </row>
    <row r="849" spans="3:8" x14ac:dyDescent="0.3">
      <c r="C849" s="11" t="s">
        <v>56</v>
      </c>
      <c r="D849" s="11" t="s">
        <v>44</v>
      </c>
      <c r="E849" s="11" t="s">
        <v>27</v>
      </c>
      <c r="F849" s="11">
        <v>48</v>
      </c>
      <c r="G849" s="20">
        <v>608.29</v>
      </c>
      <c r="H849" s="15">
        <v>608.29</v>
      </c>
    </row>
    <row r="850" spans="3:8" x14ac:dyDescent="0.3">
      <c r="C850" s="11" t="s">
        <v>59</v>
      </c>
      <c r="D850" s="11" t="s">
        <v>16</v>
      </c>
      <c r="E850" s="11" t="s">
        <v>27</v>
      </c>
      <c r="F850" s="11">
        <v>47</v>
      </c>
      <c r="G850" s="20">
        <v>603.69000000000005</v>
      </c>
      <c r="H850" s="15">
        <v>603.69000000000005</v>
      </c>
    </row>
    <row r="851" spans="3:8" x14ac:dyDescent="0.3">
      <c r="C851" s="9" t="s">
        <v>40</v>
      </c>
      <c r="D851" s="9" t="s">
        <v>16</v>
      </c>
      <c r="E851" s="9" t="s">
        <v>27</v>
      </c>
      <c r="F851" s="9">
        <v>44</v>
      </c>
      <c r="G851" s="19">
        <v>601.78</v>
      </c>
      <c r="H851" s="14">
        <v>601.78</v>
      </c>
    </row>
    <row r="852" spans="3:8" x14ac:dyDescent="0.3">
      <c r="C852" s="11" t="s">
        <v>56</v>
      </c>
      <c r="D852" s="11" t="s">
        <v>29</v>
      </c>
      <c r="E852" s="11" t="s">
        <v>27</v>
      </c>
      <c r="F852" s="11">
        <v>15</v>
      </c>
      <c r="G852" s="20">
        <v>600.79999999999995</v>
      </c>
      <c r="H852" s="15">
        <v>600.79999999999995</v>
      </c>
    </row>
    <row r="853" spans="3:8" x14ac:dyDescent="0.3">
      <c r="C853" s="11" t="s">
        <v>108</v>
      </c>
      <c r="D853" s="11" t="s">
        <v>22</v>
      </c>
      <c r="E853" s="11" t="s">
        <v>27</v>
      </c>
      <c r="F853" s="11">
        <v>50</v>
      </c>
      <c r="G853" s="20">
        <v>600.22</v>
      </c>
      <c r="H853" s="15">
        <v>600.22</v>
      </c>
    </row>
    <row r="854" spans="3:8" x14ac:dyDescent="0.3">
      <c r="C854" s="9" t="s">
        <v>26</v>
      </c>
      <c r="D854" s="9" t="s">
        <v>29</v>
      </c>
      <c r="E854" s="9" t="s">
        <v>27</v>
      </c>
      <c r="F854" s="9">
        <v>50</v>
      </c>
      <c r="G854" s="19">
        <v>600.22</v>
      </c>
      <c r="H854" s="14">
        <v>600.22</v>
      </c>
    </row>
    <row r="855" spans="3:8" x14ac:dyDescent="0.3">
      <c r="C855" s="9" t="s">
        <v>36</v>
      </c>
      <c r="D855" s="9" t="s">
        <v>16</v>
      </c>
      <c r="E855" s="9" t="s">
        <v>30</v>
      </c>
      <c r="F855" s="9">
        <v>29</v>
      </c>
      <c r="G855" s="19">
        <v>598.49</v>
      </c>
      <c r="H855" s="14">
        <v>598.49</v>
      </c>
    </row>
    <row r="856" spans="3:8" x14ac:dyDescent="0.3">
      <c r="C856" s="11" t="s">
        <v>59</v>
      </c>
      <c r="D856" s="11" t="s">
        <v>16</v>
      </c>
      <c r="E856" s="11" t="s">
        <v>27</v>
      </c>
      <c r="F856" s="11">
        <v>16</v>
      </c>
      <c r="G856" s="20">
        <v>597.44000000000005</v>
      </c>
      <c r="H856" s="15">
        <v>597.44000000000005</v>
      </c>
    </row>
    <row r="857" spans="3:8" x14ac:dyDescent="0.3">
      <c r="C857" s="11" t="s">
        <v>108</v>
      </c>
      <c r="D857" s="11" t="s">
        <v>29</v>
      </c>
      <c r="E857" s="11" t="s">
        <v>27</v>
      </c>
      <c r="F857" s="11">
        <v>35</v>
      </c>
      <c r="G857" s="20">
        <v>597.04</v>
      </c>
      <c r="H857" s="15">
        <v>597.04</v>
      </c>
    </row>
    <row r="858" spans="3:8" x14ac:dyDescent="0.3">
      <c r="C858" s="11" t="s">
        <v>56</v>
      </c>
      <c r="D858" s="11" t="s">
        <v>22</v>
      </c>
      <c r="E858" s="11" t="s">
        <v>30</v>
      </c>
      <c r="F858" s="11">
        <v>20</v>
      </c>
      <c r="G858" s="20">
        <v>596.55999999999995</v>
      </c>
      <c r="H858" s="15">
        <v>596.55999999999995</v>
      </c>
    </row>
    <row r="859" spans="3:8" x14ac:dyDescent="0.3">
      <c r="C859" s="11" t="s">
        <v>56</v>
      </c>
      <c r="D859" s="11" t="s">
        <v>44</v>
      </c>
      <c r="E859" s="11" t="s">
        <v>27</v>
      </c>
      <c r="F859" s="11">
        <v>14</v>
      </c>
      <c r="G859" s="20">
        <v>593.62</v>
      </c>
      <c r="H859" s="15">
        <v>593.62</v>
      </c>
    </row>
    <row r="860" spans="3:8" x14ac:dyDescent="0.3">
      <c r="C860" s="9" t="s">
        <v>49</v>
      </c>
      <c r="D860" s="9" t="s">
        <v>29</v>
      </c>
      <c r="E860" s="9" t="s">
        <v>27</v>
      </c>
      <c r="F860" s="9">
        <v>35</v>
      </c>
      <c r="G860" s="19">
        <v>590.32000000000005</v>
      </c>
      <c r="H860" s="14">
        <v>590.32000000000005</v>
      </c>
    </row>
    <row r="861" spans="3:8" x14ac:dyDescent="0.3">
      <c r="C861" s="11" t="s">
        <v>59</v>
      </c>
      <c r="D861" s="11" t="s">
        <v>44</v>
      </c>
      <c r="E861" s="11" t="s">
        <v>27</v>
      </c>
      <c r="F861" s="11">
        <v>13</v>
      </c>
      <c r="G861" s="20">
        <v>589.78</v>
      </c>
      <c r="H861" s="15">
        <v>589.78</v>
      </c>
    </row>
    <row r="862" spans="3:8" x14ac:dyDescent="0.3">
      <c r="C862" s="11" t="s">
        <v>56</v>
      </c>
      <c r="D862" s="11" t="s">
        <v>22</v>
      </c>
      <c r="E862" s="11" t="s">
        <v>30</v>
      </c>
      <c r="F862" s="11">
        <v>26</v>
      </c>
      <c r="G862" s="20">
        <v>583.55999999999995</v>
      </c>
      <c r="H862" s="15">
        <v>583.55999999999995</v>
      </c>
    </row>
    <row r="863" spans="3:8" x14ac:dyDescent="0.3">
      <c r="C863" s="9" t="s">
        <v>56</v>
      </c>
      <c r="D863" s="9" t="s">
        <v>29</v>
      </c>
      <c r="E863" s="9" t="s">
        <v>17</v>
      </c>
      <c r="F863" s="9">
        <v>17</v>
      </c>
      <c r="G863" s="19">
        <v>579.71</v>
      </c>
      <c r="H863" s="14">
        <v>579.71</v>
      </c>
    </row>
    <row r="864" spans="3:8" x14ac:dyDescent="0.3">
      <c r="C864" s="11" t="s">
        <v>43</v>
      </c>
      <c r="D864" s="11" t="s">
        <v>16</v>
      </c>
      <c r="E864" s="11" t="s">
        <v>27</v>
      </c>
      <c r="F864" s="11">
        <v>39</v>
      </c>
      <c r="G864" s="20">
        <v>577.95000000000005</v>
      </c>
      <c r="H864" s="15">
        <v>577.95000000000005</v>
      </c>
    </row>
    <row r="865" spans="3:8" x14ac:dyDescent="0.3">
      <c r="C865" s="9" t="s">
        <v>59</v>
      </c>
      <c r="D865" s="9" t="s">
        <v>22</v>
      </c>
      <c r="E865" s="9" t="s">
        <v>27</v>
      </c>
      <c r="F865" s="9">
        <v>33</v>
      </c>
      <c r="G865" s="19">
        <v>570.51</v>
      </c>
      <c r="H865" s="14">
        <v>570.51</v>
      </c>
    </row>
    <row r="866" spans="3:8" x14ac:dyDescent="0.3">
      <c r="C866" s="9" t="s">
        <v>108</v>
      </c>
      <c r="D866" s="9" t="s">
        <v>29</v>
      </c>
      <c r="E866" s="9" t="s">
        <v>17</v>
      </c>
      <c r="F866" s="9">
        <v>46</v>
      </c>
      <c r="G866" s="19">
        <v>569.91999999999996</v>
      </c>
      <c r="H866" s="14">
        <v>569.91999999999996</v>
      </c>
    </row>
    <row r="867" spans="3:8" x14ac:dyDescent="0.3">
      <c r="C867" s="9" t="s">
        <v>108</v>
      </c>
      <c r="D867" s="9" t="s">
        <v>22</v>
      </c>
      <c r="E867" s="9" t="s">
        <v>27</v>
      </c>
      <c r="F867" s="9">
        <v>42</v>
      </c>
      <c r="G867" s="19">
        <v>569.32000000000005</v>
      </c>
      <c r="H867" s="14">
        <v>569.32000000000005</v>
      </c>
    </row>
    <row r="868" spans="3:8" x14ac:dyDescent="0.3">
      <c r="C868" s="9" t="s">
        <v>40</v>
      </c>
      <c r="D868" s="9" t="s">
        <v>16</v>
      </c>
      <c r="E868" s="9" t="s">
        <v>30</v>
      </c>
      <c r="F868" s="9">
        <v>10</v>
      </c>
      <c r="G868" s="19">
        <v>567.93600000000004</v>
      </c>
      <c r="H868" s="14">
        <v>567.93600000000004</v>
      </c>
    </row>
    <row r="869" spans="3:8" x14ac:dyDescent="0.3">
      <c r="C869" s="11" t="s">
        <v>72</v>
      </c>
      <c r="D869" s="11" t="s">
        <v>29</v>
      </c>
      <c r="E869" s="11" t="s">
        <v>27</v>
      </c>
      <c r="F869" s="11">
        <v>8</v>
      </c>
      <c r="G869" s="20">
        <v>567.51</v>
      </c>
      <c r="H869" s="15">
        <v>567.51</v>
      </c>
    </row>
    <row r="870" spans="3:8" x14ac:dyDescent="0.3">
      <c r="C870" s="11" t="s">
        <v>26</v>
      </c>
      <c r="D870" s="11" t="s">
        <v>29</v>
      </c>
      <c r="E870" s="11" t="s">
        <v>27</v>
      </c>
      <c r="F870" s="11">
        <v>47</v>
      </c>
      <c r="G870" s="20">
        <v>564.39</v>
      </c>
      <c r="H870" s="15">
        <v>564.39</v>
      </c>
    </row>
    <row r="871" spans="3:8" x14ac:dyDescent="0.3">
      <c r="C871" s="11" t="s">
        <v>49</v>
      </c>
      <c r="D871" s="11" t="s">
        <v>22</v>
      </c>
      <c r="E871" s="11" t="s">
        <v>27</v>
      </c>
      <c r="F871" s="11">
        <v>13</v>
      </c>
      <c r="G871" s="20">
        <v>563.17999999999995</v>
      </c>
      <c r="H871" s="15">
        <v>563.17999999999995</v>
      </c>
    </row>
    <row r="872" spans="3:8" x14ac:dyDescent="0.3">
      <c r="C872" s="11" t="s">
        <v>56</v>
      </c>
      <c r="D872" s="11" t="s">
        <v>22</v>
      </c>
      <c r="E872" s="11" t="s">
        <v>17</v>
      </c>
      <c r="F872" s="11">
        <v>4</v>
      </c>
      <c r="G872" s="20">
        <v>559.75</v>
      </c>
      <c r="H872" s="15">
        <v>559.75</v>
      </c>
    </row>
    <row r="873" spans="3:8" x14ac:dyDescent="0.3">
      <c r="C873" s="11" t="s">
        <v>43</v>
      </c>
      <c r="D873" s="11" t="s">
        <v>29</v>
      </c>
      <c r="E873" s="11" t="s">
        <v>17</v>
      </c>
      <c r="F873" s="11">
        <v>21</v>
      </c>
      <c r="G873" s="20">
        <v>556.45000000000005</v>
      </c>
      <c r="H873" s="15">
        <v>556.45000000000005</v>
      </c>
    </row>
    <row r="874" spans="3:8" x14ac:dyDescent="0.3">
      <c r="C874" s="9" t="s">
        <v>40</v>
      </c>
      <c r="D874" s="9" t="s">
        <v>29</v>
      </c>
      <c r="E874" s="9" t="s">
        <v>30</v>
      </c>
      <c r="F874" s="9">
        <v>30</v>
      </c>
      <c r="G874" s="19">
        <v>554.42949999999996</v>
      </c>
      <c r="H874" s="14">
        <v>554.42949999999996</v>
      </c>
    </row>
    <row r="875" spans="3:8" x14ac:dyDescent="0.3">
      <c r="C875" s="9" t="s">
        <v>36</v>
      </c>
      <c r="D875" s="9" t="s">
        <v>22</v>
      </c>
      <c r="E875" s="9" t="s">
        <v>30</v>
      </c>
      <c r="F875" s="9">
        <v>20</v>
      </c>
      <c r="G875" s="19">
        <v>552.87</v>
      </c>
      <c r="H875" s="14">
        <v>552.87</v>
      </c>
    </row>
    <row r="876" spans="3:8" x14ac:dyDescent="0.3">
      <c r="C876" s="9" t="s">
        <v>59</v>
      </c>
      <c r="D876" s="9" t="s">
        <v>29</v>
      </c>
      <c r="E876" s="9" t="s">
        <v>27</v>
      </c>
      <c r="F876" s="9">
        <v>14</v>
      </c>
      <c r="G876" s="19">
        <v>552.08000000000004</v>
      </c>
      <c r="H876" s="14">
        <v>552.08000000000004</v>
      </c>
    </row>
    <row r="877" spans="3:8" x14ac:dyDescent="0.3">
      <c r="C877" s="11" t="s">
        <v>108</v>
      </c>
      <c r="D877" s="11" t="s">
        <v>16</v>
      </c>
      <c r="E877" s="11" t="s">
        <v>27</v>
      </c>
      <c r="F877" s="11">
        <v>32</v>
      </c>
      <c r="G877" s="20">
        <v>546.01</v>
      </c>
      <c r="H877" s="15">
        <v>546.01</v>
      </c>
    </row>
    <row r="878" spans="3:8" x14ac:dyDescent="0.3">
      <c r="C878" s="9" t="s">
        <v>59</v>
      </c>
      <c r="D878" s="9" t="s">
        <v>16</v>
      </c>
      <c r="E878" s="9" t="s">
        <v>17</v>
      </c>
      <c r="F878" s="9">
        <v>3</v>
      </c>
      <c r="G878" s="19">
        <v>545.88</v>
      </c>
      <c r="H878" s="14">
        <v>545.88</v>
      </c>
    </row>
    <row r="879" spans="3:8" x14ac:dyDescent="0.3">
      <c r="C879" s="11" t="s">
        <v>70</v>
      </c>
      <c r="D879" s="11" t="s">
        <v>22</v>
      </c>
      <c r="E879" s="11" t="s">
        <v>17</v>
      </c>
      <c r="F879" s="11">
        <v>5</v>
      </c>
      <c r="G879" s="20">
        <v>544.41</v>
      </c>
      <c r="H879" s="15">
        <v>544.41</v>
      </c>
    </row>
    <row r="880" spans="3:8" x14ac:dyDescent="0.3">
      <c r="C880" s="9" t="s">
        <v>15</v>
      </c>
      <c r="D880" s="9" t="s">
        <v>16</v>
      </c>
      <c r="E880" s="9" t="s">
        <v>27</v>
      </c>
      <c r="F880" s="9">
        <v>35</v>
      </c>
      <c r="G880" s="19">
        <v>543.72</v>
      </c>
      <c r="H880" s="14">
        <v>543.72</v>
      </c>
    </row>
    <row r="881" spans="3:8" x14ac:dyDescent="0.3">
      <c r="C881" s="11" t="s">
        <v>126</v>
      </c>
      <c r="D881" s="11" t="s">
        <v>22</v>
      </c>
      <c r="E881" s="11" t="s">
        <v>17</v>
      </c>
      <c r="F881" s="11">
        <v>35</v>
      </c>
      <c r="G881" s="20">
        <v>543.22</v>
      </c>
      <c r="H881" s="15">
        <v>543.22</v>
      </c>
    </row>
    <row r="882" spans="3:8" x14ac:dyDescent="0.3">
      <c r="C882" s="9" t="s">
        <v>59</v>
      </c>
      <c r="D882" s="9" t="s">
        <v>44</v>
      </c>
      <c r="E882" s="9" t="s">
        <v>27</v>
      </c>
      <c r="F882" s="9">
        <v>4</v>
      </c>
      <c r="G882" s="19">
        <v>539.82000000000005</v>
      </c>
      <c r="H882" s="14">
        <v>539.82000000000005</v>
      </c>
    </row>
    <row r="883" spans="3:8" x14ac:dyDescent="0.3">
      <c r="C883" s="11" t="s">
        <v>56</v>
      </c>
      <c r="D883" s="11" t="s">
        <v>22</v>
      </c>
      <c r="E883" s="11" t="s">
        <v>17</v>
      </c>
      <c r="F883" s="11">
        <v>35</v>
      </c>
      <c r="G883" s="20">
        <v>539.21</v>
      </c>
      <c r="H883" s="15">
        <v>539.21</v>
      </c>
    </row>
    <row r="884" spans="3:8" x14ac:dyDescent="0.3">
      <c r="C884" s="9" t="s">
        <v>56</v>
      </c>
      <c r="D884" s="9" t="s">
        <v>22</v>
      </c>
      <c r="E884" s="9" t="s">
        <v>27</v>
      </c>
      <c r="F884" s="9">
        <v>42</v>
      </c>
      <c r="G884" s="19">
        <v>539.05999999999995</v>
      </c>
      <c r="H884" s="14">
        <v>539.05999999999995</v>
      </c>
    </row>
    <row r="885" spans="3:8" x14ac:dyDescent="0.3">
      <c r="C885" s="9" t="s">
        <v>49</v>
      </c>
      <c r="D885" s="9" t="s">
        <v>16</v>
      </c>
      <c r="E885" s="9" t="s">
        <v>30</v>
      </c>
      <c r="F885" s="9">
        <v>39</v>
      </c>
      <c r="G885" s="19">
        <v>538.14</v>
      </c>
      <c r="H885" s="14">
        <v>538.14</v>
      </c>
    </row>
    <row r="886" spans="3:8" x14ac:dyDescent="0.3">
      <c r="C886" s="11" t="s">
        <v>36</v>
      </c>
      <c r="D886" s="11" t="s">
        <v>29</v>
      </c>
      <c r="E886" s="11" t="s">
        <v>30</v>
      </c>
      <c r="F886" s="11">
        <v>30</v>
      </c>
      <c r="G886" s="20">
        <v>534.96</v>
      </c>
      <c r="H886" s="15">
        <v>534.96</v>
      </c>
    </row>
    <row r="887" spans="3:8" x14ac:dyDescent="0.3">
      <c r="C887" s="9" t="s">
        <v>56</v>
      </c>
      <c r="D887" s="9" t="s">
        <v>29</v>
      </c>
      <c r="E887" s="9" t="s">
        <v>27</v>
      </c>
      <c r="F887" s="9">
        <v>30</v>
      </c>
      <c r="G887" s="19">
        <v>532.11</v>
      </c>
      <c r="H887" s="14">
        <v>532.11</v>
      </c>
    </row>
    <row r="888" spans="3:8" x14ac:dyDescent="0.3">
      <c r="C888" s="9" t="s">
        <v>56</v>
      </c>
      <c r="D888" s="9" t="s">
        <v>29</v>
      </c>
      <c r="E888" s="9" t="s">
        <v>27</v>
      </c>
      <c r="F888" s="9">
        <v>50</v>
      </c>
      <c r="G888" s="19">
        <v>531.48</v>
      </c>
      <c r="H888" s="14">
        <v>531.48</v>
      </c>
    </row>
    <row r="889" spans="3:8" x14ac:dyDescent="0.3">
      <c r="C889" s="9" t="s">
        <v>49</v>
      </c>
      <c r="D889" s="9" t="s">
        <v>44</v>
      </c>
      <c r="E889" s="9" t="s">
        <v>30</v>
      </c>
      <c r="F889" s="9">
        <v>43</v>
      </c>
      <c r="G889" s="19">
        <v>525.77</v>
      </c>
      <c r="H889" s="14">
        <v>525.77</v>
      </c>
    </row>
    <row r="890" spans="3:8" x14ac:dyDescent="0.3">
      <c r="C890" s="9" t="s">
        <v>49</v>
      </c>
      <c r="D890" s="9" t="s">
        <v>44</v>
      </c>
      <c r="E890" s="9" t="s">
        <v>30</v>
      </c>
      <c r="F890" s="9">
        <v>10</v>
      </c>
      <c r="G890" s="19">
        <v>525.67399999999998</v>
      </c>
      <c r="H890" s="14">
        <v>525.67399999999998</v>
      </c>
    </row>
    <row r="891" spans="3:8" x14ac:dyDescent="0.3">
      <c r="C891" s="9" t="s">
        <v>59</v>
      </c>
      <c r="D891" s="9" t="s">
        <v>22</v>
      </c>
      <c r="E891" s="9" t="s">
        <v>30</v>
      </c>
      <c r="F891" s="9">
        <v>7</v>
      </c>
      <c r="G891" s="19">
        <v>525.55499999999995</v>
      </c>
      <c r="H891" s="14">
        <v>525.55499999999995</v>
      </c>
    </row>
    <row r="892" spans="3:8" x14ac:dyDescent="0.3">
      <c r="C892" s="9" t="s">
        <v>40</v>
      </c>
      <c r="D892" s="9" t="s">
        <v>44</v>
      </c>
      <c r="E892" s="9" t="s">
        <v>27</v>
      </c>
      <c r="F892" s="9">
        <v>28</v>
      </c>
      <c r="G892" s="19">
        <v>525.4</v>
      </c>
      <c r="H892" s="14">
        <v>525.4</v>
      </c>
    </row>
    <row r="893" spans="3:8" x14ac:dyDescent="0.3">
      <c r="C893" s="9" t="s">
        <v>108</v>
      </c>
      <c r="D893" s="9" t="s">
        <v>22</v>
      </c>
      <c r="E893" s="9" t="s">
        <v>17</v>
      </c>
      <c r="F893" s="9">
        <v>23</v>
      </c>
      <c r="G893" s="19">
        <v>524.25</v>
      </c>
      <c r="H893" s="14">
        <v>524.25</v>
      </c>
    </row>
    <row r="894" spans="3:8" x14ac:dyDescent="0.3">
      <c r="C894" s="11" t="s">
        <v>43</v>
      </c>
      <c r="D894" s="11" t="s">
        <v>29</v>
      </c>
      <c r="E894" s="11" t="s">
        <v>30</v>
      </c>
      <c r="F894" s="11">
        <v>17</v>
      </c>
      <c r="G894" s="20">
        <v>524.21199999999999</v>
      </c>
      <c r="H894" s="15">
        <v>524.21199999999999</v>
      </c>
    </row>
    <row r="895" spans="3:8" x14ac:dyDescent="0.3">
      <c r="C895" s="11" t="s">
        <v>108</v>
      </c>
      <c r="D895" s="11" t="s">
        <v>16</v>
      </c>
      <c r="E895" s="11" t="s">
        <v>27</v>
      </c>
      <c r="F895" s="11">
        <v>44</v>
      </c>
      <c r="G895" s="20">
        <v>523.41999999999996</v>
      </c>
      <c r="H895" s="15">
        <v>523.41999999999996</v>
      </c>
    </row>
    <row r="896" spans="3:8" x14ac:dyDescent="0.3">
      <c r="C896" s="9" t="s">
        <v>56</v>
      </c>
      <c r="D896" s="9" t="s">
        <v>16</v>
      </c>
      <c r="E896" s="9" t="s">
        <v>17</v>
      </c>
      <c r="F896" s="9">
        <v>5</v>
      </c>
      <c r="G896" s="19">
        <v>522.05999999999995</v>
      </c>
      <c r="H896" s="14">
        <v>522.05999999999995</v>
      </c>
    </row>
    <row r="897" spans="3:8" x14ac:dyDescent="0.3">
      <c r="C897" s="9" t="s">
        <v>40</v>
      </c>
      <c r="D897" s="9" t="s">
        <v>44</v>
      </c>
      <c r="E897" s="9" t="s">
        <v>17</v>
      </c>
      <c r="F897" s="9">
        <v>9</v>
      </c>
      <c r="G897" s="19">
        <v>520.49</v>
      </c>
      <c r="H897" s="14">
        <v>520.49</v>
      </c>
    </row>
    <row r="898" spans="3:8" x14ac:dyDescent="0.3">
      <c r="C898" s="9" t="s">
        <v>59</v>
      </c>
      <c r="D898" s="9" t="s">
        <v>16</v>
      </c>
      <c r="E898" s="9" t="s">
        <v>27</v>
      </c>
      <c r="F898" s="9">
        <v>29</v>
      </c>
      <c r="G898" s="19">
        <v>520.13</v>
      </c>
      <c r="H898" s="14">
        <v>520.13</v>
      </c>
    </row>
    <row r="899" spans="3:8" x14ac:dyDescent="0.3">
      <c r="C899" s="11" t="s">
        <v>36</v>
      </c>
      <c r="D899" s="11" t="s">
        <v>44</v>
      </c>
      <c r="E899" s="11" t="s">
        <v>30</v>
      </c>
      <c r="F899" s="11">
        <v>29</v>
      </c>
      <c r="G899" s="20">
        <v>516.62</v>
      </c>
      <c r="H899" s="15">
        <v>516.62</v>
      </c>
    </row>
    <row r="900" spans="3:8" x14ac:dyDescent="0.3">
      <c r="C900" s="9" t="s">
        <v>56</v>
      </c>
      <c r="D900" s="9" t="s">
        <v>22</v>
      </c>
      <c r="E900" s="9" t="s">
        <v>27</v>
      </c>
      <c r="F900" s="9">
        <v>12</v>
      </c>
      <c r="G900" s="19">
        <v>515.65</v>
      </c>
      <c r="H900" s="14">
        <v>515.65</v>
      </c>
    </row>
    <row r="901" spans="3:8" x14ac:dyDescent="0.3">
      <c r="C901" s="11" t="s">
        <v>56</v>
      </c>
      <c r="D901" s="11" t="s">
        <v>29</v>
      </c>
      <c r="E901" s="11" t="s">
        <v>27</v>
      </c>
      <c r="F901" s="11">
        <v>50</v>
      </c>
      <c r="G901" s="20">
        <v>514.86</v>
      </c>
      <c r="H901" s="15">
        <v>514.86</v>
      </c>
    </row>
    <row r="902" spans="3:8" x14ac:dyDescent="0.3">
      <c r="C902" s="9" t="s">
        <v>15</v>
      </c>
      <c r="D902" s="9" t="s">
        <v>29</v>
      </c>
      <c r="E902" s="9" t="s">
        <v>27</v>
      </c>
      <c r="F902" s="9">
        <v>45</v>
      </c>
      <c r="G902" s="19">
        <v>514.86</v>
      </c>
      <c r="H902" s="14">
        <v>514.86</v>
      </c>
    </row>
    <row r="903" spans="3:8" x14ac:dyDescent="0.3">
      <c r="C903" s="9" t="s">
        <v>56</v>
      </c>
      <c r="D903" s="9" t="s">
        <v>29</v>
      </c>
      <c r="E903" s="9" t="s">
        <v>27</v>
      </c>
      <c r="F903" s="9">
        <v>45</v>
      </c>
      <c r="G903" s="19">
        <v>514.03</v>
      </c>
      <c r="H903" s="14">
        <v>514.03</v>
      </c>
    </row>
    <row r="904" spans="3:8" x14ac:dyDescent="0.3">
      <c r="C904" s="9" t="s">
        <v>56</v>
      </c>
      <c r="D904" s="9" t="s">
        <v>22</v>
      </c>
      <c r="E904" s="9" t="s">
        <v>27</v>
      </c>
      <c r="F904" s="9">
        <v>32</v>
      </c>
      <c r="G904" s="19">
        <v>513.74</v>
      </c>
      <c r="H904" s="14">
        <v>513.74</v>
      </c>
    </row>
    <row r="905" spans="3:8" x14ac:dyDescent="0.3">
      <c r="C905" s="9" t="s">
        <v>70</v>
      </c>
      <c r="D905" s="9" t="s">
        <v>22</v>
      </c>
      <c r="E905" s="9" t="s">
        <v>27</v>
      </c>
      <c r="F905" s="9">
        <v>33</v>
      </c>
      <c r="G905" s="19">
        <v>511.83</v>
      </c>
      <c r="H905" s="14">
        <v>511.83</v>
      </c>
    </row>
    <row r="906" spans="3:8" x14ac:dyDescent="0.3">
      <c r="C906" s="9" t="s">
        <v>36</v>
      </c>
      <c r="D906" s="9" t="s">
        <v>44</v>
      </c>
      <c r="E906" s="9" t="s">
        <v>17</v>
      </c>
      <c r="F906" s="9">
        <v>50</v>
      </c>
      <c r="G906" s="19">
        <v>510.56</v>
      </c>
      <c r="H906" s="14">
        <v>510.56</v>
      </c>
    </row>
    <row r="907" spans="3:8" x14ac:dyDescent="0.3">
      <c r="C907" s="11" t="s">
        <v>56</v>
      </c>
      <c r="D907" s="11" t="s">
        <v>22</v>
      </c>
      <c r="E907" s="11" t="s">
        <v>17</v>
      </c>
      <c r="F907" s="11">
        <v>49</v>
      </c>
      <c r="G907" s="20">
        <v>510.15</v>
      </c>
      <c r="H907" s="15">
        <v>510.15</v>
      </c>
    </row>
    <row r="908" spans="3:8" x14ac:dyDescent="0.3">
      <c r="C908" s="11" t="s">
        <v>15</v>
      </c>
      <c r="D908" s="11" t="s">
        <v>22</v>
      </c>
      <c r="E908" s="11" t="s">
        <v>30</v>
      </c>
      <c r="F908" s="11">
        <v>13</v>
      </c>
      <c r="G908" s="20">
        <v>509.49</v>
      </c>
      <c r="H908" s="15">
        <v>509.49</v>
      </c>
    </row>
    <row r="909" spans="3:8" x14ac:dyDescent="0.3">
      <c r="C909" s="9" t="s">
        <v>56</v>
      </c>
      <c r="D909" s="9" t="s">
        <v>29</v>
      </c>
      <c r="E909" s="9" t="s">
        <v>17</v>
      </c>
      <c r="F909" s="9">
        <v>45</v>
      </c>
      <c r="G909" s="19">
        <v>508.49</v>
      </c>
      <c r="H909" s="14">
        <v>508.49</v>
      </c>
    </row>
    <row r="910" spans="3:8" x14ac:dyDescent="0.3">
      <c r="C910" s="11" t="s">
        <v>36</v>
      </c>
      <c r="D910" s="11" t="s">
        <v>29</v>
      </c>
      <c r="E910" s="11" t="s">
        <v>27</v>
      </c>
      <c r="F910" s="11">
        <v>31</v>
      </c>
      <c r="G910" s="20">
        <v>507.58</v>
      </c>
      <c r="H910" s="15">
        <v>507.58</v>
      </c>
    </row>
    <row r="911" spans="3:8" x14ac:dyDescent="0.3">
      <c r="C911" s="9" t="s">
        <v>15</v>
      </c>
      <c r="D911" s="9" t="s">
        <v>29</v>
      </c>
      <c r="E911" s="9" t="s">
        <v>27</v>
      </c>
      <c r="F911" s="9">
        <v>47</v>
      </c>
      <c r="G911" s="19">
        <v>507.18</v>
      </c>
      <c r="H911" s="14">
        <v>507.18</v>
      </c>
    </row>
    <row r="912" spans="3:8" x14ac:dyDescent="0.3">
      <c r="C912" s="9" t="s">
        <v>108</v>
      </c>
      <c r="D912" s="9" t="s">
        <v>29</v>
      </c>
      <c r="E912" s="9" t="s">
        <v>30</v>
      </c>
      <c r="F912" s="9">
        <v>16</v>
      </c>
      <c r="G912" s="19">
        <v>506.84</v>
      </c>
      <c r="H912" s="14">
        <v>506.84</v>
      </c>
    </row>
    <row r="913" spans="3:8" x14ac:dyDescent="0.3">
      <c r="C913" s="11" t="s">
        <v>43</v>
      </c>
      <c r="D913" s="11" t="s">
        <v>16</v>
      </c>
      <c r="E913" s="11" t="s">
        <v>30</v>
      </c>
      <c r="F913" s="11">
        <v>5</v>
      </c>
      <c r="G913" s="20">
        <v>504.79</v>
      </c>
      <c r="H913" s="15">
        <v>504.79</v>
      </c>
    </row>
    <row r="914" spans="3:8" x14ac:dyDescent="0.3">
      <c r="C914" s="11" t="s">
        <v>59</v>
      </c>
      <c r="D914" s="11" t="s">
        <v>16</v>
      </c>
      <c r="E914" s="11" t="s">
        <v>30</v>
      </c>
      <c r="F914" s="11">
        <v>3</v>
      </c>
      <c r="G914" s="20">
        <v>504.6705</v>
      </c>
      <c r="H914" s="15">
        <v>504.6705</v>
      </c>
    </row>
    <row r="915" spans="3:8" x14ac:dyDescent="0.3">
      <c r="C915" s="9" t="s">
        <v>26</v>
      </c>
      <c r="D915" s="9" t="s">
        <v>22</v>
      </c>
      <c r="E915" s="9" t="s">
        <v>30</v>
      </c>
      <c r="F915" s="9">
        <v>5</v>
      </c>
      <c r="G915" s="19">
        <v>503.32749999999999</v>
      </c>
      <c r="H915" s="14">
        <v>503.32749999999999</v>
      </c>
    </row>
    <row r="916" spans="3:8" x14ac:dyDescent="0.3">
      <c r="C916" s="11" t="s">
        <v>36</v>
      </c>
      <c r="D916" s="11" t="s">
        <v>22</v>
      </c>
      <c r="E916" s="11" t="s">
        <v>17</v>
      </c>
      <c r="F916" s="11">
        <v>12</v>
      </c>
      <c r="G916" s="20">
        <v>502.01</v>
      </c>
      <c r="H916" s="15">
        <v>502.01</v>
      </c>
    </row>
    <row r="917" spans="3:8" x14ac:dyDescent="0.3">
      <c r="C917" s="11" t="s">
        <v>26</v>
      </c>
      <c r="D917" s="11" t="s">
        <v>44</v>
      </c>
      <c r="E917" s="11" t="s">
        <v>27</v>
      </c>
      <c r="F917" s="11">
        <v>30</v>
      </c>
      <c r="G917" s="20">
        <v>501.32</v>
      </c>
      <c r="H917" s="15">
        <v>501.32</v>
      </c>
    </row>
    <row r="918" spans="3:8" x14ac:dyDescent="0.3">
      <c r="C918" s="9" t="s">
        <v>126</v>
      </c>
      <c r="D918" s="9" t="s">
        <v>29</v>
      </c>
      <c r="E918" s="9" t="s">
        <v>27</v>
      </c>
      <c r="F918" s="9">
        <v>45</v>
      </c>
      <c r="G918" s="19">
        <v>500.48</v>
      </c>
      <c r="H918" s="14">
        <v>500.48</v>
      </c>
    </row>
    <row r="919" spans="3:8" x14ac:dyDescent="0.3">
      <c r="C919" s="9" t="s">
        <v>56</v>
      </c>
      <c r="D919" s="9" t="s">
        <v>44</v>
      </c>
      <c r="E919" s="9" t="s">
        <v>27</v>
      </c>
      <c r="F919" s="9">
        <v>39</v>
      </c>
      <c r="G919" s="19">
        <v>497.52</v>
      </c>
      <c r="H919" s="14">
        <v>497.52</v>
      </c>
    </row>
    <row r="920" spans="3:8" x14ac:dyDescent="0.3">
      <c r="C920" s="11" t="s">
        <v>15</v>
      </c>
      <c r="D920" s="11" t="s">
        <v>16</v>
      </c>
      <c r="E920" s="11" t="s">
        <v>27</v>
      </c>
      <c r="F920" s="11">
        <v>7</v>
      </c>
      <c r="G920" s="20">
        <v>497.2</v>
      </c>
      <c r="H920" s="15">
        <v>497.2</v>
      </c>
    </row>
    <row r="921" spans="3:8" x14ac:dyDescent="0.3">
      <c r="C921" s="11" t="s">
        <v>49</v>
      </c>
      <c r="D921" s="11" t="s">
        <v>44</v>
      </c>
      <c r="E921" s="11" t="s">
        <v>27</v>
      </c>
      <c r="F921" s="11">
        <v>44</v>
      </c>
      <c r="G921" s="20">
        <v>495.5</v>
      </c>
      <c r="H921" s="15">
        <v>495.5</v>
      </c>
    </row>
    <row r="922" spans="3:8" x14ac:dyDescent="0.3">
      <c r="C922" s="9" t="s">
        <v>36</v>
      </c>
      <c r="D922" s="9" t="s">
        <v>44</v>
      </c>
      <c r="E922" s="9" t="s">
        <v>17</v>
      </c>
      <c r="F922" s="9">
        <v>22</v>
      </c>
      <c r="G922" s="19">
        <v>494.84</v>
      </c>
      <c r="H922" s="14">
        <v>494.84</v>
      </c>
    </row>
    <row r="923" spans="3:8" x14ac:dyDescent="0.3">
      <c r="C923" s="11" t="s">
        <v>43</v>
      </c>
      <c r="D923" s="11" t="s">
        <v>16</v>
      </c>
      <c r="E923" s="11" t="s">
        <v>30</v>
      </c>
      <c r="F923" s="11">
        <v>42</v>
      </c>
      <c r="G923" s="20">
        <v>493.56</v>
      </c>
      <c r="H923" s="15">
        <v>493.56</v>
      </c>
    </row>
    <row r="924" spans="3:8" x14ac:dyDescent="0.3">
      <c r="C924" s="9" t="s">
        <v>36</v>
      </c>
      <c r="D924" s="9" t="s">
        <v>44</v>
      </c>
      <c r="E924" s="9" t="s">
        <v>27</v>
      </c>
      <c r="F924" s="9">
        <v>38</v>
      </c>
      <c r="G924" s="19">
        <v>491.78</v>
      </c>
      <c r="H924" s="14">
        <v>491.78</v>
      </c>
    </row>
    <row r="925" spans="3:8" x14ac:dyDescent="0.3">
      <c r="C925" s="9" t="s">
        <v>56</v>
      </c>
      <c r="D925" s="9" t="s">
        <v>22</v>
      </c>
      <c r="E925" s="9" t="s">
        <v>30</v>
      </c>
      <c r="F925" s="9">
        <v>23</v>
      </c>
      <c r="G925" s="19">
        <v>490.17</v>
      </c>
      <c r="H925" s="14">
        <v>490.17</v>
      </c>
    </row>
    <row r="926" spans="3:8" x14ac:dyDescent="0.3">
      <c r="C926" s="11" t="s">
        <v>56</v>
      </c>
      <c r="D926" s="11" t="s">
        <v>22</v>
      </c>
      <c r="E926" s="11" t="s">
        <v>27</v>
      </c>
      <c r="F926" s="11">
        <v>46</v>
      </c>
      <c r="G926" s="20">
        <v>487.5</v>
      </c>
      <c r="H926" s="15">
        <v>487.5</v>
      </c>
    </row>
    <row r="927" spans="3:8" x14ac:dyDescent="0.3">
      <c r="C927" s="9" t="s">
        <v>108</v>
      </c>
      <c r="D927" s="9" t="s">
        <v>44</v>
      </c>
      <c r="E927" s="9" t="s">
        <v>17</v>
      </c>
      <c r="F927" s="9">
        <v>15</v>
      </c>
      <c r="G927" s="19">
        <v>486.43</v>
      </c>
      <c r="H927" s="14">
        <v>486.43</v>
      </c>
    </row>
    <row r="928" spans="3:8" x14ac:dyDescent="0.3">
      <c r="C928" s="11" t="s">
        <v>56</v>
      </c>
      <c r="D928" s="11" t="s">
        <v>16</v>
      </c>
      <c r="E928" s="11" t="s">
        <v>30</v>
      </c>
      <c r="F928" s="11">
        <v>10</v>
      </c>
      <c r="G928" s="20">
        <v>484.21949999999998</v>
      </c>
      <c r="H928" s="15">
        <v>484.21949999999998</v>
      </c>
    </row>
    <row r="929" spans="3:8" x14ac:dyDescent="0.3">
      <c r="C929" s="11" t="s">
        <v>56</v>
      </c>
      <c r="D929" s="11" t="s">
        <v>16</v>
      </c>
      <c r="E929" s="11" t="s">
        <v>27</v>
      </c>
      <c r="F929" s="11">
        <v>29</v>
      </c>
      <c r="G929" s="20">
        <v>482.91</v>
      </c>
      <c r="H929" s="15">
        <v>482.91</v>
      </c>
    </row>
    <row r="930" spans="3:8" x14ac:dyDescent="0.3">
      <c r="C930" s="9" t="s">
        <v>15</v>
      </c>
      <c r="D930" s="9" t="s">
        <v>22</v>
      </c>
      <c r="E930" s="9" t="s">
        <v>30</v>
      </c>
      <c r="F930" s="9">
        <v>17</v>
      </c>
      <c r="G930" s="19">
        <v>477.50450000000001</v>
      </c>
      <c r="H930" s="14">
        <v>477.50450000000001</v>
      </c>
    </row>
    <row r="931" spans="3:8" x14ac:dyDescent="0.3">
      <c r="C931" s="9" t="s">
        <v>59</v>
      </c>
      <c r="D931" s="9" t="s">
        <v>29</v>
      </c>
      <c r="E931" s="9" t="s">
        <v>17</v>
      </c>
      <c r="F931" s="9">
        <v>5</v>
      </c>
      <c r="G931" s="19">
        <v>477.39</v>
      </c>
      <c r="H931" s="14">
        <v>477.39</v>
      </c>
    </row>
    <row r="932" spans="3:8" x14ac:dyDescent="0.3">
      <c r="C932" s="9" t="s">
        <v>49</v>
      </c>
      <c r="D932" s="9" t="s">
        <v>22</v>
      </c>
      <c r="E932" s="9" t="s">
        <v>17</v>
      </c>
      <c r="F932" s="9">
        <v>17</v>
      </c>
      <c r="G932" s="19">
        <v>475.9</v>
      </c>
      <c r="H932" s="14">
        <v>475.9</v>
      </c>
    </row>
    <row r="933" spans="3:8" x14ac:dyDescent="0.3">
      <c r="C933" s="9" t="s">
        <v>15</v>
      </c>
      <c r="D933" s="9" t="s">
        <v>29</v>
      </c>
      <c r="E933" s="9" t="s">
        <v>27</v>
      </c>
      <c r="F933" s="9">
        <v>39</v>
      </c>
      <c r="G933" s="19">
        <v>475.52</v>
      </c>
      <c r="H933" s="14">
        <v>475.52</v>
      </c>
    </row>
    <row r="934" spans="3:8" x14ac:dyDescent="0.3">
      <c r="C934" s="11" t="s">
        <v>40</v>
      </c>
      <c r="D934" s="11" t="s">
        <v>22</v>
      </c>
      <c r="E934" s="11" t="s">
        <v>30</v>
      </c>
      <c r="F934" s="11">
        <v>6</v>
      </c>
      <c r="G934" s="20">
        <v>473.9855</v>
      </c>
      <c r="H934" s="15">
        <v>473.9855</v>
      </c>
    </row>
    <row r="935" spans="3:8" x14ac:dyDescent="0.3">
      <c r="C935" s="11" t="s">
        <v>56</v>
      </c>
      <c r="D935" s="11" t="s">
        <v>29</v>
      </c>
      <c r="E935" s="11" t="s">
        <v>17</v>
      </c>
      <c r="F935" s="11">
        <v>4</v>
      </c>
      <c r="G935" s="20">
        <v>473.88</v>
      </c>
      <c r="H935" s="15">
        <v>473.88</v>
      </c>
    </row>
    <row r="936" spans="3:8" x14ac:dyDescent="0.3">
      <c r="C936" s="11" t="s">
        <v>49</v>
      </c>
      <c r="D936" s="11" t="s">
        <v>44</v>
      </c>
      <c r="E936" s="11" t="s">
        <v>27</v>
      </c>
      <c r="F936" s="11">
        <v>32</v>
      </c>
      <c r="G936" s="20">
        <v>473</v>
      </c>
      <c r="H936" s="15">
        <v>473</v>
      </c>
    </row>
    <row r="937" spans="3:8" x14ac:dyDescent="0.3">
      <c r="C937" s="11" t="s">
        <v>108</v>
      </c>
      <c r="D937" s="11" t="s">
        <v>16</v>
      </c>
      <c r="E937" s="11" t="s">
        <v>27</v>
      </c>
      <c r="F937" s="11">
        <v>31</v>
      </c>
      <c r="G937" s="20">
        <v>472.35</v>
      </c>
      <c r="H937" s="15">
        <v>472.35</v>
      </c>
    </row>
    <row r="938" spans="3:8" x14ac:dyDescent="0.3">
      <c r="C938" s="9" t="s">
        <v>108</v>
      </c>
      <c r="D938" s="9" t="s">
        <v>22</v>
      </c>
      <c r="E938" s="9" t="s">
        <v>30</v>
      </c>
      <c r="F938" s="9">
        <v>11</v>
      </c>
      <c r="G938" s="19">
        <v>472.12</v>
      </c>
      <c r="H938" s="14">
        <v>472.12</v>
      </c>
    </row>
    <row r="939" spans="3:8" x14ac:dyDescent="0.3">
      <c r="C939" s="11" t="s">
        <v>40</v>
      </c>
      <c r="D939" s="11" t="s">
        <v>16</v>
      </c>
      <c r="E939" s="11" t="s">
        <v>27</v>
      </c>
      <c r="F939" s="11">
        <v>25</v>
      </c>
      <c r="G939" s="20">
        <v>470.11</v>
      </c>
      <c r="H939" s="15">
        <v>470.11</v>
      </c>
    </row>
    <row r="940" spans="3:8" x14ac:dyDescent="0.3">
      <c r="C940" s="9" t="s">
        <v>59</v>
      </c>
      <c r="D940" s="9" t="s">
        <v>29</v>
      </c>
      <c r="E940" s="9" t="s">
        <v>30</v>
      </c>
      <c r="F940" s="9">
        <v>8</v>
      </c>
      <c r="G940" s="19">
        <v>469.83749999999998</v>
      </c>
      <c r="H940" s="14">
        <v>469.83749999999998</v>
      </c>
    </row>
    <row r="941" spans="3:8" x14ac:dyDescent="0.3">
      <c r="C941" s="11" t="s">
        <v>36</v>
      </c>
      <c r="D941" s="11" t="s">
        <v>22</v>
      </c>
      <c r="E941" s="11" t="s">
        <v>27</v>
      </c>
      <c r="F941" s="11">
        <v>38</v>
      </c>
      <c r="G941" s="20">
        <v>468.95</v>
      </c>
      <c r="H941" s="15">
        <v>468.95</v>
      </c>
    </row>
    <row r="942" spans="3:8" x14ac:dyDescent="0.3">
      <c r="C942" s="9" t="s">
        <v>56</v>
      </c>
      <c r="D942" s="9" t="s">
        <v>22</v>
      </c>
      <c r="E942" s="9" t="s">
        <v>17</v>
      </c>
      <c r="F942" s="9">
        <v>25</v>
      </c>
      <c r="G942" s="19">
        <v>467</v>
      </c>
      <c r="H942" s="14">
        <v>467</v>
      </c>
    </row>
    <row r="943" spans="3:8" x14ac:dyDescent="0.3">
      <c r="C943" s="11" t="s">
        <v>40</v>
      </c>
      <c r="D943" s="11" t="s">
        <v>29</v>
      </c>
      <c r="E943" s="11" t="s">
        <v>17</v>
      </c>
      <c r="F943" s="11">
        <v>11</v>
      </c>
      <c r="G943" s="20">
        <v>466.35</v>
      </c>
      <c r="H943" s="15">
        <v>466.35</v>
      </c>
    </row>
    <row r="944" spans="3:8" x14ac:dyDescent="0.3">
      <c r="C944" s="11" t="s">
        <v>59</v>
      </c>
      <c r="D944" s="11" t="s">
        <v>16</v>
      </c>
      <c r="E944" s="11" t="s">
        <v>30</v>
      </c>
      <c r="F944" s="11">
        <v>15</v>
      </c>
      <c r="G944" s="20">
        <v>466.28</v>
      </c>
      <c r="H944" s="15">
        <v>466.28</v>
      </c>
    </row>
    <row r="945" spans="3:8" x14ac:dyDescent="0.3">
      <c r="C945" s="11" t="s">
        <v>43</v>
      </c>
      <c r="D945" s="11" t="s">
        <v>29</v>
      </c>
      <c r="E945" s="11" t="s">
        <v>27</v>
      </c>
      <c r="F945" s="11">
        <v>38</v>
      </c>
      <c r="G945" s="20">
        <v>465.9</v>
      </c>
      <c r="H945" s="15">
        <v>465.9</v>
      </c>
    </row>
    <row r="946" spans="3:8" x14ac:dyDescent="0.3">
      <c r="C946" s="9" t="s">
        <v>49</v>
      </c>
      <c r="D946" s="9" t="s">
        <v>22</v>
      </c>
      <c r="E946" s="9" t="s">
        <v>30</v>
      </c>
      <c r="F946" s="9">
        <v>12</v>
      </c>
      <c r="G946" s="19">
        <v>464.57</v>
      </c>
      <c r="H946" s="14">
        <v>464.57</v>
      </c>
    </row>
    <row r="947" spans="3:8" x14ac:dyDescent="0.3">
      <c r="C947" s="9" t="s">
        <v>43</v>
      </c>
      <c r="D947" s="9" t="s">
        <v>44</v>
      </c>
      <c r="E947" s="9" t="s">
        <v>30</v>
      </c>
      <c r="F947" s="9">
        <v>27</v>
      </c>
      <c r="G947" s="19">
        <v>462.36599999999999</v>
      </c>
      <c r="H947" s="14">
        <v>462.36599999999999</v>
      </c>
    </row>
    <row r="948" spans="3:8" x14ac:dyDescent="0.3">
      <c r="C948" s="9" t="s">
        <v>108</v>
      </c>
      <c r="D948" s="9" t="s">
        <v>29</v>
      </c>
      <c r="E948" s="9" t="s">
        <v>17</v>
      </c>
      <c r="F948" s="9">
        <v>45</v>
      </c>
      <c r="G948" s="19">
        <v>461.05</v>
      </c>
      <c r="H948" s="14">
        <v>461.05</v>
      </c>
    </row>
    <row r="949" spans="3:8" x14ac:dyDescent="0.3">
      <c r="C949" s="11" t="s">
        <v>56</v>
      </c>
      <c r="D949" s="11" t="s">
        <v>16</v>
      </c>
      <c r="E949" s="11" t="s">
        <v>27</v>
      </c>
      <c r="F949" s="11">
        <v>6</v>
      </c>
      <c r="G949" s="20">
        <v>460.71</v>
      </c>
      <c r="H949" s="15">
        <v>460.71</v>
      </c>
    </row>
    <row r="950" spans="3:8" x14ac:dyDescent="0.3">
      <c r="C950" s="11" t="s">
        <v>15</v>
      </c>
      <c r="D950" s="11" t="s">
        <v>16</v>
      </c>
      <c r="E950" s="11" t="s">
        <v>30</v>
      </c>
      <c r="F950" s="11">
        <v>8</v>
      </c>
      <c r="G950" s="20">
        <v>460.58949999999999</v>
      </c>
      <c r="H950" s="15">
        <v>460.58949999999999</v>
      </c>
    </row>
    <row r="951" spans="3:8" x14ac:dyDescent="0.3">
      <c r="C951" s="9" t="s">
        <v>108</v>
      </c>
      <c r="D951" s="9" t="s">
        <v>44</v>
      </c>
      <c r="E951" s="9" t="s">
        <v>27</v>
      </c>
      <c r="F951" s="9">
        <v>46</v>
      </c>
      <c r="G951" s="19">
        <v>459.26</v>
      </c>
      <c r="H951" s="14">
        <v>459.26</v>
      </c>
    </row>
    <row r="952" spans="3:8" x14ac:dyDescent="0.3">
      <c r="C952" s="9" t="s">
        <v>108</v>
      </c>
      <c r="D952" s="9" t="s">
        <v>22</v>
      </c>
      <c r="E952" s="9" t="s">
        <v>17</v>
      </c>
      <c r="F952" s="9">
        <v>9</v>
      </c>
      <c r="G952" s="19">
        <v>458.8</v>
      </c>
      <c r="H952" s="14">
        <v>458.8</v>
      </c>
    </row>
    <row r="953" spans="3:8" x14ac:dyDescent="0.3">
      <c r="C953" s="11" t="s">
        <v>56</v>
      </c>
      <c r="D953" s="11" t="s">
        <v>22</v>
      </c>
      <c r="E953" s="11" t="s">
        <v>27</v>
      </c>
      <c r="F953" s="11">
        <v>42</v>
      </c>
      <c r="G953" s="20">
        <v>452.15</v>
      </c>
      <c r="H953" s="15">
        <v>452.15</v>
      </c>
    </row>
    <row r="954" spans="3:8" x14ac:dyDescent="0.3">
      <c r="C954" s="11" t="s">
        <v>43</v>
      </c>
      <c r="D954" s="11" t="s">
        <v>22</v>
      </c>
      <c r="E954" s="11" t="s">
        <v>17</v>
      </c>
      <c r="F954" s="11">
        <v>42</v>
      </c>
      <c r="G954" s="20">
        <v>451.32</v>
      </c>
      <c r="H954" s="15">
        <v>451.32</v>
      </c>
    </row>
    <row r="955" spans="3:8" x14ac:dyDescent="0.3">
      <c r="C955" s="11" t="s">
        <v>56</v>
      </c>
      <c r="D955" s="11" t="s">
        <v>16</v>
      </c>
      <c r="E955" s="11" t="s">
        <v>27</v>
      </c>
      <c r="F955" s="11">
        <v>12</v>
      </c>
      <c r="G955" s="20">
        <v>451.09</v>
      </c>
      <c r="H955" s="15">
        <v>451.09</v>
      </c>
    </row>
    <row r="956" spans="3:8" x14ac:dyDescent="0.3">
      <c r="C956" s="9" t="s">
        <v>36</v>
      </c>
      <c r="D956" s="9" t="s">
        <v>22</v>
      </c>
      <c r="E956" s="9" t="s">
        <v>27</v>
      </c>
      <c r="F956" s="9">
        <v>49</v>
      </c>
      <c r="G956" s="19">
        <v>450.66</v>
      </c>
      <c r="H956" s="14">
        <v>450.66</v>
      </c>
    </row>
    <row r="957" spans="3:8" x14ac:dyDescent="0.3">
      <c r="C957" s="11" t="s">
        <v>56</v>
      </c>
      <c r="D957" s="11" t="s">
        <v>29</v>
      </c>
      <c r="E957" s="11" t="s">
        <v>17</v>
      </c>
      <c r="F957" s="11">
        <v>23</v>
      </c>
      <c r="G957" s="20">
        <v>450.39</v>
      </c>
      <c r="H957" s="15">
        <v>450.39</v>
      </c>
    </row>
    <row r="958" spans="3:8" x14ac:dyDescent="0.3">
      <c r="C958" s="11" t="s">
        <v>36</v>
      </c>
      <c r="D958" s="11" t="s">
        <v>22</v>
      </c>
      <c r="E958" s="11" t="s">
        <v>30</v>
      </c>
      <c r="F958" s="11">
        <v>25</v>
      </c>
      <c r="G958" s="20">
        <v>450.28</v>
      </c>
      <c r="H958" s="15">
        <v>450.28</v>
      </c>
    </row>
    <row r="959" spans="3:8" x14ac:dyDescent="0.3">
      <c r="C959" s="9" t="s">
        <v>56</v>
      </c>
      <c r="D959" s="9" t="s">
        <v>22</v>
      </c>
      <c r="E959" s="9" t="s">
        <v>27</v>
      </c>
      <c r="F959" s="9">
        <v>11</v>
      </c>
      <c r="G959" s="19">
        <v>449.79</v>
      </c>
      <c r="H959" s="14">
        <v>449.79</v>
      </c>
    </row>
    <row r="960" spans="3:8" x14ac:dyDescent="0.3">
      <c r="C960" s="11" t="s">
        <v>15</v>
      </c>
      <c r="D960" s="11" t="s">
        <v>22</v>
      </c>
      <c r="E960" s="11" t="s">
        <v>17</v>
      </c>
      <c r="F960" s="11">
        <v>1</v>
      </c>
      <c r="G960" s="20">
        <v>449.42</v>
      </c>
      <c r="H960" s="15">
        <v>449.42</v>
      </c>
    </row>
    <row r="961" spans="3:8" x14ac:dyDescent="0.3">
      <c r="C961" s="9" t="s">
        <v>72</v>
      </c>
      <c r="D961" s="9" t="s">
        <v>29</v>
      </c>
      <c r="E961" s="9" t="s">
        <v>27</v>
      </c>
      <c r="F961" s="9">
        <v>43</v>
      </c>
      <c r="G961" s="19">
        <v>449.17</v>
      </c>
      <c r="H961" s="14">
        <v>449.17</v>
      </c>
    </row>
    <row r="962" spans="3:8" x14ac:dyDescent="0.3">
      <c r="C962" s="9" t="s">
        <v>108</v>
      </c>
      <c r="D962" s="9" t="s">
        <v>16</v>
      </c>
      <c r="E962" s="9" t="s">
        <v>30</v>
      </c>
      <c r="F962" s="9">
        <v>3</v>
      </c>
      <c r="G962" s="19">
        <v>448.36649999999997</v>
      </c>
      <c r="H962" s="14">
        <v>448.36649999999997</v>
      </c>
    </row>
    <row r="963" spans="3:8" x14ac:dyDescent="0.3">
      <c r="C963" s="9" t="s">
        <v>49</v>
      </c>
      <c r="D963" s="9" t="s">
        <v>16</v>
      </c>
      <c r="E963" s="9" t="s">
        <v>30</v>
      </c>
      <c r="F963" s="9">
        <v>26</v>
      </c>
      <c r="G963" s="19">
        <v>448.23</v>
      </c>
      <c r="H963" s="14">
        <v>448.23</v>
      </c>
    </row>
    <row r="964" spans="3:8" x14ac:dyDescent="0.3">
      <c r="C964" s="9" t="s">
        <v>49</v>
      </c>
      <c r="D964" s="9" t="s">
        <v>22</v>
      </c>
      <c r="E964" s="9" t="s">
        <v>27</v>
      </c>
      <c r="F964" s="9">
        <v>30</v>
      </c>
      <c r="G964" s="19">
        <v>442.76</v>
      </c>
      <c r="H964" s="14">
        <v>442.76</v>
      </c>
    </row>
    <row r="965" spans="3:8" x14ac:dyDescent="0.3">
      <c r="C965" s="9" t="s">
        <v>43</v>
      </c>
      <c r="D965" s="9" t="s">
        <v>44</v>
      </c>
      <c r="E965" s="9" t="s">
        <v>17</v>
      </c>
      <c r="F965" s="9">
        <v>44</v>
      </c>
      <c r="G965" s="19">
        <v>442.72</v>
      </c>
      <c r="H965" s="14">
        <v>442.72</v>
      </c>
    </row>
    <row r="966" spans="3:8" x14ac:dyDescent="0.3">
      <c r="C966" s="11" t="s">
        <v>59</v>
      </c>
      <c r="D966" s="11" t="s">
        <v>16</v>
      </c>
      <c r="E966" s="11" t="s">
        <v>30</v>
      </c>
      <c r="F966" s="11">
        <v>8</v>
      </c>
      <c r="G966" s="20">
        <v>441.80450000000002</v>
      </c>
      <c r="H966" s="15">
        <v>441.80450000000002</v>
      </c>
    </row>
    <row r="967" spans="3:8" x14ac:dyDescent="0.3">
      <c r="C967" s="11" t="s">
        <v>26</v>
      </c>
      <c r="D967" s="11" t="s">
        <v>44</v>
      </c>
      <c r="E967" s="11" t="s">
        <v>17</v>
      </c>
      <c r="F967" s="11">
        <v>22</v>
      </c>
      <c r="G967" s="20">
        <v>440.92</v>
      </c>
      <c r="H967" s="15">
        <v>440.92</v>
      </c>
    </row>
    <row r="968" spans="3:8" x14ac:dyDescent="0.3">
      <c r="C968" s="9" t="s">
        <v>40</v>
      </c>
      <c r="D968" s="9" t="s">
        <v>29</v>
      </c>
      <c r="E968" s="9" t="s">
        <v>30</v>
      </c>
      <c r="F968" s="9">
        <v>17</v>
      </c>
      <c r="G968" s="19">
        <v>438.60849999999999</v>
      </c>
      <c r="H968" s="14">
        <v>438.60849999999999</v>
      </c>
    </row>
    <row r="969" spans="3:8" x14ac:dyDescent="0.3">
      <c r="C969" s="11" t="s">
        <v>40</v>
      </c>
      <c r="D969" s="11" t="s">
        <v>22</v>
      </c>
      <c r="E969" s="11" t="s">
        <v>27</v>
      </c>
      <c r="F969" s="11">
        <v>14</v>
      </c>
      <c r="G969" s="20">
        <v>438.47</v>
      </c>
      <c r="H969" s="15">
        <v>438.47</v>
      </c>
    </row>
    <row r="970" spans="3:8" x14ac:dyDescent="0.3">
      <c r="C970" s="11" t="s">
        <v>15</v>
      </c>
      <c r="D970" s="11" t="s">
        <v>29</v>
      </c>
      <c r="E970" s="11" t="s">
        <v>30</v>
      </c>
      <c r="F970" s="11">
        <v>26</v>
      </c>
      <c r="G970" s="20">
        <v>437.77</v>
      </c>
      <c r="H970" s="15">
        <v>437.77</v>
      </c>
    </row>
    <row r="971" spans="3:8" x14ac:dyDescent="0.3">
      <c r="C971" s="9" t="s">
        <v>36</v>
      </c>
      <c r="D971" s="9" t="s">
        <v>16</v>
      </c>
      <c r="E971" s="9" t="s">
        <v>30</v>
      </c>
      <c r="F971" s="9">
        <v>24</v>
      </c>
      <c r="G971" s="19">
        <v>437.47800000000001</v>
      </c>
      <c r="H971" s="14">
        <v>437.47800000000001</v>
      </c>
    </row>
    <row r="972" spans="3:8" x14ac:dyDescent="0.3">
      <c r="C972" s="9" t="s">
        <v>36</v>
      </c>
      <c r="D972" s="9" t="s">
        <v>22</v>
      </c>
      <c r="E972" s="9" t="s">
        <v>30</v>
      </c>
      <c r="F972" s="9">
        <v>14</v>
      </c>
      <c r="G972" s="19">
        <v>436.78</v>
      </c>
      <c r="H972" s="14">
        <v>436.78</v>
      </c>
    </row>
    <row r="973" spans="3:8" x14ac:dyDescent="0.3">
      <c r="C973" s="9" t="s">
        <v>26</v>
      </c>
      <c r="D973" s="9" t="s">
        <v>44</v>
      </c>
      <c r="E973" s="9" t="s">
        <v>27</v>
      </c>
      <c r="F973" s="9">
        <v>42</v>
      </c>
      <c r="G973" s="19">
        <v>435.24</v>
      </c>
      <c r="H973" s="14">
        <v>435.24</v>
      </c>
    </row>
    <row r="974" spans="3:8" x14ac:dyDescent="0.3">
      <c r="C974" s="11" t="s">
        <v>126</v>
      </c>
      <c r="D974" s="11" t="s">
        <v>22</v>
      </c>
      <c r="E974" s="11" t="s">
        <v>27</v>
      </c>
      <c r="F974" s="11">
        <v>40</v>
      </c>
      <c r="G974" s="20">
        <v>434.62</v>
      </c>
      <c r="H974" s="15">
        <v>434.62</v>
      </c>
    </row>
    <row r="975" spans="3:8" x14ac:dyDescent="0.3">
      <c r="C975" s="11" t="s">
        <v>56</v>
      </c>
      <c r="D975" s="11" t="s">
        <v>29</v>
      </c>
      <c r="E975" s="11" t="s">
        <v>27</v>
      </c>
      <c r="F975" s="11">
        <v>28</v>
      </c>
      <c r="G975" s="20">
        <v>431.37</v>
      </c>
      <c r="H975" s="15">
        <v>431.37</v>
      </c>
    </row>
    <row r="976" spans="3:8" x14ac:dyDescent="0.3">
      <c r="C976" s="9" t="s">
        <v>15</v>
      </c>
      <c r="D976" s="9" t="s">
        <v>22</v>
      </c>
      <c r="E976" s="9" t="s">
        <v>17</v>
      </c>
      <c r="F976" s="9">
        <v>3</v>
      </c>
      <c r="G976" s="19">
        <v>431.29</v>
      </c>
      <c r="H976" s="14">
        <v>431.29</v>
      </c>
    </row>
    <row r="977" spans="3:8" x14ac:dyDescent="0.3">
      <c r="C977" s="9" t="s">
        <v>59</v>
      </c>
      <c r="D977" s="9" t="s">
        <v>22</v>
      </c>
      <c r="E977" s="9" t="s">
        <v>27</v>
      </c>
      <c r="F977" s="9">
        <v>4</v>
      </c>
      <c r="G977" s="19">
        <v>431.11</v>
      </c>
      <c r="H977" s="14">
        <v>431.11</v>
      </c>
    </row>
    <row r="978" spans="3:8" x14ac:dyDescent="0.3">
      <c r="C978" s="9" t="s">
        <v>56</v>
      </c>
      <c r="D978" s="9" t="s">
        <v>22</v>
      </c>
      <c r="E978" s="9" t="s">
        <v>30</v>
      </c>
      <c r="F978" s="9">
        <v>6</v>
      </c>
      <c r="G978" s="19">
        <v>428.72300000000001</v>
      </c>
      <c r="H978" s="14">
        <v>428.72300000000001</v>
      </c>
    </row>
    <row r="979" spans="3:8" x14ac:dyDescent="0.3">
      <c r="C979" s="11" t="s">
        <v>70</v>
      </c>
      <c r="D979" s="11" t="s">
        <v>22</v>
      </c>
      <c r="E979" s="11" t="s">
        <v>30</v>
      </c>
      <c r="F979" s="11">
        <v>24</v>
      </c>
      <c r="G979" s="20">
        <v>426.03699999999998</v>
      </c>
      <c r="H979" s="15">
        <v>426.03699999999998</v>
      </c>
    </row>
    <row r="980" spans="3:8" x14ac:dyDescent="0.3">
      <c r="C980" s="11" t="s">
        <v>43</v>
      </c>
      <c r="D980" s="11" t="s">
        <v>16</v>
      </c>
      <c r="E980" s="11" t="s">
        <v>27</v>
      </c>
      <c r="F980" s="11">
        <v>50</v>
      </c>
      <c r="G980" s="20">
        <v>424</v>
      </c>
      <c r="H980" s="15">
        <v>424</v>
      </c>
    </row>
    <row r="981" spans="3:8" x14ac:dyDescent="0.3">
      <c r="C981" s="9" t="s">
        <v>49</v>
      </c>
      <c r="D981" s="9" t="s">
        <v>16</v>
      </c>
      <c r="E981" s="9" t="s">
        <v>27</v>
      </c>
      <c r="F981" s="9">
        <v>21</v>
      </c>
      <c r="G981" s="19">
        <v>423.24</v>
      </c>
      <c r="H981" s="14">
        <v>423.24</v>
      </c>
    </row>
    <row r="982" spans="3:8" x14ac:dyDescent="0.3">
      <c r="C982" s="9" t="s">
        <v>108</v>
      </c>
      <c r="D982" s="9" t="s">
        <v>22</v>
      </c>
      <c r="E982" s="9" t="s">
        <v>30</v>
      </c>
      <c r="F982" s="9">
        <v>26</v>
      </c>
      <c r="G982" s="19">
        <v>423.14</v>
      </c>
      <c r="H982" s="14">
        <v>423.14</v>
      </c>
    </row>
    <row r="983" spans="3:8" x14ac:dyDescent="0.3">
      <c r="C983" s="9" t="s">
        <v>59</v>
      </c>
      <c r="D983" s="9" t="s">
        <v>44</v>
      </c>
      <c r="E983" s="9" t="s">
        <v>27</v>
      </c>
      <c r="F983" s="9">
        <v>2</v>
      </c>
      <c r="G983" s="19">
        <v>423.04</v>
      </c>
      <c r="H983" s="14">
        <v>423.04</v>
      </c>
    </row>
    <row r="984" spans="3:8" x14ac:dyDescent="0.3">
      <c r="C984" s="9" t="s">
        <v>36</v>
      </c>
      <c r="D984" s="9" t="s">
        <v>16</v>
      </c>
      <c r="E984" s="9" t="s">
        <v>27</v>
      </c>
      <c r="F984" s="9">
        <v>35</v>
      </c>
      <c r="G984" s="19">
        <v>422.25</v>
      </c>
      <c r="H984" s="14">
        <v>422.25</v>
      </c>
    </row>
    <row r="985" spans="3:8" x14ac:dyDescent="0.3">
      <c r="C985" s="11" t="s">
        <v>36</v>
      </c>
      <c r="D985" s="11" t="s">
        <v>16</v>
      </c>
      <c r="E985" s="11" t="s">
        <v>27</v>
      </c>
      <c r="F985" s="11">
        <v>50</v>
      </c>
      <c r="G985" s="20">
        <v>421.36</v>
      </c>
      <c r="H985" s="15">
        <v>421.36</v>
      </c>
    </row>
    <row r="986" spans="3:8" x14ac:dyDescent="0.3">
      <c r="C986" s="11" t="s">
        <v>56</v>
      </c>
      <c r="D986" s="11" t="s">
        <v>29</v>
      </c>
      <c r="E986" s="11" t="s">
        <v>17</v>
      </c>
      <c r="F986" s="11">
        <v>35</v>
      </c>
      <c r="G986" s="20">
        <v>418.34</v>
      </c>
      <c r="H986" s="15">
        <v>418.34</v>
      </c>
    </row>
    <row r="987" spans="3:8" x14ac:dyDescent="0.3">
      <c r="C987" s="11" t="s">
        <v>15</v>
      </c>
      <c r="D987" s="11" t="s">
        <v>22</v>
      </c>
      <c r="E987" s="11" t="s">
        <v>17</v>
      </c>
      <c r="F987" s="11">
        <v>47</v>
      </c>
      <c r="G987" s="20">
        <v>418.03</v>
      </c>
      <c r="H987" s="15">
        <v>418.03</v>
      </c>
    </row>
    <row r="988" spans="3:8" x14ac:dyDescent="0.3">
      <c r="C988" s="11" t="s">
        <v>43</v>
      </c>
      <c r="D988" s="11" t="s">
        <v>44</v>
      </c>
      <c r="E988" s="11" t="s">
        <v>27</v>
      </c>
      <c r="F988" s="11">
        <v>15</v>
      </c>
      <c r="G988" s="20">
        <v>417.88</v>
      </c>
      <c r="H988" s="15">
        <v>417.88</v>
      </c>
    </row>
    <row r="989" spans="3:8" x14ac:dyDescent="0.3">
      <c r="C989" s="11" t="s">
        <v>72</v>
      </c>
      <c r="D989" s="11" t="s">
        <v>29</v>
      </c>
      <c r="E989" s="11" t="s">
        <v>17</v>
      </c>
      <c r="F989" s="11">
        <v>41</v>
      </c>
      <c r="G989" s="20">
        <v>417.53</v>
      </c>
      <c r="H989" s="15">
        <v>417.53</v>
      </c>
    </row>
    <row r="990" spans="3:8" x14ac:dyDescent="0.3">
      <c r="C990" s="9" t="s">
        <v>49</v>
      </c>
      <c r="D990" s="9" t="s">
        <v>22</v>
      </c>
      <c r="E990" s="9" t="s">
        <v>30</v>
      </c>
      <c r="F990" s="9">
        <v>18</v>
      </c>
      <c r="G990" s="19">
        <v>416.39</v>
      </c>
      <c r="H990" s="14">
        <v>416.39</v>
      </c>
    </row>
    <row r="991" spans="3:8" x14ac:dyDescent="0.3">
      <c r="C991" s="9" t="s">
        <v>36</v>
      </c>
      <c r="D991" s="9" t="s">
        <v>16</v>
      </c>
      <c r="E991" s="9" t="s">
        <v>30</v>
      </c>
      <c r="F991" s="9">
        <v>23</v>
      </c>
      <c r="G991" s="19">
        <v>415.05500000000001</v>
      </c>
      <c r="H991" s="14">
        <v>415.05500000000001</v>
      </c>
    </row>
    <row r="992" spans="3:8" x14ac:dyDescent="0.3">
      <c r="C992" s="11" t="s">
        <v>49</v>
      </c>
      <c r="D992" s="11" t="s">
        <v>29</v>
      </c>
      <c r="E992" s="11" t="s">
        <v>27</v>
      </c>
      <c r="F992" s="11">
        <v>50</v>
      </c>
      <c r="G992" s="20">
        <v>413.37</v>
      </c>
      <c r="H992" s="15">
        <v>413.37</v>
      </c>
    </row>
    <row r="993" spans="3:8" x14ac:dyDescent="0.3">
      <c r="C993" s="11" t="s">
        <v>56</v>
      </c>
      <c r="D993" s="11" t="s">
        <v>44</v>
      </c>
      <c r="E993" s="11" t="s">
        <v>27</v>
      </c>
      <c r="F993" s="11">
        <v>31</v>
      </c>
      <c r="G993" s="20">
        <v>413.12</v>
      </c>
      <c r="H993" s="15">
        <v>413.12</v>
      </c>
    </row>
    <row r="994" spans="3:8" x14ac:dyDescent="0.3">
      <c r="C994" s="9" t="s">
        <v>59</v>
      </c>
      <c r="D994" s="9" t="s">
        <v>22</v>
      </c>
      <c r="E994" s="9" t="s">
        <v>27</v>
      </c>
      <c r="F994" s="9">
        <v>46</v>
      </c>
      <c r="G994" s="19">
        <v>412.37</v>
      </c>
      <c r="H994" s="14">
        <v>412.37</v>
      </c>
    </row>
    <row r="995" spans="3:8" x14ac:dyDescent="0.3">
      <c r="C995" s="9" t="s">
        <v>15</v>
      </c>
      <c r="D995" s="9" t="s">
        <v>22</v>
      </c>
      <c r="E995" s="9" t="s">
        <v>27</v>
      </c>
      <c r="F995" s="9">
        <v>36</v>
      </c>
      <c r="G995" s="19">
        <v>411.75</v>
      </c>
      <c r="H995" s="14">
        <v>411.75</v>
      </c>
    </row>
    <row r="996" spans="3:8" x14ac:dyDescent="0.3">
      <c r="C996" s="9" t="s">
        <v>126</v>
      </c>
      <c r="D996" s="9" t="s">
        <v>22</v>
      </c>
      <c r="E996" s="9" t="s">
        <v>30</v>
      </c>
      <c r="F996" s="9">
        <v>46</v>
      </c>
      <c r="G996" s="19">
        <v>410.43</v>
      </c>
      <c r="H996" s="14">
        <v>410.43</v>
      </c>
    </row>
    <row r="997" spans="3:8" x14ac:dyDescent="0.3">
      <c r="C997" s="11" t="s">
        <v>72</v>
      </c>
      <c r="D997" s="11" t="s">
        <v>29</v>
      </c>
      <c r="E997" s="11" t="s">
        <v>17</v>
      </c>
      <c r="F997" s="11">
        <v>14</v>
      </c>
      <c r="G997" s="20">
        <v>410.27</v>
      </c>
      <c r="H997" s="15">
        <v>410.27</v>
      </c>
    </row>
    <row r="998" spans="3:8" x14ac:dyDescent="0.3">
      <c r="C998" s="9" t="s">
        <v>40</v>
      </c>
      <c r="D998" s="9" t="s">
        <v>29</v>
      </c>
      <c r="E998" s="9" t="s">
        <v>27</v>
      </c>
      <c r="F998" s="9">
        <v>48</v>
      </c>
      <c r="G998" s="19">
        <v>410.15</v>
      </c>
      <c r="H998" s="14">
        <v>410.15</v>
      </c>
    </row>
    <row r="999" spans="3:8" x14ac:dyDescent="0.3">
      <c r="C999" s="11" t="s">
        <v>40</v>
      </c>
      <c r="D999" s="11" t="s">
        <v>22</v>
      </c>
      <c r="E999" s="11" t="s">
        <v>27</v>
      </c>
      <c r="F999" s="11">
        <v>13</v>
      </c>
      <c r="G999" s="20">
        <v>409.97</v>
      </c>
      <c r="H999" s="15">
        <v>409.97</v>
      </c>
    </row>
    <row r="1000" spans="3:8" x14ac:dyDescent="0.3">
      <c r="C1000" s="11" t="s">
        <v>36</v>
      </c>
      <c r="D1000" s="11" t="s">
        <v>22</v>
      </c>
      <c r="E1000" s="11" t="s">
        <v>30</v>
      </c>
      <c r="F1000" s="11">
        <v>7</v>
      </c>
      <c r="G1000" s="20">
        <v>407.8725</v>
      </c>
      <c r="H1000" s="15">
        <v>407.8725</v>
      </c>
    </row>
    <row r="1001" spans="3:8" x14ac:dyDescent="0.3">
      <c r="C1001" s="9" t="s">
        <v>108</v>
      </c>
      <c r="D1001" s="9" t="s">
        <v>22</v>
      </c>
      <c r="E1001" s="9" t="s">
        <v>27</v>
      </c>
      <c r="F1001" s="9">
        <v>11</v>
      </c>
      <c r="G1001" s="19">
        <v>405.53</v>
      </c>
      <c r="H1001" s="14">
        <v>405.53</v>
      </c>
    </row>
    <row r="1002" spans="3:8" x14ac:dyDescent="0.3">
      <c r="C1002" s="9" t="s">
        <v>36</v>
      </c>
      <c r="D1002" s="9" t="s">
        <v>22</v>
      </c>
      <c r="E1002" s="9" t="s">
        <v>30</v>
      </c>
      <c r="F1002" s="9">
        <v>7</v>
      </c>
      <c r="G1002" s="19">
        <v>405.33949999999999</v>
      </c>
      <c r="H1002" s="14">
        <v>405.33949999999999</v>
      </c>
    </row>
    <row r="1003" spans="3:8" x14ac:dyDescent="0.3">
      <c r="C1003" s="9" t="s">
        <v>72</v>
      </c>
      <c r="D1003" s="9" t="s">
        <v>44</v>
      </c>
      <c r="E1003" s="9" t="s">
        <v>17</v>
      </c>
      <c r="F1003" s="9">
        <v>15</v>
      </c>
      <c r="G1003" s="19">
        <v>404.54</v>
      </c>
      <c r="H1003" s="14">
        <v>404.54</v>
      </c>
    </row>
    <row r="1004" spans="3:8" x14ac:dyDescent="0.3">
      <c r="C1004" s="9" t="s">
        <v>126</v>
      </c>
      <c r="D1004" s="9" t="s">
        <v>22</v>
      </c>
      <c r="E1004" s="9" t="s">
        <v>27</v>
      </c>
      <c r="F1004" s="9">
        <v>18</v>
      </c>
      <c r="G1004" s="19">
        <v>404.3</v>
      </c>
      <c r="H1004" s="14">
        <v>404.3</v>
      </c>
    </row>
    <row r="1005" spans="3:8" x14ac:dyDescent="0.3">
      <c r="C1005" s="11" t="s">
        <v>36</v>
      </c>
      <c r="D1005" s="11" t="s">
        <v>29</v>
      </c>
      <c r="E1005" s="11" t="s">
        <v>30</v>
      </c>
      <c r="F1005" s="11">
        <v>11</v>
      </c>
      <c r="G1005" s="20">
        <v>404.14949999999999</v>
      </c>
      <c r="H1005" s="15">
        <v>404.14949999999999</v>
      </c>
    </row>
    <row r="1006" spans="3:8" x14ac:dyDescent="0.3">
      <c r="C1006" s="9" t="s">
        <v>26</v>
      </c>
      <c r="D1006" s="9" t="s">
        <v>22</v>
      </c>
      <c r="E1006" s="9" t="s">
        <v>27</v>
      </c>
      <c r="F1006" s="9">
        <v>14</v>
      </c>
      <c r="G1006" s="19">
        <v>403.17</v>
      </c>
      <c r="H1006" s="14">
        <v>403.17</v>
      </c>
    </row>
    <row r="1007" spans="3:8" x14ac:dyDescent="0.3">
      <c r="C1007" s="9" t="s">
        <v>56</v>
      </c>
      <c r="D1007" s="9" t="s">
        <v>22</v>
      </c>
      <c r="E1007" s="9" t="s">
        <v>17</v>
      </c>
      <c r="F1007" s="9">
        <v>42</v>
      </c>
      <c r="G1007" s="19">
        <v>401.37</v>
      </c>
      <c r="H1007" s="14">
        <v>401.37</v>
      </c>
    </row>
    <row r="1008" spans="3:8" x14ac:dyDescent="0.3">
      <c r="C1008" s="9" t="s">
        <v>26</v>
      </c>
      <c r="D1008" s="9" t="s">
        <v>44</v>
      </c>
      <c r="E1008" s="9" t="s">
        <v>27</v>
      </c>
      <c r="F1008" s="9">
        <v>20</v>
      </c>
      <c r="G1008" s="19">
        <v>400.57</v>
      </c>
      <c r="H1008" s="14">
        <v>400.57</v>
      </c>
    </row>
    <row r="1009" spans="3:8" x14ac:dyDescent="0.3">
      <c r="C1009" s="9" t="s">
        <v>49</v>
      </c>
      <c r="D1009" s="9" t="s">
        <v>16</v>
      </c>
      <c r="E1009" s="9" t="s">
        <v>27</v>
      </c>
      <c r="F1009" s="9">
        <v>46</v>
      </c>
      <c r="G1009" s="19">
        <v>400.49</v>
      </c>
      <c r="H1009" s="14">
        <v>400.49</v>
      </c>
    </row>
    <row r="1010" spans="3:8" x14ac:dyDescent="0.3">
      <c r="C1010" s="11" t="s">
        <v>56</v>
      </c>
      <c r="D1010" s="11" t="s">
        <v>16</v>
      </c>
      <c r="E1010" s="11" t="s">
        <v>30</v>
      </c>
      <c r="F1010" s="11">
        <v>46</v>
      </c>
      <c r="G1010" s="20">
        <v>400.25</v>
      </c>
      <c r="H1010" s="15">
        <v>400.25</v>
      </c>
    </row>
    <row r="1011" spans="3:8" x14ac:dyDescent="0.3">
      <c r="C1011" s="11" t="s">
        <v>43</v>
      </c>
      <c r="D1011" s="11" t="s">
        <v>22</v>
      </c>
      <c r="E1011" s="11" t="s">
        <v>30</v>
      </c>
      <c r="F1011" s="11">
        <v>5</v>
      </c>
      <c r="G1011" s="20">
        <v>397.55</v>
      </c>
      <c r="H1011" s="15">
        <v>397.55</v>
      </c>
    </row>
    <row r="1012" spans="3:8" x14ac:dyDescent="0.3">
      <c r="C1012" s="11" t="s">
        <v>56</v>
      </c>
      <c r="D1012" s="11" t="s">
        <v>22</v>
      </c>
      <c r="E1012" s="11" t="s">
        <v>27</v>
      </c>
      <c r="F1012" s="11">
        <v>12</v>
      </c>
      <c r="G1012" s="20">
        <v>396.69</v>
      </c>
      <c r="H1012" s="15">
        <v>396.69</v>
      </c>
    </row>
    <row r="1013" spans="3:8" x14ac:dyDescent="0.3">
      <c r="C1013" s="11" t="s">
        <v>36</v>
      </c>
      <c r="D1013" s="11" t="s">
        <v>22</v>
      </c>
      <c r="E1013" s="11" t="s">
        <v>27</v>
      </c>
      <c r="F1013" s="11">
        <v>30</v>
      </c>
      <c r="G1013" s="20">
        <v>396.6</v>
      </c>
      <c r="H1013" s="15">
        <v>396.6</v>
      </c>
    </row>
    <row r="1014" spans="3:8" x14ac:dyDescent="0.3">
      <c r="C1014" s="11" t="s">
        <v>36</v>
      </c>
      <c r="D1014" s="11" t="s">
        <v>29</v>
      </c>
      <c r="E1014" s="11" t="s">
        <v>27</v>
      </c>
      <c r="F1014" s="11">
        <v>41</v>
      </c>
      <c r="G1014" s="20">
        <v>396.15</v>
      </c>
      <c r="H1014" s="15">
        <v>396.15</v>
      </c>
    </row>
    <row r="1015" spans="3:8" x14ac:dyDescent="0.3">
      <c r="C1015" s="11" t="s">
        <v>15</v>
      </c>
      <c r="D1015" s="11" t="s">
        <v>22</v>
      </c>
      <c r="E1015" s="11" t="s">
        <v>27</v>
      </c>
      <c r="F1015" s="11">
        <v>11</v>
      </c>
      <c r="G1015" s="20">
        <v>391.9</v>
      </c>
      <c r="H1015" s="15">
        <v>391.9</v>
      </c>
    </row>
    <row r="1016" spans="3:8" x14ac:dyDescent="0.3">
      <c r="C1016" s="11" t="s">
        <v>56</v>
      </c>
      <c r="D1016" s="11" t="s">
        <v>16</v>
      </c>
      <c r="E1016" s="11" t="s">
        <v>27</v>
      </c>
      <c r="F1016" s="11">
        <v>38</v>
      </c>
      <c r="G1016" s="20">
        <v>391.42</v>
      </c>
      <c r="H1016" s="15">
        <v>391.42</v>
      </c>
    </row>
    <row r="1017" spans="3:8" x14ac:dyDescent="0.3">
      <c r="C1017" s="11" t="s">
        <v>43</v>
      </c>
      <c r="D1017" s="11" t="s">
        <v>44</v>
      </c>
      <c r="E1017" s="11" t="s">
        <v>27</v>
      </c>
      <c r="F1017" s="11">
        <v>34</v>
      </c>
      <c r="G1017" s="20">
        <v>390.35</v>
      </c>
      <c r="H1017" s="15">
        <v>390.35</v>
      </c>
    </row>
    <row r="1018" spans="3:8" x14ac:dyDescent="0.3">
      <c r="C1018" s="9" t="s">
        <v>15</v>
      </c>
      <c r="D1018" s="9" t="s">
        <v>16</v>
      </c>
      <c r="E1018" s="9" t="s">
        <v>17</v>
      </c>
      <c r="F1018" s="9">
        <v>26</v>
      </c>
      <c r="G1018" s="19">
        <v>390.2</v>
      </c>
      <c r="H1018" s="14">
        <v>390.2</v>
      </c>
    </row>
    <row r="1019" spans="3:8" x14ac:dyDescent="0.3">
      <c r="C1019" s="9" t="s">
        <v>15</v>
      </c>
      <c r="D1019" s="9" t="s">
        <v>16</v>
      </c>
      <c r="E1019" s="9" t="s">
        <v>27</v>
      </c>
      <c r="F1019" s="9">
        <v>17</v>
      </c>
      <c r="G1019" s="19">
        <v>390.11</v>
      </c>
      <c r="H1019" s="14">
        <v>390.11</v>
      </c>
    </row>
    <row r="1020" spans="3:8" x14ac:dyDescent="0.3">
      <c r="C1020" s="9" t="s">
        <v>36</v>
      </c>
      <c r="D1020" s="9" t="s">
        <v>44</v>
      </c>
      <c r="E1020" s="9" t="s">
        <v>17</v>
      </c>
      <c r="F1020" s="9">
        <v>18</v>
      </c>
      <c r="G1020" s="19">
        <v>389.52</v>
      </c>
      <c r="H1020" s="14">
        <v>389.52</v>
      </c>
    </row>
    <row r="1021" spans="3:8" x14ac:dyDescent="0.3">
      <c r="C1021" s="11" t="s">
        <v>56</v>
      </c>
      <c r="D1021" s="11" t="s">
        <v>22</v>
      </c>
      <c r="E1021" s="11" t="s">
        <v>27</v>
      </c>
      <c r="F1021" s="11">
        <v>48</v>
      </c>
      <c r="G1021" s="20">
        <v>389.28</v>
      </c>
      <c r="H1021" s="15">
        <v>389.28</v>
      </c>
    </row>
    <row r="1022" spans="3:8" x14ac:dyDescent="0.3">
      <c r="C1022" s="11" t="s">
        <v>59</v>
      </c>
      <c r="D1022" s="11" t="s">
        <v>22</v>
      </c>
      <c r="E1022" s="11" t="s">
        <v>30</v>
      </c>
      <c r="F1022" s="11">
        <v>12</v>
      </c>
      <c r="G1022" s="20">
        <v>388.86649999999997</v>
      </c>
      <c r="H1022" s="15">
        <v>388.86649999999997</v>
      </c>
    </row>
    <row r="1023" spans="3:8" x14ac:dyDescent="0.3">
      <c r="C1023" s="9" t="s">
        <v>59</v>
      </c>
      <c r="D1023" s="9" t="s">
        <v>22</v>
      </c>
      <c r="E1023" s="9" t="s">
        <v>27</v>
      </c>
      <c r="F1023" s="9">
        <v>25</v>
      </c>
      <c r="G1023" s="19">
        <v>388.71</v>
      </c>
      <c r="H1023" s="14">
        <v>388.71</v>
      </c>
    </row>
    <row r="1024" spans="3:8" x14ac:dyDescent="0.3">
      <c r="C1024" s="11" t="s">
        <v>26</v>
      </c>
      <c r="D1024" s="11" t="s">
        <v>29</v>
      </c>
      <c r="E1024" s="11" t="s">
        <v>27</v>
      </c>
      <c r="F1024" s="11">
        <v>30</v>
      </c>
      <c r="G1024" s="20">
        <v>387</v>
      </c>
      <c r="H1024" s="15">
        <v>387</v>
      </c>
    </row>
    <row r="1025" spans="3:8" x14ac:dyDescent="0.3">
      <c r="C1025" s="9" t="s">
        <v>56</v>
      </c>
      <c r="D1025" s="9" t="s">
        <v>44</v>
      </c>
      <c r="E1025" s="9" t="s">
        <v>27</v>
      </c>
      <c r="F1025" s="9">
        <v>48</v>
      </c>
      <c r="G1025" s="19">
        <v>385.99</v>
      </c>
      <c r="H1025" s="14">
        <v>385.99</v>
      </c>
    </row>
    <row r="1026" spans="3:8" x14ac:dyDescent="0.3">
      <c r="C1026" s="11" t="s">
        <v>15</v>
      </c>
      <c r="D1026" s="11" t="s">
        <v>29</v>
      </c>
      <c r="E1026" s="11" t="s">
        <v>30</v>
      </c>
      <c r="F1026" s="11">
        <v>42</v>
      </c>
      <c r="G1026" s="20">
        <v>384.41</v>
      </c>
      <c r="H1026" s="15">
        <v>384.41</v>
      </c>
    </row>
    <row r="1027" spans="3:8" x14ac:dyDescent="0.3">
      <c r="C1027" s="11" t="s">
        <v>15</v>
      </c>
      <c r="D1027" s="11" t="s">
        <v>22</v>
      </c>
      <c r="E1027" s="11" t="s">
        <v>30</v>
      </c>
      <c r="F1027" s="11">
        <v>7</v>
      </c>
      <c r="G1027" s="20">
        <v>384.2</v>
      </c>
      <c r="H1027" s="15">
        <v>384.2</v>
      </c>
    </row>
    <row r="1028" spans="3:8" x14ac:dyDescent="0.3">
      <c r="C1028" s="9" t="s">
        <v>56</v>
      </c>
      <c r="D1028" s="9" t="s">
        <v>22</v>
      </c>
      <c r="E1028" s="9" t="s">
        <v>27</v>
      </c>
      <c r="F1028" s="9">
        <v>24</v>
      </c>
      <c r="G1028" s="19">
        <v>382.19</v>
      </c>
      <c r="H1028" s="14">
        <v>382.19</v>
      </c>
    </row>
    <row r="1029" spans="3:8" x14ac:dyDescent="0.3">
      <c r="C1029" s="11" t="s">
        <v>59</v>
      </c>
      <c r="D1029" s="11" t="s">
        <v>16</v>
      </c>
      <c r="E1029" s="11" t="s">
        <v>17</v>
      </c>
      <c r="F1029" s="11">
        <v>28</v>
      </c>
      <c r="G1029" s="20">
        <v>381.79</v>
      </c>
      <c r="H1029" s="15">
        <v>381.79</v>
      </c>
    </row>
    <row r="1030" spans="3:8" x14ac:dyDescent="0.3">
      <c r="C1030" s="11" t="s">
        <v>108</v>
      </c>
      <c r="D1030" s="11" t="s">
        <v>29</v>
      </c>
      <c r="E1030" s="11" t="s">
        <v>17</v>
      </c>
      <c r="F1030" s="11">
        <v>8</v>
      </c>
      <c r="G1030" s="20">
        <v>381.69</v>
      </c>
      <c r="H1030" s="15">
        <v>381.69</v>
      </c>
    </row>
    <row r="1031" spans="3:8" x14ac:dyDescent="0.3">
      <c r="C1031" s="11" t="s">
        <v>56</v>
      </c>
      <c r="D1031" s="11" t="s">
        <v>16</v>
      </c>
      <c r="E1031" s="11" t="s">
        <v>27</v>
      </c>
      <c r="F1031" s="11">
        <v>32</v>
      </c>
      <c r="G1031" s="20">
        <v>381.24</v>
      </c>
      <c r="H1031" s="15">
        <v>381.24</v>
      </c>
    </row>
    <row r="1032" spans="3:8" x14ac:dyDescent="0.3">
      <c r="C1032" s="9" t="s">
        <v>59</v>
      </c>
      <c r="D1032" s="9" t="s">
        <v>16</v>
      </c>
      <c r="E1032" s="9" t="s">
        <v>17</v>
      </c>
      <c r="F1032" s="9">
        <v>2</v>
      </c>
      <c r="G1032" s="19">
        <v>380.62</v>
      </c>
      <c r="H1032" s="14">
        <v>380.62</v>
      </c>
    </row>
    <row r="1033" spans="3:8" x14ac:dyDescent="0.3">
      <c r="C1033" s="11" t="s">
        <v>56</v>
      </c>
      <c r="D1033" s="11" t="s">
        <v>22</v>
      </c>
      <c r="E1033" s="11" t="s">
        <v>27</v>
      </c>
      <c r="F1033" s="11">
        <v>33</v>
      </c>
      <c r="G1033" s="20">
        <v>378.6</v>
      </c>
      <c r="H1033" s="15">
        <v>378.6</v>
      </c>
    </row>
    <row r="1034" spans="3:8" x14ac:dyDescent="0.3">
      <c r="C1034" s="9" t="s">
        <v>40</v>
      </c>
      <c r="D1034" s="9" t="s">
        <v>16</v>
      </c>
      <c r="E1034" s="9" t="s">
        <v>27</v>
      </c>
      <c r="F1034" s="9">
        <v>49</v>
      </c>
      <c r="G1034" s="19">
        <v>377.02</v>
      </c>
      <c r="H1034" s="14">
        <v>377.02</v>
      </c>
    </row>
    <row r="1035" spans="3:8" x14ac:dyDescent="0.3">
      <c r="C1035" s="11" t="s">
        <v>49</v>
      </c>
      <c r="D1035" s="11" t="s">
        <v>22</v>
      </c>
      <c r="E1035" s="11" t="s">
        <v>27</v>
      </c>
      <c r="F1035" s="11">
        <v>24</v>
      </c>
      <c r="G1035" s="20">
        <v>376.53</v>
      </c>
      <c r="H1035" s="15">
        <v>376.53</v>
      </c>
    </row>
    <row r="1036" spans="3:8" x14ac:dyDescent="0.3">
      <c r="C1036" s="9" t="s">
        <v>26</v>
      </c>
      <c r="D1036" s="9" t="s">
        <v>29</v>
      </c>
      <c r="E1036" s="9" t="s">
        <v>27</v>
      </c>
      <c r="F1036" s="9">
        <v>19</v>
      </c>
      <c r="G1036" s="19">
        <v>376.21</v>
      </c>
      <c r="H1036" s="14">
        <v>376.21</v>
      </c>
    </row>
    <row r="1037" spans="3:8" x14ac:dyDescent="0.3">
      <c r="C1037" s="11" t="s">
        <v>108</v>
      </c>
      <c r="D1037" s="11" t="s">
        <v>16</v>
      </c>
      <c r="E1037" s="11" t="s">
        <v>27</v>
      </c>
      <c r="F1037" s="11">
        <v>25</v>
      </c>
      <c r="G1037" s="20">
        <v>375.74</v>
      </c>
      <c r="H1037" s="15">
        <v>375.74</v>
      </c>
    </row>
    <row r="1038" spans="3:8" x14ac:dyDescent="0.3">
      <c r="C1038" s="9" t="s">
        <v>40</v>
      </c>
      <c r="D1038" s="9" t="s">
        <v>16</v>
      </c>
      <c r="E1038" s="9" t="s">
        <v>27</v>
      </c>
      <c r="F1038" s="9">
        <v>7</v>
      </c>
      <c r="G1038" s="19">
        <v>375.57</v>
      </c>
      <c r="H1038" s="14">
        <v>375.57</v>
      </c>
    </row>
    <row r="1039" spans="3:8" x14ac:dyDescent="0.3">
      <c r="C1039" s="9" t="s">
        <v>72</v>
      </c>
      <c r="D1039" s="9" t="s">
        <v>29</v>
      </c>
      <c r="E1039" s="9" t="s">
        <v>27</v>
      </c>
      <c r="F1039" s="9">
        <v>42</v>
      </c>
      <c r="G1039" s="19">
        <v>374.38</v>
      </c>
      <c r="H1039" s="14">
        <v>374.38</v>
      </c>
    </row>
    <row r="1040" spans="3:8" x14ac:dyDescent="0.3">
      <c r="C1040" s="9" t="s">
        <v>72</v>
      </c>
      <c r="D1040" s="9" t="s">
        <v>22</v>
      </c>
      <c r="E1040" s="9" t="s">
        <v>27</v>
      </c>
      <c r="F1040" s="9">
        <v>35</v>
      </c>
      <c r="G1040" s="19">
        <v>373.33</v>
      </c>
      <c r="H1040" s="14">
        <v>373.33</v>
      </c>
    </row>
    <row r="1041" spans="3:8" x14ac:dyDescent="0.3">
      <c r="C1041" s="9" t="s">
        <v>56</v>
      </c>
      <c r="D1041" s="9" t="s">
        <v>22</v>
      </c>
      <c r="E1041" s="9" t="s">
        <v>27</v>
      </c>
      <c r="F1041" s="9">
        <v>49</v>
      </c>
      <c r="G1041" s="19">
        <v>371.95</v>
      </c>
      <c r="H1041" s="14">
        <v>371.95</v>
      </c>
    </row>
    <row r="1042" spans="3:8" x14ac:dyDescent="0.3">
      <c r="C1042" s="11" t="s">
        <v>26</v>
      </c>
      <c r="D1042" s="11" t="s">
        <v>22</v>
      </c>
      <c r="E1042" s="11" t="s">
        <v>27</v>
      </c>
      <c r="F1042" s="11">
        <v>13</v>
      </c>
      <c r="G1042" s="20">
        <v>371.94</v>
      </c>
      <c r="H1042" s="15">
        <v>371.94</v>
      </c>
    </row>
    <row r="1043" spans="3:8" x14ac:dyDescent="0.3">
      <c r="C1043" s="11" t="s">
        <v>49</v>
      </c>
      <c r="D1043" s="11" t="s">
        <v>44</v>
      </c>
      <c r="E1043" s="11" t="s">
        <v>27</v>
      </c>
      <c r="F1043" s="11">
        <v>24</v>
      </c>
      <c r="G1043" s="20">
        <v>370.72</v>
      </c>
      <c r="H1043" s="15">
        <v>370.72</v>
      </c>
    </row>
    <row r="1044" spans="3:8" x14ac:dyDescent="0.3">
      <c r="C1044" s="9" t="s">
        <v>70</v>
      </c>
      <c r="D1044" s="9" t="s">
        <v>44</v>
      </c>
      <c r="E1044" s="9" t="s">
        <v>27</v>
      </c>
      <c r="F1044" s="9">
        <v>19</v>
      </c>
      <c r="G1044" s="19">
        <v>368.04</v>
      </c>
      <c r="H1044" s="14">
        <v>368.04</v>
      </c>
    </row>
    <row r="1045" spans="3:8" x14ac:dyDescent="0.3">
      <c r="C1045" s="9" t="s">
        <v>72</v>
      </c>
      <c r="D1045" s="9" t="s">
        <v>22</v>
      </c>
      <c r="E1045" s="9" t="s">
        <v>17</v>
      </c>
      <c r="F1045" s="9">
        <v>40</v>
      </c>
      <c r="G1045" s="19">
        <v>366.87</v>
      </c>
      <c r="H1045" s="14">
        <v>366.87</v>
      </c>
    </row>
    <row r="1046" spans="3:8" x14ac:dyDescent="0.3">
      <c r="C1046" s="9" t="s">
        <v>56</v>
      </c>
      <c r="D1046" s="9" t="s">
        <v>29</v>
      </c>
      <c r="E1046" s="9" t="s">
        <v>27</v>
      </c>
      <c r="F1046" s="9">
        <v>44</v>
      </c>
      <c r="G1046" s="19">
        <v>365.24</v>
      </c>
      <c r="H1046" s="14">
        <v>365.24</v>
      </c>
    </row>
    <row r="1047" spans="3:8" x14ac:dyDescent="0.3">
      <c r="C1047" s="11" t="s">
        <v>108</v>
      </c>
      <c r="D1047" s="11" t="s">
        <v>29</v>
      </c>
      <c r="E1047" s="11" t="s">
        <v>27</v>
      </c>
      <c r="F1047" s="11">
        <v>22</v>
      </c>
      <c r="G1047" s="20">
        <v>364.69</v>
      </c>
      <c r="H1047" s="15">
        <v>364.69</v>
      </c>
    </row>
    <row r="1048" spans="3:8" x14ac:dyDescent="0.3">
      <c r="C1048" s="9" t="s">
        <v>43</v>
      </c>
      <c r="D1048" s="9" t="s">
        <v>22</v>
      </c>
      <c r="E1048" s="9" t="s">
        <v>17</v>
      </c>
      <c r="F1048" s="9">
        <v>7</v>
      </c>
      <c r="G1048" s="19">
        <v>363.57</v>
      </c>
      <c r="H1048" s="14">
        <v>363.57</v>
      </c>
    </row>
    <row r="1049" spans="3:8" x14ac:dyDescent="0.3">
      <c r="C1049" s="9" t="s">
        <v>15</v>
      </c>
      <c r="D1049" s="9" t="s">
        <v>16</v>
      </c>
      <c r="E1049" s="9" t="s">
        <v>17</v>
      </c>
      <c r="F1049" s="9">
        <v>47</v>
      </c>
      <c r="G1049" s="19">
        <v>363.23</v>
      </c>
      <c r="H1049" s="14">
        <v>363.23</v>
      </c>
    </row>
    <row r="1050" spans="3:8" x14ac:dyDescent="0.3">
      <c r="C1050" s="9" t="s">
        <v>56</v>
      </c>
      <c r="D1050" s="9" t="s">
        <v>44</v>
      </c>
      <c r="E1050" s="9" t="s">
        <v>30</v>
      </c>
      <c r="F1050" s="9">
        <v>44</v>
      </c>
      <c r="G1050" s="19">
        <v>362.75</v>
      </c>
      <c r="H1050" s="14">
        <v>362.75</v>
      </c>
    </row>
    <row r="1051" spans="3:8" x14ac:dyDescent="0.3">
      <c r="C1051" s="11" t="s">
        <v>56</v>
      </c>
      <c r="D1051" s="11" t="s">
        <v>22</v>
      </c>
      <c r="E1051" s="11" t="s">
        <v>27</v>
      </c>
      <c r="F1051" s="11">
        <v>25</v>
      </c>
      <c r="G1051" s="20">
        <v>362.52</v>
      </c>
      <c r="H1051" s="15">
        <v>362.52</v>
      </c>
    </row>
    <row r="1052" spans="3:8" x14ac:dyDescent="0.3">
      <c r="C1052" s="11" t="s">
        <v>43</v>
      </c>
      <c r="D1052" s="11" t="s">
        <v>29</v>
      </c>
      <c r="E1052" s="11" t="s">
        <v>30</v>
      </c>
      <c r="F1052" s="11">
        <v>18</v>
      </c>
      <c r="G1052" s="20">
        <v>360.24</v>
      </c>
      <c r="H1052" s="15">
        <v>360.24</v>
      </c>
    </row>
    <row r="1053" spans="3:8" x14ac:dyDescent="0.3">
      <c r="C1053" s="11" t="s">
        <v>40</v>
      </c>
      <c r="D1053" s="11" t="s">
        <v>29</v>
      </c>
      <c r="E1053" s="11" t="s">
        <v>30</v>
      </c>
      <c r="F1053" s="11">
        <v>17</v>
      </c>
      <c r="G1053" s="20">
        <v>357.43</v>
      </c>
      <c r="H1053" s="15">
        <v>357.43</v>
      </c>
    </row>
    <row r="1054" spans="3:8" x14ac:dyDescent="0.3">
      <c r="C1054" s="11" t="s">
        <v>59</v>
      </c>
      <c r="D1054" s="11" t="s">
        <v>16</v>
      </c>
      <c r="E1054" s="11" t="s">
        <v>30</v>
      </c>
      <c r="F1054" s="11">
        <v>9</v>
      </c>
      <c r="G1054" s="20">
        <v>356.72</v>
      </c>
      <c r="H1054" s="15">
        <v>356.72</v>
      </c>
    </row>
    <row r="1055" spans="3:8" x14ac:dyDescent="0.3">
      <c r="C1055" s="9" t="s">
        <v>56</v>
      </c>
      <c r="D1055" s="9" t="s">
        <v>22</v>
      </c>
      <c r="E1055" s="9" t="s">
        <v>17</v>
      </c>
      <c r="F1055" s="9">
        <v>45</v>
      </c>
      <c r="G1055" s="19">
        <v>356.7</v>
      </c>
      <c r="H1055" s="14">
        <v>356.7</v>
      </c>
    </row>
    <row r="1056" spans="3:8" x14ac:dyDescent="0.3">
      <c r="C1056" s="9" t="s">
        <v>15</v>
      </c>
      <c r="D1056" s="9" t="s">
        <v>29</v>
      </c>
      <c r="E1056" s="9" t="s">
        <v>27</v>
      </c>
      <c r="F1056" s="9">
        <v>12</v>
      </c>
      <c r="G1056" s="19">
        <v>356.27</v>
      </c>
      <c r="H1056" s="14">
        <v>356.27</v>
      </c>
    </row>
    <row r="1057" spans="3:8" x14ac:dyDescent="0.3">
      <c r="C1057" s="11" t="s">
        <v>108</v>
      </c>
      <c r="D1057" s="11" t="s">
        <v>29</v>
      </c>
      <c r="E1057" s="11" t="s">
        <v>27</v>
      </c>
      <c r="F1057" s="11">
        <v>23</v>
      </c>
      <c r="G1057" s="20">
        <v>356.09</v>
      </c>
      <c r="H1057" s="15">
        <v>356.09</v>
      </c>
    </row>
    <row r="1058" spans="3:8" x14ac:dyDescent="0.3">
      <c r="C1058" s="9" t="s">
        <v>40</v>
      </c>
      <c r="D1058" s="9" t="s">
        <v>16</v>
      </c>
      <c r="E1058" s="9" t="s">
        <v>27</v>
      </c>
      <c r="F1058" s="9">
        <v>27</v>
      </c>
      <c r="G1058" s="19">
        <v>353.62</v>
      </c>
      <c r="H1058" s="14">
        <v>353.62</v>
      </c>
    </row>
    <row r="1059" spans="3:8" x14ac:dyDescent="0.3">
      <c r="C1059" s="9" t="s">
        <v>108</v>
      </c>
      <c r="D1059" s="9" t="s">
        <v>22</v>
      </c>
      <c r="E1059" s="9" t="s">
        <v>27</v>
      </c>
      <c r="F1059" s="9">
        <v>15</v>
      </c>
      <c r="G1059" s="19">
        <v>353.52</v>
      </c>
      <c r="H1059" s="14">
        <v>353.52</v>
      </c>
    </row>
    <row r="1060" spans="3:8" x14ac:dyDescent="0.3">
      <c r="C1060" s="9" t="s">
        <v>40</v>
      </c>
      <c r="D1060" s="9" t="s">
        <v>16</v>
      </c>
      <c r="E1060" s="9" t="s">
        <v>27</v>
      </c>
      <c r="F1060" s="9">
        <v>22</v>
      </c>
      <c r="G1060" s="19">
        <v>351.27</v>
      </c>
      <c r="H1060" s="14">
        <v>351.27</v>
      </c>
    </row>
    <row r="1061" spans="3:8" x14ac:dyDescent="0.3">
      <c r="C1061" s="9" t="s">
        <v>36</v>
      </c>
      <c r="D1061" s="9" t="s">
        <v>44</v>
      </c>
      <c r="E1061" s="9" t="s">
        <v>27</v>
      </c>
      <c r="F1061" s="9">
        <v>17</v>
      </c>
      <c r="G1061" s="19">
        <v>351.25</v>
      </c>
      <c r="H1061" s="14">
        <v>351.25</v>
      </c>
    </row>
    <row r="1062" spans="3:8" x14ac:dyDescent="0.3">
      <c r="C1062" s="11" t="s">
        <v>15</v>
      </c>
      <c r="D1062" s="11" t="s">
        <v>22</v>
      </c>
      <c r="E1062" s="11" t="s">
        <v>17</v>
      </c>
      <c r="F1062" s="11">
        <v>12</v>
      </c>
      <c r="G1062" s="20">
        <v>351.12</v>
      </c>
      <c r="H1062" s="15">
        <v>351.12</v>
      </c>
    </row>
    <row r="1063" spans="3:8" x14ac:dyDescent="0.3">
      <c r="C1063" s="9" t="s">
        <v>56</v>
      </c>
      <c r="D1063" s="9" t="s">
        <v>29</v>
      </c>
      <c r="E1063" s="9" t="s">
        <v>27</v>
      </c>
      <c r="F1063" s="9">
        <v>28</v>
      </c>
      <c r="G1063" s="19">
        <v>350.42</v>
      </c>
      <c r="H1063" s="14">
        <v>350.42</v>
      </c>
    </row>
    <row r="1064" spans="3:8" x14ac:dyDescent="0.3">
      <c r="C1064" s="9" t="s">
        <v>15</v>
      </c>
      <c r="D1064" s="9" t="s">
        <v>22</v>
      </c>
      <c r="E1064" s="9" t="s">
        <v>27</v>
      </c>
      <c r="F1064" s="9">
        <v>31</v>
      </c>
      <c r="G1064" s="19">
        <v>348.92</v>
      </c>
      <c r="H1064" s="14">
        <v>348.92</v>
      </c>
    </row>
    <row r="1065" spans="3:8" x14ac:dyDescent="0.3">
      <c r="C1065" s="11" t="s">
        <v>15</v>
      </c>
      <c r="D1065" s="11" t="s">
        <v>29</v>
      </c>
      <c r="E1065" s="11" t="s">
        <v>27</v>
      </c>
      <c r="F1065" s="11">
        <v>44</v>
      </c>
      <c r="G1065" s="20">
        <v>346.2</v>
      </c>
      <c r="H1065" s="15">
        <v>346.2</v>
      </c>
    </row>
    <row r="1066" spans="3:8" x14ac:dyDescent="0.3">
      <c r="C1066" s="11" t="s">
        <v>15</v>
      </c>
      <c r="D1066" s="11" t="s">
        <v>29</v>
      </c>
      <c r="E1066" s="11" t="s">
        <v>27</v>
      </c>
      <c r="F1066" s="11">
        <v>24</v>
      </c>
      <c r="G1066" s="20">
        <v>344.25</v>
      </c>
      <c r="H1066" s="15">
        <v>344.25</v>
      </c>
    </row>
    <row r="1067" spans="3:8" x14ac:dyDescent="0.3">
      <c r="C1067" s="9" t="s">
        <v>108</v>
      </c>
      <c r="D1067" s="9" t="s">
        <v>29</v>
      </c>
      <c r="E1067" s="9" t="s">
        <v>30</v>
      </c>
      <c r="F1067" s="9">
        <v>43</v>
      </c>
      <c r="G1067" s="19">
        <v>344.24</v>
      </c>
      <c r="H1067" s="14">
        <v>344.24</v>
      </c>
    </row>
    <row r="1068" spans="3:8" x14ac:dyDescent="0.3">
      <c r="C1068" s="9" t="s">
        <v>40</v>
      </c>
      <c r="D1068" s="9" t="s">
        <v>22</v>
      </c>
      <c r="E1068" s="9" t="s">
        <v>17</v>
      </c>
      <c r="F1068" s="9">
        <v>41</v>
      </c>
      <c r="G1068" s="19">
        <v>343.64</v>
      </c>
      <c r="H1068" s="14">
        <v>343.64</v>
      </c>
    </row>
    <row r="1069" spans="3:8" x14ac:dyDescent="0.3">
      <c r="C1069" s="9" t="s">
        <v>40</v>
      </c>
      <c r="D1069" s="9" t="s">
        <v>22</v>
      </c>
      <c r="E1069" s="9" t="s">
        <v>27</v>
      </c>
      <c r="F1069" s="9">
        <v>50</v>
      </c>
      <c r="G1069" s="19">
        <v>343.26</v>
      </c>
      <c r="H1069" s="14">
        <v>343.26</v>
      </c>
    </row>
    <row r="1070" spans="3:8" x14ac:dyDescent="0.3">
      <c r="C1070" s="11" t="s">
        <v>43</v>
      </c>
      <c r="D1070" s="11" t="s">
        <v>16</v>
      </c>
      <c r="E1070" s="11" t="s">
        <v>27</v>
      </c>
      <c r="F1070" s="11">
        <v>8</v>
      </c>
      <c r="G1070" s="20">
        <v>342.27</v>
      </c>
      <c r="H1070" s="15">
        <v>342.27</v>
      </c>
    </row>
    <row r="1071" spans="3:8" x14ac:dyDescent="0.3">
      <c r="C1071" s="9" t="s">
        <v>59</v>
      </c>
      <c r="D1071" s="9" t="s">
        <v>44</v>
      </c>
      <c r="E1071" s="9" t="s">
        <v>27</v>
      </c>
      <c r="F1071" s="9">
        <v>45</v>
      </c>
      <c r="G1071" s="19">
        <v>341.39</v>
      </c>
      <c r="H1071" s="14">
        <v>341.39</v>
      </c>
    </row>
    <row r="1072" spans="3:8" x14ac:dyDescent="0.3">
      <c r="C1072" s="9" t="s">
        <v>56</v>
      </c>
      <c r="D1072" s="9" t="s">
        <v>44</v>
      </c>
      <c r="E1072" s="9" t="s">
        <v>27</v>
      </c>
      <c r="F1072" s="9">
        <v>27</v>
      </c>
      <c r="G1072" s="19">
        <v>341.1</v>
      </c>
      <c r="H1072" s="14">
        <v>341.1</v>
      </c>
    </row>
    <row r="1073" spans="3:8" x14ac:dyDescent="0.3">
      <c r="C1073" s="9" t="s">
        <v>56</v>
      </c>
      <c r="D1073" s="9" t="s">
        <v>22</v>
      </c>
      <c r="E1073" s="9" t="s">
        <v>27</v>
      </c>
      <c r="F1073" s="9">
        <v>33</v>
      </c>
      <c r="G1073" s="19">
        <v>340.97</v>
      </c>
      <c r="H1073" s="14">
        <v>340.97</v>
      </c>
    </row>
    <row r="1074" spans="3:8" x14ac:dyDescent="0.3">
      <c r="C1074" s="9" t="s">
        <v>56</v>
      </c>
      <c r="D1074" s="9" t="s">
        <v>22</v>
      </c>
      <c r="E1074" s="9" t="s">
        <v>30</v>
      </c>
      <c r="F1074" s="9">
        <v>18</v>
      </c>
      <c r="G1074" s="19">
        <v>340.68849999999998</v>
      </c>
      <c r="H1074" s="14">
        <v>340.68849999999998</v>
      </c>
    </row>
    <row r="1075" spans="3:8" x14ac:dyDescent="0.3">
      <c r="C1075" s="11" t="s">
        <v>15</v>
      </c>
      <c r="D1075" s="11" t="s">
        <v>22</v>
      </c>
      <c r="E1075" s="11" t="s">
        <v>27</v>
      </c>
      <c r="F1075" s="11">
        <v>30</v>
      </c>
      <c r="G1075" s="20">
        <v>339.49</v>
      </c>
      <c r="H1075" s="15">
        <v>339.49</v>
      </c>
    </row>
    <row r="1076" spans="3:8" x14ac:dyDescent="0.3">
      <c r="C1076" s="9" t="s">
        <v>108</v>
      </c>
      <c r="D1076" s="9" t="s">
        <v>29</v>
      </c>
      <c r="E1076" s="9" t="s">
        <v>27</v>
      </c>
      <c r="F1076" s="9">
        <v>8</v>
      </c>
      <c r="G1076" s="19">
        <v>339.35</v>
      </c>
      <c r="H1076" s="14">
        <v>339.35</v>
      </c>
    </row>
    <row r="1077" spans="3:8" x14ac:dyDescent="0.3">
      <c r="C1077" s="11" t="s">
        <v>56</v>
      </c>
      <c r="D1077" s="11" t="s">
        <v>22</v>
      </c>
      <c r="E1077" s="11" t="s">
        <v>27</v>
      </c>
      <c r="F1077" s="11">
        <v>6</v>
      </c>
      <c r="G1077" s="20">
        <v>338.89</v>
      </c>
      <c r="H1077" s="15">
        <v>338.89</v>
      </c>
    </row>
    <row r="1078" spans="3:8" x14ac:dyDescent="0.3">
      <c r="C1078" s="11" t="s">
        <v>59</v>
      </c>
      <c r="D1078" s="11" t="s">
        <v>16</v>
      </c>
      <c r="E1078" s="11" t="s">
        <v>30</v>
      </c>
      <c r="F1078" s="11">
        <v>9</v>
      </c>
      <c r="G1078" s="20">
        <v>337.20350000000002</v>
      </c>
      <c r="H1078" s="15">
        <v>337.20350000000002</v>
      </c>
    </row>
    <row r="1079" spans="3:8" x14ac:dyDescent="0.3">
      <c r="C1079" s="9" t="s">
        <v>15</v>
      </c>
      <c r="D1079" s="9" t="s">
        <v>22</v>
      </c>
      <c r="E1079" s="9" t="s">
        <v>17</v>
      </c>
      <c r="F1079" s="9">
        <v>23</v>
      </c>
      <c r="G1079" s="19">
        <v>336.86</v>
      </c>
      <c r="H1079" s="14">
        <v>336.86</v>
      </c>
    </row>
    <row r="1080" spans="3:8" x14ac:dyDescent="0.3">
      <c r="C1080" s="11" t="s">
        <v>43</v>
      </c>
      <c r="D1080" s="11" t="s">
        <v>44</v>
      </c>
      <c r="E1080" s="11" t="s">
        <v>27</v>
      </c>
      <c r="F1080" s="11">
        <v>14</v>
      </c>
      <c r="G1080" s="20">
        <v>336.48</v>
      </c>
      <c r="H1080" s="15">
        <v>336.48</v>
      </c>
    </row>
    <row r="1081" spans="3:8" x14ac:dyDescent="0.3">
      <c r="C1081" s="11" t="s">
        <v>40</v>
      </c>
      <c r="D1081" s="11" t="s">
        <v>44</v>
      </c>
      <c r="E1081" s="11" t="s">
        <v>30</v>
      </c>
      <c r="F1081" s="11">
        <v>15</v>
      </c>
      <c r="G1081" s="20">
        <v>333.3</v>
      </c>
      <c r="H1081" s="15">
        <v>333.3</v>
      </c>
    </row>
    <row r="1082" spans="3:8" x14ac:dyDescent="0.3">
      <c r="C1082" s="9" t="s">
        <v>72</v>
      </c>
      <c r="D1082" s="9" t="s">
        <v>22</v>
      </c>
      <c r="E1082" s="9" t="s">
        <v>27</v>
      </c>
      <c r="F1082" s="9">
        <v>48</v>
      </c>
      <c r="G1082" s="19">
        <v>331.99</v>
      </c>
      <c r="H1082" s="14">
        <v>331.99</v>
      </c>
    </row>
    <row r="1083" spans="3:8" x14ac:dyDescent="0.3">
      <c r="C1083" s="9" t="s">
        <v>108</v>
      </c>
      <c r="D1083" s="9" t="s">
        <v>29</v>
      </c>
      <c r="E1083" s="9" t="s">
        <v>27</v>
      </c>
      <c r="F1083" s="9">
        <v>50</v>
      </c>
      <c r="G1083" s="19">
        <v>330.27</v>
      </c>
      <c r="H1083" s="14">
        <v>330.27</v>
      </c>
    </row>
    <row r="1084" spans="3:8" x14ac:dyDescent="0.3">
      <c r="C1084" s="9" t="s">
        <v>49</v>
      </c>
      <c r="D1084" s="9" t="s">
        <v>22</v>
      </c>
      <c r="E1084" s="9" t="s">
        <v>27</v>
      </c>
      <c r="F1084" s="9">
        <v>14</v>
      </c>
      <c r="G1084" s="19">
        <v>330.21</v>
      </c>
      <c r="H1084" s="14">
        <v>330.21</v>
      </c>
    </row>
    <row r="1085" spans="3:8" x14ac:dyDescent="0.3">
      <c r="C1085" s="9" t="s">
        <v>26</v>
      </c>
      <c r="D1085" s="9" t="s">
        <v>22</v>
      </c>
      <c r="E1085" s="9" t="s">
        <v>27</v>
      </c>
      <c r="F1085" s="9">
        <v>19</v>
      </c>
      <c r="G1085" s="19">
        <v>327.14999999999998</v>
      </c>
      <c r="H1085" s="14">
        <v>327.14999999999998</v>
      </c>
    </row>
    <row r="1086" spans="3:8" x14ac:dyDescent="0.3">
      <c r="C1086" s="9" t="s">
        <v>43</v>
      </c>
      <c r="D1086" s="9" t="s">
        <v>44</v>
      </c>
      <c r="E1086" s="9" t="s">
        <v>30</v>
      </c>
      <c r="F1086" s="9">
        <v>6</v>
      </c>
      <c r="G1086" s="19">
        <v>326.89299999999997</v>
      </c>
      <c r="H1086" s="14">
        <v>326.89299999999997</v>
      </c>
    </row>
    <row r="1087" spans="3:8" x14ac:dyDescent="0.3">
      <c r="C1087" s="9" t="s">
        <v>43</v>
      </c>
      <c r="D1087" s="9" t="s">
        <v>16</v>
      </c>
      <c r="E1087" s="9" t="s">
        <v>17</v>
      </c>
      <c r="F1087" s="9">
        <v>33</v>
      </c>
      <c r="G1087" s="19">
        <v>325.92</v>
      </c>
      <c r="H1087" s="14">
        <v>325.92</v>
      </c>
    </row>
    <row r="1088" spans="3:8" x14ac:dyDescent="0.3">
      <c r="C1088" s="9" t="s">
        <v>108</v>
      </c>
      <c r="D1088" s="9" t="s">
        <v>16</v>
      </c>
      <c r="E1088" s="9" t="s">
        <v>27</v>
      </c>
      <c r="F1088" s="9">
        <v>45</v>
      </c>
      <c r="G1088" s="19">
        <v>325.8</v>
      </c>
      <c r="H1088" s="14">
        <v>325.8</v>
      </c>
    </row>
    <row r="1089" spans="3:8" x14ac:dyDescent="0.3">
      <c r="C1089" s="9" t="s">
        <v>126</v>
      </c>
      <c r="D1089" s="9" t="s">
        <v>22</v>
      </c>
      <c r="E1089" s="9" t="s">
        <v>17</v>
      </c>
      <c r="F1089" s="9">
        <v>38</v>
      </c>
      <c r="G1089" s="19">
        <v>325.75</v>
      </c>
      <c r="H1089" s="14">
        <v>325.75</v>
      </c>
    </row>
    <row r="1090" spans="3:8" x14ac:dyDescent="0.3">
      <c r="C1090" s="9" t="s">
        <v>108</v>
      </c>
      <c r="D1090" s="9" t="s">
        <v>22</v>
      </c>
      <c r="E1090" s="9" t="s">
        <v>17</v>
      </c>
      <c r="F1090" s="9">
        <v>18</v>
      </c>
      <c r="G1090" s="19">
        <v>325.58</v>
      </c>
      <c r="H1090" s="14">
        <v>325.58</v>
      </c>
    </row>
    <row r="1091" spans="3:8" x14ac:dyDescent="0.3">
      <c r="C1091" s="9" t="s">
        <v>43</v>
      </c>
      <c r="D1091" s="9" t="s">
        <v>22</v>
      </c>
      <c r="E1091" s="9" t="s">
        <v>30</v>
      </c>
      <c r="F1091" s="9">
        <v>10</v>
      </c>
      <c r="G1091" s="19">
        <v>324.3175</v>
      </c>
      <c r="H1091" s="14">
        <v>324.3175</v>
      </c>
    </row>
    <row r="1092" spans="3:8" x14ac:dyDescent="0.3">
      <c r="C1092" s="9" t="s">
        <v>56</v>
      </c>
      <c r="D1092" s="9" t="s">
        <v>22</v>
      </c>
      <c r="E1092" s="9" t="s">
        <v>27</v>
      </c>
      <c r="F1092" s="9">
        <v>44</v>
      </c>
      <c r="G1092" s="19">
        <v>324.2</v>
      </c>
      <c r="H1092" s="14">
        <v>324.2</v>
      </c>
    </row>
    <row r="1093" spans="3:8" x14ac:dyDescent="0.3">
      <c r="C1093" s="9" t="s">
        <v>40</v>
      </c>
      <c r="D1093" s="9" t="s">
        <v>44</v>
      </c>
      <c r="E1093" s="9" t="s">
        <v>17</v>
      </c>
      <c r="F1093" s="9">
        <v>16</v>
      </c>
      <c r="G1093" s="19">
        <v>323.26</v>
      </c>
      <c r="H1093" s="14">
        <v>323.26</v>
      </c>
    </row>
    <row r="1094" spans="3:8" x14ac:dyDescent="0.3">
      <c r="C1094" s="9" t="s">
        <v>36</v>
      </c>
      <c r="D1094" s="9" t="s">
        <v>29</v>
      </c>
      <c r="E1094" s="9" t="s">
        <v>27</v>
      </c>
      <c r="F1094" s="9">
        <v>14</v>
      </c>
      <c r="G1094" s="19">
        <v>322.61</v>
      </c>
      <c r="H1094" s="14">
        <v>322.61</v>
      </c>
    </row>
    <row r="1095" spans="3:8" x14ac:dyDescent="0.3">
      <c r="C1095" s="11" t="s">
        <v>15</v>
      </c>
      <c r="D1095" s="11" t="s">
        <v>44</v>
      </c>
      <c r="E1095" s="11" t="s">
        <v>30</v>
      </c>
      <c r="F1095" s="11">
        <v>14</v>
      </c>
      <c r="G1095" s="20">
        <v>321.20999999999998</v>
      </c>
      <c r="H1095" s="15">
        <v>321.20999999999998</v>
      </c>
    </row>
    <row r="1096" spans="3:8" x14ac:dyDescent="0.3">
      <c r="C1096" s="9" t="s">
        <v>108</v>
      </c>
      <c r="D1096" s="9" t="s">
        <v>29</v>
      </c>
      <c r="E1096" s="9" t="s">
        <v>27</v>
      </c>
      <c r="F1096" s="9">
        <v>43</v>
      </c>
      <c r="G1096" s="19">
        <v>320.26</v>
      </c>
      <c r="H1096" s="14">
        <v>320.26</v>
      </c>
    </row>
    <row r="1097" spans="3:8" x14ac:dyDescent="0.3">
      <c r="C1097" s="11" t="s">
        <v>59</v>
      </c>
      <c r="D1097" s="11" t="s">
        <v>44</v>
      </c>
      <c r="E1097" s="11" t="s">
        <v>27</v>
      </c>
      <c r="F1097" s="11">
        <v>34</v>
      </c>
      <c r="G1097" s="20">
        <v>320.04000000000002</v>
      </c>
      <c r="H1097" s="15">
        <v>320.04000000000002</v>
      </c>
    </row>
    <row r="1098" spans="3:8" x14ac:dyDescent="0.3">
      <c r="C1098" s="9" t="s">
        <v>56</v>
      </c>
      <c r="D1098" s="9" t="s">
        <v>16</v>
      </c>
      <c r="E1098" s="9" t="s">
        <v>27</v>
      </c>
      <c r="F1098" s="9">
        <v>8</v>
      </c>
      <c r="G1098" s="19">
        <v>317.82</v>
      </c>
      <c r="H1098" s="14">
        <v>317.82</v>
      </c>
    </row>
    <row r="1099" spans="3:8" x14ac:dyDescent="0.3">
      <c r="C1099" s="11" t="s">
        <v>56</v>
      </c>
      <c r="D1099" s="11" t="s">
        <v>22</v>
      </c>
      <c r="E1099" s="11" t="s">
        <v>30</v>
      </c>
      <c r="F1099" s="11">
        <v>39</v>
      </c>
      <c r="G1099" s="20">
        <v>315.88</v>
      </c>
      <c r="H1099" s="15">
        <v>315.88</v>
      </c>
    </row>
    <row r="1100" spans="3:8" x14ac:dyDescent="0.3">
      <c r="C1100" s="11" t="s">
        <v>108</v>
      </c>
      <c r="D1100" s="11" t="s">
        <v>44</v>
      </c>
      <c r="E1100" s="11" t="s">
        <v>30</v>
      </c>
      <c r="F1100" s="11">
        <v>13</v>
      </c>
      <c r="G1100" s="20">
        <v>315.79199999999997</v>
      </c>
      <c r="H1100" s="15">
        <v>315.79199999999997</v>
      </c>
    </row>
    <row r="1101" spans="3:8" x14ac:dyDescent="0.3">
      <c r="C1101" s="9" t="s">
        <v>72</v>
      </c>
      <c r="D1101" s="9" t="s">
        <v>22</v>
      </c>
      <c r="E1101" s="9" t="s">
        <v>27</v>
      </c>
      <c r="F1101" s="9">
        <v>40</v>
      </c>
      <c r="G1101" s="19">
        <v>315.45</v>
      </c>
      <c r="H1101" s="14">
        <v>315.45</v>
      </c>
    </row>
    <row r="1102" spans="3:8" x14ac:dyDescent="0.3">
      <c r="C1102" s="11" t="s">
        <v>43</v>
      </c>
      <c r="D1102" s="11" t="s">
        <v>44</v>
      </c>
      <c r="E1102" s="11" t="s">
        <v>17</v>
      </c>
      <c r="F1102" s="11">
        <v>3</v>
      </c>
      <c r="G1102" s="20">
        <v>315.27</v>
      </c>
      <c r="H1102" s="15">
        <v>315.27</v>
      </c>
    </row>
    <row r="1103" spans="3:8" x14ac:dyDescent="0.3">
      <c r="C1103" s="11" t="s">
        <v>36</v>
      </c>
      <c r="D1103" s="11" t="s">
        <v>22</v>
      </c>
      <c r="E1103" s="11" t="s">
        <v>27</v>
      </c>
      <c r="F1103" s="11">
        <v>50</v>
      </c>
      <c r="G1103" s="20">
        <v>315.02</v>
      </c>
      <c r="H1103" s="15">
        <v>315.02</v>
      </c>
    </row>
    <row r="1104" spans="3:8" x14ac:dyDescent="0.3">
      <c r="C1104" s="9" t="s">
        <v>15</v>
      </c>
      <c r="D1104" s="9" t="s">
        <v>16</v>
      </c>
      <c r="E1104" s="9" t="s">
        <v>17</v>
      </c>
      <c r="F1104" s="9">
        <v>12</v>
      </c>
      <c r="G1104" s="19">
        <v>313.43</v>
      </c>
      <c r="H1104" s="14">
        <v>313.43</v>
      </c>
    </row>
    <row r="1105" spans="3:8" x14ac:dyDescent="0.3">
      <c r="C1105" s="11" t="s">
        <v>40</v>
      </c>
      <c r="D1105" s="11" t="s">
        <v>22</v>
      </c>
      <c r="E1105" s="11" t="s">
        <v>27</v>
      </c>
      <c r="F1105" s="11">
        <v>9</v>
      </c>
      <c r="G1105" s="20">
        <v>312.25</v>
      </c>
      <c r="H1105" s="15">
        <v>312.25</v>
      </c>
    </row>
    <row r="1106" spans="3:8" x14ac:dyDescent="0.3">
      <c r="C1106" s="11" t="s">
        <v>108</v>
      </c>
      <c r="D1106" s="11" t="s">
        <v>22</v>
      </c>
      <c r="E1106" s="11" t="s">
        <v>27</v>
      </c>
      <c r="F1106" s="11">
        <v>42</v>
      </c>
      <c r="G1106" s="20">
        <v>312.05</v>
      </c>
      <c r="H1106" s="15">
        <v>312.05</v>
      </c>
    </row>
    <row r="1107" spans="3:8" x14ac:dyDescent="0.3">
      <c r="C1107" s="9" t="s">
        <v>49</v>
      </c>
      <c r="D1107" s="9" t="s">
        <v>29</v>
      </c>
      <c r="E1107" s="9" t="s">
        <v>30</v>
      </c>
      <c r="F1107" s="9">
        <v>17</v>
      </c>
      <c r="G1107" s="19">
        <v>312.03500000000003</v>
      </c>
      <c r="H1107" s="14">
        <v>312.03500000000003</v>
      </c>
    </row>
    <row r="1108" spans="3:8" x14ac:dyDescent="0.3">
      <c r="C1108" s="11" t="s">
        <v>56</v>
      </c>
      <c r="D1108" s="11" t="s">
        <v>29</v>
      </c>
      <c r="E1108" s="11" t="s">
        <v>27</v>
      </c>
      <c r="F1108" s="11">
        <v>15</v>
      </c>
      <c r="G1108" s="20">
        <v>311.98</v>
      </c>
      <c r="H1108" s="15">
        <v>311.98</v>
      </c>
    </row>
    <row r="1109" spans="3:8" x14ac:dyDescent="0.3">
      <c r="C1109" s="11" t="s">
        <v>43</v>
      </c>
      <c r="D1109" s="11" t="s">
        <v>29</v>
      </c>
      <c r="E1109" s="11" t="s">
        <v>27</v>
      </c>
      <c r="F1109" s="11">
        <v>26</v>
      </c>
      <c r="G1109" s="20">
        <v>311.38</v>
      </c>
      <c r="H1109" s="15">
        <v>311.38</v>
      </c>
    </row>
    <row r="1110" spans="3:8" x14ac:dyDescent="0.3">
      <c r="C1110" s="9" t="s">
        <v>56</v>
      </c>
      <c r="D1110" s="9" t="s">
        <v>22</v>
      </c>
      <c r="E1110" s="9" t="s">
        <v>27</v>
      </c>
      <c r="F1110" s="9">
        <v>30</v>
      </c>
      <c r="G1110" s="19">
        <v>311.08</v>
      </c>
      <c r="H1110" s="14">
        <v>311.08</v>
      </c>
    </row>
    <row r="1111" spans="3:8" x14ac:dyDescent="0.3">
      <c r="C1111" s="11" t="s">
        <v>40</v>
      </c>
      <c r="D1111" s="11" t="s">
        <v>29</v>
      </c>
      <c r="E1111" s="11" t="s">
        <v>27</v>
      </c>
      <c r="F1111" s="11">
        <v>23</v>
      </c>
      <c r="G1111" s="20">
        <v>310.52</v>
      </c>
      <c r="H1111" s="15">
        <v>310.52</v>
      </c>
    </row>
    <row r="1112" spans="3:8" x14ac:dyDescent="0.3">
      <c r="C1112" s="9" t="s">
        <v>56</v>
      </c>
      <c r="D1112" s="9" t="s">
        <v>22</v>
      </c>
      <c r="E1112" s="9" t="s">
        <v>30</v>
      </c>
      <c r="F1112" s="9">
        <v>3</v>
      </c>
      <c r="G1112" s="19">
        <v>309.9015</v>
      </c>
      <c r="H1112" s="14">
        <v>309.9015</v>
      </c>
    </row>
    <row r="1113" spans="3:8" x14ac:dyDescent="0.3">
      <c r="C1113" s="11" t="s">
        <v>15</v>
      </c>
      <c r="D1113" s="11" t="s">
        <v>22</v>
      </c>
      <c r="E1113" s="11" t="s">
        <v>27</v>
      </c>
      <c r="F1113" s="11">
        <v>21</v>
      </c>
      <c r="G1113" s="20">
        <v>309.62</v>
      </c>
      <c r="H1113" s="15">
        <v>309.62</v>
      </c>
    </row>
    <row r="1114" spans="3:8" x14ac:dyDescent="0.3">
      <c r="C1114" s="9" t="s">
        <v>56</v>
      </c>
      <c r="D1114" s="9" t="s">
        <v>22</v>
      </c>
      <c r="E1114" s="9" t="s">
        <v>27</v>
      </c>
      <c r="F1114" s="9">
        <v>45</v>
      </c>
      <c r="G1114" s="19">
        <v>308.92</v>
      </c>
      <c r="H1114" s="14">
        <v>308.92</v>
      </c>
    </row>
    <row r="1115" spans="3:8" x14ac:dyDescent="0.3">
      <c r="C1115" s="11" t="s">
        <v>56</v>
      </c>
      <c r="D1115" s="11" t="s">
        <v>22</v>
      </c>
      <c r="E1115" s="11" t="s">
        <v>17</v>
      </c>
      <c r="F1115" s="11">
        <v>7</v>
      </c>
      <c r="G1115" s="20">
        <v>308.52</v>
      </c>
      <c r="H1115" s="15">
        <v>308.52</v>
      </c>
    </row>
    <row r="1116" spans="3:8" x14ac:dyDescent="0.3">
      <c r="C1116" s="11" t="s">
        <v>40</v>
      </c>
      <c r="D1116" s="11" t="s">
        <v>16</v>
      </c>
      <c r="E1116" s="11" t="s">
        <v>27</v>
      </c>
      <c r="F1116" s="11">
        <v>37</v>
      </c>
      <c r="G1116" s="20">
        <v>308.22000000000003</v>
      </c>
      <c r="H1116" s="15">
        <v>308.22000000000003</v>
      </c>
    </row>
    <row r="1117" spans="3:8" x14ac:dyDescent="0.3">
      <c r="C1117" s="9" t="s">
        <v>36</v>
      </c>
      <c r="D1117" s="9" t="s">
        <v>16</v>
      </c>
      <c r="E1117" s="9" t="s">
        <v>27</v>
      </c>
      <c r="F1117" s="9">
        <v>47</v>
      </c>
      <c r="G1117" s="19">
        <v>307.57</v>
      </c>
      <c r="H1117" s="14">
        <v>307.57</v>
      </c>
    </row>
    <row r="1118" spans="3:8" x14ac:dyDescent="0.3">
      <c r="C1118" s="11" t="s">
        <v>56</v>
      </c>
      <c r="D1118" s="11" t="s">
        <v>44</v>
      </c>
      <c r="E1118" s="11" t="s">
        <v>27</v>
      </c>
      <c r="F1118" s="11">
        <v>39</v>
      </c>
      <c r="G1118" s="20">
        <v>307.42</v>
      </c>
      <c r="H1118" s="15">
        <v>307.42</v>
      </c>
    </row>
    <row r="1119" spans="3:8" x14ac:dyDescent="0.3">
      <c r="C1119" s="11" t="s">
        <v>56</v>
      </c>
      <c r="D1119" s="11" t="s">
        <v>29</v>
      </c>
      <c r="E1119" s="11" t="s">
        <v>27</v>
      </c>
      <c r="F1119" s="11">
        <v>30</v>
      </c>
      <c r="G1119" s="20">
        <v>306.92</v>
      </c>
      <c r="H1119" s="15">
        <v>306.92</v>
      </c>
    </row>
    <row r="1120" spans="3:8" x14ac:dyDescent="0.3">
      <c r="C1120" s="11" t="s">
        <v>56</v>
      </c>
      <c r="D1120" s="11" t="s">
        <v>22</v>
      </c>
      <c r="E1120" s="11" t="s">
        <v>27</v>
      </c>
      <c r="F1120" s="11">
        <v>34</v>
      </c>
      <c r="G1120" s="20">
        <v>306.3</v>
      </c>
      <c r="H1120" s="15">
        <v>306.3</v>
      </c>
    </row>
    <row r="1121" spans="3:8" x14ac:dyDescent="0.3">
      <c r="C1121" s="11" t="s">
        <v>43</v>
      </c>
      <c r="D1121" s="11" t="s">
        <v>29</v>
      </c>
      <c r="E1121" s="11" t="s">
        <v>27</v>
      </c>
      <c r="F1121" s="11">
        <v>50</v>
      </c>
      <c r="G1121" s="20">
        <v>306.13</v>
      </c>
      <c r="H1121" s="15">
        <v>306.13</v>
      </c>
    </row>
    <row r="1122" spans="3:8" x14ac:dyDescent="0.3">
      <c r="C1122" s="9" t="s">
        <v>108</v>
      </c>
      <c r="D1122" s="9" t="s">
        <v>44</v>
      </c>
      <c r="E1122" s="9" t="s">
        <v>27</v>
      </c>
      <c r="F1122" s="9">
        <v>19</v>
      </c>
      <c r="G1122" s="19">
        <v>305.68</v>
      </c>
      <c r="H1122" s="14">
        <v>305.68</v>
      </c>
    </row>
    <row r="1123" spans="3:8" x14ac:dyDescent="0.3">
      <c r="C1123" s="9" t="s">
        <v>56</v>
      </c>
      <c r="D1123" s="9" t="s">
        <v>29</v>
      </c>
      <c r="E1123" s="9" t="s">
        <v>27</v>
      </c>
      <c r="F1123" s="9">
        <v>27</v>
      </c>
      <c r="G1123" s="19">
        <v>305.05</v>
      </c>
      <c r="H1123" s="14">
        <v>305.05</v>
      </c>
    </row>
    <row r="1124" spans="3:8" x14ac:dyDescent="0.3">
      <c r="C1124" s="11" t="s">
        <v>56</v>
      </c>
      <c r="D1124" s="11" t="s">
        <v>22</v>
      </c>
      <c r="E1124" s="11" t="s">
        <v>27</v>
      </c>
      <c r="F1124" s="11">
        <v>27</v>
      </c>
      <c r="G1124" s="20">
        <v>304.98</v>
      </c>
      <c r="H1124" s="15">
        <v>304.98</v>
      </c>
    </row>
    <row r="1125" spans="3:8" x14ac:dyDescent="0.3">
      <c r="C1125" s="11" t="s">
        <v>59</v>
      </c>
      <c r="D1125" s="11" t="s">
        <v>16</v>
      </c>
      <c r="E1125" s="11" t="s">
        <v>27</v>
      </c>
      <c r="F1125" s="11">
        <v>14</v>
      </c>
      <c r="G1125" s="20">
        <v>304.52</v>
      </c>
      <c r="H1125" s="15">
        <v>304.52</v>
      </c>
    </row>
    <row r="1126" spans="3:8" x14ac:dyDescent="0.3">
      <c r="C1126" s="11" t="s">
        <v>265</v>
      </c>
      <c r="D1126" s="11" t="s">
        <v>44</v>
      </c>
      <c r="E1126" s="11" t="s">
        <v>30</v>
      </c>
      <c r="F1126" s="11">
        <v>46</v>
      </c>
      <c r="G1126" s="20">
        <v>303.62</v>
      </c>
      <c r="H1126" s="15">
        <v>303.62</v>
      </c>
    </row>
    <row r="1127" spans="3:8" x14ac:dyDescent="0.3">
      <c r="C1127" s="9" t="s">
        <v>108</v>
      </c>
      <c r="D1127" s="9" t="s">
        <v>16</v>
      </c>
      <c r="E1127" s="9" t="s">
        <v>30</v>
      </c>
      <c r="F1127" s="9">
        <v>17</v>
      </c>
      <c r="G1127" s="19">
        <v>303.18650000000002</v>
      </c>
      <c r="H1127" s="14">
        <v>303.18650000000002</v>
      </c>
    </row>
    <row r="1128" spans="3:8" x14ac:dyDescent="0.3">
      <c r="C1128" s="11" t="s">
        <v>40</v>
      </c>
      <c r="D1128" s="11" t="s">
        <v>22</v>
      </c>
      <c r="E1128" s="11" t="s">
        <v>27</v>
      </c>
      <c r="F1128" s="11">
        <v>47</v>
      </c>
      <c r="G1128" s="20">
        <v>302.69</v>
      </c>
      <c r="H1128" s="15">
        <v>302.69</v>
      </c>
    </row>
    <row r="1129" spans="3:8" x14ac:dyDescent="0.3">
      <c r="C1129" s="9" t="s">
        <v>72</v>
      </c>
      <c r="D1129" s="9" t="s">
        <v>29</v>
      </c>
      <c r="E1129" s="9" t="s">
        <v>27</v>
      </c>
      <c r="F1129" s="9">
        <v>44</v>
      </c>
      <c r="G1129" s="19">
        <v>302.58999999999997</v>
      </c>
      <c r="H1129" s="14">
        <v>302.58999999999997</v>
      </c>
    </row>
    <row r="1130" spans="3:8" x14ac:dyDescent="0.3">
      <c r="C1130" s="9" t="s">
        <v>72</v>
      </c>
      <c r="D1130" s="9" t="s">
        <v>16</v>
      </c>
      <c r="E1130" s="9" t="s">
        <v>27</v>
      </c>
      <c r="F1130" s="9">
        <v>39</v>
      </c>
      <c r="G1130" s="19">
        <v>302.08999999999997</v>
      </c>
      <c r="H1130" s="14">
        <v>302.08999999999997</v>
      </c>
    </row>
    <row r="1131" spans="3:8" x14ac:dyDescent="0.3">
      <c r="C1131" s="9" t="s">
        <v>108</v>
      </c>
      <c r="D1131" s="9" t="s">
        <v>16</v>
      </c>
      <c r="E1131" s="9" t="s">
        <v>27</v>
      </c>
      <c r="F1131" s="9">
        <v>44</v>
      </c>
      <c r="G1131" s="19">
        <v>302.07</v>
      </c>
      <c r="H1131" s="14">
        <v>302.07</v>
      </c>
    </row>
    <row r="1132" spans="3:8" x14ac:dyDescent="0.3">
      <c r="C1132" s="9" t="s">
        <v>36</v>
      </c>
      <c r="D1132" s="9" t="s">
        <v>22</v>
      </c>
      <c r="E1132" s="9" t="s">
        <v>17</v>
      </c>
      <c r="F1132" s="9">
        <v>8</v>
      </c>
      <c r="G1132" s="19">
        <v>301.57</v>
      </c>
      <c r="H1132" s="14">
        <v>301.57</v>
      </c>
    </row>
    <row r="1133" spans="3:8" x14ac:dyDescent="0.3">
      <c r="C1133" s="11" t="s">
        <v>15</v>
      </c>
      <c r="D1133" s="11" t="s">
        <v>22</v>
      </c>
      <c r="E1133" s="11" t="s">
        <v>27</v>
      </c>
      <c r="F1133" s="11">
        <v>39</v>
      </c>
      <c r="G1133" s="20">
        <v>301.36</v>
      </c>
      <c r="H1133" s="15">
        <v>301.36</v>
      </c>
    </row>
    <row r="1134" spans="3:8" x14ac:dyDescent="0.3">
      <c r="C1134" s="9" t="s">
        <v>40</v>
      </c>
      <c r="D1134" s="9" t="s">
        <v>22</v>
      </c>
      <c r="E1134" s="9" t="s">
        <v>27</v>
      </c>
      <c r="F1134" s="9">
        <v>40</v>
      </c>
      <c r="G1134" s="19">
        <v>301.12</v>
      </c>
      <c r="H1134" s="14">
        <v>301.12</v>
      </c>
    </row>
    <row r="1135" spans="3:8" x14ac:dyDescent="0.3">
      <c r="C1135" s="9" t="s">
        <v>40</v>
      </c>
      <c r="D1135" s="9" t="s">
        <v>16</v>
      </c>
      <c r="E1135" s="9" t="s">
        <v>27</v>
      </c>
      <c r="F1135" s="9">
        <v>30</v>
      </c>
      <c r="G1135" s="19">
        <v>299.66000000000003</v>
      </c>
      <c r="H1135" s="14">
        <v>299.66000000000003</v>
      </c>
    </row>
    <row r="1136" spans="3:8" x14ac:dyDescent="0.3">
      <c r="C1136" s="9" t="s">
        <v>15</v>
      </c>
      <c r="D1136" s="9" t="s">
        <v>29</v>
      </c>
      <c r="E1136" s="9" t="s">
        <v>27</v>
      </c>
      <c r="F1136" s="9">
        <v>50</v>
      </c>
      <c r="G1136" s="19">
        <v>298.12</v>
      </c>
      <c r="H1136" s="14">
        <v>298.12</v>
      </c>
    </row>
    <row r="1137" spans="3:8" x14ac:dyDescent="0.3">
      <c r="C1137" s="9" t="s">
        <v>15</v>
      </c>
      <c r="D1137" s="9" t="s">
        <v>29</v>
      </c>
      <c r="E1137" s="9" t="s">
        <v>27</v>
      </c>
      <c r="F1137" s="9">
        <v>40</v>
      </c>
      <c r="G1137" s="19">
        <v>297.33999999999997</v>
      </c>
      <c r="H1137" s="14">
        <v>297.33999999999997</v>
      </c>
    </row>
    <row r="1138" spans="3:8" x14ac:dyDescent="0.3">
      <c r="C1138" s="11" t="s">
        <v>108</v>
      </c>
      <c r="D1138" s="11" t="s">
        <v>22</v>
      </c>
      <c r="E1138" s="11" t="s">
        <v>27</v>
      </c>
      <c r="F1138" s="11">
        <v>45</v>
      </c>
      <c r="G1138" s="20">
        <v>296.82</v>
      </c>
      <c r="H1138" s="15">
        <v>296.82</v>
      </c>
    </row>
    <row r="1139" spans="3:8" x14ac:dyDescent="0.3">
      <c r="C1139" s="11" t="s">
        <v>108</v>
      </c>
      <c r="D1139" s="11" t="s">
        <v>44</v>
      </c>
      <c r="E1139" s="11" t="s">
        <v>27</v>
      </c>
      <c r="F1139" s="11">
        <v>23</v>
      </c>
      <c r="G1139" s="20">
        <v>294.91000000000003</v>
      </c>
      <c r="H1139" s="15">
        <v>294.91000000000003</v>
      </c>
    </row>
    <row r="1140" spans="3:8" x14ac:dyDescent="0.3">
      <c r="C1140" s="11" t="s">
        <v>36</v>
      </c>
      <c r="D1140" s="11" t="s">
        <v>44</v>
      </c>
      <c r="E1140" s="11" t="s">
        <v>27</v>
      </c>
      <c r="F1140" s="11">
        <v>14</v>
      </c>
      <c r="G1140" s="20">
        <v>294.52</v>
      </c>
      <c r="H1140" s="15">
        <v>294.52</v>
      </c>
    </row>
    <row r="1141" spans="3:8" x14ac:dyDescent="0.3">
      <c r="C1141" s="11" t="s">
        <v>15</v>
      </c>
      <c r="D1141" s="11" t="s">
        <v>22</v>
      </c>
      <c r="E1141" s="11" t="s">
        <v>27</v>
      </c>
      <c r="F1141" s="11">
        <v>48</v>
      </c>
      <c r="G1141" s="20">
        <v>294.26</v>
      </c>
      <c r="H1141" s="15">
        <v>294.26</v>
      </c>
    </row>
    <row r="1142" spans="3:8" x14ac:dyDescent="0.3">
      <c r="C1142" s="11" t="s">
        <v>126</v>
      </c>
      <c r="D1142" s="11" t="s">
        <v>22</v>
      </c>
      <c r="E1142" s="11" t="s">
        <v>27</v>
      </c>
      <c r="F1142" s="11">
        <v>32</v>
      </c>
      <c r="G1142" s="20">
        <v>294.04000000000002</v>
      </c>
      <c r="H1142" s="15">
        <v>294.04000000000002</v>
      </c>
    </row>
    <row r="1143" spans="3:8" x14ac:dyDescent="0.3">
      <c r="C1143" s="9" t="s">
        <v>36</v>
      </c>
      <c r="D1143" s="9" t="s">
        <v>44</v>
      </c>
      <c r="E1143" s="9" t="s">
        <v>27</v>
      </c>
      <c r="F1143" s="9">
        <v>31</v>
      </c>
      <c r="G1143" s="19">
        <v>293.52</v>
      </c>
      <c r="H1143" s="14">
        <v>293.52</v>
      </c>
    </row>
    <row r="1144" spans="3:8" x14ac:dyDescent="0.3">
      <c r="C1144" s="9" t="s">
        <v>59</v>
      </c>
      <c r="D1144" s="9" t="s">
        <v>22</v>
      </c>
      <c r="E1144" s="9" t="s">
        <v>30</v>
      </c>
      <c r="F1144" s="9">
        <v>21</v>
      </c>
      <c r="G1144" s="19">
        <v>293.27</v>
      </c>
      <c r="H1144" s="14">
        <v>293.27</v>
      </c>
    </row>
    <row r="1145" spans="3:8" x14ac:dyDescent="0.3">
      <c r="C1145" s="9" t="s">
        <v>26</v>
      </c>
      <c r="D1145" s="9" t="s">
        <v>44</v>
      </c>
      <c r="E1145" s="9" t="s">
        <v>27</v>
      </c>
      <c r="F1145" s="9">
        <v>40</v>
      </c>
      <c r="G1145" s="19">
        <v>291.67</v>
      </c>
      <c r="H1145" s="14">
        <v>291.67</v>
      </c>
    </row>
    <row r="1146" spans="3:8" x14ac:dyDescent="0.3">
      <c r="C1146" s="9" t="s">
        <v>108</v>
      </c>
      <c r="D1146" s="9" t="s">
        <v>22</v>
      </c>
      <c r="E1146" s="9" t="s">
        <v>27</v>
      </c>
      <c r="F1146" s="9">
        <v>40</v>
      </c>
      <c r="G1146" s="19">
        <v>289.19</v>
      </c>
      <c r="H1146" s="14">
        <v>289.19</v>
      </c>
    </row>
    <row r="1147" spans="3:8" x14ac:dyDescent="0.3">
      <c r="C1147" s="9" t="s">
        <v>108</v>
      </c>
      <c r="D1147" s="9" t="s">
        <v>22</v>
      </c>
      <c r="E1147" s="9" t="s">
        <v>27</v>
      </c>
      <c r="F1147" s="9">
        <v>25</v>
      </c>
      <c r="G1147" s="19">
        <v>288.91000000000003</v>
      </c>
      <c r="H1147" s="14">
        <v>288.91000000000003</v>
      </c>
    </row>
    <row r="1148" spans="3:8" x14ac:dyDescent="0.3">
      <c r="C1148" s="9" t="s">
        <v>15</v>
      </c>
      <c r="D1148" s="9" t="s">
        <v>22</v>
      </c>
      <c r="E1148" s="9" t="s">
        <v>27</v>
      </c>
      <c r="F1148" s="9">
        <v>30</v>
      </c>
      <c r="G1148" s="19">
        <v>288.56</v>
      </c>
      <c r="H1148" s="14">
        <v>288.56</v>
      </c>
    </row>
    <row r="1149" spans="3:8" x14ac:dyDescent="0.3">
      <c r="C1149" s="11" t="s">
        <v>72</v>
      </c>
      <c r="D1149" s="11" t="s">
        <v>44</v>
      </c>
      <c r="E1149" s="11" t="s">
        <v>27</v>
      </c>
      <c r="F1149" s="11">
        <v>30</v>
      </c>
      <c r="G1149" s="20">
        <v>288.45</v>
      </c>
      <c r="H1149" s="15">
        <v>288.45</v>
      </c>
    </row>
    <row r="1150" spans="3:8" x14ac:dyDescent="0.3">
      <c r="C1150" s="11" t="s">
        <v>15</v>
      </c>
      <c r="D1150" s="11" t="s">
        <v>22</v>
      </c>
      <c r="E1150" s="11" t="s">
        <v>27</v>
      </c>
      <c r="F1150" s="11">
        <v>42</v>
      </c>
      <c r="G1150" s="20">
        <v>286.73</v>
      </c>
      <c r="H1150" s="15">
        <v>286.73</v>
      </c>
    </row>
    <row r="1151" spans="3:8" x14ac:dyDescent="0.3">
      <c r="C1151" s="9" t="s">
        <v>15</v>
      </c>
      <c r="D1151" s="9" t="s">
        <v>22</v>
      </c>
      <c r="E1151" s="9" t="s">
        <v>27</v>
      </c>
      <c r="F1151" s="9">
        <v>31</v>
      </c>
      <c r="G1151" s="19">
        <v>286.26</v>
      </c>
      <c r="H1151" s="14">
        <v>286.26</v>
      </c>
    </row>
    <row r="1152" spans="3:8" x14ac:dyDescent="0.3">
      <c r="C1152" s="9" t="s">
        <v>108</v>
      </c>
      <c r="D1152" s="9" t="s">
        <v>29</v>
      </c>
      <c r="E1152" s="9" t="s">
        <v>27</v>
      </c>
      <c r="F1152" s="9">
        <v>44</v>
      </c>
      <c r="G1152" s="19">
        <v>286.06</v>
      </c>
      <c r="H1152" s="14">
        <v>286.06</v>
      </c>
    </row>
    <row r="1153" spans="3:8" x14ac:dyDescent="0.3">
      <c r="C1153" s="11" t="s">
        <v>15</v>
      </c>
      <c r="D1153" s="11" t="s">
        <v>29</v>
      </c>
      <c r="E1153" s="11" t="s">
        <v>17</v>
      </c>
      <c r="F1153" s="11">
        <v>37</v>
      </c>
      <c r="G1153" s="20">
        <v>284.58</v>
      </c>
      <c r="H1153" s="15">
        <v>284.58</v>
      </c>
    </row>
    <row r="1154" spans="3:8" x14ac:dyDescent="0.3">
      <c r="C1154" s="11" t="s">
        <v>40</v>
      </c>
      <c r="D1154" s="11" t="s">
        <v>29</v>
      </c>
      <c r="E1154" s="11" t="s">
        <v>27</v>
      </c>
      <c r="F1154" s="11">
        <v>38</v>
      </c>
      <c r="G1154" s="20">
        <v>283.64999999999998</v>
      </c>
      <c r="H1154" s="15">
        <v>283.64999999999998</v>
      </c>
    </row>
    <row r="1155" spans="3:8" x14ac:dyDescent="0.3">
      <c r="C1155" s="11" t="s">
        <v>26</v>
      </c>
      <c r="D1155" s="11" t="s">
        <v>29</v>
      </c>
      <c r="E1155" s="11" t="s">
        <v>17</v>
      </c>
      <c r="F1155" s="11">
        <v>42</v>
      </c>
      <c r="G1155" s="20">
        <v>283.58</v>
      </c>
      <c r="H1155" s="15">
        <v>283.58</v>
      </c>
    </row>
    <row r="1156" spans="3:8" x14ac:dyDescent="0.3">
      <c r="C1156" s="11" t="s">
        <v>126</v>
      </c>
      <c r="D1156" s="11" t="s">
        <v>29</v>
      </c>
      <c r="E1156" s="11" t="s">
        <v>27</v>
      </c>
      <c r="F1156" s="11">
        <v>31</v>
      </c>
      <c r="G1156" s="20">
        <v>283.17</v>
      </c>
      <c r="H1156" s="15">
        <v>283.17</v>
      </c>
    </row>
    <row r="1157" spans="3:8" x14ac:dyDescent="0.3">
      <c r="C1157" s="9" t="s">
        <v>49</v>
      </c>
      <c r="D1157" s="9" t="s">
        <v>29</v>
      </c>
      <c r="E1157" s="9" t="s">
        <v>27</v>
      </c>
      <c r="F1157" s="9">
        <v>45</v>
      </c>
      <c r="G1157" s="19">
        <v>283.13</v>
      </c>
      <c r="H1157" s="14">
        <v>283.13</v>
      </c>
    </row>
    <row r="1158" spans="3:8" x14ac:dyDescent="0.3">
      <c r="C1158" s="11" t="s">
        <v>43</v>
      </c>
      <c r="D1158" s="11" t="s">
        <v>22</v>
      </c>
      <c r="E1158" s="11" t="s">
        <v>30</v>
      </c>
      <c r="F1158" s="11">
        <v>36</v>
      </c>
      <c r="G1158" s="20">
        <v>282.58</v>
      </c>
      <c r="H1158" s="15">
        <v>282.58</v>
      </c>
    </row>
    <row r="1159" spans="3:8" x14ac:dyDescent="0.3">
      <c r="C1159" s="11" t="s">
        <v>40</v>
      </c>
      <c r="D1159" s="11" t="s">
        <v>22</v>
      </c>
      <c r="E1159" s="11" t="s">
        <v>27</v>
      </c>
      <c r="F1159" s="11">
        <v>39</v>
      </c>
      <c r="G1159" s="20">
        <v>282.48</v>
      </c>
      <c r="H1159" s="15">
        <v>282.48</v>
      </c>
    </row>
    <row r="1160" spans="3:8" x14ac:dyDescent="0.3">
      <c r="C1160" s="11" t="s">
        <v>70</v>
      </c>
      <c r="D1160" s="11" t="s">
        <v>22</v>
      </c>
      <c r="E1160" s="11" t="s">
        <v>27</v>
      </c>
      <c r="F1160" s="11">
        <v>39</v>
      </c>
      <c r="G1160" s="20">
        <v>282.07</v>
      </c>
      <c r="H1160" s="15">
        <v>282.07</v>
      </c>
    </row>
    <row r="1161" spans="3:8" x14ac:dyDescent="0.3">
      <c r="C1161" s="11" t="s">
        <v>15</v>
      </c>
      <c r="D1161" s="11" t="s">
        <v>16</v>
      </c>
      <c r="E1161" s="11" t="s">
        <v>27</v>
      </c>
      <c r="F1161" s="11">
        <v>50</v>
      </c>
      <c r="G1161" s="20">
        <v>281.81</v>
      </c>
      <c r="H1161" s="15">
        <v>281.81</v>
      </c>
    </row>
    <row r="1162" spans="3:8" x14ac:dyDescent="0.3">
      <c r="C1162" s="11" t="s">
        <v>56</v>
      </c>
      <c r="D1162" s="11" t="s">
        <v>22</v>
      </c>
      <c r="E1162" s="11" t="s">
        <v>27</v>
      </c>
      <c r="F1162" s="11">
        <v>47</v>
      </c>
      <c r="G1162" s="20">
        <v>281.47000000000003</v>
      </c>
      <c r="H1162" s="15">
        <v>281.47000000000003</v>
      </c>
    </row>
    <row r="1163" spans="3:8" x14ac:dyDescent="0.3">
      <c r="C1163" s="9" t="s">
        <v>15</v>
      </c>
      <c r="D1163" s="9" t="s">
        <v>22</v>
      </c>
      <c r="E1163" s="9" t="s">
        <v>27</v>
      </c>
      <c r="F1163" s="9">
        <v>3</v>
      </c>
      <c r="G1163" s="19">
        <v>279.33</v>
      </c>
      <c r="H1163" s="14">
        <v>279.33</v>
      </c>
    </row>
    <row r="1164" spans="3:8" x14ac:dyDescent="0.3">
      <c r="C1164" s="11" t="s">
        <v>15</v>
      </c>
      <c r="D1164" s="11" t="s">
        <v>22</v>
      </c>
      <c r="E1164" s="11" t="s">
        <v>27</v>
      </c>
      <c r="F1164" s="11">
        <v>30</v>
      </c>
      <c r="G1164" s="20">
        <v>278.94</v>
      </c>
      <c r="H1164" s="15">
        <v>278.94</v>
      </c>
    </row>
    <row r="1165" spans="3:8" x14ac:dyDescent="0.3">
      <c r="C1165" s="9" t="s">
        <v>108</v>
      </c>
      <c r="D1165" s="9" t="s">
        <v>29</v>
      </c>
      <c r="E1165" s="9" t="s">
        <v>27</v>
      </c>
      <c r="F1165" s="9">
        <v>40</v>
      </c>
      <c r="G1165" s="19">
        <v>278.8</v>
      </c>
      <c r="H1165" s="14">
        <v>278.8</v>
      </c>
    </row>
    <row r="1166" spans="3:8" x14ac:dyDescent="0.3">
      <c r="C1166" s="9" t="s">
        <v>108</v>
      </c>
      <c r="D1166" s="9" t="s">
        <v>29</v>
      </c>
      <c r="E1166" s="9" t="s">
        <v>30</v>
      </c>
      <c r="F1166" s="9">
        <v>33</v>
      </c>
      <c r="G1166" s="19">
        <v>278.64999999999998</v>
      </c>
      <c r="H1166" s="14">
        <v>278.64999999999998</v>
      </c>
    </row>
    <row r="1167" spans="3:8" x14ac:dyDescent="0.3">
      <c r="C1167" s="9" t="s">
        <v>15</v>
      </c>
      <c r="D1167" s="9" t="s">
        <v>44</v>
      </c>
      <c r="E1167" s="9" t="s">
        <v>27</v>
      </c>
      <c r="F1167" s="9">
        <v>42</v>
      </c>
      <c r="G1167" s="19">
        <v>278.01</v>
      </c>
      <c r="H1167" s="14">
        <v>278.01</v>
      </c>
    </row>
    <row r="1168" spans="3:8" x14ac:dyDescent="0.3">
      <c r="C1168" s="9" t="s">
        <v>108</v>
      </c>
      <c r="D1168" s="9" t="s">
        <v>22</v>
      </c>
      <c r="E1168" s="9" t="s">
        <v>27</v>
      </c>
      <c r="F1168" s="9">
        <v>50</v>
      </c>
      <c r="G1168" s="19">
        <v>276.75</v>
      </c>
      <c r="H1168" s="14">
        <v>276.75</v>
      </c>
    </row>
    <row r="1169" spans="3:8" x14ac:dyDescent="0.3">
      <c r="C1169" s="11" t="s">
        <v>56</v>
      </c>
      <c r="D1169" s="11" t="s">
        <v>22</v>
      </c>
      <c r="E1169" s="11" t="s">
        <v>27</v>
      </c>
      <c r="F1169" s="11">
        <v>25</v>
      </c>
      <c r="G1169" s="20">
        <v>276.5</v>
      </c>
      <c r="H1169" s="15">
        <v>276.5</v>
      </c>
    </row>
    <row r="1170" spans="3:8" x14ac:dyDescent="0.3">
      <c r="C1170" s="9" t="s">
        <v>59</v>
      </c>
      <c r="D1170" s="9" t="s">
        <v>22</v>
      </c>
      <c r="E1170" s="9" t="s">
        <v>30</v>
      </c>
      <c r="F1170" s="9">
        <v>39</v>
      </c>
      <c r="G1170" s="19">
        <v>276.029</v>
      </c>
      <c r="H1170" s="14">
        <v>276.029</v>
      </c>
    </row>
    <row r="1171" spans="3:8" x14ac:dyDescent="0.3">
      <c r="C1171" s="11" t="s">
        <v>26</v>
      </c>
      <c r="D1171" s="11" t="s">
        <v>44</v>
      </c>
      <c r="E1171" s="11" t="s">
        <v>27</v>
      </c>
      <c r="F1171" s="11">
        <v>23</v>
      </c>
      <c r="G1171" s="20">
        <v>275.16000000000003</v>
      </c>
      <c r="H1171" s="15">
        <v>275.16000000000003</v>
      </c>
    </row>
    <row r="1172" spans="3:8" x14ac:dyDescent="0.3">
      <c r="C1172" s="11" t="s">
        <v>15</v>
      </c>
      <c r="D1172" s="11" t="s">
        <v>22</v>
      </c>
      <c r="E1172" s="11" t="s">
        <v>17</v>
      </c>
      <c r="F1172" s="11">
        <v>38</v>
      </c>
      <c r="G1172" s="20">
        <v>275.11</v>
      </c>
      <c r="H1172" s="15">
        <v>275.11</v>
      </c>
    </row>
    <row r="1173" spans="3:8" x14ac:dyDescent="0.3">
      <c r="C1173" s="11" t="s">
        <v>108</v>
      </c>
      <c r="D1173" s="11" t="s">
        <v>29</v>
      </c>
      <c r="E1173" s="11" t="s">
        <v>27</v>
      </c>
      <c r="F1173" s="11">
        <v>38</v>
      </c>
      <c r="G1173" s="20">
        <v>273.89</v>
      </c>
      <c r="H1173" s="15">
        <v>273.89</v>
      </c>
    </row>
    <row r="1174" spans="3:8" x14ac:dyDescent="0.3">
      <c r="C1174" s="9" t="s">
        <v>108</v>
      </c>
      <c r="D1174" s="9" t="s">
        <v>22</v>
      </c>
      <c r="E1174" s="9" t="s">
        <v>30</v>
      </c>
      <c r="F1174" s="9">
        <v>6</v>
      </c>
      <c r="G1174" s="19">
        <v>273.38</v>
      </c>
      <c r="H1174" s="14">
        <v>273.38</v>
      </c>
    </row>
    <row r="1175" spans="3:8" x14ac:dyDescent="0.3">
      <c r="C1175" s="11" t="s">
        <v>40</v>
      </c>
      <c r="D1175" s="11" t="s">
        <v>16</v>
      </c>
      <c r="E1175" s="11" t="s">
        <v>27</v>
      </c>
      <c r="F1175" s="11">
        <v>39</v>
      </c>
      <c r="G1175" s="20">
        <v>272.39</v>
      </c>
      <c r="H1175" s="15">
        <v>272.39</v>
      </c>
    </row>
    <row r="1176" spans="3:8" x14ac:dyDescent="0.3">
      <c r="C1176" s="9" t="s">
        <v>108</v>
      </c>
      <c r="D1176" s="9" t="s">
        <v>44</v>
      </c>
      <c r="E1176" s="9" t="s">
        <v>27</v>
      </c>
      <c r="F1176" s="9">
        <v>40</v>
      </c>
      <c r="G1176" s="19">
        <v>272.01</v>
      </c>
      <c r="H1176" s="14">
        <v>272.01</v>
      </c>
    </row>
    <row r="1177" spans="3:8" x14ac:dyDescent="0.3">
      <c r="C1177" s="9" t="s">
        <v>59</v>
      </c>
      <c r="D1177" s="9" t="s">
        <v>22</v>
      </c>
      <c r="E1177" s="9" t="s">
        <v>27</v>
      </c>
      <c r="F1177" s="9">
        <v>42</v>
      </c>
      <c r="G1177" s="19">
        <v>271.14</v>
      </c>
      <c r="H1177" s="14">
        <v>271.14</v>
      </c>
    </row>
    <row r="1178" spans="3:8" x14ac:dyDescent="0.3">
      <c r="C1178" s="11" t="s">
        <v>15</v>
      </c>
      <c r="D1178" s="11" t="s">
        <v>44</v>
      </c>
      <c r="E1178" s="11" t="s">
        <v>30</v>
      </c>
      <c r="F1178" s="11">
        <v>33</v>
      </c>
      <c r="G1178" s="20">
        <v>271.14</v>
      </c>
      <c r="H1178" s="15">
        <v>271.14</v>
      </c>
    </row>
    <row r="1179" spans="3:8" x14ac:dyDescent="0.3">
      <c r="C1179" s="11" t="s">
        <v>26</v>
      </c>
      <c r="D1179" s="11" t="s">
        <v>16</v>
      </c>
      <c r="E1179" s="11" t="s">
        <v>27</v>
      </c>
      <c r="F1179" s="11">
        <v>41</v>
      </c>
      <c r="G1179" s="20">
        <v>270.83999999999997</v>
      </c>
      <c r="H1179" s="15">
        <v>270.83999999999997</v>
      </c>
    </row>
    <row r="1180" spans="3:8" x14ac:dyDescent="0.3">
      <c r="C1180" s="9" t="s">
        <v>108</v>
      </c>
      <c r="D1180" s="9" t="s">
        <v>29</v>
      </c>
      <c r="E1180" s="9" t="s">
        <v>27</v>
      </c>
      <c r="F1180" s="9">
        <v>14</v>
      </c>
      <c r="G1180" s="19">
        <v>270.25</v>
      </c>
      <c r="H1180" s="14">
        <v>270.25</v>
      </c>
    </row>
    <row r="1181" spans="3:8" x14ac:dyDescent="0.3">
      <c r="C1181" s="11" t="s">
        <v>26</v>
      </c>
      <c r="D1181" s="11" t="s">
        <v>29</v>
      </c>
      <c r="E1181" s="11" t="s">
        <v>27</v>
      </c>
      <c r="F1181" s="11">
        <v>12</v>
      </c>
      <c r="G1181" s="20">
        <v>270.23</v>
      </c>
      <c r="H1181" s="15">
        <v>270.23</v>
      </c>
    </row>
    <row r="1182" spans="3:8" x14ac:dyDescent="0.3">
      <c r="C1182" s="9" t="s">
        <v>43</v>
      </c>
      <c r="D1182" s="9" t="s">
        <v>44</v>
      </c>
      <c r="E1182" s="9" t="s">
        <v>27</v>
      </c>
      <c r="F1182" s="9">
        <v>48</v>
      </c>
      <c r="G1182" s="19">
        <v>269.93</v>
      </c>
      <c r="H1182" s="14">
        <v>269.93</v>
      </c>
    </row>
    <row r="1183" spans="3:8" x14ac:dyDescent="0.3">
      <c r="C1183" s="9" t="s">
        <v>36</v>
      </c>
      <c r="D1183" s="9" t="s">
        <v>16</v>
      </c>
      <c r="E1183" s="9" t="s">
        <v>27</v>
      </c>
      <c r="F1183" s="9">
        <v>20</v>
      </c>
      <c r="G1183" s="19">
        <v>269.66000000000003</v>
      </c>
      <c r="H1183" s="14">
        <v>269.66000000000003</v>
      </c>
    </row>
    <row r="1184" spans="3:8" x14ac:dyDescent="0.3">
      <c r="C1184" s="9" t="s">
        <v>108</v>
      </c>
      <c r="D1184" s="9" t="s">
        <v>16</v>
      </c>
      <c r="E1184" s="9" t="s">
        <v>17</v>
      </c>
      <c r="F1184" s="9">
        <v>35</v>
      </c>
      <c r="G1184" s="19">
        <v>269.35000000000002</v>
      </c>
      <c r="H1184" s="14">
        <v>269.35000000000002</v>
      </c>
    </row>
    <row r="1185" spans="3:8" x14ac:dyDescent="0.3">
      <c r="C1185" s="11" t="s">
        <v>49</v>
      </c>
      <c r="D1185" s="11" t="s">
        <v>22</v>
      </c>
      <c r="E1185" s="11" t="s">
        <v>17</v>
      </c>
      <c r="F1185" s="11">
        <v>32</v>
      </c>
      <c r="G1185" s="20">
        <v>269.3</v>
      </c>
      <c r="H1185" s="15">
        <v>269.3</v>
      </c>
    </row>
    <row r="1186" spans="3:8" x14ac:dyDescent="0.3">
      <c r="C1186" s="9" t="s">
        <v>56</v>
      </c>
      <c r="D1186" s="9" t="s">
        <v>22</v>
      </c>
      <c r="E1186" s="9" t="s">
        <v>27</v>
      </c>
      <c r="F1186" s="9">
        <v>39</v>
      </c>
      <c r="G1186" s="19">
        <v>268.94</v>
      </c>
      <c r="H1186" s="14">
        <v>268.94</v>
      </c>
    </row>
    <row r="1187" spans="3:8" x14ac:dyDescent="0.3">
      <c r="C1187" s="9" t="s">
        <v>49</v>
      </c>
      <c r="D1187" s="9" t="s">
        <v>22</v>
      </c>
      <c r="E1187" s="9" t="s">
        <v>27</v>
      </c>
      <c r="F1187" s="9">
        <v>25</v>
      </c>
      <c r="G1187" s="19">
        <v>268.58</v>
      </c>
      <c r="H1187" s="14">
        <v>268.58</v>
      </c>
    </row>
    <row r="1188" spans="3:8" x14ac:dyDescent="0.3">
      <c r="C1188" s="11" t="s">
        <v>49</v>
      </c>
      <c r="D1188" s="11" t="s">
        <v>16</v>
      </c>
      <c r="E1188" s="11" t="s">
        <v>30</v>
      </c>
      <c r="F1188" s="11">
        <v>36</v>
      </c>
      <c r="G1188" s="20">
        <v>268.55</v>
      </c>
      <c r="H1188" s="15">
        <v>268.55</v>
      </c>
    </row>
    <row r="1189" spans="3:8" x14ac:dyDescent="0.3">
      <c r="C1189" s="9" t="s">
        <v>56</v>
      </c>
      <c r="D1189" s="9" t="s">
        <v>22</v>
      </c>
      <c r="E1189" s="9" t="s">
        <v>17</v>
      </c>
      <c r="F1189" s="9">
        <v>42</v>
      </c>
      <c r="G1189" s="19">
        <v>267.06</v>
      </c>
      <c r="H1189" s="14">
        <v>267.06</v>
      </c>
    </row>
    <row r="1190" spans="3:8" x14ac:dyDescent="0.3">
      <c r="C1190" s="9" t="s">
        <v>43</v>
      </c>
      <c r="D1190" s="9" t="s">
        <v>44</v>
      </c>
      <c r="E1190" s="9" t="s">
        <v>27</v>
      </c>
      <c r="F1190" s="9">
        <v>19</v>
      </c>
      <c r="G1190" s="19">
        <v>267</v>
      </c>
      <c r="H1190" s="14">
        <v>267</v>
      </c>
    </row>
    <row r="1191" spans="3:8" x14ac:dyDescent="0.3">
      <c r="C1191" s="11" t="s">
        <v>126</v>
      </c>
      <c r="D1191" s="11" t="s">
        <v>22</v>
      </c>
      <c r="E1191" s="11" t="s">
        <v>30</v>
      </c>
      <c r="F1191" s="11">
        <v>10</v>
      </c>
      <c r="G1191" s="20">
        <v>266.94</v>
      </c>
      <c r="H1191" s="15">
        <v>266.94</v>
      </c>
    </row>
    <row r="1192" spans="3:8" x14ac:dyDescent="0.3">
      <c r="C1192" s="11" t="s">
        <v>26</v>
      </c>
      <c r="D1192" s="11" t="s">
        <v>16</v>
      </c>
      <c r="E1192" s="11" t="s">
        <v>27</v>
      </c>
      <c r="F1192" s="11">
        <v>42</v>
      </c>
      <c r="G1192" s="20">
        <v>266.36</v>
      </c>
      <c r="H1192" s="15">
        <v>266.36</v>
      </c>
    </row>
    <row r="1193" spans="3:8" x14ac:dyDescent="0.3">
      <c r="C1193" s="11" t="s">
        <v>36</v>
      </c>
      <c r="D1193" s="11" t="s">
        <v>29</v>
      </c>
      <c r="E1193" s="11" t="s">
        <v>17</v>
      </c>
      <c r="F1193" s="11">
        <v>49</v>
      </c>
      <c r="G1193" s="20">
        <v>266.3</v>
      </c>
      <c r="H1193" s="15">
        <v>266.3</v>
      </c>
    </row>
    <row r="1194" spans="3:8" x14ac:dyDescent="0.3">
      <c r="C1194" s="9" t="s">
        <v>56</v>
      </c>
      <c r="D1194" s="9" t="s">
        <v>29</v>
      </c>
      <c r="E1194" s="9" t="s">
        <v>27</v>
      </c>
      <c r="F1194" s="9">
        <v>24</v>
      </c>
      <c r="G1194" s="19">
        <v>265.35000000000002</v>
      </c>
      <c r="H1194" s="14">
        <v>265.35000000000002</v>
      </c>
    </row>
    <row r="1195" spans="3:8" x14ac:dyDescent="0.3">
      <c r="C1195" s="11" t="s">
        <v>36</v>
      </c>
      <c r="D1195" s="11" t="s">
        <v>22</v>
      </c>
      <c r="E1195" s="11" t="s">
        <v>27</v>
      </c>
      <c r="F1195" s="11">
        <v>38</v>
      </c>
      <c r="G1195" s="20">
        <v>262.89999999999998</v>
      </c>
      <c r="H1195" s="15">
        <v>262.89999999999998</v>
      </c>
    </row>
    <row r="1196" spans="3:8" x14ac:dyDescent="0.3">
      <c r="C1196" s="11" t="s">
        <v>56</v>
      </c>
      <c r="D1196" s="11" t="s">
        <v>29</v>
      </c>
      <c r="E1196" s="11" t="s">
        <v>27</v>
      </c>
      <c r="F1196" s="11">
        <v>23</v>
      </c>
      <c r="G1196" s="20">
        <v>262.31</v>
      </c>
      <c r="H1196" s="15">
        <v>262.31</v>
      </c>
    </row>
    <row r="1197" spans="3:8" x14ac:dyDescent="0.3">
      <c r="C1197" s="11" t="s">
        <v>40</v>
      </c>
      <c r="D1197" s="11" t="s">
        <v>44</v>
      </c>
      <c r="E1197" s="11" t="s">
        <v>17</v>
      </c>
      <c r="F1197" s="11">
        <v>12</v>
      </c>
      <c r="G1197" s="20">
        <v>262.08999999999997</v>
      </c>
      <c r="H1197" s="15">
        <v>262.08999999999997</v>
      </c>
    </row>
    <row r="1198" spans="3:8" x14ac:dyDescent="0.3">
      <c r="C1198" s="9" t="s">
        <v>56</v>
      </c>
      <c r="D1198" s="9" t="s">
        <v>22</v>
      </c>
      <c r="E1198" s="9" t="s">
        <v>27</v>
      </c>
      <c r="F1198" s="9">
        <v>38</v>
      </c>
      <c r="G1198" s="19">
        <v>261.38</v>
      </c>
      <c r="H1198" s="14">
        <v>261.38</v>
      </c>
    </row>
    <row r="1199" spans="3:8" x14ac:dyDescent="0.3">
      <c r="C1199" s="11" t="s">
        <v>36</v>
      </c>
      <c r="D1199" s="11" t="s">
        <v>29</v>
      </c>
      <c r="E1199" s="11" t="s">
        <v>17</v>
      </c>
      <c r="F1199" s="11">
        <v>7</v>
      </c>
      <c r="G1199" s="20">
        <v>261.17</v>
      </c>
      <c r="H1199" s="15">
        <v>261.17</v>
      </c>
    </row>
    <row r="1200" spans="3:8" x14ac:dyDescent="0.3">
      <c r="C1200" s="9" t="s">
        <v>56</v>
      </c>
      <c r="D1200" s="9" t="s">
        <v>29</v>
      </c>
      <c r="E1200" s="9" t="s">
        <v>17</v>
      </c>
      <c r="F1200" s="9">
        <v>39</v>
      </c>
      <c r="G1200" s="19">
        <v>261.16000000000003</v>
      </c>
      <c r="H1200" s="14">
        <v>261.16000000000003</v>
      </c>
    </row>
    <row r="1201" spans="3:8" x14ac:dyDescent="0.3">
      <c r="C1201" s="9" t="s">
        <v>59</v>
      </c>
      <c r="D1201" s="9" t="s">
        <v>16</v>
      </c>
      <c r="E1201" s="9" t="s">
        <v>27</v>
      </c>
      <c r="F1201" s="9">
        <v>34</v>
      </c>
      <c r="G1201" s="19">
        <v>260.51</v>
      </c>
      <c r="H1201" s="14">
        <v>260.51</v>
      </c>
    </row>
    <row r="1202" spans="3:8" x14ac:dyDescent="0.3">
      <c r="C1202" s="11" t="s">
        <v>59</v>
      </c>
      <c r="D1202" s="11" t="s">
        <v>22</v>
      </c>
      <c r="E1202" s="11" t="s">
        <v>27</v>
      </c>
      <c r="F1202" s="11">
        <v>36</v>
      </c>
      <c r="G1202" s="20">
        <v>260.13</v>
      </c>
      <c r="H1202" s="15">
        <v>260.13</v>
      </c>
    </row>
    <row r="1203" spans="3:8" x14ac:dyDescent="0.3">
      <c r="C1203" s="9" t="s">
        <v>36</v>
      </c>
      <c r="D1203" s="9" t="s">
        <v>29</v>
      </c>
      <c r="E1203" s="9" t="s">
        <v>27</v>
      </c>
      <c r="F1203" s="9">
        <v>23</v>
      </c>
      <c r="G1203" s="19">
        <v>258.74</v>
      </c>
      <c r="H1203" s="14">
        <v>258.74</v>
      </c>
    </row>
    <row r="1204" spans="3:8" x14ac:dyDescent="0.3">
      <c r="C1204" s="11" t="s">
        <v>56</v>
      </c>
      <c r="D1204" s="11" t="s">
        <v>29</v>
      </c>
      <c r="E1204" s="11" t="s">
        <v>27</v>
      </c>
      <c r="F1204" s="11">
        <v>37</v>
      </c>
      <c r="G1204" s="20">
        <v>258.54000000000002</v>
      </c>
      <c r="H1204" s="15">
        <v>258.54000000000002</v>
      </c>
    </row>
    <row r="1205" spans="3:8" x14ac:dyDescent="0.3">
      <c r="C1205" s="11" t="s">
        <v>56</v>
      </c>
      <c r="D1205" s="11" t="s">
        <v>22</v>
      </c>
      <c r="E1205" s="11" t="s">
        <v>27</v>
      </c>
      <c r="F1205" s="11">
        <v>41</v>
      </c>
      <c r="G1205" s="20">
        <v>258.13</v>
      </c>
      <c r="H1205" s="15">
        <v>258.13</v>
      </c>
    </row>
    <row r="1206" spans="3:8" x14ac:dyDescent="0.3">
      <c r="C1206" s="9" t="s">
        <v>56</v>
      </c>
      <c r="D1206" s="9" t="s">
        <v>22</v>
      </c>
      <c r="E1206" s="9" t="s">
        <v>30</v>
      </c>
      <c r="F1206" s="9">
        <v>8</v>
      </c>
      <c r="G1206" s="19">
        <v>258.11</v>
      </c>
      <c r="H1206" s="14">
        <v>258.11</v>
      </c>
    </row>
    <row r="1207" spans="3:8" x14ac:dyDescent="0.3">
      <c r="C1207" s="9" t="s">
        <v>43</v>
      </c>
      <c r="D1207" s="9" t="s">
        <v>22</v>
      </c>
      <c r="E1207" s="9" t="s">
        <v>27</v>
      </c>
      <c r="F1207" s="9">
        <v>48</v>
      </c>
      <c r="G1207" s="19">
        <v>257.75</v>
      </c>
      <c r="H1207" s="14">
        <v>257.75</v>
      </c>
    </row>
    <row r="1208" spans="3:8" x14ac:dyDescent="0.3">
      <c r="C1208" s="9" t="s">
        <v>40</v>
      </c>
      <c r="D1208" s="9" t="s">
        <v>22</v>
      </c>
      <c r="E1208" s="9" t="s">
        <v>27</v>
      </c>
      <c r="F1208" s="9">
        <v>42</v>
      </c>
      <c r="G1208" s="19">
        <v>256.64</v>
      </c>
      <c r="H1208" s="14">
        <v>256.64</v>
      </c>
    </row>
    <row r="1209" spans="3:8" x14ac:dyDescent="0.3">
      <c r="C1209" s="9" t="s">
        <v>59</v>
      </c>
      <c r="D1209" s="9" t="s">
        <v>29</v>
      </c>
      <c r="E1209" s="9" t="s">
        <v>17</v>
      </c>
      <c r="F1209" s="9">
        <v>47</v>
      </c>
      <c r="G1209" s="19">
        <v>255.65</v>
      </c>
      <c r="H1209" s="14">
        <v>255.65</v>
      </c>
    </row>
    <row r="1210" spans="3:8" x14ac:dyDescent="0.3">
      <c r="C1210" s="11" t="s">
        <v>108</v>
      </c>
      <c r="D1210" s="11" t="s">
        <v>22</v>
      </c>
      <c r="E1210" s="11" t="s">
        <v>27</v>
      </c>
      <c r="F1210" s="11">
        <v>37</v>
      </c>
      <c r="G1210" s="20">
        <v>254.93</v>
      </c>
      <c r="H1210" s="15">
        <v>254.93</v>
      </c>
    </row>
    <row r="1211" spans="3:8" x14ac:dyDescent="0.3">
      <c r="C1211" s="11" t="s">
        <v>26</v>
      </c>
      <c r="D1211" s="11" t="s">
        <v>29</v>
      </c>
      <c r="E1211" s="11" t="s">
        <v>17</v>
      </c>
      <c r="F1211" s="11">
        <v>6</v>
      </c>
      <c r="G1211" s="20">
        <v>254.76</v>
      </c>
      <c r="H1211" s="15">
        <v>254.76</v>
      </c>
    </row>
    <row r="1212" spans="3:8" x14ac:dyDescent="0.3">
      <c r="C1212" s="11" t="s">
        <v>108</v>
      </c>
      <c r="D1212" s="11" t="s">
        <v>22</v>
      </c>
      <c r="E1212" s="11" t="s">
        <v>27</v>
      </c>
      <c r="F1212" s="11">
        <v>41</v>
      </c>
      <c r="G1212" s="20">
        <v>254.69</v>
      </c>
      <c r="H1212" s="15">
        <v>254.69</v>
      </c>
    </row>
    <row r="1213" spans="3:8" x14ac:dyDescent="0.3">
      <c r="C1213" s="11" t="s">
        <v>49</v>
      </c>
      <c r="D1213" s="11" t="s">
        <v>22</v>
      </c>
      <c r="E1213" s="11" t="s">
        <v>27</v>
      </c>
      <c r="F1213" s="11">
        <v>48</v>
      </c>
      <c r="G1213" s="20">
        <v>254.51</v>
      </c>
      <c r="H1213" s="15">
        <v>254.51</v>
      </c>
    </row>
    <row r="1214" spans="3:8" x14ac:dyDescent="0.3">
      <c r="C1214" s="11" t="s">
        <v>108</v>
      </c>
      <c r="D1214" s="11" t="s">
        <v>44</v>
      </c>
      <c r="E1214" s="11" t="s">
        <v>27</v>
      </c>
      <c r="F1214" s="11">
        <v>40</v>
      </c>
      <c r="G1214" s="20">
        <v>254.02</v>
      </c>
      <c r="H1214" s="15">
        <v>254.02</v>
      </c>
    </row>
    <row r="1215" spans="3:8" x14ac:dyDescent="0.3">
      <c r="C1215" s="9" t="s">
        <v>15</v>
      </c>
      <c r="D1215" s="9" t="s">
        <v>16</v>
      </c>
      <c r="E1215" s="9" t="s">
        <v>27</v>
      </c>
      <c r="F1215" s="9">
        <v>45</v>
      </c>
      <c r="G1215" s="19">
        <v>253.89</v>
      </c>
      <c r="H1215" s="14">
        <v>253.89</v>
      </c>
    </row>
    <row r="1216" spans="3:8" x14ac:dyDescent="0.3">
      <c r="C1216" s="11" t="s">
        <v>40</v>
      </c>
      <c r="D1216" s="11" t="s">
        <v>29</v>
      </c>
      <c r="E1216" s="11" t="s">
        <v>27</v>
      </c>
      <c r="F1216" s="11">
        <v>37</v>
      </c>
      <c r="G1216" s="20">
        <v>252.99</v>
      </c>
      <c r="H1216" s="15">
        <v>252.99</v>
      </c>
    </row>
    <row r="1217" spans="3:8" x14ac:dyDescent="0.3">
      <c r="C1217" s="11" t="s">
        <v>49</v>
      </c>
      <c r="D1217" s="11" t="s">
        <v>22</v>
      </c>
      <c r="E1217" s="11" t="s">
        <v>17</v>
      </c>
      <c r="F1217" s="11">
        <v>19</v>
      </c>
      <c r="G1217" s="20">
        <v>251.45</v>
      </c>
      <c r="H1217" s="15">
        <v>251.45</v>
      </c>
    </row>
    <row r="1218" spans="3:8" x14ac:dyDescent="0.3">
      <c r="C1218" s="11" t="s">
        <v>56</v>
      </c>
      <c r="D1218" s="11" t="s">
        <v>16</v>
      </c>
      <c r="E1218" s="11" t="s">
        <v>17</v>
      </c>
      <c r="F1218" s="11">
        <v>2</v>
      </c>
      <c r="G1218" s="20">
        <v>250.7</v>
      </c>
      <c r="H1218" s="15">
        <v>250.7</v>
      </c>
    </row>
    <row r="1219" spans="3:8" x14ac:dyDescent="0.3">
      <c r="C1219" s="9" t="s">
        <v>56</v>
      </c>
      <c r="D1219" s="9" t="s">
        <v>29</v>
      </c>
      <c r="E1219" s="9" t="s">
        <v>27</v>
      </c>
      <c r="F1219" s="9">
        <v>32</v>
      </c>
      <c r="G1219" s="19">
        <v>249.59</v>
      </c>
      <c r="H1219" s="14">
        <v>249.59</v>
      </c>
    </row>
    <row r="1220" spans="3:8" x14ac:dyDescent="0.3">
      <c r="C1220" s="9" t="s">
        <v>59</v>
      </c>
      <c r="D1220" s="9" t="s">
        <v>44</v>
      </c>
      <c r="E1220" s="9" t="s">
        <v>30</v>
      </c>
      <c r="F1220" s="9">
        <v>33</v>
      </c>
      <c r="G1220" s="19">
        <v>249.48</v>
      </c>
      <c r="H1220" s="14">
        <v>249.48</v>
      </c>
    </row>
    <row r="1221" spans="3:8" x14ac:dyDescent="0.3">
      <c r="C1221" s="9" t="s">
        <v>108</v>
      </c>
      <c r="D1221" s="9" t="s">
        <v>44</v>
      </c>
      <c r="E1221" s="9" t="s">
        <v>27</v>
      </c>
      <c r="F1221" s="9">
        <v>42</v>
      </c>
      <c r="G1221" s="19">
        <v>248.92</v>
      </c>
      <c r="H1221" s="14">
        <v>248.92</v>
      </c>
    </row>
    <row r="1222" spans="3:8" x14ac:dyDescent="0.3">
      <c r="C1222" s="9" t="s">
        <v>15</v>
      </c>
      <c r="D1222" s="9" t="s">
        <v>44</v>
      </c>
      <c r="E1222" s="9" t="s">
        <v>27</v>
      </c>
      <c r="F1222" s="9">
        <v>41</v>
      </c>
      <c r="G1222" s="19">
        <v>248.86</v>
      </c>
      <c r="H1222" s="14">
        <v>248.86</v>
      </c>
    </row>
    <row r="1223" spans="3:8" x14ac:dyDescent="0.3">
      <c r="C1223" s="11" t="s">
        <v>56</v>
      </c>
      <c r="D1223" s="11" t="s">
        <v>22</v>
      </c>
      <c r="E1223" s="11" t="s">
        <v>27</v>
      </c>
      <c r="F1223" s="11">
        <v>35</v>
      </c>
      <c r="G1223" s="20">
        <v>248.42</v>
      </c>
      <c r="H1223" s="15">
        <v>248.42</v>
      </c>
    </row>
    <row r="1224" spans="3:8" x14ac:dyDescent="0.3">
      <c r="C1224" s="11" t="s">
        <v>108</v>
      </c>
      <c r="D1224" s="11" t="s">
        <v>29</v>
      </c>
      <c r="E1224" s="11" t="s">
        <v>27</v>
      </c>
      <c r="F1224" s="11">
        <v>41</v>
      </c>
      <c r="G1224" s="20">
        <v>248.1</v>
      </c>
      <c r="H1224" s="15">
        <v>248.1</v>
      </c>
    </row>
    <row r="1225" spans="3:8" x14ac:dyDescent="0.3">
      <c r="C1225" s="9" t="s">
        <v>49</v>
      </c>
      <c r="D1225" s="9" t="s">
        <v>16</v>
      </c>
      <c r="E1225" s="9" t="s">
        <v>27</v>
      </c>
      <c r="F1225" s="9">
        <v>6</v>
      </c>
      <c r="G1225" s="19">
        <v>247.34</v>
      </c>
      <c r="H1225" s="14">
        <v>247.34</v>
      </c>
    </row>
    <row r="1226" spans="3:8" x14ac:dyDescent="0.3">
      <c r="C1226" s="11" t="s">
        <v>49</v>
      </c>
      <c r="D1226" s="11" t="s">
        <v>44</v>
      </c>
      <c r="E1226" s="11" t="s">
        <v>17</v>
      </c>
      <c r="F1226" s="11">
        <v>20</v>
      </c>
      <c r="G1226" s="20">
        <v>246.06</v>
      </c>
      <c r="H1226" s="15">
        <v>246.06</v>
      </c>
    </row>
    <row r="1227" spans="3:8" x14ac:dyDescent="0.3">
      <c r="C1227" s="9" t="s">
        <v>15</v>
      </c>
      <c r="D1227" s="9" t="s">
        <v>22</v>
      </c>
      <c r="E1227" s="9" t="s">
        <v>17</v>
      </c>
      <c r="F1227" s="9">
        <v>13</v>
      </c>
      <c r="G1227" s="19">
        <v>246.06</v>
      </c>
      <c r="H1227" s="14">
        <v>246.06</v>
      </c>
    </row>
    <row r="1228" spans="3:8" x14ac:dyDescent="0.3">
      <c r="C1228" s="9" t="s">
        <v>15</v>
      </c>
      <c r="D1228" s="9" t="s">
        <v>22</v>
      </c>
      <c r="E1228" s="9" t="s">
        <v>27</v>
      </c>
      <c r="F1228" s="9">
        <v>44</v>
      </c>
      <c r="G1228" s="19">
        <v>246</v>
      </c>
      <c r="H1228" s="14">
        <v>246</v>
      </c>
    </row>
    <row r="1229" spans="3:8" x14ac:dyDescent="0.3">
      <c r="C1229" s="11" t="s">
        <v>59</v>
      </c>
      <c r="D1229" s="11" t="s">
        <v>22</v>
      </c>
      <c r="E1229" s="11" t="s">
        <v>27</v>
      </c>
      <c r="F1229" s="11">
        <v>41</v>
      </c>
      <c r="G1229" s="20">
        <v>243.37</v>
      </c>
      <c r="H1229" s="15">
        <v>243.37</v>
      </c>
    </row>
    <row r="1230" spans="3:8" x14ac:dyDescent="0.3">
      <c r="C1230" s="9" t="s">
        <v>56</v>
      </c>
      <c r="D1230" s="9" t="s">
        <v>44</v>
      </c>
      <c r="E1230" s="9" t="s">
        <v>27</v>
      </c>
      <c r="F1230" s="9">
        <v>36</v>
      </c>
      <c r="G1230" s="19">
        <v>243.18</v>
      </c>
      <c r="H1230" s="14">
        <v>243.18</v>
      </c>
    </row>
    <row r="1231" spans="3:8" x14ac:dyDescent="0.3">
      <c r="C1231" s="9" t="s">
        <v>40</v>
      </c>
      <c r="D1231" s="9" t="s">
        <v>16</v>
      </c>
      <c r="E1231" s="9" t="s">
        <v>30</v>
      </c>
      <c r="F1231" s="9">
        <v>14</v>
      </c>
      <c r="G1231" s="19">
        <v>242.28399999999999</v>
      </c>
      <c r="H1231" s="14">
        <v>242.28399999999999</v>
      </c>
    </row>
    <row r="1232" spans="3:8" x14ac:dyDescent="0.3">
      <c r="C1232" s="11" t="s">
        <v>108</v>
      </c>
      <c r="D1232" s="11" t="s">
        <v>44</v>
      </c>
      <c r="E1232" s="11" t="s">
        <v>27</v>
      </c>
      <c r="F1232" s="11">
        <v>26</v>
      </c>
      <c r="G1232" s="20">
        <v>241.92</v>
      </c>
      <c r="H1232" s="15">
        <v>241.92</v>
      </c>
    </row>
    <row r="1233" spans="3:8" x14ac:dyDescent="0.3">
      <c r="C1233" s="11" t="s">
        <v>36</v>
      </c>
      <c r="D1233" s="11" t="s">
        <v>22</v>
      </c>
      <c r="E1233" s="11" t="s">
        <v>27</v>
      </c>
      <c r="F1233" s="11">
        <v>15</v>
      </c>
      <c r="G1233" s="20">
        <v>241.89</v>
      </c>
      <c r="H1233" s="15">
        <v>241.89</v>
      </c>
    </row>
    <row r="1234" spans="3:8" x14ac:dyDescent="0.3">
      <c r="C1234" s="9" t="s">
        <v>49</v>
      </c>
      <c r="D1234" s="9" t="s">
        <v>29</v>
      </c>
      <c r="E1234" s="9" t="s">
        <v>27</v>
      </c>
      <c r="F1234" s="9">
        <v>6</v>
      </c>
      <c r="G1234" s="19">
        <v>241.85</v>
      </c>
      <c r="H1234" s="14">
        <v>241.85</v>
      </c>
    </row>
    <row r="1235" spans="3:8" x14ac:dyDescent="0.3">
      <c r="C1235" s="11" t="s">
        <v>56</v>
      </c>
      <c r="D1235" s="11" t="s">
        <v>16</v>
      </c>
      <c r="E1235" s="11" t="s">
        <v>30</v>
      </c>
      <c r="F1235" s="11">
        <v>31</v>
      </c>
      <c r="G1235" s="20">
        <v>240.63</v>
      </c>
      <c r="H1235" s="15">
        <v>240.63</v>
      </c>
    </row>
    <row r="1236" spans="3:8" x14ac:dyDescent="0.3">
      <c r="C1236" s="11" t="s">
        <v>36</v>
      </c>
      <c r="D1236" s="11" t="s">
        <v>44</v>
      </c>
      <c r="E1236" s="11" t="s">
        <v>27</v>
      </c>
      <c r="F1236" s="11">
        <v>33</v>
      </c>
      <c r="G1236" s="20">
        <v>240.27</v>
      </c>
      <c r="H1236" s="15">
        <v>240.27</v>
      </c>
    </row>
    <row r="1237" spans="3:8" x14ac:dyDescent="0.3">
      <c r="C1237" s="11" t="s">
        <v>43</v>
      </c>
      <c r="D1237" s="11" t="s">
        <v>44</v>
      </c>
      <c r="E1237" s="11" t="s">
        <v>27</v>
      </c>
      <c r="F1237" s="11">
        <v>36</v>
      </c>
      <c r="G1237" s="20">
        <v>240.14</v>
      </c>
      <c r="H1237" s="15">
        <v>240.14</v>
      </c>
    </row>
    <row r="1238" spans="3:8" x14ac:dyDescent="0.3">
      <c r="C1238" s="9" t="s">
        <v>15</v>
      </c>
      <c r="D1238" s="9" t="s">
        <v>16</v>
      </c>
      <c r="E1238" s="9" t="s">
        <v>27</v>
      </c>
      <c r="F1238" s="9">
        <v>40</v>
      </c>
      <c r="G1238" s="19">
        <v>239.86</v>
      </c>
      <c r="H1238" s="14">
        <v>239.86</v>
      </c>
    </row>
    <row r="1239" spans="3:8" x14ac:dyDescent="0.3">
      <c r="C1239" s="11" t="s">
        <v>15</v>
      </c>
      <c r="D1239" s="11" t="s">
        <v>16</v>
      </c>
      <c r="E1239" s="11" t="s">
        <v>27</v>
      </c>
      <c r="F1239" s="11">
        <v>48</v>
      </c>
      <c r="G1239" s="20">
        <v>238.79</v>
      </c>
      <c r="H1239" s="15">
        <v>238.79</v>
      </c>
    </row>
    <row r="1240" spans="3:8" x14ac:dyDescent="0.3">
      <c r="C1240" s="9" t="s">
        <v>108</v>
      </c>
      <c r="D1240" s="9" t="s">
        <v>16</v>
      </c>
      <c r="E1240" s="9" t="s">
        <v>27</v>
      </c>
      <c r="F1240" s="9">
        <v>26</v>
      </c>
      <c r="G1240" s="19">
        <v>238.34</v>
      </c>
      <c r="H1240" s="14">
        <v>238.34</v>
      </c>
    </row>
    <row r="1241" spans="3:8" x14ac:dyDescent="0.3">
      <c r="C1241" s="11" t="s">
        <v>43</v>
      </c>
      <c r="D1241" s="11" t="s">
        <v>22</v>
      </c>
      <c r="E1241" s="11" t="s">
        <v>27</v>
      </c>
      <c r="F1241" s="11">
        <v>24</v>
      </c>
      <c r="G1241" s="20">
        <v>238.25</v>
      </c>
      <c r="H1241" s="15">
        <v>238.25</v>
      </c>
    </row>
    <row r="1242" spans="3:8" x14ac:dyDescent="0.3">
      <c r="C1242" s="9" t="s">
        <v>108</v>
      </c>
      <c r="D1242" s="9" t="s">
        <v>29</v>
      </c>
      <c r="E1242" s="9" t="s">
        <v>27</v>
      </c>
      <c r="F1242" s="9">
        <v>35</v>
      </c>
      <c r="G1242" s="19">
        <v>238.08</v>
      </c>
      <c r="H1242" s="14">
        <v>238.08</v>
      </c>
    </row>
    <row r="1243" spans="3:8" x14ac:dyDescent="0.3">
      <c r="C1243" s="9" t="s">
        <v>59</v>
      </c>
      <c r="D1243" s="9" t="s">
        <v>16</v>
      </c>
      <c r="E1243" s="9" t="s">
        <v>27</v>
      </c>
      <c r="F1243" s="9">
        <v>36</v>
      </c>
      <c r="G1243" s="19">
        <v>236.89</v>
      </c>
      <c r="H1243" s="14">
        <v>236.89</v>
      </c>
    </row>
    <row r="1244" spans="3:8" x14ac:dyDescent="0.3">
      <c r="C1244" s="11" t="s">
        <v>56</v>
      </c>
      <c r="D1244" s="11" t="s">
        <v>44</v>
      </c>
      <c r="E1244" s="11" t="s">
        <v>27</v>
      </c>
      <c r="F1244" s="11">
        <v>41</v>
      </c>
      <c r="G1244" s="20">
        <v>236.68</v>
      </c>
      <c r="H1244" s="15">
        <v>236.68</v>
      </c>
    </row>
    <row r="1245" spans="3:8" x14ac:dyDescent="0.3">
      <c r="C1245" s="11" t="s">
        <v>15</v>
      </c>
      <c r="D1245" s="11" t="s">
        <v>44</v>
      </c>
      <c r="E1245" s="11" t="s">
        <v>27</v>
      </c>
      <c r="F1245" s="11">
        <v>36</v>
      </c>
      <c r="G1245" s="20">
        <v>236.19</v>
      </c>
      <c r="H1245" s="15">
        <v>236.19</v>
      </c>
    </row>
    <row r="1246" spans="3:8" x14ac:dyDescent="0.3">
      <c r="C1246" s="11" t="s">
        <v>40</v>
      </c>
      <c r="D1246" s="11" t="s">
        <v>16</v>
      </c>
      <c r="E1246" s="11" t="s">
        <v>17</v>
      </c>
      <c r="F1246" s="11">
        <v>10</v>
      </c>
      <c r="G1246" s="20">
        <v>236.17</v>
      </c>
      <c r="H1246" s="15">
        <v>236.17</v>
      </c>
    </row>
    <row r="1247" spans="3:8" x14ac:dyDescent="0.3">
      <c r="C1247" s="9" t="s">
        <v>26</v>
      </c>
      <c r="D1247" s="9" t="s">
        <v>22</v>
      </c>
      <c r="E1247" s="9" t="s">
        <v>27</v>
      </c>
      <c r="F1247" s="9">
        <v>8</v>
      </c>
      <c r="G1247" s="19">
        <v>234.28</v>
      </c>
      <c r="H1247" s="14">
        <v>234.28</v>
      </c>
    </row>
    <row r="1248" spans="3:8" x14ac:dyDescent="0.3">
      <c r="C1248" s="9" t="s">
        <v>56</v>
      </c>
      <c r="D1248" s="9" t="s">
        <v>44</v>
      </c>
      <c r="E1248" s="9" t="s">
        <v>27</v>
      </c>
      <c r="F1248" s="9">
        <v>42</v>
      </c>
      <c r="G1248" s="19">
        <v>234.2</v>
      </c>
      <c r="H1248" s="14">
        <v>234.2</v>
      </c>
    </row>
    <row r="1249" spans="3:8" x14ac:dyDescent="0.3">
      <c r="C1249" s="9" t="s">
        <v>36</v>
      </c>
      <c r="D1249" s="9" t="s">
        <v>44</v>
      </c>
      <c r="E1249" s="9" t="s">
        <v>27</v>
      </c>
      <c r="F1249" s="9">
        <v>36</v>
      </c>
      <c r="G1249" s="19">
        <v>233.38</v>
      </c>
      <c r="H1249" s="14">
        <v>233.38</v>
      </c>
    </row>
    <row r="1250" spans="3:8" x14ac:dyDescent="0.3">
      <c r="C1250" s="11" t="s">
        <v>36</v>
      </c>
      <c r="D1250" s="11" t="s">
        <v>44</v>
      </c>
      <c r="E1250" s="11" t="s">
        <v>27</v>
      </c>
      <c r="F1250" s="11">
        <v>31</v>
      </c>
      <c r="G1250" s="20">
        <v>233.2</v>
      </c>
      <c r="H1250" s="15">
        <v>233.2</v>
      </c>
    </row>
    <row r="1251" spans="3:8" x14ac:dyDescent="0.3">
      <c r="C1251" s="9" t="s">
        <v>26</v>
      </c>
      <c r="D1251" s="9" t="s">
        <v>22</v>
      </c>
      <c r="E1251" s="9" t="s">
        <v>27</v>
      </c>
      <c r="F1251" s="9">
        <v>1</v>
      </c>
      <c r="G1251" s="19">
        <v>232.67</v>
      </c>
      <c r="H1251" s="14">
        <v>232.67</v>
      </c>
    </row>
    <row r="1252" spans="3:8" x14ac:dyDescent="0.3">
      <c r="C1252" s="9" t="s">
        <v>72</v>
      </c>
      <c r="D1252" s="9" t="s">
        <v>22</v>
      </c>
      <c r="E1252" s="9" t="s">
        <v>27</v>
      </c>
      <c r="F1252" s="9">
        <v>46</v>
      </c>
      <c r="G1252" s="19">
        <v>231.35</v>
      </c>
      <c r="H1252" s="14">
        <v>231.35</v>
      </c>
    </row>
    <row r="1253" spans="3:8" x14ac:dyDescent="0.3">
      <c r="C1253" s="11" t="s">
        <v>59</v>
      </c>
      <c r="D1253" s="11" t="s">
        <v>16</v>
      </c>
      <c r="E1253" s="11" t="s">
        <v>27</v>
      </c>
      <c r="F1253" s="11">
        <v>39</v>
      </c>
      <c r="G1253" s="20">
        <v>231.21</v>
      </c>
      <c r="H1253" s="15">
        <v>231.21</v>
      </c>
    </row>
    <row r="1254" spans="3:8" x14ac:dyDescent="0.3">
      <c r="C1254" s="11" t="s">
        <v>59</v>
      </c>
      <c r="D1254" s="11" t="s">
        <v>22</v>
      </c>
      <c r="E1254" s="11" t="s">
        <v>27</v>
      </c>
      <c r="F1254" s="11">
        <v>18</v>
      </c>
      <c r="G1254" s="20">
        <v>231.06</v>
      </c>
      <c r="H1254" s="15">
        <v>231.06</v>
      </c>
    </row>
    <row r="1255" spans="3:8" x14ac:dyDescent="0.3">
      <c r="C1255" s="9" t="s">
        <v>36</v>
      </c>
      <c r="D1255" s="9" t="s">
        <v>29</v>
      </c>
      <c r="E1255" s="9" t="s">
        <v>27</v>
      </c>
      <c r="F1255" s="9">
        <v>29</v>
      </c>
      <c r="G1255" s="19">
        <v>230.77</v>
      </c>
      <c r="H1255" s="14">
        <v>230.77</v>
      </c>
    </row>
    <row r="1256" spans="3:8" x14ac:dyDescent="0.3">
      <c r="C1256" s="9" t="s">
        <v>36</v>
      </c>
      <c r="D1256" s="9" t="s">
        <v>44</v>
      </c>
      <c r="E1256" s="9" t="s">
        <v>27</v>
      </c>
      <c r="F1256" s="9">
        <v>23</v>
      </c>
      <c r="G1256" s="19">
        <v>230.41</v>
      </c>
      <c r="H1256" s="14">
        <v>230.41</v>
      </c>
    </row>
    <row r="1257" spans="3:8" x14ac:dyDescent="0.3">
      <c r="C1257" s="9" t="s">
        <v>56</v>
      </c>
      <c r="D1257" s="9" t="s">
        <v>22</v>
      </c>
      <c r="E1257" s="9" t="s">
        <v>27</v>
      </c>
      <c r="F1257" s="9">
        <v>41</v>
      </c>
      <c r="G1257" s="19">
        <v>230.29</v>
      </c>
      <c r="H1257" s="14">
        <v>230.29</v>
      </c>
    </row>
    <row r="1258" spans="3:8" x14ac:dyDescent="0.3">
      <c r="C1258" s="11" t="s">
        <v>59</v>
      </c>
      <c r="D1258" s="11" t="s">
        <v>29</v>
      </c>
      <c r="E1258" s="11" t="s">
        <v>27</v>
      </c>
      <c r="F1258" s="11">
        <v>42</v>
      </c>
      <c r="G1258" s="20">
        <v>229.88</v>
      </c>
      <c r="H1258" s="15">
        <v>229.88</v>
      </c>
    </row>
    <row r="1259" spans="3:8" x14ac:dyDescent="0.3">
      <c r="C1259" s="11" t="s">
        <v>49</v>
      </c>
      <c r="D1259" s="11" t="s">
        <v>44</v>
      </c>
      <c r="E1259" s="11" t="s">
        <v>27</v>
      </c>
      <c r="F1259" s="11">
        <v>34</v>
      </c>
      <c r="G1259" s="20">
        <v>229.51</v>
      </c>
      <c r="H1259" s="15">
        <v>229.51</v>
      </c>
    </row>
    <row r="1260" spans="3:8" x14ac:dyDescent="0.3">
      <c r="C1260" s="9" t="s">
        <v>43</v>
      </c>
      <c r="D1260" s="9" t="s">
        <v>44</v>
      </c>
      <c r="E1260" s="9" t="s">
        <v>27</v>
      </c>
      <c r="F1260" s="9">
        <v>28</v>
      </c>
      <c r="G1260" s="19">
        <v>229.43</v>
      </c>
      <c r="H1260" s="14">
        <v>229.43</v>
      </c>
    </row>
    <row r="1261" spans="3:8" x14ac:dyDescent="0.3">
      <c r="C1261" s="11" t="s">
        <v>49</v>
      </c>
      <c r="D1261" s="11" t="s">
        <v>29</v>
      </c>
      <c r="E1261" s="11" t="s">
        <v>27</v>
      </c>
      <c r="F1261" s="11">
        <v>15</v>
      </c>
      <c r="G1261" s="20">
        <v>229.03</v>
      </c>
      <c r="H1261" s="15">
        <v>229.03</v>
      </c>
    </row>
    <row r="1262" spans="3:8" x14ac:dyDescent="0.3">
      <c r="C1262" s="11" t="s">
        <v>126</v>
      </c>
      <c r="D1262" s="11" t="s">
        <v>22</v>
      </c>
      <c r="E1262" s="11" t="s">
        <v>17</v>
      </c>
      <c r="F1262" s="11">
        <v>44</v>
      </c>
      <c r="G1262" s="20">
        <v>226.18</v>
      </c>
      <c r="H1262" s="15">
        <v>226.18</v>
      </c>
    </row>
    <row r="1263" spans="3:8" x14ac:dyDescent="0.3">
      <c r="C1263" s="11" t="s">
        <v>36</v>
      </c>
      <c r="D1263" s="11" t="s">
        <v>44</v>
      </c>
      <c r="E1263" s="11" t="s">
        <v>27</v>
      </c>
      <c r="F1263" s="11">
        <v>31</v>
      </c>
      <c r="G1263" s="20">
        <v>226.15</v>
      </c>
      <c r="H1263" s="15">
        <v>226.15</v>
      </c>
    </row>
    <row r="1264" spans="3:8" x14ac:dyDescent="0.3">
      <c r="C1264" s="9" t="s">
        <v>108</v>
      </c>
      <c r="D1264" s="9" t="s">
        <v>22</v>
      </c>
      <c r="E1264" s="9" t="s">
        <v>27</v>
      </c>
      <c r="F1264" s="9">
        <v>14</v>
      </c>
      <c r="G1264" s="19">
        <v>225.47</v>
      </c>
      <c r="H1264" s="14">
        <v>225.47</v>
      </c>
    </row>
    <row r="1265" spans="3:8" x14ac:dyDescent="0.3">
      <c r="C1265" s="11" t="s">
        <v>15</v>
      </c>
      <c r="D1265" s="11" t="s">
        <v>44</v>
      </c>
      <c r="E1265" s="11" t="s">
        <v>27</v>
      </c>
      <c r="F1265" s="11">
        <v>34</v>
      </c>
      <c r="G1265" s="20">
        <v>225.45</v>
      </c>
      <c r="H1265" s="15">
        <v>225.45</v>
      </c>
    </row>
    <row r="1266" spans="3:8" x14ac:dyDescent="0.3">
      <c r="C1266" s="11" t="s">
        <v>56</v>
      </c>
      <c r="D1266" s="11" t="s">
        <v>22</v>
      </c>
      <c r="E1266" s="11" t="s">
        <v>27</v>
      </c>
      <c r="F1266" s="11">
        <v>39</v>
      </c>
      <c r="G1266" s="20">
        <v>225.17</v>
      </c>
      <c r="H1266" s="15">
        <v>225.17</v>
      </c>
    </row>
    <row r="1267" spans="3:8" x14ac:dyDescent="0.3">
      <c r="C1267" s="11" t="s">
        <v>56</v>
      </c>
      <c r="D1267" s="11" t="s">
        <v>29</v>
      </c>
      <c r="E1267" s="11" t="s">
        <v>17</v>
      </c>
      <c r="F1267" s="11">
        <v>2</v>
      </c>
      <c r="G1267" s="20">
        <v>224.32</v>
      </c>
      <c r="H1267" s="15">
        <v>224.32</v>
      </c>
    </row>
    <row r="1268" spans="3:8" x14ac:dyDescent="0.3">
      <c r="C1268" s="11" t="s">
        <v>56</v>
      </c>
      <c r="D1268" s="11" t="s">
        <v>29</v>
      </c>
      <c r="E1268" s="11" t="s">
        <v>27</v>
      </c>
      <c r="F1268" s="11">
        <v>37</v>
      </c>
      <c r="G1268" s="20">
        <v>223.82</v>
      </c>
      <c r="H1268" s="15">
        <v>223.82</v>
      </c>
    </row>
    <row r="1269" spans="3:8" x14ac:dyDescent="0.3">
      <c r="C1269" s="9" t="s">
        <v>15</v>
      </c>
      <c r="D1269" s="9" t="s">
        <v>29</v>
      </c>
      <c r="E1269" s="9" t="s">
        <v>27</v>
      </c>
      <c r="F1269" s="9">
        <v>37</v>
      </c>
      <c r="G1269" s="19">
        <v>223.74</v>
      </c>
      <c r="H1269" s="14">
        <v>223.74</v>
      </c>
    </row>
    <row r="1270" spans="3:8" x14ac:dyDescent="0.3">
      <c r="C1270" s="9" t="s">
        <v>108</v>
      </c>
      <c r="D1270" s="9" t="s">
        <v>22</v>
      </c>
      <c r="E1270" s="9" t="s">
        <v>27</v>
      </c>
      <c r="F1270" s="9">
        <v>24</v>
      </c>
      <c r="G1270" s="19">
        <v>223.2</v>
      </c>
      <c r="H1270" s="14">
        <v>223.2</v>
      </c>
    </row>
    <row r="1271" spans="3:8" x14ac:dyDescent="0.3">
      <c r="C1271" s="11" t="s">
        <v>72</v>
      </c>
      <c r="D1271" s="11" t="s">
        <v>22</v>
      </c>
      <c r="E1271" s="11" t="s">
        <v>30</v>
      </c>
      <c r="F1271" s="11">
        <v>44</v>
      </c>
      <c r="G1271" s="20">
        <v>221.42</v>
      </c>
      <c r="H1271" s="15">
        <v>221.42</v>
      </c>
    </row>
    <row r="1272" spans="3:8" x14ac:dyDescent="0.3">
      <c r="C1272" s="9" t="s">
        <v>108</v>
      </c>
      <c r="D1272" s="9" t="s">
        <v>29</v>
      </c>
      <c r="E1272" s="9" t="s">
        <v>27</v>
      </c>
      <c r="F1272" s="9">
        <v>33</v>
      </c>
      <c r="G1272" s="19">
        <v>221.23</v>
      </c>
      <c r="H1272" s="14">
        <v>221.23</v>
      </c>
    </row>
    <row r="1273" spans="3:8" x14ac:dyDescent="0.3">
      <c r="C1273" s="9" t="s">
        <v>36</v>
      </c>
      <c r="D1273" s="9" t="s">
        <v>16</v>
      </c>
      <c r="E1273" s="9" t="s">
        <v>27</v>
      </c>
      <c r="F1273" s="9">
        <v>46</v>
      </c>
      <c r="G1273" s="19">
        <v>221.13</v>
      </c>
      <c r="H1273" s="14">
        <v>221.13</v>
      </c>
    </row>
    <row r="1274" spans="3:8" x14ac:dyDescent="0.3">
      <c r="C1274" s="11" t="s">
        <v>56</v>
      </c>
      <c r="D1274" s="11" t="s">
        <v>44</v>
      </c>
      <c r="E1274" s="11" t="s">
        <v>17</v>
      </c>
      <c r="F1274" s="11">
        <v>23</v>
      </c>
      <c r="G1274" s="20">
        <v>220.97</v>
      </c>
      <c r="H1274" s="15">
        <v>220.97</v>
      </c>
    </row>
    <row r="1275" spans="3:8" x14ac:dyDescent="0.3">
      <c r="C1275" s="11" t="s">
        <v>72</v>
      </c>
      <c r="D1275" s="11" t="s">
        <v>22</v>
      </c>
      <c r="E1275" s="11" t="s">
        <v>27</v>
      </c>
      <c r="F1275" s="11">
        <v>23</v>
      </c>
      <c r="G1275" s="20">
        <v>220.82</v>
      </c>
      <c r="H1275" s="15">
        <v>220.82</v>
      </c>
    </row>
    <row r="1276" spans="3:8" x14ac:dyDescent="0.3">
      <c r="C1276" s="9" t="s">
        <v>72</v>
      </c>
      <c r="D1276" s="9" t="s">
        <v>29</v>
      </c>
      <c r="E1276" s="9" t="s">
        <v>30</v>
      </c>
      <c r="F1276" s="9">
        <v>7</v>
      </c>
      <c r="G1276" s="19">
        <v>220.79</v>
      </c>
      <c r="H1276" s="14">
        <v>220.79</v>
      </c>
    </row>
    <row r="1277" spans="3:8" x14ac:dyDescent="0.3">
      <c r="C1277" s="11" t="s">
        <v>43</v>
      </c>
      <c r="D1277" s="11" t="s">
        <v>29</v>
      </c>
      <c r="E1277" s="11" t="s">
        <v>30</v>
      </c>
      <c r="F1277" s="11">
        <v>5</v>
      </c>
      <c r="G1277" s="20">
        <v>220.78749999999999</v>
      </c>
      <c r="H1277" s="15">
        <v>220.78749999999999</v>
      </c>
    </row>
    <row r="1278" spans="3:8" x14ac:dyDescent="0.3">
      <c r="C1278" s="9" t="s">
        <v>108</v>
      </c>
      <c r="D1278" s="9" t="s">
        <v>44</v>
      </c>
      <c r="E1278" s="9" t="s">
        <v>27</v>
      </c>
      <c r="F1278" s="9">
        <v>36</v>
      </c>
      <c r="G1278" s="19">
        <v>220.45</v>
      </c>
      <c r="H1278" s="14">
        <v>220.45</v>
      </c>
    </row>
    <row r="1279" spans="3:8" x14ac:dyDescent="0.3">
      <c r="C1279" s="11" t="s">
        <v>36</v>
      </c>
      <c r="D1279" s="11" t="s">
        <v>16</v>
      </c>
      <c r="E1279" s="11" t="s">
        <v>27</v>
      </c>
      <c r="F1279" s="11">
        <v>34</v>
      </c>
      <c r="G1279" s="20">
        <v>218.27</v>
      </c>
      <c r="H1279" s="15">
        <v>218.27</v>
      </c>
    </row>
    <row r="1280" spans="3:8" x14ac:dyDescent="0.3">
      <c r="C1280" s="11" t="s">
        <v>59</v>
      </c>
      <c r="D1280" s="11" t="s">
        <v>29</v>
      </c>
      <c r="E1280" s="11" t="s">
        <v>27</v>
      </c>
      <c r="F1280" s="11">
        <v>19</v>
      </c>
      <c r="G1280" s="20">
        <v>217.69</v>
      </c>
      <c r="H1280" s="15">
        <v>217.69</v>
      </c>
    </row>
    <row r="1281" spans="3:8" x14ac:dyDescent="0.3">
      <c r="C1281" s="9" t="s">
        <v>43</v>
      </c>
      <c r="D1281" s="9" t="s">
        <v>22</v>
      </c>
      <c r="E1281" s="9" t="s">
        <v>27</v>
      </c>
      <c r="F1281" s="9">
        <v>15</v>
      </c>
      <c r="G1281" s="19">
        <v>217.66</v>
      </c>
      <c r="H1281" s="14">
        <v>217.66</v>
      </c>
    </row>
    <row r="1282" spans="3:8" x14ac:dyDescent="0.3">
      <c r="C1282" s="11" t="s">
        <v>56</v>
      </c>
      <c r="D1282" s="11" t="s">
        <v>22</v>
      </c>
      <c r="E1282" s="11" t="s">
        <v>17</v>
      </c>
      <c r="F1282" s="11">
        <v>30</v>
      </c>
      <c r="G1282" s="20">
        <v>217.42</v>
      </c>
      <c r="H1282" s="15">
        <v>217.42</v>
      </c>
    </row>
    <row r="1283" spans="3:8" x14ac:dyDescent="0.3">
      <c r="C1283" s="9" t="s">
        <v>26</v>
      </c>
      <c r="D1283" s="9" t="s">
        <v>22</v>
      </c>
      <c r="E1283" s="9" t="s">
        <v>27</v>
      </c>
      <c r="F1283" s="9">
        <v>39</v>
      </c>
      <c r="G1283" s="19">
        <v>217.25</v>
      </c>
      <c r="H1283" s="14">
        <v>217.25</v>
      </c>
    </row>
    <row r="1284" spans="3:8" x14ac:dyDescent="0.3">
      <c r="C1284" s="9" t="s">
        <v>26</v>
      </c>
      <c r="D1284" s="9" t="s">
        <v>22</v>
      </c>
      <c r="E1284" s="9" t="s">
        <v>27</v>
      </c>
      <c r="F1284" s="9">
        <v>34</v>
      </c>
      <c r="G1284" s="19">
        <v>216.3</v>
      </c>
      <c r="H1284" s="14">
        <v>216.3</v>
      </c>
    </row>
    <row r="1285" spans="3:8" x14ac:dyDescent="0.3">
      <c r="C1285" s="9" t="s">
        <v>56</v>
      </c>
      <c r="D1285" s="9" t="s">
        <v>22</v>
      </c>
      <c r="E1285" s="9" t="s">
        <v>27</v>
      </c>
      <c r="F1285" s="9">
        <v>34</v>
      </c>
      <c r="G1285" s="19">
        <v>214.64</v>
      </c>
      <c r="H1285" s="14">
        <v>214.64</v>
      </c>
    </row>
    <row r="1286" spans="3:8" x14ac:dyDescent="0.3">
      <c r="C1286" s="9" t="s">
        <v>15</v>
      </c>
      <c r="D1286" s="9" t="s">
        <v>22</v>
      </c>
      <c r="E1286" s="9" t="s">
        <v>27</v>
      </c>
      <c r="F1286" s="9">
        <v>29</v>
      </c>
      <c r="G1286" s="19">
        <v>214.19</v>
      </c>
      <c r="H1286" s="14">
        <v>214.19</v>
      </c>
    </row>
    <row r="1287" spans="3:8" x14ac:dyDescent="0.3">
      <c r="C1287" s="9" t="s">
        <v>40</v>
      </c>
      <c r="D1287" s="9" t="s">
        <v>29</v>
      </c>
      <c r="E1287" s="9" t="s">
        <v>27</v>
      </c>
      <c r="F1287" s="9">
        <v>26</v>
      </c>
      <c r="G1287" s="19">
        <v>213.49</v>
      </c>
      <c r="H1287" s="14">
        <v>213.49</v>
      </c>
    </row>
    <row r="1288" spans="3:8" x14ac:dyDescent="0.3">
      <c r="C1288" s="9" t="s">
        <v>15</v>
      </c>
      <c r="D1288" s="9" t="s">
        <v>22</v>
      </c>
      <c r="E1288" s="9" t="s">
        <v>27</v>
      </c>
      <c r="F1288" s="9">
        <v>29</v>
      </c>
      <c r="G1288" s="19">
        <v>213.35</v>
      </c>
      <c r="H1288" s="14">
        <v>213.35</v>
      </c>
    </row>
    <row r="1289" spans="3:8" x14ac:dyDescent="0.3">
      <c r="C1289" s="9" t="s">
        <v>72</v>
      </c>
      <c r="D1289" s="9" t="s">
        <v>22</v>
      </c>
      <c r="E1289" s="9" t="s">
        <v>27</v>
      </c>
      <c r="F1289" s="9">
        <v>50</v>
      </c>
      <c r="G1289" s="19">
        <v>212.12</v>
      </c>
      <c r="H1289" s="14">
        <v>212.12</v>
      </c>
    </row>
    <row r="1290" spans="3:8" x14ac:dyDescent="0.3">
      <c r="C1290" s="9" t="s">
        <v>49</v>
      </c>
      <c r="D1290" s="9" t="s">
        <v>22</v>
      </c>
      <c r="E1290" s="9" t="s">
        <v>27</v>
      </c>
      <c r="F1290" s="9">
        <v>10</v>
      </c>
      <c r="G1290" s="19">
        <v>211.97</v>
      </c>
      <c r="H1290" s="14">
        <v>211.97</v>
      </c>
    </row>
    <row r="1291" spans="3:8" x14ac:dyDescent="0.3">
      <c r="C1291" s="11" t="s">
        <v>56</v>
      </c>
      <c r="D1291" s="11" t="s">
        <v>22</v>
      </c>
      <c r="E1291" s="11" t="s">
        <v>27</v>
      </c>
      <c r="F1291" s="11">
        <v>31</v>
      </c>
      <c r="G1291" s="20">
        <v>211.55</v>
      </c>
      <c r="H1291" s="15">
        <v>211.55</v>
      </c>
    </row>
    <row r="1292" spans="3:8" x14ac:dyDescent="0.3">
      <c r="C1292" s="9" t="s">
        <v>59</v>
      </c>
      <c r="D1292" s="9" t="s">
        <v>29</v>
      </c>
      <c r="E1292" s="9" t="s">
        <v>27</v>
      </c>
      <c r="F1292" s="9">
        <v>20</v>
      </c>
      <c r="G1292" s="19">
        <v>211.42</v>
      </c>
      <c r="H1292" s="14">
        <v>211.42</v>
      </c>
    </row>
    <row r="1293" spans="3:8" x14ac:dyDescent="0.3">
      <c r="C1293" s="9" t="s">
        <v>56</v>
      </c>
      <c r="D1293" s="9" t="s">
        <v>29</v>
      </c>
      <c r="E1293" s="9" t="s">
        <v>17</v>
      </c>
      <c r="F1293" s="9">
        <v>21</v>
      </c>
      <c r="G1293" s="19">
        <v>210.86</v>
      </c>
      <c r="H1293" s="14">
        <v>210.86</v>
      </c>
    </row>
    <row r="1294" spans="3:8" x14ac:dyDescent="0.3">
      <c r="C1294" s="11" t="s">
        <v>56</v>
      </c>
      <c r="D1294" s="11" t="s">
        <v>29</v>
      </c>
      <c r="E1294" s="11" t="s">
        <v>27</v>
      </c>
      <c r="F1294" s="11">
        <v>43</v>
      </c>
      <c r="G1294" s="20">
        <v>210.66</v>
      </c>
      <c r="H1294" s="15">
        <v>210.66</v>
      </c>
    </row>
    <row r="1295" spans="3:8" x14ac:dyDescent="0.3">
      <c r="C1295" s="11" t="s">
        <v>36</v>
      </c>
      <c r="D1295" s="11" t="s">
        <v>22</v>
      </c>
      <c r="E1295" s="11" t="s">
        <v>30</v>
      </c>
      <c r="F1295" s="11">
        <v>3</v>
      </c>
      <c r="G1295" s="20">
        <v>210.5025</v>
      </c>
      <c r="H1295" s="15">
        <v>210.5025</v>
      </c>
    </row>
    <row r="1296" spans="3:8" x14ac:dyDescent="0.3">
      <c r="C1296" s="9" t="s">
        <v>108</v>
      </c>
      <c r="D1296" s="9" t="s">
        <v>22</v>
      </c>
      <c r="E1296" s="9" t="s">
        <v>27</v>
      </c>
      <c r="F1296" s="9">
        <v>36</v>
      </c>
      <c r="G1296" s="19">
        <v>209.53</v>
      </c>
      <c r="H1296" s="14">
        <v>209.53</v>
      </c>
    </row>
    <row r="1297" spans="3:8" x14ac:dyDescent="0.3">
      <c r="C1297" s="9" t="s">
        <v>40</v>
      </c>
      <c r="D1297" s="9" t="s">
        <v>22</v>
      </c>
      <c r="E1297" s="9" t="s">
        <v>27</v>
      </c>
      <c r="F1297" s="9">
        <v>39</v>
      </c>
      <c r="G1297" s="19">
        <v>209.33</v>
      </c>
      <c r="H1297" s="14">
        <v>209.33</v>
      </c>
    </row>
    <row r="1298" spans="3:8" x14ac:dyDescent="0.3">
      <c r="C1298" s="9" t="s">
        <v>26</v>
      </c>
      <c r="D1298" s="9" t="s">
        <v>44</v>
      </c>
      <c r="E1298" s="9" t="s">
        <v>27</v>
      </c>
      <c r="F1298" s="9">
        <v>6</v>
      </c>
      <c r="G1298" s="19">
        <v>209</v>
      </c>
      <c r="H1298" s="14">
        <v>209</v>
      </c>
    </row>
    <row r="1299" spans="3:8" x14ac:dyDescent="0.3">
      <c r="C1299" s="11" t="s">
        <v>15</v>
      </c>
      <c r="D1299" s="11" t="s">
        <v>16</v>
      </c>
      <c r="E1299" s="11" t="s">
        <v>17</v>
      </c>
      <c r="F1299" s="11">
        <v>43</v>
      </c>
      <c r="G1299" s="20">
        <v>208.77</v>
      </c>
      <c r="H1299" s="15">
        <v>208.77</v>
      </c>
    </row>
    <row r="1300" spans="3:8" x14ac:dyDescent="0.3">
      <c r="C1300" s="11" t="s">
        <v>126</v>
      </c>
      <c r="D1300" s="11" t="s">
        <v>16</v>
      </c>
      <c r="E1300" s="11" t="s">
        <v>17</v>
      </c>
      <c r="F1300" s="11">
        <v>26</v>
      </c>
      <c r="G1300" s="20">
        <v>208.6</v>
      </c>
      <c r="H1300" s="15">
        <v>208.6</v>
      </c>
    </row>
    <row r="1301" spans="3:8" x14ac:dyDescent="0.3">
      <c r="C1301" s="11" t="s">
        <v>15</v>
      </c>
      <c r="D1301" s="11" t="s">
        <v>22</v>
      </c>
      <c r="E1301" s="11" t="s">
        <v>27</v>
      </c>
      <c r="F1301" s="11">
        <v>29</v>
      </c>
      <c r="G1301" s="20">
        <v>208.47</v>
      </c>
      <c r="H1301" s="15">
        <v>208.47</v>
      </c>
    </row>
    <row r="1302" spans="3:8" x14ac:dyDescent="0.3">
      <c r="C1302" s="9" t="s">
        <v>26</v>
      </c>
      <c r="D1302" s="9" t="s">
        <v>16</v>
      </c>
      <c r="E1302" s="9" t="s">
        <v>27</v>
      </c>
      <c r="F1302" s="9">
        <v>17</v>
      </c>
      <c r="G1302" s="19">
        <v>207.19</v>
      </c>
      <c r="H1302" s="14">
        <v>207.19</v>
      </c>
    </row>
    <row r="1303" spans="3:8" x14ac:dyDescent="0.3">
      <c r="C1303" s="9" t="s">
        <v>26</v>
      </c>
      <c r="D1303" s="9" t="s">
        <v>22</v>
      </c>
      <c r="E1303" s="9" t="s">
        <v>27</v>
      </c>
      <c r="F1303" s="9">
        <v>48</v>
      </c>
      <c r="G1303" s="19">
        <v>207.08</v>
      </c>
      <c r="H1303" s="14">
        <v>207.08</v>
      </c>
    </row>
    <row r="1304" spans="3:8" x14ac:dyDescent="0.3">
      <c r="C1304" s="11" t="s">
        <v>15</v>
      </c>
      <c r="D1304" s="11" t="s">
        <v>29</v>
      </c>
      <c r="E1304" s="11" t="s">
        <v>27</v>
      </c>
      <c r="F1304" s="11">
        <v>2</v>
      </c>
      <c r="G1304" s="20">
        <v>206.68</v>
      </c>
      <c r="H1304" s="15">
        <v>206.68</v>
      </c>
    </row>
    <row r="1305" spans="3:8" x14ac:dyDescent="0.3">
      <c r="C1305" s="9" t="s">
        <v>15</v>
      </c>
      <c r="D1305" s="9" t="s">
        <v>29</v>
      </c>
      <c r="E1305" s="9" t="s">
        <v>30</v>
      </c>
      <c r="F1305" s="9">
        <v>24</v>
      </c>
      <c r="G1305" s="19">
        <v>206.34</v>
      </c>
      <c r="H1305" s="14">
        <v>206.34</v>
      </c>
    </row>
    <row r="1306" spans="3:8" x14ac:dyDescent="0.3">
      <c r="C1306" s="9" t="s">
        <v>56</v>
      </c>
      <c r="D1306" s="9" t="s">
        <v>22</v>
      </c>
      <c r="E1306" s="9" t="s">
        <v>27</v>
      </c>
      <c r="F1306" s="9">
        <v>42</v>
      </c>
      <c r="G1306" s="19">
        <v>206.2</v>
      </c>
      <c r="H1306" s="14">
        <v>206.2</v>
      </c>
    </row>
    <row r="1307" spans="3:8" x14ac:dyDescent="0.3">
      <c r="C1307" s="11" t="s">
        <v>59</v>
      </c>
      <c r="D1307" s="11" t="s">
        <v>29</v>
      </c>
      <c r="E1307" s="11" t="s">
        <v>30</v>
      </c>
      <c r="F1307" s="11">
        <v>22</v>
      </c>
      <c r="G1307" s="20">
        <v>205.88</v>
      </c>
      <c r="H1307" s="15">
        <v>205.88</v>
      </c>
    </row>
    <row r="1308" spans="3:8" x14ac:dyDescent="0.3">
      <c r="C1308" s="11" t="s">
        <v>59</v>
      </c>
      <c r="D1308" s="11" t="s">
        <v>22</v>
      </c>
      <c r="E1308" s="11" t="s">
        <v>27</v>
      </c>
      <c r="F1308" s="11">
        <v>33</v>
      </c>
      <c r="G1308" s="20">
        <v>205.52</v>
      </c>
      <c r="H1308" s="15">
        <v>205.52</v>
      </c>
    </row>
    <row r="1309" spans="3:8" x14ac:dyDescent="0.3">
      <c r="C1309" s="9" t="s">
        <v>36</v>
      </c>
      <c r="D1309" s="9" t="s">
        <v>22</v>
      </c>
      <c r="E1309" s="9" t="s">
        <v>30</v>
      </c>
      <c r="F1309" s="9">
        <v>6</v>
      </c>
      <c r="G1309" s="19">
        <v>205.24</v>
      </c>
      <c r="H1309" s="14">
        <v>205.24</v>
      </c>
    </row>
    <row r="1310" spans="3:8" x14ac:dyDescent="0.3">
      <c r="C1310" s="9" t="s">
        <v>40</v>
      </c>
      <c r="D1310" s="9" t="s">
        <v>16</v>
      </c>
      <c r="E1310" s="9" t="s">
        <v>27</v>
      </c>
      <c r="F1310" s="9">
        <v>44</v>
      </c>
      <c r="G1310" s="19">
        <v>205.11</v>
      </c>
      <c r="H1310" s="14">
        <v>205.11</v>
      </c>
    </row>
    <row r="1311" spans="3:8" x14ac:dyDescent="0.3">
      <c r="C1311" s="11" t="s">
        <v>56</v>
      </c>
      <c r="D1311" s="11" t="s">
        <v>29</v>
      </c>
      <c r="E1311" s="11" t="s">
        <v>27</v>
      </c>
      <c r="F1311" s="11">
        <v>48</v>
      </c>
      <c r="G1311" s="20">
        <v>204.15</v>
      </c>
      <c r="H1311" s="15">
        <v>204.15</v>
      </c>
    </row>
    <row r="1312" spans="3:8" x14ac:dyDescent="0.3">
      <c r="C1312" s="11" t="s">
        <v>40</v>
      </c>
      <c r="D1312" s="11" t="s">
        <v>29</v>
      </c>
      <c r="E1312" s="11" t="s">
        <v>27</v>
      </c>
      <c r="F1312" s="11">
        <v>28</v>
      </c>
      <c r="G1312" s="20">
        <v>203.99</v>
      </c>
      <c r="H1312" s="15">
        <v>203.99</v>
      </c>
    </row>
    <row r="1313" spans="3:8" x14ac:dyDescent="0.3">
      <c r="C1313" s="9" t="s">
        <v>36</v>
      </c>
      <c r="D1313" s="9" t="s">
        <v>29</v>
      </c>
      <c r="E1313" s="9" t="s">
        <v>27</v>
      </c>
      <c r="F1313" s="9">
        <v>21</v>
      </c>
      <c r="G1313" s="19">
        <v>203.55</v>
      </c>
      <c r="H1313" s="14">
        <v>203.55</v>
      </c>
    </row>
    <row r="1314" spans="3:8" x14ac:dyDescent="0.3">
      <c r="C1314" s="11" t="s">
        <v>36</v>
      </c>
      <c r="D1314" s="11" t="s">
        <v>29</v>
      </c>
      <c r="E1314" s="11" t="s">
        <v>17</v>
      </c>
      <c r="F1314" s="11">
        <v>2</v>
      </c>
      <c r="G1314" s="20">
        <v>203.3</v>
      </c>
      <c r="H1314" s="15">
        <v>203.3</v>
      </c>
    </row>
    <row r="1315" spans="3:8" x14ac:dyDescent="0.3">
      <c r="C1315" s="9" t="s">
        <v>43</v>
      </c>
      <c r="D1315" s="9" t="s">
        <v>22</v>
      </c>
      <c r="E1315" s="9" t="s">
        <v>27</v>
      </c>
      <c r="F1315" s="9">
        <v>47</v>
      </c>
      <c r="G1315" s="19">
        <v>202.64</v>
      </c>
      <c r="H1315" s="14">
        <v>202.64</v>
      </c>
    </row>
    <row r="1316" spans="3:8" x14ac:dyDescent="0.3">
      <c r="C1316" s="9" t="s">
        <v>15</v>
      </c>
      <c r="D1316" s="9" t="s">
        <v>29</v>
      </c>
      <c r="E1316" s="9" t="s">
        <v>27</v>
      </c>
      <c r="F1316" s="9">
        <v>38</v>
      </c>
      <c r="G1316" s="19">
        <v>202.42</v>
      </c>
      <c r="H1316" s="14">
        <v>202.42</v>
      </c>
    </row>
    <row r="1317" spans="3:8" x14ac:dyDescent="0.3">
      <c r="C1317" s="11" t="s">
        <v>59</v>
      </c>
      <c r="D1317" s="11" t="s">
        <v>16</v>
      </c>
      <c r="E1317" s="11" t="s">
        <v>27</v>
      </c>
      <c r="F1317" s="11">
        <v>17</v>
      </c>
      <c r="G1317" s="20">
        <v>201.72</v>
      </c>
      <c r="H1317" s="15">
        <v>201.72</v>
      </c>
    </row>
    <row r="1318" spans="3:8" x14ac:dyDescent="0.3">
      <c r="C1318" s="9" t="s">
        <v>56</v>
      </c>
      <c r="D1318" s="9" t="s">
        <v>29</v>
      </c>
      <c r="E1318" s="9" t="s">
        <v>27</v>
      </c>
      <c r="F1318" s="9">
        <v>37</v>
      </c>
      <c r="G1318" s="19">
        <v>201.14</v>
      </c>
      <c r="H1318" s="14">
        <v>201.14</v>
      </c>
    </row>
    <row r="1319" spans="3:8" x14ac:dyDescent="0.3">
      <c r="C1319" s="11" t="s">
        <v>108</v>
      </c>
      <c r="D1319" s="11" t="s">
        <v>29</v>
      </c>
      <c r="E1319" s="11" t="s">
        <v>27</v>
      </c>
      <c r="F1319" s="11">
        <v>30</v>
      </c>
      <c r="G1319" s="20">
        <v>200.24</v>
      </c>
      <c r="H1319" s="15">
        <v>200.24</v>
      </c>
    </row>
    <row r="1320" spans="3:8" x14ac:dyDescent="0.3">
      <c r="C1320" s="9" t="s">
        <v>15</v>
      </c>
      <c r="D1320" s="9" t="s">
        <v>22</v>
      </c>
      <c r="E1320" s="9" t="s">
        <v>27</v>
      </c>
      <c r="F1320" s="9">
        <v>47</v>
      </c>
      <c r="G1320" s="19">
        <v>199.48</v>
      </c>
      <c r="H1320" s="14">
        <v>199.48</v>
      </c>
    </row>
    <row r="1321" spans="3:8" x14ac:dyDescent="0.3">
      <c r="C1321" s="11" t="s">
        <v>59</v>
      </c>
      <c r="D1321" s="11" t="s">
        <v>16</v>
      </c>
      <c r="E1321" s="11" t="s">
        <v>27</v>
      </c>
      <c r="F1321" s="11">
        <v>42</v>
      </c>
      <c r="G1321" s="20">
        <v>199.24</v>
      </c>
      <c r="H1321" s="15">
        <v>199.24</v>
      </c>
    </row>
    <row r="1322" spans="3:8" x14ac:dyDescent="0.3">
      <c r="C1322" s="9" t="s">
        <v>59</v>
      </c>
      <c r="D1322" s="9" t="s">
        <v>22</v>
      </c>
      <c r="E1322" s="9" t="s">
        <v>27</v>
      </c>
      <c r="F1322" s="9">
        <v>30</v>
      </c>
      <c r="G1322" s="19">
        <v>199.11</v>
      </c>
      <c r="H1322" s="14">
        <v>199.11</v>
      </c>
    </row>
    <row r="1323" spans="3:8" x14ac:dyDescent="0.3">
      <c r="C1323" s="11" t="s">
        <v>15</v>
      </c>
      <c r="D1323" s="11" t="s">
        <v>16</v>
      </c>
      <c r="E1323" s="11" t="s">
        <v>17</v>
      </c>
      <c r="F1323" s="11">
        <v>4</v>
      </c>
      <c r="G1323" s="20">
        <v>198.72</v>
      </c>
      <c r="H1323" s="15">
        <v>198.72</v>
      </c>
    </row>
    <row r="1324" spans="3:8" x14ac:dyDescent="0.3">
      <c r="C1324" s="9" t="s">
        <v>108</v>
      </c>
      <c r="D1324" s="9" t="s">
        <v>16</v>
      </c>
      <c r="E1324" s="9" t="s">
        <v>27</v>
      </c>
      <c r="F1324" s="9">
        <v>28</v>
      </c>
      <c r="G1324" s="19">
        <v>198.21</v>
      </c>
      <c r="H1324" s="14">
        <v>198.21</v>
      </c>
    </row>
    <row r="1325" spans="3:8" x14ac:dyDescent="0.3">
      <c r="C1325" s="9" t="s">
        <v>56</v>
      </c>
      <c r="D1325" s="9" t="s">
        <v>22</v>
      </c>
      <c r="E1325" s="9" t="s">
        <v>27</v>
      </c>
      <c r="F1325" s="9">
        <v>27</v>
      </c>
      <c r="G1325" s="19">
        <v>198.13</v>
      </c>
      <c r="H1325" s="14">
        <v>198.13</v>
      </c>
    </row>
    <row r="1326" spans="3:8" x14ac:dyDescent="0.3">
      <c r="C1326" s="11" t="s">
        <v>56</v>
      </c>
      <c r="D1326" s="11" t="s">
        <v>44</v>
      </c>
      <c r="E1326" s="11" t="s">
        <v>27</v>
      </c>
      <c r="F1326" s="11">
        <v>32</v>
      </c>
      <c r="G1326" s="20">
        <v>197.93</v>
      </c>
      <c r="H1326" s="15">
        <v>197.93</v>
      </c>
    </row>
    <row r="1327" spans="3:8" x14ac:dyDescent="0.3">
      <c r="C1327" s="11" t="s">
        <v>56</v>
      </c>
      <c r="D1327" s="11" t="s">
        <v>44</v>
      </c>
      <c r="E1327" s="11" t="s">
        <v>27</v>
      </c>
      <c r="F1327" s="11">
        <v>31</v>
      </c>
      <c r="G1327" s="20">
        <v>197.59</v>
      </c>
      <c r="H1327" s="15">
        <v>197.59</v>
      </c>
    </row>
    <row r="1328" spans="3:8" x14ac:dyDescent="0.3">
      <c r="C1328" s="11" t="s">
        <v>108</v>
      </c>
      <c r="D1328" s="11" t="s">
        <v>44</v>
      </c>
      <c r="E1328" s="11" t="s">
        <v>17</v>
      </c>
      <c r="F1328" s="11">
        <v>39</v>
      </c>
      <c r="G1328" s="20">
        <v>197.56</v>
      </c>
      <c r="H1328" s="15">
        <v>197.56</v>
      </c>
    </row>
    <row r="1329" spans="3:8" x14ac:dyDescent="0.3">
      <c r="C1329" s="11" t="s">
        <v>56</v>
      </c>
      <c r="D1329" s="11" t="s">
        <v>16</v>
      </c>
      <c r="E1329" s="11" t="s">
        <v>27</v>
      </c>
      <c r="F1329" s="11">
        <v>32</v>
      </c>
      <c r="G1329" s="20">
        <v>197.49</v>
      </c>
      <c r="H1329" s="15">
        <v>197.49</v>
      </c>
    </row>
    <row r="1330" spans="3:8" x14ac:dyDescent="0.3">
      <c r="C1330" s="11" t="s">
        <v>56</v>
      </c>
      <c r="D1330" s="11" t="s">
        <v>29</v>
      </c>
      <c r="E1330" s="11" t="s">
        <v>27</v>
      </c>
      <c r="F1330" s="11">
        <v>10</v>
      </c>
      <c r="G1330" s="20">
        <v>197.21</v>
      </c>
      <c r="H1330" s="15">
        <v>197.21</v>
      </c>
    </row>
    <row r="1331" spans="3:8" x14ac:dyDescent="0.3">
      <c r="C1331" s="9" t="s">
        <v>56</v>
      </c>
      <c r="D1331" s="9" t="s">
        <v>16</v>
      </c>
      <c r="E1331" s="9" t="s">
        <v>27</v>
      </c>
      <c r="F1331" s="9">
        <v>27</v>
      </c>
      <c r="G1331" s="19">
        <v>197.15</v>
      </c>
      <c r="H1331" s="14">
        <v>197.15</v>
      </c>
    </row>
    <row r="1332" spans="3:8" x14ac:dyDescent="0.3">
      <c r="C1332" s="9" t="s">
        <v>15</v>
      </c>
      <c r="D1332" s="9" t="s">
        <v>22</v>
      </c>
      <c r="E1332" s="9" t="s">
        <v>27</v>
      </c>
      <c r="F1332" s="9">
        <v>40</v>
      </c>
      <c r="G1332" s="19">
        <v>197.1</v>
      </c>
      <c r="H1332" s="14">
        <v>197.1</v>
      </c>
    </row>
    <row r="1333" spans="3:8" x14ac:dyDescent="0.3">
      <c r="C1333" s="11" t="s">
        <v>15</v>
      </c>
      <c r="D1333" s="11" t="s">
        <v>16</v>
      </c>
      <c r="E1333" s="11" t="s">
        <v>27</v>
      </c>
      <c r="F1333" s="11">
        <v>16</v>
      </c>
      <c r="G1333" s="20">
        <v>196.98</v>
      </c>
      <c r="H1333" s="15">
        <v>196.98</v>
      </c>
    </row>
    <row r="1334" spans="3:8" x14ac:dyDescent="0.3">
      <c r="C1334" s="11" t="s">
        <v>36</v>
      </c>
      <c r="D1334" s="11" t="s">
        <v>29</v>
      </c>
      <c r="E1334" s="11" t="s">
        <v>30</v>
      </c>
      <c r="F1334" s="11">
        <v>2</v>
      </c>
      <c r="G1334" s="20">
        <v>196.85149999999999</v>
      </c>
      <c r="H1334" s="15">
        <v>196.85149999999999</v>
      </c>
    </row>
    <row r="1335" spans="3:8" x14ac:dyDescent="0.3">
      <c r="C1335" s="11" t="s">
        <v>56</v>
      </c>
      <c r="D1335" s="11" t="s">
        <v>16</v>
      </c>
      <c r="E1335" s="11" t="s">
        <v>27</v>
      </c>
      <c r="F1335" s="11">
        <v>50</v>
      </c>
      <c r="G1335" s="20">
        <v>196.39</v>
      </c>
      <c r="H1335" s="15">
        <v>196.39</v>
      </c>
    </row>
    <row r="1336" spans="3:8" x14ac:dyDescent="0.3">
      <c r="C1336" s="11" t="s">
        <v>15</v>
      </c>
      <c r="D1336" s="11" t="s">
        <v>22</v>
      </c>
      <c r="E1336" s="11" t="s">
        <v>30</v>
      </c>
      <c r="F1336" s="11">
        <v>19</v>
      </c>
      <c r="G1336" s="20">
        <v>195.96</v>
      </c>
      <c r="H1336" s="15">
        <v>195.96</v>
      </c>
    </row>
    <row r="1337" spans="3:8" x14ac:dyDescent="0.3">
      <c r="C1337" s="11" t="s">
        <v>108</v>
      </c>
      <c r="D1337" s="11" t="s">
        <v>44</v>
      </c>
      <c r="E1337" s="11" t="s">
        <v>27</v>
      </c>
      <c r="F1337" s="11">
        <v>23</v>
      </c>
      <c r="G1337" s="20">
        <v>195.61</v>
      </c>
      <c r="H1337" s="15">
        <v>195.61</v>
      </c>
    </row>
    <row r="1338" spans="3:8" x14ac:dyDescent="0.3">
      <c r="C1338" s="11" t="s">
        <v>40</v>
      </c>
      <c r="D1338" s="11" t="s">
        <v>29</v>
      </c>
      <c r="E1338" s="11" t="s">
        <v>27</v>
      </c>
      <c r="F1338" s="11">
        <v>37</v>
      </c>
      <c r="G1338" s="20">
        <v>195.51</v>
      </c>
      <c r="H1338" s="15">
        <v>195.51</v>
      </c>
    </row>
    <row r="1339" spans="3:8" x14ac:dyDescent="0.3">
      <c r="C1339" s="9" t="s">
        <v>56</v>
      </c>
      <c r="D1339" s="9" t="s">
        <v>22</v>
      </c>
      <c r="E1339" s="9" t="s">
        <v>27</v>
      </c>
      <c r="F1339" s="9">
        <v>28</v>
      </c>
      <c r="G1339" s="19">
        <v>195.11</v>
      </c>
      <c r="H1339" s="14">
        <v>195.11</v>
      </c>
    </row>
    <row r="1340" spans="3:8" x14ac:dyDescent="0.3">
      <c r="C1340" s="11" t="s">
        <v>43</v>
      </c>
      <c r="D1340" s="11" t="s">
        <v>16</v>
      </c>
      <c r="E1340" s="11" t="s">
        <v>17</v>
      </c>
      <c r="F1340" s="11">
        <v>8</v>
      </c>
      <c r="G1340" s="20">
        <v>194.11</v>
      </c>
      <c r="H1340" s="15">
        <v>194.11</v>
      </c>
    </row>
    <row r="1341" spans="3:8" x14ac:dyDescent="0.3">
      <c r="C1341" s="11" t="s">
        <v>59</v>
      </c>
      <c r="D1341" s="11" t="s">
        <v>44</v>
      </c>
      <c r="E1341" s="11" t="s">
        <v>27</v>
      </c>
      <c r="F1341" s="11">
        <v>23</v>
      </c>
      <c r="G1341" s="20">
        <v>193.84</v>
      </c>
      <c r="H1341" s="15">
        <v>193.84</v>
      </c>
    </row>
    <row r="1342" spans="3:8" x14ac:dyDescent="0.3">
      <c r="C1342" s="9" t="s">
        <v>56</v>
      </c>
      <c r="D1342" s="9" t="s">
        <v>44</v>
      </c>
      <c r="E1342" s="9" t="s">
        <v>27</v>
      </c>
      <c r="F1342" s="9">
        <v>19</v>
      </c>
      <c r="G1342" s="19">
        <v>193.25</v>
      </c>
      <c r="H1342" s="14">
        <v>193.25</v>
      </c>
    </row>
    <row r="1343" spans="3:8" x14ac:dyDescent="0.3">
      <c r="C1343" s="11" t="s">
        <v>108</v>
      </c>
      <c r="D1343" s="11" t="s">
        <v>29</v>
      </c>
      <c r="E1343" s="11" t="s">
        <v>27</v>
      </c>
      <c r="F1343" s="11">
        <v>47</v>
      </c>
      <c r="G1343" s="20">
        <v>193.15</v>
      </c>
      <c r="H1343" s="15">
        <v>193.15</v>
      </c>
    </row>
    <row r="1344" spans="3:8" x14ac:dyDescent="0.3">
      <c r="C1344" s="11" t="s">
        <v>49</v>
      </c>
      <c r="D1344" s="11" t="s">
        <v>44</v>
      </c>
      <c r="E1344" s="11" t="s">
        <v>27</v>
      </c>
      <c r="F1344" s="11">
        <v>24</v>
      </c>
      <c r="G1344" s="20">
        <v>192.8</v>
      </c>
      <c r="H1344" s="15">
        <v>192.8</v>
      </c>
    </row>
    <row r="1345" spans="3:8" x14ac:dyDescent="0.3">
      <c r="C1345" s="11" t="s">
        <v>108</v>
      </c>
      <c r="D1345" s="11" t="s">
        <v>16</v>
      </c>
      <c r="E1345" s="11" t="s">
        <v>27</v>
      </c>
      <c r="F1345" s="11">
        <v>40</v>
      </c>
      <c r="G1345" s="20">
        <v>192.54</v>
      </c>
      <c r="H1345" s="15">
        <v>192.54</v>
      </c>
    </row>
    <row r="1346" spans="3:8" x14ac:dyDescent="0.3">
      <c r="C1346" s="11" t="s">
        <v>15</v>
      </c>
      <c r="D1346" s="11" t="s">
        <v>22</v>
      </c>
      <c r="E1346" s="11" t="s">
        <v>17</v>
      </c>
      <c r="F1346" s="11">
        <v>1</v>
      </c>
      <c r="G1346" s="20">
        <v>192.49</v>
      </c>
      <c r="H1346" s="15">
        <v>192.49</v>
      </c>
    </row>
    <row r="1347" spans="3:8" x14ac:dyDescent="0.3">
      <c r="C1347" s="9" t="s">
        <v>36</v>
      </c>
      <c r="D1347" s="9" t="s">
        <v>29</v>
      </c>
      <c r="E1347" s="9" t="s">
        <v>27</v>
      </c>
      <c r="F1347" s="9">
        <v>34</v>
      </c>
      <c r="G1347" s="19">
        <v>192.23</v>
      </c>
      <c r="H1347" s="14">
        <v>192.23</v>
      </c>
    </row>
    <row r="1348" spans="3:8" x14ac:dyDescent="0.3">
      <c r="C1348" s="9" t="s">
        <v>265</v>
      </c>
      <c r="D1348" s="9" t="s">
        <v>44</v>
      </c>
      <c r="E1348" s="9" t="s">
        <v>27</v>
      </c>
      <c r="F1348" s="9">
        <v>47</v>
      </c>
      <c r="G1348" s="19">
        <v>191.13</v>
      </c>
      <c r="H1348" s="14">
        <v>191.13</v>
      </c>
    </row>
    <row r="1349" spans="3:8" x14ac:dyDescent="0.3">
      <c r="C1349" s="11" t="s">
        <v>36</v>
      </c>
      <c r="D1349" s="11" t="s">
        <v>16</v>
      </c>
      <c r="E1349" s="11" t="s">
        <v>27</v>
      </c>
      <c r="F1349" s="11">
        <v>21</v>
      </c>
      <c r="G1349" s="20">
        <v>190.99</v>
      </c>
      <c r="H1349" s="15">
        <v>190.99</v>
      </c>
    </row>
    <row r="1350" spans="3:8" x14ac:dyDescent="0.3">
      <c r="C1350" s="11" t="s">
        <v>40</v>
      </c>
      <c r="D1350" s="11" t="s">
        <v>22</v>
      </c>
      <c r="E1350" s="11" t="s">
        <v>27</v>
      </c>
      <c r="F1350" s="11">
        <v>31</v>
      </c>
      <c r="G1350" s="20">
        <v>190.06</v>
      </c>
      <c r="H1350" s="15">
        <v>190.06</v>
      </c>
    </row>
    <row r="1351" spans="3:8" x14ac:dyDescent="0.3">
      <c r="C1351" s="9" t="s">
        <v>108</v>
      </c>
      <c r="D1351" s="9" t="s">
        <v>29</v>
      </c>
      <c r="E1351" s="9" t="s">
        <v>27</v>
      </c>
      <c r="F1351" s="9">
        <v>13</v>
      </c>
      <c r="G1351" s="19">
        <v>189.99</v>
      </c>
      <c r="H1351" s="14">
        <v>189.99</v>
      </c>
    </row>
    <row r="1352" spans="3:8" x14ac:dyDescent="0.3">
      <c r="C1352" s="9" t="s">
        <v>108</v>
      </c>
      <c r="D1352" s="9" t="s">
        <v>29</v>
      </c>
      <c r="E1352" s="9" t="s">
        <v>27</v>
      </c>
      <c r="F1352" s="9">
        <v>7</v>
      </c>
      <c r="G1352" s="19">
        <v>189.73</v>
      </c>
      <c r="H1352" s="14">
        <v>189.73</v>
      </c>
    </row>
    <row r="1353" spans="3:8" x14ac:dyDescent="0.3">
      <c r="C1353" s="9" t="s">
        <v>59</v>
      </c>
      <c r="D1353" s="9" t="s">
        <v>29</v>
      </c>
      <c r="E1353" s="9" t="s">
        <v>27</v>
      </c>
      <c r="F1353" s="9">
        <v>38</v>
      </c>
      <c r="G1353" s="19">
        <v>189.49</v>
      </c>
      <c r="H1353" s="14">
        <v>189.49</v>
      </c>
    </row>
    <row r="1354" spans="3:8" x14ac:dyDescent="0.3">
      <c r="C1354" s="11" t="s">
        <v>15</v>
      </c>
      <c r="D1354" s="11" t="s">
        <v>29</v>
      </c>
      <c r="E1354" s="11" t="s">
        <v>27</v>
      </c>
      <c r="F1354" s="11">
        <v>12</v>
      </c>
      <c r="G1354" s="20">
        <v>189.19</v>
      </c>
      <c r="H1354" s="15">
        <v>189.19</v>
      </c>
    </row>
    <row r="1355" spans="3:8" x14ac:dyDescent="0.3">
      <c r="C1355" s="9" t="s">
        <v>36</v>
      </c>
      <c r="D1355" s="9" t="s">
        <v>29</v>
      </c>
      <c r="E1355" s="9" t="s">
        <v>27</v>
      </c>
      <c r="F1355" s="9">
        <v>26</v>
      </c>
      <c r="G1355" s="19">
        <v>188.93</v>
      </c>
      <c r="H1355" s="14">
        <v>188.93</v>
      </c>
    </row>
    <row r="1356" spans="3:8" x14ac:dyDescent="0.3">
      <c r="C1356" s="9" t="s">
        <v>108</v>
      </c>
      <c r="D1356" s="9" t="s">
        <v>44</v>
      </c>
      <c r="E1356" s="9" t="s">
        <v>27</v>
      </c>
      <c r="F1356" s="9">
        <v>24</v>
      </c>
      <c r="G1356" s="19">
        <v>188.47</v>
      </c>
      <c r="H1356" s="14">
        <v>188.47</v>
      </c>
    </row>
    <row r="1357" spans="3:8" x14ac:dyDescent="0.3">
      <c r="C1357" s="9" t="s">
        <v>108</v>
      </c>
      <c r="D1357" s="9" t="s">
        <v>22</v>
      </c>
      <c r="E1357" s="9" t="s">
        <v>27</v>
      </c>
      <c r="F1357" s="9">
        <v>38</v>
      </c>
      <c r="G1357" s="19">
        <v>188.38</v>
      </c>
      <c r="H1357" s="14">
        <v>188.38</v>
      </c>
    </row>
    <row r="1358" spans="3:8" x14ac:dyDescent="0.3">
      <c r="C1358" s="9" t="s">
        <v>56</v>
      </c>
      <c r="D1358" s="9" t="s">
        <v>44</v>
      </c>
      <c r="E1358" s="9" t="s">
        <v>27</v>
      </c>
      <c r="F1358" s="9">
        <v>36</v>
      </c>
      <c r="G1358" s="19">
        <v>188.34</v>
      </c>
      <c r="H1358" s="14">
        <v>188.34</v>
      </c>
    </row>
    <row r="1359" spans="3:8" x14ac:dyDescent="0.3">
      <c r="C1359" s="9" t="s">
        <v>70</v>
      </c>
      <c r="D1359" s="9" t="s">
        <v>29</v>
      </c>
      <c r="E1359" s="9" t="s">
        <v>27</v>
      </c>
      <c r="F1359" s="9">
        <v>50</v>
      </c>
      <c r="G1359" s="19">
        <v>187.83</v>
      </c>
      <c r="H1359" s="14">
        <v>187.83</v>
      </c>
    </row>
    <row r="1360" spans="3:8" x14ac:dyDescent="0.3">
      <c r="C1360" s="11" t="s">
        <v>36</v>
      </c>
      <c r="D1360" s="11" t="s">
        <v>22</v>
      </c>
      <c r="E1360" s="11" t="s">
        <v>27</v>
      </c>
      <c r="F1360" s="11">
        <v>37</v>
      </c>
      <c r="G1360" s="20">
        <v>187.37</v>
      </c>
      <c r="H1360" s="15">
        <v>187.37</v>
      </c>
    </row>
    <row r="1361" spans="3:8" x14ac:dyDescent="0.3">
      <c r="C1361" s="9" t="s">
        <v>59</v>
      </c>
      <c r="D1361" s="9" t="s">
        <v>22</v>
      </c>
      <c r="E1361" s="9" t="s">
        <v>30</v>
      </c>
      <c r="F1361" s="9">
        <v>1</v>
      </c>
      <c r="G1361" s="19">
        <v>187.20400000000001</v>
      </c>
      <c r="H1361" s="14">
        <v>187.20400000000001</v>
      </c>
    </row>
    <row r="1362" spans="3:8" x14ac:dyDescent="0.3">
      <c r="C1362" s="11" t="s">
        <v>36</v>
      </c>
      <c r="D1362" s="11" t="s">
        <v>29</v>
      </c>
      <c r="E1362" s="11" t="s">
        <v>27</v>
      </c>
      <c r="F1362" s="11">
        <v>31</v>
      </c>
      <c r="G1362" s="20">
        <v>187.13</v>
      </c>
      <c r="H1362" s="15">
        <v>187.13</v>
      </c>
    </row>
    <row r="1363" spans="3:8" x14ac:dyDescent="0.3">
      <c r="C1363" s="9" t="s">
        <v>70</v>
      </c>
      <c r="D1363" s="9" t="s">
        <v>22</v>
      </c>
      <c r="E1363" s="9" t="s">
        <v>30</v>
      </c>
      <c r="F1363" s="9">
        <v>38</v>
      </c>
      <c r="G1363" s="19">
        <v>184.99</v>
      </c>
      <c r="H1363" s="14">
        <v>184.99</v>
      </c>
    </row>
    <row r="1364" spans="3:8" x14ac:dyDescent="0.3">
      <c r="C1364" s="9" t="s">
        <v>43</v>
      </c>
      <c r="D1364" s="9" t="s">
        <v>16</v>
      </c>
      <c r="E1364" s="9" t="s">
        <v>30</v>
      </c>
      <c r="F1364" s="9">
        <v>29</v>
      </c>
      <c r="G1364" s="19">
        <v>184.74</v>
      </c>
      <c r="H1364" s="14">
        <v>184.74</v>
      </c>
    </row>
    <row r="1365" spans="3:8" x14ac:dyDescent="0.3">
      <c r="C1365" s="11" t="s">
        <v>43</v>
      </c>
      <c r="D1365" s="11" t="s">
        <v>22</v>
      </c>
      <c r="E1365" s="11" t="s">
        <v>27</v>
      </c>
      <c r="F1365" s="11">
        <v>48</v>
      </c>
      <c r="G1365" s="20">
        <v>184.1</v>
      </c>
      <c r="H1365" s="15">
        <v>184.1</v>
      </c>
    </row>
    <row r="1366" spans="3:8" x14ac:dyDescent="0.3">
      <c r="C1366" s="11" t="s">
        <v>108</v>
      </c>
      <c r="D1366" s="11" t="s">
        <v>29</v>
      </c>
      <c r="E1366" s="11" t="s">
        <v>27</v>
      </c>
      <c r="F1366" s="11">
        <v>28</v>
      </c>
      <c r="G1366" s="20">
        <v>183.65</v>
      </c>
      <c r="H1366" s="15">
        <v>183.65</v>
      </c>
    </row>
    <row r="1367" spans="3:8" x14ac:dyDescent="0.3">
      <c r="C1367" s="11" t="s">
        <v>43</v>
      </c>
      <c r="D1367" s="11" t="s">
        <v>16</v>
      </c>
      <c r="E1367" s="11" t="s">
        <v>30</v>
      </c>
      <c r="F1367" s="11">
        <v>11</v>
      </c>
      <c r="G1367" s="20">
        <v>183.32</v>
      </c>
      <c r="H1367" s="15">
        <v>183.32</v>
      </c>
    </row>
    <row r="1368" spans="3:8" x14ac:dyDescent="0.3">
      <c r="C1368" s="9" t="s">
        <v>43</v>
      </c>
      <c r="D1368" s="9" t="s">
        <v>22</v>
      </c>
      <c r="E1368" s="9" t="s">
        <v>27</v>
      </c>
      <c r="F1368" s="9">
        <v>49</v>
      </c>
      <c r="G1368" s="19">
        <v>183.08</v>
      </c>
      <c r="H1368" s="14">
        <v>183.08</v>
      </c>
    </row>
    <row r="1369" spans="3:8" x14ac:dyDescent="0.3">
      <c r="C1369" s="11" t="s">
        <v>49</v>
      </c>
      <c r="D1369" s="11" t="s">
        <v>22</v>
      </c>
      <c r="E1369" s="11" t="s">
        <v>27</v>
      </c>
      <c r="F1369" s="11">
        <v>1</v>
      </c>
      <c r="G1369" s="20">
        <v>182.4</v>
      </c>
      <c r="H1369" s="15">
        <v>182.4</v>
      </c>
    </row>
    <row r="1370" spans="3:8" x14ac:dyDescent="0.3">
      <c r="C1370" s="9" t="s">
        <v>126</v>
      </c>
      <c r="D1370" s="9" t="s">
        <v>44</v>
      </c>
      <c r="E1370" s="9" t="s">
        <v>27</v>
      </c>
      <c r="F1370" s="9">
        <v>29</v>
      </c>
      <c r="G1370" s="19">
        <v>181.83</v>
      </c>
      <c r="H1370" s="14">
        <v>181.83</v>
      </c>
    </row>
    <row r="1371" spans="3:8" x14ac:dyDescent="0.3">
      <c r="C1371" s="11" t="s">
        <v>15</v>
      </c>
      <c r="D1371" s="11" t="s">
        <v>44</v>
      </c>
      <c r="E1371" s="11" t="s">
        <v>30</v>
      </c>
      <c r="F1371" s="11">
        <v>9</v>
      </c>
      <c r="G1371" s="20">
        <v>181.66</v>
      </c>
      <c r="H1371" s="15">
        <v>181.66</v>
      </c>
    </row>
    <row r="1372" spans="3:8" x14ac:dyDescent="0.3">
      <c r="C1372" s="11" t="s">
        <v>43</v>
      </c>
      <c r="D1372" s="11" t="s">
        <v>22</v>
      </c>
      <c r="E1372" s="11" t="s">
        <v>27</v>
      </c>
      <c r="F1372" s="11">
        <v>44</v>
      </c>
      <c r="G1372" s="20">
        <v>181.61</v>
      </c>
      <c r="H1372" s="15">
        <v>181.61</v>
      </c>
    </row>
    <row r="1373" spans="3:8" x14ac:dyDescent="0.3">
      <c r="C1373" s="9" t="s">
        <v>15</v>
      </c>
      <c r="D1373" s="9" t="s">
        <v>44</v>
      </c>
      <c r="E1373" s="9" t="s">
        <v>27</v>
      </c>
      <c r="F1373" s="9">
        <v>47</v>
      </c>
      <c r="G1373" s="19">
        <v>181.13</v>
      </c>
      <c r="H1373" s="14">
        <v>181.13</v>
      </c>
    </row>
    <row r="1374" spans="3:8" x14ac:dyDescent="0.3">
      <c r="C1374" s="9" t="s">
        <v>56</v>
      </c>
      <c r="D1374" s="9" t="s">
        <v>16</v>
      </c>
      <c r="E1374" s="9" t="s">
        <v>27</v>
      </c>
      <c r="F1374" s="9">
        <v>22</v>
      </c>
      <c r="G1374" s="19">
        <v>180.92</v>
      </c>
      <c r="H1374" s="14">
        <v>180.92</v>
      </c>
    </row>
    <row r="1375" spans="3:8" x14ac:dyDescent="0.3">
      <c r="C1375" s="9" t="s">
        <v>49</v>
      </c>
      <c r="D1375" s="9" t="s">
        <v>29</v>
      </c>
      <c r="E1375" s="9" t="s">
        <v>27</v>
      </c>
      <c r="F1375" s="9">
        <v>46</v>
      </c>
      <c r="G1375" s="19">
        <v>180.56</v>
      </c>
      <c r="H1375" s="14">
        <v>180.56</v>
      </c>
    </row>
    <row r="1376" spans="3:8" x14ac:dyDescent="0.3">
      <c r="C1376" s="11" t="s">
        <v>59</v>
      </c>
      <c r="D1376" s="11" t="s">
        <v>16</v>
      </c>
      <c r="E1376" s="11" t="s">
        <v>27</v>
      </c>
      <c r="F1376" s="11">
        <v>27</v>
      </c>
      <c r="G1376" s="20">
        <v>180.46</v>
      </c>
      <c r="H1376" s="15">
        <v>180.46</v>
      </c>
    </row>
    <row r="1377" spans="3:8" x14ac:dyDescent="0.3">
      <c r="C1377" s="9" t="s">
        <v>56</v>
      </c>
      <c r="D1377" s="9" t="s">
        <v>44</v>
      </c>
      <c r="E1377" s="9" t="s">
        <v>17</v>
      </c>
      <c r="F1377" s="9">
        <v>8</v>
      </c>
      <c r="G1377" s="19">
        <v>180.43</v>
      </c>
      <c r="H1377" s="14">
        <v>180.43</v>
      </c>
    </row>
    <row r="1378" spans="3:8" x14ac:dyDescent="0.3">
      <c r="C1378" s="11" t="s">
        <v>108</v>
      </c>
      <c r="D1378" s="11" t="s">
        <v>22</v>
      </c>
      <c r="E1378" s="11" t="s">
        <v>30</v>
      </c>
      <c r="F1378" s="11">
        <v>8</v>
      </c>
      <c r="G1378" s="20">
        <v>179.66</v>
      </c>
      <c r="H1378" s="15">
        <v>179.66</v>
      </c>
    </row>
    <row r="1379" spans="3:8" x14ac:dyDescent="0.3">
      <c r="C1379" s="9" t="s">
        <v>56</v>
      </c>
      <c r="D1379" s="9" t="s">
        <v>22</v>
      </c>
      <c r="E1379" s="9" t="s">
        <v>27</v>
      </c>
      <c r="F1379" s="9">
        <v>16</v>
      </c>
      <c r="G1379" s="19">
        <v>179.26</v>
      </c>
      <c r="H1379" s="14">
        <v>179.26</v>
      </c>
    </row>
    <row r="1380" spans="3:8" x14ac:dyDescent="0.3">
      <c r="C1380" s="9" t="s">
        <v>15</v>
      </c>
      <c r="D1380" s="9" t="s">
        <v>16</v>
      </c>
      <c r="E1380" s="9" t="s">
        <v>27</v>
      </c>
      <c r="F1380" s="9">
        <v>24</v>
      </c>
      <c r="G1380" s="19">
        <v>178.92</v>
      </c>
      <c r="H1380" s="14">
        <v>178.92</v>
      </c>
    </row>
    <row r="1381" spans="3:8" x14ac:dyDescent="0.3">
      <c r="C1381" s="9" t="s">
        <v>26</v>
      </c>
      <c r="D1381" s="9" t="s">
        <v>29</v>
      </c>
      <c r="E1381" s="9" t="s">
        <v>17</v>
      </c>
      <c r="F1381" s="9">
        <v>8</v>
      </c>
      <c r="G1381" s="19">
        <v>178.78</v>
      </c>
      <c r="H1381" s="14">
        <v>178.78</v>
      </c>
    </row>
    <row r="1382" spans="3:8" x14ac:dyDescent="0.3">
      <c r="C1382" s="9" t="s">
        <v>108</v>
      </c>
      <c r="D1382" s="9" t="s">
        <v>16</v>
      </c>
      <c r="E1382" s="9" t="s">
        <v>27</v>
      </c>
      <c r="F1382" s="9">
        <v>21</v>
      </c>
      <c r="G1382" s="19">
        <v>177.06</v>
      </c>
      <c r="H1382" s="14">
        <v>177.06</v>
      </c>
    </row>
    <row r="1383" spans="3:8" x14ac:dyDescent="0.3">
      <c r="C1383" s="9" t="s">
        <v>15</v>
      </c>
      <c r="D1383" s="9" t="s">
        <v>44</v>
      </c>
      <c r="E1383" s="9" t="s">
        <v>27</v>
      </c>
      <c r="F1383" s="9">
        <v>6</v>
      </c>
      <c r="G1383" s="19">
        <v>176.58</v>
      </c>
      <c r="H1383" s="14">
        <v>176.58</v>
      </c>
    </row>
    <row r="1384" spans="3:8" x14ac:dyDescent="0.3">
      <c r="C1384" s="11" t="s">
        <v>56</v>
      </c>
      <c r="D1384" s="11" t="s">
        <v>22</v>
      </c>
      <c r="E1384" s="11" t="s">
        <v>27</v>
      </c>
      <c r="F1384" s="11">
        <v>29</v>
      </c>
      <c r="G1384" s="20">
        <v>176.5</v>
      </c>
      <c r="H1384" s="15">
        <v>176.5</v>
      </c>
    </row>
    <row r="1385" spans="3:8" x14ac:dyDescent="0.3">
      <c r="C1385" s="11" t="s">
        <v>36</v>
      </c>
      <c r="D1385" s="11" t="s">
        <v>29</v>
      </c>
      <c r="E1385" s="11" t="s">
        <v>27</v>
      </c>
      <c r="F1385" s="11">
        <v>36</v>
      </c>
      <c r="G1385" s="20">
        <v>176.35</v>
      </c>
      <c r="H1385" s="15">
        <v>176.35</v>
      </c>
    </row>
    <row r="1386" spans="3:8" x14ac:dyDescent="0.3">
      <c r="C1386" s="9" t="s">
        <v>26</v>
      </c>
      <c r="D1386" s="9" t="s">
        <v>22</v>
      </c>
      <c r="E1386" s="9" t="s">
        <v>27</v>
      </c>
      <c r="F1386" s="9">
        <v>44</v>
      </c>
      <c r="G1386" s="19">
        <v>176.26</v>
      </c>
      <c r="H1386" s="14">
        <v>176.26</v>
      </c>
    </row>
    <row r="1387" spans="3:8" x14ac:dyDescent="0.3">
      <c r="C1387" s="11" t="s">
        <v>126</v>
      </c>
      <c r="D1387" s="11" t="s">
        <v>22</v>
      </c>
      <c r="E1387" s="11" t="s">
        <v>27</v>
      </c>
      <c r="F1387" s="11">
        <v>30</v>
      </c>
      <c r="G1387" s="20">
        <v>176.15</v>
      </c>
      <c r="H1387" s="15">
        <v>176.15</v>
      </c>
    </row>
    <row r="1388" spans="3:8" x14ac:dyDescent="0.3">
      <c r="C1388" s="11" t="s">
        <v>108</v>
      </c>
      <c r="D1388" s="11" t="s">
        <v>29</v>
      </c>
      <c r="E1388" s="11" t="s">
        <v>27</v>
      </c>
      <c r="F1388" s="11">
        <v>48</v>
      </c>
      <c r="G1388" s="20">
        <v>175.99</v>
      </c>
      <c r="H1388" s="15">
        <v>175.99</v>
      </c>
    </row>
    <row r="1389" spans="3:8" x14ac:dyDescent="0.3">
      <c r="C1389" s="9" t="s">
        <v>40</v>
      </c>
      <c r="D1389" s="9" t="s">
        <v>16</v>
      </c>
      <c r="E1389" s="9" t="s">
        <v>30</v>
      </c>
      <c r="F1389" s="9">
        <v>31</v>
      </c>
      <c r="G1389" s="19">
        <v>175.92</v>
      </c>
      <c r="H1389" s="14">
        <v>175.92</v>
      </c>
    </row>
    <row r="1390" spans="3:8" x14ac:dyDescent="0.3">
      <c r="C1390" s="11" t="s">
        <v>15</v>
      </c>
      <c r="D1390" s="11" t="s">
        <v>44</v>
      </c>
      <c r="E1390" s="11" t="s">
        <v>27</v>
      </c>
      <c r="F1390" s="11">
        <v>28</v>
      </c>
      <c r="G1390" s="20">
        <v>175.76</v>
      </c>
      <c r="H1390" s="15">
        <v>175.76</v>
      </c>
    </row>
    <row r="1391" spans="3:8" x14ac:dyDescent="0.3">
      <c r="C1391" s="11" t="s">
        <v>108</v>
      </c>
      <c r="D1391" s="11" t="s">
        <v>29</v>
      </c>
      <c r="E1391" s="11" t="s">
        <v>27</v>
      </c>
      <c r="F1391" s="11">
        <v>14</v>
      </c>
      <c r="G1391" s="20">
        <v>174.3</v>
      </c>
      <c r="H1391" s="15">
        <v>174.3</v>
      </c>
    </row>
    <row r="1392" spans="3:8" x14ac:dyDescent="0.3">
      <c r="C1392" s="11" t="s">
        <v>56</v>
      </c>
      <c r="D1392" s="11" t="s">
        <v>29</v>
      </c>
      <c r="E1392" s="11" t="s">
        <v>27</v>
      </c>
      <c r="F1392" s="11">
        <v>21</v>
      </c>
      <c r="G1392" s="20">
        <v>174.22</v>
      </c>
      <c r="H1392" s="15">
        <v>174.22</v>
      </c>
    </row>
    <row r="1393" spans="3:8" x14ac:dyDescent="0.3">
      <c r="C1393" s="9" t="s">
        <v>15</v>
      </c>
      <c r="D1393" s="9" t="s">
        <v>16</v>
      </c>
      <c r="E1393" s="9" t="s">
        <v>27</v>
      </c>
      <c r="F1393" s="9">
        <v>25</v>
      </c>
      <c r="G1393" s="19">
        <v>174.03</v>
      </c>
      <c r="H1393" s="14">
        <v>174.03</v>
      </c>
    </row>
    <row r="1394" spans="3:8" x14ac:dyDescent="0.3">
      <c r="C1394" s="11" t="s">
        <v>59</v>
      </c>
      <c r="D1394" s="11" t="s">
        <v>44</v>
      </c>
      <c r="E1394" s="11" t="s">
        <v>27</v>
      </c>
      <c r="F1394" s="11">
        <v>26</v>
      </c>
      <c r="G1394" s="20">
        <v>173.78</v>
      </c>
      <c r="H1394" s="15">
        <v>173.78</v>
      </c>
    </row>
    <row r="1395" spans="3:8" x14ac:dyDescent="0.3">
      <c r="C1395" s="11" t="s">
        <v>108</v>
      </c>
      <c r="D1395" s="11" t="s">
        <v>16</v>
      </c>
      <c r="E1395" s="11" t="s">
        <v>27</v>
      </c>
      <c r="F1395" s="11">
        <v>35</v>
      </c>
      <c r="G1395" s="20">
        <v>173.22</v>
      </c>
      <c r="H1395" s="15">
        <v>173.22</v>
      </c>
    </row>
    <row r="1396" spans="3:8" x14ac:dyDescent="0.3">
      <c r="C1396" s="9" t="s">
        <v>56</v>
      </c>
      <c r="D1396" s="9" t="s">
        <v>29</v>
      </c>
      <c r="E1396" s="9" t="s">
        <v>27</v>
      </c>
      <c r="F1396" s="9">
        <v>27</v>
      </c>
      <c r="G1396" s="19">
        <v>172.7</v>
      </c>
      <c r="H1396" s="14">
        <v>172.7</v>
      </c>
    </row>
    <row r="1397" spans="3:8" x14ac:dyDescent="0.3">
      <c r="C1397" s="9" t="s">
        <v>56</v>
      </c>
      <c r="D1397" s="9" t="s">
        <v>29</v>
      </c>
      <c r="E1397" s="9" t="s">
        <v>17</v>
      </c>
      <c r="F1397" s="9">
        <v>1</v>
      </c>
      <c r="G1397" s="19">
        <v>172.34</v>
      </c>
      <c r="H1397" s="14">
        <v>172.34</v>
      </c>
    </row>
    <row r="1398" spans="3:8" x14ac:dyDescent="0.3">
      <c r="C1398" s="11" t="s">
        <v>59</v>
      </c>
      <c r="D1398" s="11" t="s">
        <v>22</v>
      </c>
      <c r="E1398" s="11" t="s">
        <v>27</v>
      </c>
      <c r="F1398" s="11">
        <v>26</v>
      </c>
      <c r="G1398" s="20">
        <v>172.33</v>
      </c>
      <c r="H1398" s="15">
        <v>172.33</v>
      </c>
    </row>
    <row r="1399" spans="3:8" x14ac:dyDescent="0.3">
      <c r="C1399" s="11" t="s">
        <v>40</v>
      </c>
      <c r="D1399" s="11" t="s">
        <v>22</v>
      </c>
      <c r="E1399" s="11" t="s">
        <v>27</v>
      </c>
      <c r="F1399" s="11">
        <v>41</v>
      </c>
      <c r="G1399" s="20">
        <v>172.15</v>
      </c>
      <c r="H1399" s="15">
        <v>172.15</v>
      </c>
    </row>
    <row r="1400" spans="3:8" x14ac:dyDescent="0.3">
      <c r="C1400" s="11" t="s">
        <v>56</v>
      </c>
      <c r="D1400" s="11" t="s">
        <v>44</v>
      </c>
      <c r="E1400" s="11" t="s">
        <v>27</v>
      </c>
      <c r="F1400" s="11">
        <v>26</v>
      </c>
      <c r="G1400" s="20">
        <v>171.68</v>
      </c>
      <c r="H1400" s="15">
        <v>171.68</v>
      </c>
    </row>
    <row r="1401" spans="3:8" x14ac:dyDescent="0.3">
      <c r="C1401" s="9" t="s">
        <v>108</v>
      </c>
      <c r="D1401" s="9" t="s">
        <v>44</v>
      </c>
      <c r="E1401" s="9" t="s">
        <v>27</v>
      </c>
      <c r="F1401" s="9">
        <v>16</v>
      </c>
      <c r="G1401" s="19">
        <v>171.5</v>
      </c>
      <c r="H1401" s="14">
        <v>171.5</v>
      </c>
    </row>
    <row r="1402" spans="3:8" x14ac:dyDescent="0.3">
      <c r="C1402" s="11" t="s">
        <v>36</v>
      </c>
      <c r="D1402" s="11" t="s">
        <v>22</v>
      </c>
      <c r="E1402" s="11" t="s">
        <v>27</v>
      </c>
      <c r="F1402" s="11">
        <v>26</v>
      </c>
      <c r="G1402" s="20">
        <v>171.14</v>
      </c>
      <c r="H1402" s="15">
        <v>171.14</v>
      </c>
    </row>
    <row r="1403" spans="3:8" x14ac:dyDescent="0.3">
      <c r="C1403" s="11" t="s">
        <v>126</v>
      </c>
      <c r="D1403" s="11" t="s">
        <v>44</v>
      </c>
      <c r="E1403" s="11" t="s">
        <v>27</v>
      </c>
      <c r="F1403" s="11">
        <v>43</v>
      </c>
      <c r="G1403" s="20">
        <v>170.88</v>
      </c>
      <c r="H1403" s="15">
        <v>170.88</v>
      </c>
    </row>
    <row r="1404" spans="3:8" x14ac:dyDescent="0.3">
      <c r="C1404" s="11" t="s">
        <v>108</v>
      </c>
      <c r="D1404" s="11" t="s">
        <v>22</v>
      </c>
      <c r="E1404" s="11" t="s">
        <v>27</v>
      </c>
      <c r="F1404" s="11">
        <v>41</v>
      </c>
      <c r="G1404" s="20">
        <v>170.82</v>
      </c>
      <c r="H1404" s="15">
        <v>170.82</v>
      </c>
    </row>
    <row r="1405" spans="3:8" x14ac:dyDescent="0.3">
      <c r="C1405" s="9" t="s">
        <v>56</v>
      </c>
      <c r="D1405" s="9" t="s">
        <v>29</v>
      </c>
      <c r="E1405" s="9" t="s">
        <v>27</v>
      </c>
      <c r="F1405" s="9">
        <v>4</v>
      </c>
      <c r="G1405" s="19">
        <v>170.45</v>
      </c>
      <c r="H1405" s="14">
        <v>170.45</v>
      </c>
    </row>
    <row r="1406" spans="3:8" x14ac:dyDescent="0.3">
      <c r="C1406" s="11" t="s">
        <v>15</v>
      </c>
      <c r="D1406" s="11" t="s">
        <v>22</v>
      </c>
      <c r="E1406" s="11" t="s">
        <v>27</v>
      </c>
      <c r="F1406" s="11">
        <v>36</v>
      </c>
      <c r="G1406" s="20">
        <v>170.42</v>
      </c>
      <c r="H1406" s="15">
        <v>170.42</v>
      </c>
    </row>
    <row r="1407" spans="3:8" x14ac:dyDescent="0.3">
      <c r="C1407" s="9" t="s">
        <v>36</v>
      </c>
      <c r="D1407" s="9" t="s">
        <v>22</v>
      </c>
      <c r="E1407" s="9" t="s">
        <v>27</v>
      </c>
      <c r="F1407" s="9">
        <v>10</v>
      </c>
      <c r="G1407" s="19">
        <v>170.35</v>
      </c>
      <c r="H1407" s="14">
        <v>170.35</v>
      </c>
    </row>
    <row r="1408" spans="3:8" x14ac:dyDescent="0.3">
      <c r="C1408" s="11" t="s">
        <v>59</v>
      </c>
      <c r="D1408" s="11" t="s">
        <v>29</v>
      </c>
      <c r="E1408" s="11" t="s">
        <v>27</v>
      </c>
      <c r="F1408" s="11">
        <v>7</v>
      </c>
      <c r="G1408" s="20">
        <v>170.02</v>
      </c>
      <c r="H1408" s="15">
        <v>170.02</v>
      </c>
    </row>
    <row r="1409" spans="3:8" x14ac:dyDescent="0.3">
      <c r="C1409" s="11" t="s">
        <v>108</v>
      </c>
      <c r="D1409" s="11" t="s">
        <v>22</v>
      </c>
      <c r="E1409" s="11" t="s">
        <v>27</v>
      </c>
      <c r="F1409" s="11">
        <v>37</v>
      </c>
      <c r="G1409" s="20">
        <v>169.93</v>
      </c>
      <c r="H1409" s="15">
        <v>169.93</v>
      </c>
    </row>
    <row r="1410" spans="3:8" x14ac:dyDescent="0.3">
      <c r="C1410" s="9" t="s">
        <v>56</v>
      </c>
      <c r="D1410" s="9" t="s">
        <v>22</v>
      </c>
      <c r="E1410" s="9" t="s">
        <v>27</v>
      </c>
      <c r="F1410" s="9">
        <v>40</v>
      </c>
      <c r="G1410" s="19">
        <v>169.48</v>
      </c>
      <c r="H1410" s="14">
        <v>169.48</v>
      </c>
    </row>
    <row r="1411" spans="3:8" x14ac:dyDescent="0.3">
      <c r="C1411" s="9" t="s">
        <v>15</v>
      </c>
      <c r="D1411" s="9" t="s">
        <v>44</v>
      </c>
      <c r="E1411" s="9" t="s">
        <v>27</v>
      </c>
      <c r="F1411" s="9">
        <v>28</v>
      </c>
      <c r="G1411" s="19">
        <v>169.46</v>
      </c>
      <c r="H1411" s="14">
        <v>169.46</v>
      </c>
    </row>
    <row r="1412" spans="3:8" x14ac:dyDescent="0.3">
      <c r="C1412" s="9" t="s">
        <v>108</v>
      </c>
      <c r="D1412" s="9" t="s">
        <v>29</v>
      </c>
      <c r="E1412" s="9" t="s">
        <v>17</v>
      </c>
      <c r="F1412" s="9">
        <v>19</v>
      </c>
      <c r="G1412" s="19">
        <v>169.4</v>
      </c>
      <c r="H1412" s="14">
        <v>169.4</v>
      </c>
    </row>
    <row r="1413" spans="3:8" x14ac:dyDescent="0.3">
      <c r="C1413" s="9" t="s">
        <v>108</v>
      </c>
      <c r="D1413" s="9" t="s">
        <v>22</v>
      </c>
      <c r="E1413" s="9" t="s">
        <v>27</v>
      </c>
      <c r="F1413" s="9">
        <v>20</v>
      </c>
      <c r="G1413" s="19">
        <v>169.18</v>
      </c>
      <c r="H1413" s="14">
        <v>169.18</v>
      </c>
    </row>
    <row r="1414" spans="3:8" x14ac:dyDescent="0.3">
      <c r="C1414" s="9" t="s">
        <v>56</v>
      </c>
      <c r="D1414" s="9" t="s">
        <v>22</v>
      </c>
      <c r="E1414" s="9" t="s">
        <v>27</v>
      </c>
      <c r="F1414" s="9">
        <v>50</v>
      </c>
      <c r="G1414" s="19">
        <v>169.13</v>
      </c>
      <c r="H1414" s="14">
        <v>169.13</v>
      </c>
    </row>
    <row r="1415" spans="3:8" x14ac:dyDescent="0.3">
      <c r="C1415" s="11" t="s">
        <v>265</v>
      </c>
      <c r="D1415" s="11" t="s">
        <v>16</v>
      </c>
      <c r="E1415" s="11" t="s">
        <v>27</v>
      </c>
      <c r="F1415" s="11">
        <v>18</v>
      </c>
      <c r="G1415" s="20">
        <v>168.95</v>
      </c>
      <c r="H1415" s="15">
        <v>168.95</v>
      </c>
    </row>
    <row r="1416" spans="3:8" x14ac:dyDescent="0.3">
      <c r="C1416" s="9" t="s">
        <v>49</v>
      </c>
      <c r="D1416" s="9" t="s">
        <v>16</v>
      </c>
      <c r="E1416" s="9" t="s">
        <v>30</v>
      </c>
      <c r="F1416" s="9">
        <v>15</v>
      </c>
      <c r="G1416" s="19">
        <v>168.9</v>
      </c>
      <c r="H1416" s="14">
        <v>168.9</v>
      </c>
    </row>
    <row r="1417" spans="3:8" x14ac:dyDescent="0.3">
      <c r="C1417" s="11" t="s">
        <v>43</v>
      </c>
      <c r="D1417" s="11" t="s">
        <v>22</v>
      </c>
      <c r="E1417" s="11" t="s">
        <v>27</v>
      </c>
      <c r="F1417" s="11">
        <v>45</v>
      </c>
      <c r="G1417" s="20">
        <v>168.66</v>
      </c>
      <c r="H1417" s="15">
        <v>168.66</v>
      </c>
    </row>
    <row r="1418" spans="3:8" x14ac:dyDescent="0.3">
      <c r="C1418" s="11" t="s">
        <v>26</v>
      </c>
      <c r="D1418" s="11" t="s">
        <v>22</v>
      </c>
      <c r="E1418" s="11" t="s">
        <v>27</v>
      </c>
      <c r="F1418" s="11">
        <v>28</v>
      </c>
      <c r="G1418" s="20">
        <v>168.57</v>
      </c>
      <c r="H1418" s="15">
        <v>168.57</v>
      </c>
    </row>
    <row r="1419" spans="3:8" x14ac:dyDescent="0.3">
      <c r="C1419" s="9" t="s">
        <v>40</v>
      </c>
      <c r="D1419" s="9" t="s">
        <v>16</v>
      </c>
      <c r="E1419" s="9" t="s">
        <v>27</v>
      </c>
      <c r="F1419" s="9">
        <v>44</v>
      </c>
      <c r="G1419" s="19">
        <v>167.55</v>
      </c>
      <c r="H1419" s="14">
        <v>167.55</v>
      </c>
    </row>
    <row r="1420" spans="3:8" x14ac:dyDescent="0.3">
      <c r="C1420" s="9" t="s">
        <v>56</v>
      </c>
      <c r="D1420" s="9" t="s">
        <v>29</v>
      </c>
      <c r="E1420" s="9" t="s">
        <v>27</v>
      </c>
      <c r="F1420" s="9">
        <v>40</v>
      </c>
      <c r="G1420" s="19">
        <v>167.46</v>
      </c>
      <c r="H1420" s="14">
        <v>167.46</v>
      </c>
    </row>
    <row r="1421" spans="3:8" x14ac:dyDescent="0.3">
      <c r="C1421" s="9" t="s">
        <v>56</v>
      </c>
      <c r="D1421" s="9" t="s">
        <v>22</v>
      </c>
      <c r="E1421" s="9" t="s">
        <v>27</v>
      </c>
      <c r="F1421" s="9">
        <v>23</v>
      </c>
      <c r="G1421" s="19">
        <v>166.8</v>
      </c>
      <c r="H1421" s="14">
        <v>166.8</v>
      </c>
    </row>
    <row r="1422" spans="3:8" x14ac:dyDescent="0.3">
      <c r="C1422" s="9" t="s">
        <v>59</v>
      </c>
      <c r="D1422" s="9" t="s">
        <v>22</v>
      </c>
      <c r="E1422" s="9" t="s">
        <v>17</v>
      </c>
      <c r="F1422" s="9">
        <v>32</v>
      </c>
      <c r="G1422" s="19">
        <v>166.17</v>
      </c>
      <c r="H1422" s="14">
        <v>166.17</v>
      </c>
    </row>
    <row r="1423" spans="3:8" x14ac:dyDescent="0.3">
      <c r="C1423" s="11" t="s">
        <v>126</v>
      </c>
      <c r="D1423" s="11" t="s">
        <v>16</v>
      </c>
      <c r="E1423" s="11" t="s">
        <v>27</v>
      </c>
      <c r="F1423" s="11">
        <v>49</v>
      </c>
      <c r="G1423" s="20">
        <v>165.51</v>
      </c>
      <c r="H1423" s="15">
        <v>165.51</v>
      </c>
    </row>
    <row r="1424" spans="3:8" x14ac:dyDescent="0.3">
      <c r="C1424" s="9" t="s">
        <v>15</v>
      </c>
      <c r="D1424" s="9" t="s">
        <v>44</v>
      </c>
      <c r="E1424" s="9" t="s">
        <v>27</v>
      </c>
      <c r="F1424" s="9">
        <v>31</v>
      </c>
      <c r="G1424" s="19">
        <v>164.92</v>
      </c>
      <c r="H1424" s="14">
        <v>164.92</v>
      </c>
    </row>
    <row r="1425" spans="3:8" x14ac:dyDescent="0.3">
      <c r="C1425" s="11" t="s">
        <v>43</v>
      </c>
      <c r="D1425" s="11" t="s">
        <v>22</v>
      </c>
      <c r="E1425" s="11" t="s">
        <v>27</v>
      </c>
      <c r="F1425" s="11">
        <v>30</v>
      </c>
      <c r="G1425" s="20">
        <v>164.41</v>
      </c>
      <c r="H1425" s="15">
        <v>164.41</v>
      </c>
    </row>
    <row r="1426" spans="3:8" x14ac:dyDescent="0.3">
      <c r="C1426" s="9" t="s">
        <v>43</v>
      </c>
      <c r="D1426" s="9" t="s">
        <v>44</v>
      </c>
      <c r="E1426" s="9" t="s">
        <v>27</v>
      </c>
      <c r="F1426" s="9">
        <v>26</v>
      </c>
      <c r="G1426" s="19">
        <v>164.1</v>
      </c>
      <c r="H1426" s="14">
        <v>164.1</v>
      </c>
    </row>
    <row r="1427" spans="3:8" x14ac:dyDescent="0.3">
      <c r="C1427" s="9" t="s">
        <v>56</v>
      </c>
      <c r="D1427" s="9" t="s">
        <v>22</v>
      </c>
      <c r="E1427" s="9" t="s">
        <v>27</v>
      </c>
      <c r="F1427" s="9">
        <v>42</v>
      </c>
      <c r="G1427" s="19">
        <v>163.98</v>
      </c>
      <c r="H1427" s="14">
        <v>163.98</v>
      </c>
    </row>
    <row r="1428" spans="3:8" x14ac:dyDescent="0.3">
      <c r="C1428" s="9" t="s">
        <v>56</v>
      </c>
      <c r="D1428" s="9" t="s">
        <v>44</v>
      </c>
      <c r="E1428" s="9" t="s">
        <v>30</v>
      </c>
      <c r="F1428" s="9">
        <v>9</v>
      </c>
      <c r="G1428" s="19">
        <v>163.78</v>
      </c>
      <c r="H1428" s="14">
        <v>163.78</v>
      </c>
    </row>
    <row r="1429" spans="3:8" x14ac:dyDescent="0.3">
      <c r="C1429" s="11" t="s">
        <v>56</v>
      </c>
      <c r="D1429" s="11" t="s">
        <v>44</v>
      </c>
      <c r="E1429" s="11" t="s">
        <v>27</v>
      </c>
      <c r="F1429" s="11">
        <v>24</v>
      </c>
      <c r="G1429" s="20">
        <v>163.36000000000001</v>
      </c>
      <c r="H1429" s="15">
        <v>163.36000000000001</v>
      </c>
    </row>
    <row r="1430" spans="3:8" x14ac:dyDescent="0.3">
      <c r="C1430" s="9" t="s">
        <v>56</v>
      </c>
      <c r="D1430" s="9" t="s">
        <v>29</v>
      </c>
      <c r="E1430" s="9" t="s">
        <v>27</v>
      </c>
      <c r="F1430" s="9">
        <v>24</v>
      </c>
      <c r="G1430" s="19">
        <v>163.13999999999999</v>
      </c>
      <c r="H1430" s="14">
        <v>163.13999999999999</v>
      </c>
    </row>
    <row r="1431" spans="3:8" x14ac:dyDescent="0.3">
      <c r="C1431" s="9" t="s">
        <v>108</v>
      </c>
      <c r="D1431" s="9" t="s">
        <v>22</v>
      </c>
      <c r="E1431" s="9" t="s">
        <v>27</v>
      </c>
      <c r="F1431" s="9">
        <v>2</v>
      </c>
      <c r="G1431" s="19">
        <v>162.49</v>
      </c>
      <c r="H1431" s="14">
        <v>162.49</v>
      </c>
    </row>
    <row r="1432" spans="3:8" x14ac:dyDescent="0.3">
      <c r="C1432" s="11" t="s">
        <v>43</v>
      </c>
      <c r="D1432" s="11" t="s">
        <v>22</v>
      </c>
      <c r="E1432" s="11" t="s">
        <v>27</v>
      </c>
      <c r="F1432" s="11">
        <v>21</v>
      </c>
      <c r="G1432" s="20">
        <v>162.25</v>
      </c>
      <c r="H1432" s="15">
        <v>162.25</v>
      </c>
    </row>
    <row r="1433" spans="3:8" x14ac:dyDescent="0.3">
      <c r="C1433" s="9" t="s">
        <v>15</v>
      </c>
      <c r="D1433" s="9" t="s">
        <v>29</v>
      </c>
      <c r="E1433" s="9" t="s">
        <v>27</v>
      </c>
      <c r="F1433" s="9">
        <v>33</v>
      </c>
      <c r="G1433" s="19">
        <v>162</v>
      </c>
      <c r="H1433" s="14">
        <v>162</v>
      </c>
    </row>
    <row r="1434" spans="3:8" x14ac:dyDescent="0.3">
      <c r="C1434" s="9" t="s">
        <v>108</v>
      </c>
      <c r="D1434" s="9" t="s">
        <v>29</v>
      </c>
      <c r="E1434" s="9" t="s">
        <v>27</v>
      </c>
      <c r="F1434" s="9">
        <v>26</v>
      </c>
      <c r="G1434" s="19">
        <v>161.96</v>
      </c>
      <c r="H1434" s="14">
        <v>161.96</v>
      </c>
    </row>
    <row r="1435" spans="3:8" x14ac:dyDescent="0.3">
      <c r="C1435" s="11" t="s">
        <v>49</v>
      </c>
      <c r="D1435" s="11" t="s">
        <v>16</v>
      </c>
      <c r="E1435" s="11" t="s">
        <v>27</v>
      </c>
      <c r="F1435" s="11">
        <v>40</v>
      </c>
      <c r="G1435" s="20">
        <v>161.72</v>
      </c>
      <c r="H1435" s="15">
        <v>161.72</v>
      </c>
    </row>
    <row r="1436" spans="3:8" x14ac:dyDescent="0.3">
      <c r="C1436" s="11" t="s">
        <v>59</v>
      </c>
      <c r="D1436" s="11" t="s">
        <v>22</v>
      </c>
      <c r="E1436" s="11" t="s">
        <v>17</v>
      </c>
      <c r="F1436" s="11">
        <v>3</v>
      </c>
      <c r="G1436" s="20">
        <v>160.52000000000001</v>
      </c>
      <c r="H1436" s="15">
        <v>160.52000000000001</v>
      </c>
    </row>
    <row r="1437" spans="3:8" x14ac:dyDescent="0.3">
      <c r="C1437" s="11" t="s">
        <v>59</v>
      </c>
      <c r="D1437" s="11" t="s">
        <v>22</v>
      </c>
      <c r="E1437" s="11" t="s">
        <v>30</v>
      </c>
      <c r="F1437" s="11">
        <v>23</v>
      </c>
      <c r="G1437" s="20">
        <v>160.23349999999999</v>
      </c>
      <c r="H1437" s="15">
        <v>160.23349999999999</v>
      </c>
    </row>
    <row r="1438" spans="3:8" x14ac:dyDescent="0.3">
      <c r="C1438" s="11" t="s">
        <v>36</v>
      </c>
      <c r="D1438" s="11" t="s">
        <v>29</v>
      </c>
      <c r="E1438" s="11" t="s">
        <v>27</v>
      </c>
      <c r="F1438" s="11">
        <v>41</v>
      </c>
      <c r="G1438" s="20">
        <v>160.11000000000001</v>
      </c>
      <c r="H1438" s="15">
        <v>160.11000000000001</v>
      </c>
    </row>
    <row r="1439" spans="3:8" x14ac:dyDescent="0.3">
      <c r="C1439" s="11" t="s">
        <v>36</v>
      </c>
      <c r="D1439" s="11" t="s">
        <v>22</v>
      </c>
      <c r="E1439" s="11" t="s">
        <v>27</v>
      </c>
      <c r="F1439" s="11">
        <v>20</v>
      </c>
      <c r="G1439" s="20">
        <v>159.71</v>
      </c>
      <c r="H1439" s="15">
        <v>159.71</v>
      </c>
    </row>
    <row r="1440" spans="3:8" x14ac:dyDescent="0.3">
      <c r="C1440" s="11" t="s">
        <v>15</v>
      </c>
      <c r="D1440" s="11" t="s">
        <v>44</v>
      </c>
      <c r="E1440" s="11" t="s">
        <v>27</v>
      </c>
      <c r="F1440" s="11">
        <v>5</v>
      </c>
      <c r="G1440" s="20">
        <v>159.5</v>
      </c>
      <c r="H1440" s="15">
        <v>159.5</v>
      </c>
    </row>
    <row r="1441" spans="3:8" x14ac:dyDescent="0.3">
      <c r="C1441" s="9" t="s">
        <v>36</v>
      </c>
      <c r="D1441" s="9" t="s">
        <v>29</v>
      </c>
      <c r="E1441" s="9" t="s">
        <v>27</v>
      </c>
      <c r="F1441" s="9">
        <v>41</v>
      </c>
      <c r="G1441" s="19">
        <v>159.26</v>
      </c>
      <c r="H1441" s="14">
        <v>159.26</v>
      </c>
    </row>
    <row r="1442" spans="3:8" x14ac:dyDescent="0.3">
      <c r="C1442" s="11" t="s">
        <v>49</v>
      </c>
      <c r="D1442" s="11" t="s">
        <v>29</v>
      </c>
      <c r="E1442" s="11" t="s">
        <v>27</v>
      </c>
      <c r="F1442" s="11">
        <v>23</v>
      </c>
      <c r="G1442" s="20">
        <v>158.99</v>
      </c>
      <c r="H1442" s="15">
        <v>158.99</v>
      </c>
    </row>
    <row r="1443" spans="3:8" x14ac:dyDescent="0.3">
      <c r="C1443" s="9" t="s">
        <v>56</v>
      </c>
      <c r="D1443" s="9" t="s">
        <v>44</v>
      </c>
      <c r="E1443" s="9" t="s">
        <v>27</v>
      </c>
      <c r="F1443" s="9">
        <v>39</v>
      </c>
      <c r="G1443" s="19">
        <v>158.97</v>
      </c>
      <c r="H1443" s="14">
        <v>158.97</v>
      </c>
    </row>
    <row r="1444" spans="3:8" x14ac:dyDescent="0.3">
      <c r="C1444" s="9" t="s">
        <v>49</v>
      </c>
      <c r="D1444" s="9" t="s">
        <v>22</v>
      </c>
      <c r="E1444" s="9" t="s">
        <v>27</v>
      </c>
      <c r="F1444" s="9">
        <v>6</v>
      </c>
      <c r="G1444" s="19">
        <v>157.94</v>
      </c>
      <c r="H1444" s="14">
        <v>157.94</v>
      </c>
    </row>
    <row r="1445" spans="3:8" x14ac:dyDescent="0.3">
      <c r="C1445" s="9" t="s">
        <v>43</v>
      </c>
      <c r="D1445" s="9" t="s">
        <v>22</v>
      </c>
      <c r="E1445" s="9" t="s">
        <v>27</v>
      </c>
      <c r="F1445" s="9">
        <v>46</v>
      </c>
      <c r="G1445" s="19">
        <v>157.87</v>
      </c>
      <c r="H1445" s="14">
        <v>157.87</v>
      </c>
    </row>
    <row r="1446" spans="3:8" x14ac:dyDescent="0.3">
      <c r="C1446" s="11" t="s">
        <v>26</v>
      </c>
      <c r="D1446" s="11" t="s">
        <v>22</v>
      </c>
      <c r="E1446" s="11" t="s">
        <v>27</v>
      </c>
      <c r="F1446" s="11">
        <v>31</v>
      </c>
      <c r="G1446" s="20">
        <v>157.79</v>
      </c>
      <c r="H1446" s="15">
        <v>157.79</v>
      </c>
    </row>
    <row r="1447" spans="3:8" x14ac:dyDescent="0.3">
      <c r="C1447" s="9" t="s">
        <v>49</v>
      </c>
      <c r="D1447" s="9" t="s">
        <v>16</v>
      </c>
      <c r="E1447" s="9" t="s">
        <v>30</v>
      </c>
      <c r="F1447" s="9">
        <v>34</v>
      </c>
      <c r="G1447" s="19">
        <v>157.56</v>
      </c>
      <c r="H1447" s="14">
        <v>157.56</v>
      </c>
    </row>
    <row r="1448" spans="3:8" x14ac:dyDescent="0.3">
      <c r="C1448" s="9" t="s">
        <v>40</v>
      </c>
      <c r="D1448" s="9" t="s">
        <v>44</v>
      </c>
      <c r="E1448" s="9" t="s">
        <v>27</v>
      </c>
      <c r="F1448" s="9">
        <v>29</v>
      </c>
      <c r="G1448" s="19">
        <v>157.4</v>
      </c>
      <c r="H1448" s="14">
        <v>157.4</v>
      </c>
    </row>
    <row r="1449" spans="3:8" x14ac:dyDescent="0.3">
      <c r="C1449" s="9" t="s">
        <v>56</v>
      </c>
      <c r="D1449" s="9" t="s">
        <v>22</v>
      </c>
      <c r="E1449" s="9" t="s">
        <v>30</v>
      </c>
      <c r="F1449" s="9">
        <v>20</v>
      </c>
      <c r="G1449" s="19">
        <v>157.13</v>
      </c>
      <c r="H1449" s="14">
        <v>157.13</v>
      </c>
    </row>
    <row r="1450" spans="3:8" x14ac:dyDescent="0.3">
      <c r="C1450" s="9" t="s">
        <v>56</v>
      </c>
      <c r="D1450" s="9" t="s">
        <v>22</v>
      </c>
      <c r="E1450" s="9" t="s">
        <v>27</v>
      </c>
      <c r="F1450" s="9">
        <v>45</v>
      </c>
      <c r="G1450" s="19">
        <v>156.94999999999999</v>
      </c>
      <c r="H1450" s="14">
        <v>156.94999999999999</v>
      </c>
    </row>
    <row r="1451" spans="3:8" x14ac:dyDescent="0.3">
      <c r="C1451" s="11" t="s">
        <v>108</v>
      </c>
      <c r="D1451" s="11" t="s">
        <v>16</v>
      </c>
      <c r="E1451" s="11" t="s">
        <v>27</v>
      </c>
      <c r="F1451" s="11">
        <v>29</v>
      </c>
      <c r="G1451" s="20">
        <v>156.69999999999999</v>
      </c>
      <c r="H1451" s="15">
        <v>156.69999999999999</v>
      </c>
    </row>
    <row r="1452" spans="3:8" x14ac:dyDescent="0.3">
      <c r="C1452" s="9" t="s">
        <v>56</v>
      </c>
      <c r="D1452" s="9" t="s">
        <v>44</v>
      </c>
      <c r="E1452" s="9" t="s">
        <v>27</v>
      </c>
      <c r="F1452" s="9">
        <v>23</v>
      </c>
      <c r="G1452" s="19">
        <v>156.66</v>
      </c>
      <c r="H1452" s="14">
        <v>156.66</v>
      </c>
    </row>
    <row r="1453" spans="3:8" x14ac:dyDescent="0.3">
      <c r="C1453" s="9" t="s">
        <v>15</v>
      </c>
      <c r="D1453" s="9" t="s">
        <v>22</v>
      </c>
      <c r="E1453" s="9" t="s">
        <v>27</v>
      </c>
      <c r="F1453" s="9">
        <v>23</v>
      </c>
      <c r="G1453" s="19">
        <v>156.5</v>
      </c>
      <c r="H1453" s="14">
        <v>156.5</v>
      </c>
    </row>
    <row r="1454" spans="3:8" x14ac:dyDescent="0.3">
      <c r="C1454" s="9" t="s">
        <v>56</v>
      </c>
      <c r="D1454" s="9" t="s">
        <v>29</v>
      </c>
      <c r="E1454" s="9" t="s">
        <v>27</v>
      </c>
      <c r="F1454" s="9">
        <v>20</v>
      </c>
      <c r="G1454" s="19">
        <v>156.47</v>
      </c>
      <c r="H1454" s="14">
        <v>156.47</v>
      </c>
    </row>
    <row r="1455" spans="3:8" x14ac:dyDescent="0.3">
      <c r="C1455" s="11" t="s">
        <v>36</v>
      </c>
      <c r="D1455" s="11" t="s">
        <v>29</v>
      </c>
      <c r="E1455" s="11" t="s">
        <v>27</v>
      </c>
      <c r="F1455" s="11">
        <v>6</v>
      </c>
      <c r="G1455" s="20">
        <v>156.09</v>
      </c>
      <c r="H1455" s="15">
        <v>156.09</v>
      </c>
    </row>
    <row r="1456" spans="3:8" x14ac:dyDescent="0.3">
      <c r="C1456" s="11" t="s">
        <v>36</v>
      </c>
      <c r="D1456" s="11" t="s">
        <v>44</v>
      </c>
      <c r="E1456" s="11" t="s">
        <v>27</v>
      </c>
      <c r="F1456" s="11">
        <v>29</v>
      </c>
      <c r="G1456" s="20">
        <v>155.86000000000001</v>
      </c>
      <c r="H1456" s="15">
        <v>155.86000000000001</v>
      </c>
    </row>
    <row r="1457" spans="3:8" x14ac:dyDescent="0.3">
      <c r="C1457" s="11" t="s">
        <v>56</v>
      </c>
      <c r="D1457" s="11" t="s">
        <v>22</v>
      </c>
      <c r="E1457" s="11" t="s">
        <v>27</v>
      </c>
      <c r="F1457" s="11">
        <v>44</v>
      </c>
      <c r="G1457" s="20">
        <v>155.78</v>
      </c>
      <c r="H1457" s="15">
        <v>155.78</v>
      </c>
    </row>
    <row r="1458" spans="3:8" x14ac:dyDescent="0.3">
      <c r="C1458" s="11" t="s">
        <v>265</v>
      </c>
      <c r="D1458" s="11" t="s">
        <v>22</v>
      </c>
      <c r="E1458" s="11" t="s">
        <v>27</v>
      </c>
      <c r="F1458" s="11">
        <v>21</v>
      </c>
      <c r="G1458" s="20">
        <v>155.72999999999999</v>
      </c>
      <c r="H1458" s="15">
        <v>155.72999999999999</v>
      </c>
    </row>
    <row r="1459" spans="3:8" x14ac:dyDescent="0.3">
      <c r="C1459" s="9" t="s">
        <v>49</v>
      </c>
      <c r="D1459" s="9" t="s">
        <v>22</v>
      </c>
      <c r="E1459" s="9" t="s">
        <v>27</v>
      </c>
      <c r="F1459" s="9">
        <v>6</v>
      </c>
      <c r="G1459" s="19">
        <v>155.47999999999999</v>
      </c>
      <c r="H1459" s="14">
        <v>155.47999999999999</v>
      </c>
    </row>
    <row r="1460" spans="3:8" x14ac:dyDescent="0.3">
      <c r="C1460" s="9" t="s">
        <v>56</v>
      </c>
      <c r="D1460" s="9" t="s">
        <v>29</v>
      </c>
      <c r="E1460" s="9" t="s">
        <v>17</v>
      </c>
      <c r="F1460" s="9">
        <v>47</v>
      </c>
      <c r="G1460" s="19">
        <v>155.22</v>
      </c>
      <c r="H1460" s="14">
        <v>155.22</v>
      </c>
    </row>
    <row r="1461" spans="3:8" x14ac:dyDescent="0.3">
      <c r="C1461" s="11" t="s">
        <v>56</v>
      </c>
      <c r="D1461" s="11" t="s">
        <v>29</v>
      </c>
      <c r="E1461" s="11" t="s">
        <v>27</v>
      </c>
      <c r="F1461" s="11">
        <v>17</v>
      </c>
      <c r="G1461" s="20">
        <v>155.16999999999999</v>
      </c>
      <c r="H1461" s="15">
        <v>155.16999999999999</v>
      </c>
    </row>
    <row r="1462" spans="3:8" x14ac:dyDescent="0.3">
      <c r="C1462" s="9" t="s">
        <v>40</v>
      </c>
      <c r="D1462" s="9" t="s">
        <v>22</v>
      </c>
      <c r="E1462" s="9" t="s">
        <v>27</v>
      </c>
      <c r="F1462" s="9">
        <v>38</v>
      </c>
      <c r="G1462" s="19">
        <v>154.85</v>
      </c>
      <c r="H1462" s="14">
        <v>154.85</v>
      </c>
    </row>
    <row r="1463" spans="3:8" x14ac:dyDescent="0.3">
      <c r="C1463" s="11" t="s">
        <v>40</v>
      </c>
      <c r="D1463" s="11" t="s">
        <v>22</v>
      </c>
      <c r="E1463" s="11" t="s">
        <v>27</v>
      </c>
      <c r="F1463" s="11">
        <v>27</v>
      </c>
      <c r="G1463" s="20">
        <v>154.62</v>
      </c>
      <c r="H1463" s="15">
        <v>154.62</v>
      </c>
    </row>
    <row r="1464" spans="3:8" x14ac:dyDescent="0.3">
      <c r="C1464" s="11" t="s">
        <v>36</v>
      </c>
      <c r="D1464" s="11" t="s">
        <v>44</v>
      </c>
      <c r="E1464" s="11" t="s">
        <v>17</v>
      </c>
      <c r="F1464" s="11">
        <v>34</v>
      </c>
      <c r="G1464" s="20">
        <v>154.43</v>
      </c>
      <c r="H1464" s="15">
        <v>154.43</v>
      </c>
    </row>
    <row r="1465" spans="3:8" x14ac:dyDescent="0.3">
      <c r="C1465" s="11" t="s">
        <v>26</v>
      </c>
      <c r="D1465" s="11" t="s">
        <v>22</v>
      </c>
      <c r="E1465" s="11" t="s">
        <v>27</v>
      </c>
      <c r="F1465" s="11">
        <v>43</v>
      </c>
      <c r="G1465" s="20">
        <v>154.18</v>
      </c>
      <c r="H1465" s="15">
        <v>154.18</v>
      </c>
    </row>
    <row r="1466" spans="3:8" x14ac:dyDescent="0.3">
      <c r="C1466" s="11" t="s">
        <v>56</v>
      </c>
      <c r="D1466" s="11" t="s">
        <v>16</v>
      </c>
      <c r="E1466" s="11" t="s">
        <v>27</v>
      </c>
      <c r="F1466" s="11">
        <v>27</v>
      </c>
      <c r="G1466" s="20">
        <v>153.22999999999999</v>
      </c>
      <c r="H1466" s="15">
        <v>153.22999999999999</v>
      </c>
    </row>
    <row r="1467" spans="3:8" x14ac:dyDescent="0.3">
      <c r="C1467" s="11" t="s">
        <v>126</v>
      </c>
      <c r="D1467" s="11" t="s">
        <v>22</v>
      </c>
      <c r="E1467" s="11" t="s">
        <v>27</v>
      </c>
      <c r="F1467" s="11">
        <v>36</v>
      </c>
      <c r="G1467" s="20">
        <v>152.96</v>
      </c>
      <c r="H1467" s="15">
        <v>152.96</v>
      </c>
    </row>
    <row r="1468" spans="3:8" x14ac:dyDescent="0.3">
      <c r="C1468" s="9" t="s">
        <v>70</v>
      </c>
      <c r="D1468" s="9" t="s">
        <v>44</v>
      </c>
      <c r="E1468" s="9" t="s">
        <v>27</v>
      </c>
      <c r="F1468" s="9">
        <v>24</v>
      </c>
      <c r="G1468" s="19">
        <v>152.6</v>
      </c>
      <c r="H1468" s="14">
        <v>152.6</v>
      </c>
    </row>
    <row r="1469" spans="3:8" x14ac:dyDescent="0.3">
      <c r="C1469" s="11" t="s">
        <v>126</v>
      </c>
      <c r="D1469" s="11" t="s">
        <v>22</v>
      </c>
      <c r="E1469" s="11" t="s">
        <v>27</v>
      </c>
      <c r="F1469" s="11">
        <v>42</v>
      </c>
      <c r="G1469" s="20">
        <v>152.55000000000001</v>
      </c>
      <c r="H1469" s="15">
        <v>152.55000000000001</v>
      </c>
    </row>
    <row r="1470" spans="3:8" x14ac:dyDescent="0.3">
      <c r="C1470" s="9" t="s">
        <v>59</v>
      </c>
      <c r="D1470" s="9" t="s">
        <v>22</v>
      </c>
      <c r="E1470" s="9" t="s">
        <v>17</v>
      </c>
      <c r="F1470" s="9">
        <v>20</v>
      </c>
      <c r="G1470" s="19">
        <v>152.44</v>
      </c>
      <c r="H1470" s="14">
        <v>152.44</v>
      </c>
    </row>
    <row r="1471" spans="3:8" x14ac:dyDescent="0.3">
      <c r="C1471" s="9" t="s">
        <v>72</v>
      </c>
      <c r="D1471" s="9" t="s">
        <v>22</v>
      </c>
      <c r="E1471" s="9" t="s">
        <v>27</v>
      </c>
      <c r="F1471" s="9">
        <v>13</v>
      </c>
      <c r="G1471" s="19">
        <v>152.13999999999999</v>
      </c>
      <c r="H1471" s="14">
        <v>152.13999999999999</v>
      </c>
    </row>
    <row r="1472" spans="3:8" x14ac:dyDescent="0.3">
      <c r="C1472" s="11" t="s">
        <v>40</v>
      </c>
      <c r="D1472" s="11" t="s">
        <v>16</v>
      </c>
      <c r="E1472" s="11" t="s">
        <v>27</v>
      </c>
      <c r="F1472" s="11">
        <v>12</v>
      </c>
      <c r="G1472" s="20">
        <v>151.49</v>
      </c>
      <c r="H1472" s="15">
        <v>151.49</v>
      </c>
    </row>
    <row r="1473" spans="3:8" x14ac:dyDescent="0.3">
      <c r="C1473" s="9" t="s">
        <v>36</v>
      </c>
      <c r="D1473" s="9" t="s">
        <v>16</v>
      </c>
      <c r="E1473" s="9" t="s">
        <v>27</v>
      </c>
      <c r="F1473" s="9">
        <v>27</v>
      </c>
      <c r="G1473" s="19">
        <v>151.38</v>
      </c>
      <c r="H1473" s="14">
        <v>151.38</v>
      </c>
    </row>
    <row r="1474" spans="3:8" x14ac:dyDescent="0.3">
      <c r="C1474" s="11" t="s">
        <v>15</v>
      </c>
      <c r="D1474" s="11" t="s">
        <v>29</v>
      </c>
      <c r="E1474" s="11" t="s">
        <v>27</v>
      </c>
      <c r="F1474" s="11">
        <v>42</v>
      </c>
      <c r="G1474" s="20">
        <v>151.19</v>
      </c>
      <c r="H1474" s="15">
        <v>151.19</v>
      </c>
    </row>
    <row r="1475" spans="3:8" x14ac:dyDescent="0.3">
      <c r="C1475" s="11" t="s">
        <v>59</v>
      </c>
      <c r="D1475" s="11" t="s">
        <v>44</v>
      </c>
      <c r="E1475" s="11" t="s">
        <v>27</v>
      </c>
      <c r="F1475" s="11">
        <v>33</v>
      </c>
      <c r="G1475" s="20">
        <v>151.19</v>
      </c>
      <c r="H1475" s="15">
        <v>151.19</v>
      </c>
    </row>
    <row r="1476" spans="3:8" x14ac:dyDescent="0.3">
      <c r="C1476" s="11" t="s">
        <v>56</v>
      </c>
      <c r="D1476" s="11" t="s">
        <v>22</v>
      </c>
      <c r="E1476" s="11" t="s">
        <v>27</v>
      </c>
      <c r="F1476" s="11">
        <v>15</v>
      </c>
      <c r="G1476" s="20">
        <v>150.33000000000001</v>
      </c>
      <c r="H1476" s="15">
        <v>150.33000000000001</v>
      </c>
    </row>
    <row r="1477" spans="3:8" x14ac:dyDescent="0.3">
      <c r="C1477" s="9" t="s">
        <v>108</v>
      </c>
      <c r="D1477" s="9" t="s">
        <v>29</v>
      </c>
      <c r="E1477" s="9" t="s">
        <v>27</v>
      </c>
      <c r="F1477" s="9">
        <v>9</v>
      </c>
      <c r="G1477" s="19">
        <v>149.63999999999999</v>
      </c>
      <c r="H1477" s="14">
        <v>149.63999999999999</v>
      </c>
    </row>
    <row r="1478" spans="3:8" x14ac:dyDescent="0.3">
      <c r="C1478" s="11" t="s">
        <v>40</v>
      </c>
      <c r="D1478" s="11" t="s">
        <v>29</v>
      </c>
      <c r="E1478" s="11" t="s">
        <v>27</v>
      </c>
      <c r="F1478" s="11">
        <v>23</v>
      </c>
      <c r="G1478" s="20">
        <v>149.4</v>
      </c>
      <c r="H1478" s="15">
        <v>149.4</v>
      </c>
    </row>
    <row r="1479" spans="3:8" x14ac:dyDescent="0.3">
      <c r="C1479" s="11" t="s">
        <v>59</v>
      </c>
      <c r="D1479" s="11" t="s">
        <v>16</v>
      </c>
      <c r="E1479" s="11" t="s">
        <v>27</v>
      </c>
      <c r="F1479" s="11">
        <v>23</v>
      </c>
      <c r="G1479" s="20">
        <v>149.31</v>
      </c>
      <c r="H1479" s="15">
        <v>149.31</v>
      </c>
    </row>
    <row r="1480" spans="3:8" x14ac:dyDescent="0.3">
      <c r="C1480" s="11" t="s">
        <v>59</v>
      </c>
      <c r="D1480" s="11" t="s">
        <v>16</v>
      </c>
      <c r="E1480" s="11" t="s">
        <v>27</v>
      </c>
      <c r="F1480" s="11">
        <v>22</v>
      </c>
      <c r="G1480" s="20">
        <v>148.80000000000001</v>
      </c>
      <c r="H1480" s="15">
        <v>148.80000000000001</v>
      </c>
    </row>
    <row r="1481" spans="3:8" x14ac:dyDescent="0.3">
      <c r="C1481" s="11" t="s">
        <v>108</v>
      </c>
      <c r="D1481" s="11" t="s">
        <v>16</v>
      </c>
      <c r="E1481" s="11" t="s">
        <v>27</v>
      </c>
      <c r="F1481" s="11">
        <v>20</v>
      </c>
      <c r="G1481" s="20">
        <v>148.65</v>
      </c>
      <c r="H1481" s="15">
        <v>148.65</v>
      </c>
    </row>
    <row r="1482" spans="3:8" x14ac:dyDescent="0.3">
      <c r="C1482" s="11" t="s">
        <v>15</v>
      </c>
      <c r="D1482" s="11" t="s">
        <v>16</v>
      </c>
      <c r="E1482" s="11" t="s">
        <v>27</v>
      </c>
      <c r="F1482" s="11">
        <v>47</v>
      </c>
      <c r="G1482" s="20">
        <v>148.26</v>
      </c>
      <c r="H1482" s="15">
        <v>148.26</v>
      </c>
    </row>
    <row r="1483" spans="3:8" x14ac:dyDescent="0.3">
      <c r="C1483" s="11" t="s">
        <v>36</v>
      </c>
      <c r="D1483" s="11" t="s">
        <v>22</v>
      </c>
      <c r="E1483" s="11" t="s">
        <v>17</v>
      </c>
      <c r="F1483" s="11">
        <v>28</v>
      </c>
      <c r="G1483" s="20">
        <v>146.69</v>
      </c>
      <c r="H1483" s="15">
        <v>146.69</v>
      </c>
    </row>
    <row r="1484" spans="3:8" x14ac:dyDescent="0.3">
      <c r="C1484" s="9" t="s">
        <v>56</v>
      </c>
      <c r="D1484" s="9" t="s">
        <v>29</v>
      </c>
      <c r="E1484" s="9" t="s">
        <v>27</v>
      </c>
      <c r="F1484" s="9">
        <v>18</v>
      </c>
      <c r="G1484" s="19">
        <v>146.1</v>
      </c>
      <c r="H1484" s="14">
        <v>146.1</v>
      </c>
    </row>
    <row r="1485" spans="3:8" x14ac:dyDescent="0.3">
      <c r="C1485" s="11" t="s">
        <v>49</v>
      </c>
      <c r="D1485" s="11" t="s">
        <v>29</v>
      </c>
      <c r="E1485" s="11" t="s">
        <v>27</v>
      </c>
      <c r="F1485" s="11">
        <v>24</v>
      </c>
      <c r="G1485" s="20">
        <v>145.15</v>
      </c>
      <c r="H1485" s="15">
        <v>145.15</v>
      </c>
    </row>
    <row r="1486" spans="3:8" x14ac:dyDescent="0.3">
      <c r="C1486" s="11" t="s">
        <v>108</v>
      </c>
      <c r="D1486" s="11" t="s">
        <v>44</v>
      </c>
      <c r="E1486" s="11" t="s">
        <v>27</v>
      </c>
      <c r="F1486" s="11">
        <v>7</v>
      </c>
      <c r="G1486" s="20">
        <v>144.94999999999999</v>
      </c>
      <c r="H1486" s="15">
        <v>144.94999999999999</v>
      </c>
    </row>
    <row r="1487" spans="3:8" x14ac:dyDescent="0.3">
      <c r="C1487" s="9" t="s">
        <v>72</v>
      </c>
      <c r="D1487" s="9" t="s">
        <v>22</v>
      </c>
      <c r="E1487" s="9" t="s">
        <v>27</v>
      </c>
      <c r="F1487" s="9">
        <v>23</v>
      </c>
      <c r="G1487" s="19">
        <v>144.03</v>
      </c>
      <c r="H1487" s="14">
        <v>144.03</v>
      </c>
    </row>
    <row r="1488" spans="3:8" x14ac:dyDescent="0.3">
      <c r="C1488" s="9" t="s">
        <v>36</v>
      </c>
      <c r="D1488" s="9" t="s">
        <v>22</v>
      </c>
      <c r="E1488" s="9" t="s">
        <v>30</v>
      </c>
      <c r="F1488" s="9">
        <v>3</v>
      </c>
      <c r="G1488" s="19">
        <v>143.98150000000001</v>
      </c>
      <c r="H1488" s="14">
        <v>143.98150000000001</v>
      </c>
    </row>
    <row r="1489" spans="3:8" x14ac:dyDescent="0.3">
      <c r="C1489" s="9" t="s">
        <v>59</v>
      </c>
      <c r="D1489" s="9" t="s">
        <v>16</v>
      </c>
      <c r="E1489" s="9" t="s">
        <v>27</v>
      </c>
      <c r="F1489" s="9">
        <v>31</v>
      </c>
      <c r="G1489" s="19">
        <v>143.85</v>
      </c>
      <c r="H1489" s="14">
        <v>143.85</v>
      </c>
    </row>
    <row r="1490" spans="3:8" x14ac:dyDescent="0.3">
      <c r="C1490" s="11" t="s">
        <v>26</v>
      </c>
      <c r="D1490" s="11" t="s">
        <v>22</v>
      </c>
      <c r="E1490" s="11" t="s">
        <v>17</v>
      </c>
      <c r="F1490" s="11">
        <v>6</v>
      </c>
      <c r="G1490" s="20">
        <v>143.78</v>
      </c>
      <c r="H1490" s="15">
        <v>143.78</v>
      </c>
    </row>
    <row r="1491" spans="3:8" x14ac:dyDescent="0.3">
      <c r="C1491" s="9" t="s">
        <v>59</v>
      </c>
      <c r="D1491" s="9" t="s">
        <v>16</v>
      </c>
      <c r="E1491" s="9" t="s">
        <v>30</v>
      </c>
      <c r="F1491" s="9">
        <v>2</v>
      </c>
      <c r="G1491" s="19">
        <v>143.667</v>
      </c>
      <c r="H1491" s="14">
        <v>143.667</v>
      </c>
    </row>
    <row r="1492" spans="3:8" x14ac:dyDescent="0.3">
      <c r="C1492" s="11" t="s">
        <v>56</v>
      </c>
      <c r="D1492" s="11" t="s">
        <v>22</v>
      </c>
      <c r="E1492" s="11" t="s">
        <v>27</v>
      </c>
      <c r="F1492" s="11">
        <v>31</v>
      </c>
      <c r="G1492" s="20">
        <v>142.97</v>
      </c>
      <c r="H1492" s="15">
        <v>142.97</v>
      </c>
    </row>
    <row r="1493" spans="3:8" x14ac:dyDescent="0.3">
      <c r="C1493" s="9" t="s">
        <v>108</v>
      </c>
      <c r="D1493" s="9" t="s">
        <v>44</v>
      </c>
      <c r="E1493" s="9" t="s">
        <v>27</v>
      </c>
      <c r="F1493" s="9">
        <v>24</v>
      </c>
      <c r="G1493" s="19">
        <v>142.80000000000001</v>
      </c>
      <c r="H1493" s="14">
        <v>142.80000000000001</v>
      </c>
    </row>
    <row r="1494" spans="3:8" x14ac:dyDescent="0.3">
      <c r="C1494" s="9" t="s">
        <v>49</v>
      </c>
      <c r="D1494" s="9" t="s">
        <v>16</v>
      </c>
      <c r="E1494" s="9" t="s">
        <v>27</v>
      </c>
      <c r="F1494" s="9">
        <v>28</v>
      </c>
      <c r="G1494" s="19">
        <v>142.18</v>
      </c>
      <c r="H1494" s="14">
        <v>142.18</v>
      </c>
    </row>
    <row r="1495" spans="3:8" x14ac:dyDescent="0.3">
      <c r="C1495" s="11" t="s">
        <v>36</v>
      </c>
      <c r="D1495" s="11" t="s">
        <v>29</v>
      </c>
      <c r="E1495" s="11" t="s">
        <v>27</v>
      </c>
      <c r="F1495" s="11">
        <v>49</v>
      </c>
      <c r="G1495" s="20">
        <v>142.1</v>
      </c>
      <c r="H1495" s="15">
        <v>142.1</v>
      </c>
    </row>
    <row r="1496" spans="3:8" x14ac:dyDescent="0.3">
      <c r="C1496" s="11" t="s">
        <v>56</v>
      </c>
      <c r="D1496" s="11" t="s">
        <v>22</v>
      </c>
      <c r="E1496" s="11" t="s">
        <v>27</v>
      </c>
      <c r="F1496" s="11">
        <v>39</v>
      </c>
      <c r="G1496" s="20">
        <v>141.49</v>
      </c>
      <c r="H1496" s="15">
        <v>141.49</v>
      </c>
    </row>
    <row r="1497" spans="3:8" x14ac:dyDescent="0.3">
      <c r="C1497" s="11" t="s">
        <v>40</v>
      </c>
      <c r="D1497" s="11" t="s">
        <v>22</v>
      </c>
      <c r="E1497" s="11" t="s">
        <v>27</v>
      </c>
      <c r="F1497" s="11">
        <v>15</v>
      </c>
      <c r="G1497" s="20">
        <v>140.82</v>
      </c>
      <c r="H1497" s="15">
        <v>140.82</v>
      </c>
    </row>
    <row r="1498" spans="3:8" x14ac:dyDescent="0.3">
      <c r="C1498" s="11" t="s">
        <v>59</v>
      </c>
      <c r="D1498" s="11" t="s">
        <v>22</v>
      </c>
      <c r="E1498" s="11" t="s">
        <v>27</v>
      </c>
      <c r="F1498" s="11">
        <v>31</v>
      </c>
      <c r="G1498" s="20">
        <v>140.69</v>
      </c>
      <c r="H1498" s="15">
        <v>140.69</v>
      </c>
    </row>
    <row r="1499" spans="3:8" x14ac:dyDescent="0.3">
      <c r="C1499" s="9" t="s">
        <v>15</v>
      </c>
      <c r="D1499" s="9" t="s">
        <v>44</v>
      </c>
      <c r="E1499" s="9" t="s">
        <v>27</v>
      </c>
      <c r="F1499" s="9">
        <v>33</v>
      </c>
      <c r="G1499" s="19">
        <v>140.63</v>
      </c>
      <c r="H1499" s="14">
        <v>140.63</v>
      </c>
    </row>
    <row r="1500" spans="3:8" x14ac:dyDescent="0.3">
      <c r="C1500" s="11" t="s">
        <v>108</v>
      </c>
      <c r="D1500" s="11" t="s">
        <v>22</v>
      </c>
      <c r="E1500" s="11" t="s">
        <v>30</v>
      </c>
      <c r="F1500" s="11">
        <v>15</v>
      </c>
      <c r="G1500" s="20">
        <v>140.56</v>
      </c>
      <c r="H1500" s="15">
        <v>140.56</v>
      </c>
    </row>
    <row r="1501" spans="3:8" x14ac:dyDescent="0.3">
      <c r="C1501" s="11" t="s">
        <v>49</v>
      </c>
      <c r="D1501" s="11" t="s">
        <v>29</v>
      </c>
      <c r="E1501" s="11" t="s">
        <v>27</v>
      </c>
      <c r="F1501" s="11">
        <v>20</v>
      </c>
      <c r="G1501" s="20">
        <v>140.37</v>
      </c>
      <c r="H1501" s="15">
        <v>140.37</v>
      </c>
    </row>
    <row r="1502" spans="3:8" x14ac:dyDescent="0.3">
      <c r="C1502" s="11" t="s">
        <v>126</v>
      </c>
      <c r="D1502" s="11" t="s">
        <v>44</v>
      </c>
      <c r="E1502" s="11" t="s">
        <v>27</v>
      </c>
      <c r="F1502" s="11">
        <v>30</v>
      </c>
      <c r="G1502" s="20">
        <v>140.24</v>
      </c>
      <c r="H1502" s="15">
        <v>140.24</v>
      </c>
    </row>
    <row r="1503" spans="3:8" x14ac:dyDescent="0.3">
      <c r="C1503" s="11" t="s">
        <v>40</v>
      </c>
      <c r="D1503" s="11" t="s">
        <v>22</v>
      </c>
      <c r="E1503" s="11" t="s">
        <v>27</v>
      </c>
      <c r="F1503" s="11">
        <v>15</v>
      </c>
      <c r="G1503" s="20">
        <v>140.07</v>
      </c>
      <c r="H1503" s="15">
        <v>140.07</v>
      </c>
    </row>
    <row r="1504" spans="3:8" x14ac:dyDescent="0.3">
      <c r="C1504" s="11" t="s">
        <v>36</v>
      </c>
      <c r="D1504" s="11" t="s">
        <v>29</v>
      </c>
      <c r="E1504" s="11" t="s">
        <v>27</v>
      </c>
      <c r="F1504" s="11">
        <v>16</v>
      </c>
      <c r="G1504" s="20">
        <v>139.69</v>
      </c>
      <c r="H1504" s="15">
        <v>139.69</v>
      </c>
    </row>
    <row r="1505" spans="3:8" x14ac:dyDescent="0.3">
      <c r="C1505" s="11" t="s">
        <v>59</v>
      </c>
      <c r="D1505" s="11" t="s">
        <v>29</v>
      </c>
      <c r="E1505" s="11" t="s">
        <v>30</v>
      </c>
      <c r="F1505" s="11">
        <v>30</v>
      </c>
      <c r="G1505" s="20">
        <v>139.08000000000001</v>
      </c>
      <c r="H1505" s="15">
        <v>139.08000000000001</v>
      </c>
    </row>
    <row r="1506" spans="3:8" x14ac:dyDescent="0.3">
      <c r="C1506" s="11" t="s">
        <v>59</v>
      </c>
      <c r="D1506" s="11" t="s">
        <v>44</v>
      </c>
      <c r="E1506" s="11" t="s">
        <v>27</v>
      </c>
      <c r="F1506" s="11">
        <v>16</v>
      </c>
      <c r="G1506" s="20">
        <v>139</v>
      </c>
      <c r="H1506" s="15">
        <v>139</v>
      </c>
    </row>
    <row r="1507" spans="3:8" x14ac:dyDescent="0.3">
      <c r="C1507" s="9" t="s">
        <v>56</v>
      </c>
      <c r="D1507" s="9" t="s">
        <v>44</v>
      </c>
      <c r="E1507" s="9" t="s">
        <v>27</v>
      </c>
      <c r="F1507" s="9">
        <v>49</v>
      </c>
      <c r="G1507" s="19">
        <v>138.96</v>
      </c>
      <c r="H1507" s="14">
        <v>138.96</v>
      </c>
    </row>
    <row r="1508" spans="3:8" x14ac:dyDescent="0.3">
      <c r="C1508" s="11" t="s">
        <v>59</v>
      </c>
      <c r="D1508" s="11" t="s">
        <v>29</v>
      </c>
      <c r="E1508" s="11" t="s">
        <v>27</v>
      </c>
      <c r="F1508" s="11">
        <v>14</v>
      </c>
      <c r="G1508" s="20">
        <v>138.94999999999999</v>
      </c>
      <c r="H1508" s="15">
        <v>138.94999999999999</v>
      </c>
    </row>
    <row r="1509" spans="3:8" x14ac:dyDescent="0.3">
      <c r="C1509" s="11" t="s">
        <v>108</v>
      </c>
      <c r="D1509" s="11" t="s">
        <v>44</v>
      </c>
      <c r="E1509" s="11" t="s">
        <v>30</v>
      </c>
      <c r="F1509" s="11">
        <v>7</v>
      </c>
      <c r="G1509" s="20">
        <v>138.91</v>
      </c>
      <c r="H1509" s="15">
        <v>138.91</v>
      </c>
    </row>
    <row r="1510" spans="3:8" x14ac:dyDescent="0.3">
      <c r="C1510" s="11" t="s">
        <v>36</v>
      </c>
      <c r="D1510" s="11" t="s">
        <v>22</v>
      </c>
      <c r="E1510" s="11" t="s">
        <v>27</v>
      </c>
      <c r="F1510" s="11">
        <v>24</v>
      </c>
      <c r="G1510" s="20">
        <v>138.75</v>
      </c>
      <c r="H1510" s="15">
        <v>138.75</v>
      </c>
    </row>
    <row r="1511" spans="3:8" x14ac:dyDescent="0.3">
      <c r="C1511" s="11" t="s">
        <v>108</v>
      </c>
      <c r="D1511" s="11" t="s">
        <v>16</v>
      </c>
      <c r="E1511" s="11" t="s">
        <v>17</v>
      </c>
      <c r="F1511" s="11">
        <v>23</v>
      </c>
      <c r="G1511" s="20">
        <v>138.71</v>
      </c>
      <c r="H1511" s="15">
        <v>138.71</v>
      </c>
    </row>
    <row r="1512" spans="3:8" x14ac:dyDescent="0.3">
      <c r="C1512" s="9" t="s">
        <v>108</v>
      </c>
      <c r="D1512" s="9" t="s">
        <v>29</v>
      </c>
      <c r="E1512" s="9" t="s">
        <v>27</v>
      </c>
      <c r="F1512" s="9">
        <v>12</v>
      </c>
      <c r="G1512" s="19">
        <v>138.66999999999999</v>
      </c>
      <c r="H1512" s="14">
        <v>138.66999999999999</v>
      </c>
    </row>
    <row r="1513" spans="3:8" x14ac:dyDescent="0.3">
      <c r="C1513" s="11" t="s">
        <v>15</v>
      </c>
      <c r="D1513" s="11" t="s">
        <v>29</v>
      </c>
      <c r="E1513" s="11" t="s">
        <v>27</v>
      </c>
      <c r="F1513" s="11">
        <v>20</v>
      </c>
      <c r="G1513" s="20">
        <v>138.52000000000001</v>
      </c>
      <c r="H1513" s="15">
        <v>138.52000000000001</v>
      </c>
    </row>
    <row r="1514" spans="3:8" x14ac:dyDescent="0.3">
      <c r="C1514" s="11" t="s">
        <v>36</v>
      </c>
      <c r="D1514" s="11" t="s">
        <v>44</v>
      </c>
      <c r="E1514" s="11" t="s">
        <v>27</v>
      </c>
      <c r="F1514" s="11">
        <v>23</v>
      </c>
      <c r="G1514" s="20">
        <v>138.16999999999999</v>
      </c>
      <c r="H1514" s="15">
        <v>138.16999999999999</v>
      </c>
    </row>
    <row r="1515" spans="3:8" x14ac:dyDescent="0.3">
      <c r="C1515" s="9" t="s">
        <v>40</v>
      </c>
      <c r="D1515" s="9" t="s">
        <v>22</v>
      </c>
      <c r="E1515" s="9" t="s">
        <v>30</v>
      </c>
      <c r="F1515" s="9">
        <v>19</v>
      </c>
      <c r="G1515" s="19">
        <v>138.05000000000001</v>
      </c>
      <c r="H1515" s="14">
        <v>138.05000000000001</v>
      </c>
    </row>
    <row r="1516" spans="3:8" x14ac:dyDescent="0.3">
      <c r="C1516" s="9" t="s">
        <v>36</v>
      </c>
      <c r="D1516" s="9" t="s">
        <v>44</v>
      </c>
      <c r="E1516" s="9" t="s">
        <v>27</v>
      </c>
      <c r="F1516" s="9">
        <v>20</v>
      </c>
      <c r="G1516" s="19">
        <v>137.97</v>
      </c>
      <c r="H1516" s="14">
        <v>137.97</v>
      </c>
    </row>
    <row r="1517" spans="3:8" x14ac:dyDescent="0.3">
      <c r="C1517" s="11" t="s">
        <v>40</v>
      </c>
      <c r="D1517" s="11" t="s">
        <v>44</v>
      </c>
      <c r="E1517" s="11" t="s">
        <v>27</v>
      </c>
      <c r="F1517" s="11">
        <v>10</v>
      </c>
      <c r="G1517" s="20">
        <v>137.77000000000001</v>
      </c>
      <c r="H1517" s="15">
        <v>137.77000000000001</v>
      </c>
    </row>
    <row r="1518" spans="3:8" x14ac:dyDescent="0.3">
      <c r="C1518" s="11" t="s">
        <v>26</v>
      </c>
      <c r="D1518" s="11" t="s">
        <v>22</v>
      </c>
      <c r="E1518" s="11" t="s">
        <v>27</v>
      </c>
      <c r="F1518" s="11">
        <v>41</v>
      </c>
      <c r="G1518" s="20">
        <v>137.51</v>
      </c>
      <c r="H1518" s="15">
        <v>137.51</v>
      </c>
    </row>
    <row r="1519" spans="3:8" x14ac:dyDescent="0.3">
      <c r="C1519" s="11" t="s">
        <v>56</v>
      </c>
      <c r="D1519" s="11" t="s">
        <v>22</v>
      </c>
      <c r="E1519" s="11" t="s">
        <v>27</v>
      </c>
      <c r="F1519" s="11">
        <v>27</v>
      </c>
      <c r="G1519" s="20">
        <v>137.5</v>
      </c>
      <c r="H1519" s="15">
        <v>137.5</v>
      </c>
    </row>
    <row r="1520" spans="3:8" x14ac:dyDescent="0.3">
      <c r="C1520" s="9" t="s">
        <v>40</v>
      </c>
      <c r="D1520" s="9" t="s">
        <v>29</v>
      </c>
      <c r="E1520" s="9" t="s">
        <v>27</v>
      </c>
      <c r="F1520" s="9">
        <v>38</v>
      </c>
      <c r="G1520" s="19">
        <v>137.07</v>
      </c>
      <c r="H1520" s="14">
        <v>137.07</v>
      </c>
    </row>
    <row r="1521" spans="3:8" x14ac:dyDescent="0.3">
      <c r="C1521" s="11" t="s">
        <v>56</v>
      </c>
      <c r="D1521" s="11" t="s">
        <v>22</v>
      </c>
      <c r="E1521" s="11" t="s">
        <v>27</v>
      </c>
      <c r="F1521" s="11">
        <v>16</v>
      </c>
      <c r="G1521" s="20">
        <v>136.97999999999999</v>
      </c>
      <c r="H1521" s="15">
        <v>136.97999999999999</v>
      </c>
    </row>
    <row r="1522" spans="3:8" x14ac:dyDescent="0.3">
      <c r="C1522" s="9" t="s">
        <v>56</v>
      </c>
      <c r="D1522" s="9" t="s">
        <v>16</v>
      </c>
      <c r="E1522" s="9" t="s">
        <v>27</v>
      </c>
      <c r="F1522" s="9">
        <v>14</v>
      </c>
      <c r="G1522" s="19">
        <v>136.85</v>
      </c>
      <c r="H1522" s="14">
        <v>136.85</v>
      </c>
    </row>
    <row r="1523" spans="3:8" x14ac:dyDescent="0.3">
      <c r="C1523" s="11" t="s">
        <v>108</v>
      </c>
      <c r="D1523" s="11" t="s">
        <v>22</v>
      </c>
      <c r="E1523" s="11" t="s">
        <v>27</v>
      </c>
      <c r="F1523" s="11">
        <v>38</v>
      </c>
      <c r="G1523" s="20">
        <v>136.5</v>
      </c>
      <c r="H1523" s="15">
        <v>136.5</v>
      </c>
    </row>
    <row r="1524" spans="3:8" x14ac:dyDescent="0.3">
      <c r="C1524" s="9" t="s">
        <v>108</v>
      </c>
      <c r="D1524" s="9" t="s">
        <v>29</v>
      </c>
      <c r="E1524" s="9" t="s">
        <v>27</v>
      </c>
      <c r="F1524" s="9">
        <v>41</v>
      </c>
      <c r="G1524" s="19">
        <v>136.44999999999999</v>
      </c>
      <c r="H1524" s="14">
        <v>136.44999999999999</v>
      </c>
    </row>
    <row r="1525" spans="3:8" x14ac:dyDescent="0.3">
      <c r="C1525" s="9" t="s">
        <v>126</v>
      </c>
      <c r="D1525" s="9" t="s">
        <v>22</v>
      </c>
      <c r="E1525" s="9" t="s">
        <v>27</v>
      </c>
      <c r="F1525" s="9">
        <v>24</v>
      </c>
      <c r="G1525" s="19">
        <v>136.41999999999999</v>
      </c>
      <c r="H1525" s="14">
        <v>136.41999999999999</v>
      </c>
    </row>
    <row r="1526" spans="3:8" x14ac:dyDescent="0.3">
      <c r="C1526" s="11" t="s">
        <v>56</v>
      </c>
      <c r="D1526" s="11" t="s">
        <v>22</v>
      </c>
      <c r="E1526" s="11" t="s">
        <v>27</v>
      </c>
      <c r="F1526" s="11">
        <v>22</v>
      </c>
      <c r="G1526" s="20">
        <v>136.24</v>
      </c>
      <c r="H1526" s="15">
        <v>136.24</v>
      </c>
    </row>
    <row r="1527" spans="3:8" x14ac:dyDescent="0.3">
      <c r="C1527" s="11" t="s">
        <v>56</v>
      </c>
      <c r="D1527" s="11" t="s">
        <v>22</v>
      </c>
      <c r="E1527" s="11" t="s">
        <v>27</v>
      </c>
      <c r="F1527" s="11">
        <v>22</v>
      </c>
      <c r="G1527" s="20">
        <v>136.18</v>
      </c>
      <c r="H1527" s="15">
        <v>136.18</v>
      </c>
    </row>
    <row r="1528" spans="3:8" x14ac:dyDescent="0.3">
      <c r="C1528" s="9" t="s">
        <v>15</v>
      </c>
      <c r="D1528" s="9" t="s">
        <v>16</v>
      </c>
      <c r="E1528" s="9" t="s">
        <v>27</v>
      </c>
      <c r="F1528" s="9">
        <v>21</v>
      </c>
      <c r="G1528" s="19">
        <v>135.99</v>
      </c>
      <c r="H1528" s="14">
        <v>135.99</v>
      </c>
    </row>
    <row r="1529" spans="3:8" x14ac:dyDescent="0.3">
      <c r="C1529" s="9" t="s">
        <v>56</v>
      </c>
      <c r="D1529" s="9" t="s">
        <v>29</v>
      </c>
      <c r="E1529" s="9" t="s">
        <v>27</v>
      </c>
      <c r="F1529" s="9">
        <v>27</v>
      </c>
      <c r="G1529" s="19">
        <v>135.86000000000001</v>
      </c>
      <c r="H1529" s="14">
        <v>135.86000000000001</v>
      </c>
    </row>
    <row r="1530" spans="3:8" x14ac:dyDescent="0.3">
      <c r="C1530" s="9" t="s">
        <v>40</v>
      </c>
      <c r="D1530" s="9" t="s">
        <v>29</v>
      </c>
      <c r="E1530" s="9" t="s">
        <v>27</v>
      </c>
      <c r="F1530" s="9">
        <v>28</v>
      </c>
      <c r="G1530" s="19">
        <v>135.72</v>
      </c>
      <c r="H1530" s="14">
        <v>135.72</v>
      </c>
    </row>
    <row r="1531" spans="3:8" x14ac:dyDescent="0.3">
      <c r="C1531" s="11" t="s">
        <v>59</v>
      </c>
      <c r="D1531" s="11" t="s">
        <v>22</v>
      </c>
      <c r="E1531" s="11" t="s">
        <v>27</v>
      </c>
      <c r="F1531" s="11">
        <v>17</v>
      </c>
      <c r="G1531" s="20">
        <v>135.38</v>
      </c>
      <c r="H1531" s="15">
        <v>135.38</v>
      </c>
    </row>
    <row r="1532" spans="3:8" x14ac:dyDescent="0.3">
      <c r="C1532" s="11" t="s">
        <v>15</v>
      </c>
      <c r="D1532" s="11" t="s">
        <v>44</v>
      </c>
      <c r="E1532" s="11" t="s">
        <v>27</v>
      </c>
      <c r="F1532" s="11">
        <v>23</v>
      </c>
      <c r="G1532" s="20">
        <v>135.31</v>
      </c>
      <c r="H1532" s="15">
        <v>135.31</v>
      </c>
    </row>
    <row r="1533" spans="3:8" x14ac:dyDescent="0.3">
      <c r="C1533" s="11" t="s">
        <v>72</v>
      </c>
      <c r="D1533" s="11" t="s">
        <v>16</v>
      </c>
      <c r="E1533" s="11" t="s">
        <v>27</v>
      </c>
      <c r="F1533" s="11">
        <v>14</v>
      </c>
      <c r="G1533" s="20">
        <v>135.21</v>
      </c>
      <c r="H1533" s="15">
        <v>135.21</v>
      </c>
    </row>
    <row r="1534" spans="3:8" x14ac:dyDescent="0.3">
      <c r="C1534" s="9" t="s">
        <v>40</v>
      </c>
      <c r="D1534" s="9" t="s">
        <v>22</v>
      </c>
      <c r="E1534" s="9" t="s">
        <v>27</v>
      </c>
      <c r="F1534" s="9">
        <v>42</v>
      </c>
      <c r="G1534" s="19">
        <v>134.86000000000001</v>
      </c>
      <c r="H1534" s="14">
        <v>134.86000000000001</v>
      </c>
    </row>
    <row r="1535" spans="3:8" x14ac:dyDescent="0.3">
      <c r="C1535" s="9" t="s">
        <v>59</v>
      </c>
      <c r="D1535" s="9" t="s">
        <v>29</v>
      </c>
      <c r="E1535" s="9" t="s">
        <v>27</v>
      </c>
      <c r="F1535" s="9">
        <v>43</v>
      </c>
      <c r="G1535" s="19">
        <v>134.33000000000001</v>
      </c>
      <c r="H1535" s="14">
        <v>134.33000000000001</v>
      </c>
    </row>
    <row r="1536" spans="3:8" x14ac:dyDescent="0.3">
      <c r="C1536" s="11" t="s">
        <v>49</v>
      </c>
      <c r="D1536" s="11" t="s">
        <v>44</v>
      </c>
      <c r="E1536" s="11" t="s">
        <v>27</v>
      </c>
      <c r="F1536" s="11">
        <v>26</v>
      </c>
      <c r="G1536" s="20">
        <v>133.65</v>
      </c>
      <c r="H1536" s="15">
        <v>133.65</v>
      </c>
    </row>
    <row r="1537" spans="3:8" x14ac:dyDescent="0.3">
      <c r="C1537" s="9" t="s">
        <v>40</v>
      </c>
      <c r="D1537" s="9" t="s">
        <v>29</v>
      </c>
      <c r="E1537" s="9" t="s">
        <v>27</v>
      </c>
      <c r="F1537" s="9">
        <v>6</v>
      </c>
      <c r="G1537" s="19">
        <v>133.4</v>
      </c>
      <c r="H1537" s="14">
        <v>133.4</v>
      </c>
    </row>
    <row r="1538" spans="3:8" x14ac:dyDescent="0.3">
      <c r="C1538" s="9" t="s">
        <v>56</v>
      </c>
      <c r="D1538" s="9" t="s">
        <v>22</v>
      </c>
      <c r="E1538" s="9" t="s">
        <v>27</v>
      </c>
      <c r="F1538" s="9">
        <v>35</v>
      </c>
      <c r="G1538" s="19">
        <v>133.07</v>
      </c>
      <c r="H1538" s="14">
        <v>133.07</v>
      </c>
    </row>
    <row r="1539" spans="3:8" x14ac:dyDescent="0.3">
      <c r="C1539" s="9" t="s">
        <v>59</v>
      </c>
      <c r="D1539" s="9" t="s">
        <v>22</v>
      </c>
      <c r="E1539" s="9" t="s">
        <v>27</v>
      </c>
      <c r="F1539" s="9">
        <v>36</v>
      </c>
      <c r="G1539" s="19">
        <v>132.86000000000001</v>
      </c>
      <c r="H1539" s="14">
        <v>132.86000000000001</v>
      </c>
    </row>
    <row r="1540" spans="3:8" x14ac:dyDescent="0.3">
      <c r="C1540" s="9" t="s">
        <v>59</v>
      </c>
      <c r="D1540" s="9" t="s">
        <v>16</v>
      </c>
      <c r="E1540" s="9" t="s">
        <v>17</v>
      </c>
      <c r="F1540" s="9">
        <v>26</v>
      </c>
      <c r="G1540" s="19">
        <v>132.22999999999999</v>
      </c>
      <c r="H1540" s="14">
        <v>132.22999999999999</v>
      </c>
    </row>
    <row r="1541" spans="3:8" x14ac:dyDescent="0.3">
      <c r="C1541" s="9" t="s">
        <v>56</v>
      </c>
      <c r="D1541" s="9" t="s">
        <v>22</v>
      </c>
      <c r="E1541" s="9" t="s">
        <v>27</v>
      </c>
      <c r="F1541" s="9">
        <v>37</v>
      </c>
      <c r="G1541" s="19">
        <v>132.12</v>
      </c>
      <c r="H1541" s="14">
        <v>132.12</v>
      </c>
    </row>
    <row r="1542" spans="3:8" x14ac:dyDescent="0.3">
      <c r="C1542" s="9" t="s">
        <v>49</v>
      </c>
      <c r="D1542" s="9" t="s">
        <v>29</v>
      </c>
      <c r="E1542" s="9" t="s">
        <v>17</v>
      </c>
      <c r="F1542" s="9">
        <v>3</v>
      </c>
      <c r="G1542" s="19">
        <v>131.5</v>
      </c>
      <c r="H1542" s="14">
        <v>131.5</v>
      </c>
    </row>
    <row r="1543" spans="3:8" x14ac:dyDescent="0.3">
      <c r="C1543" s="9" t="s">
        <v>56</v>
      </c>
      <c r="D1543" s="9" t="s">
        <v>16</v>
      </c>
      <c r="E1543" s="9" t="s">
        <v>17</v>
      </c>
      <c r="F1543" s="9">
        <v>1</v>
      </c>
      <c r="G1543" s="19">
        <v>131.27000000000001</v>
      </c>
      <c r="H1543" s="14">
        <v>131.27000000000001</v>
      </c>
    </row>
    <row r="1544" spans="3:8" x14ac:dyDescent="0.3">
      <c r="C1544" s="9" t="s">
        <v>40</v>
      </c>
      <c r="D1544" s="9" t="s">
        <v>29</v>
      </c>
      <c r="E1544" s="9" t="s">
        <v>17</v>
      </c>
      <c r="F1544" s="9">
        <v>5</v>
      </c>
      <c r="G1544" s="19">
        <v>131.27000000000001</v>
      </c>
      <c r="H1544" s="14">
        <v>131.27000000000001</v>
      </c>
    </row>
    <row r="1545" spans="3:8" x14ac:dyDescent="0.3">
      <c r="C1545" s="9" t="s">
        <v>126</v>
      </c>
      <c r="D1545" s="9" t="s">
        <v>22</v>
      </c>
      <c r="E1545" s="9" t="s">
        <v>27</v>
      </c>
      <c r="F1545" s="9">
        <v>19</v>
      </c>
      <c r="G1545" s="19">
        <v>130.66999999999999</v>
      </c>
      <c r="H1545" s="14">
        <v>130.66999999999999</v>
      </c>
    </row>
    <row r="1546" spans="3:8" x14ac:dyDescent="0.3">
      <c r="C1546" s="9" t="s">
        <v>108</v>
      </c>
      <c r="D1546" s="9" t="s">
        <v>16</v>
      </c>
      <c r="E1546" s="9" t="s">
        <v>27</v>
      </c>
      <c r="F1546" s="9">
        <v>18</v>
      </c>
      <c r="G1546" s="19">
        <v>130.38</v>
      </c>
      <c r="H1546" s="14">
        <v>130.38</v>
      </c>
    </row>
    <row r="1547" spans="3:8" x14ac:dyDescent="0.3">
      <c r="C1547" s="11" t="s">
        <v>56</v>
      </c>
      <c r="D1547" s="11" t="s">
        <v>16</v>
      </c>
      <c r="E1547" s="11" t="s">
        <v>30</v>
      </c>
      <c r="F1547" s="11">
        <v>4</v>
      </c>
      <c r="G1547" s="20">
        <v>130.13999999999999</v>
      </c>
      <c r="H1547" s="15">
        <v>130.13999999999999</v>
      </c>
    </row>
    <row r="1548" spans="3:8" x14ac:dyDescent="0.3">
      <c r="C1548" s="11" t="s">
        <v>59</v>
      </c>
      <c r="D1548" s="11" t="s">
        <v>22</v>
      </c>
      <c r="E1548" s="11" t="s">
        <v>27</v>
      </c>
      <c r="F1548" s="11">
        <v>18</v>
      </c>
      <c r="G1548" s="20">
        <v>129.77000000000001</v>
      </c>
      <c r="H1548" s="15">
        <v>129.77000000000001</v>
      </c>
    </row>
    <row r="1549" spans="3:8" x14ac:dyDescent="0.3">
      <c r="C1549" s="11" t="s">
        <v>15</v>
      </c>
      <c r="D1549" s="11" t="s">
        <v>16</v>
      </c>
      <c r="E1549" s="11" t="s">
        <v>27</v>
      </c>
      <c r="F1549" s="11">
        <v>20</v>
      </c>
      <c r="G1549" s="20">
        <v>129.27000000000001</v>
      </c>
      <c r="H1549" s="15">
        <v>129.27000000000001</v>
      </c>
    </row>
    <row r="1550" spans="3:8" x14ac:dyDescent="0.3">
      <c r="C1550" s="9" t="s">
        <v>43</v>
      </c>
      <c r="D1550" s="9" t="s">
        <v>16</v>
      </c>
      <c r="E1550" s="9" t="s">
        <v>17</v>
      </c>
      <c r="F1550" s="9">
        <v>7</v>
      </c>
      <c r="G1550" s="19">
        <v>128.62</v>
      </c>
      <c r="H1550" s="14">
        <v>128.62</v>
      </c>
    </row>
    <row r="1551" spans="3:8" x14ac:dyDescent="0.3">
      <c r="C1551" s="9" t="s">
        <v>56</v>
      </c>
      <c r="D1551" s="9" t="s">
        <v>16</v>
      </c>
      <c r="E1551" s="9" t="s">
        <v>27</v>
      </c>
      <c r="F1551" s="9">
        <v>6</v>
      </c>
      <c r="G1551" s="19">
        <v>128.56</v>
      </c>
      <c r="H1551" s="14">
        <v>128.56</v>
      </c>
    </row>
    <row r="1552" spans="3:8" x14ac:dyDescent="0.3">
      <c r="C1552" s="11" t="s">
        <v>108</v>
      </c>
      <c r="D1552" s="11" t="s">
        <v>44</v>
      </c>
      <c r="E1552" s="11" t="s">
        <v>27</v>
      </c>
      <c r="F1552" s="11">
        <v>32</v>
      </c>
      <c r="G1552" s="20">
        <v>128.13999999999999</v>
      </c>
      <c r="H1552" s="15">
        <v>128.13999999999999</v>
      </c>
    </row>
    <row r="1553" spans="3:8" x14ac:dyDescent="0.3">
      <c r="C1553" s="9" t="s">
        <v>15</v>
      </c>
      <c r="D1553" s="9" t="s">
        <v>16</v>
      </c>
      <c r="E1553" s="9" t="s">
        <v>27</v>
      </c>
      <c r="F1553" s="9">
        <v>31</v>
      </c>
      <c r="G1553" s="19">
        <v>127.9</v>
      </c>
      <c r="H1553" s="14">
        <v>127.9</v>
      </c>
    </row>
    <row r="1554" spans="3:8" x14ac:dyDescent="0.3">
      <c r="C1554" s="11" t="s">
        <v>49</v>
      </c>
      <c r="D1554" s="11" t="s">
        <v>44</v>
      </c>
      <c r="E1554" s="11" t="s">
        <v>27</v>
      </c>
      <c r="F1554" s="11">
        <v>41</v>
      </c>
      <c r="G1554" s="20">
        <v>127.84</v>
      </c>
      <c r="H1554" s="15">
        <v>127.84</v>
      </c>
    </row>
    <row r="1555" spans="3:8" x14ac:dyDescent="0.3">
      <c r="C1555" s="9" t="s">
        <v>43</v>
      </c>
      <c r="D1555" s="9" t="s">
        <v>16</v>
      </c>
      <c r="E1555" s="9" t="s">
        <v>30</v>
      </c>
      <c r="F1555" s="9">
        <v>7</v>
      </c>
      <c r="G1555" s="19">
        <v>127.74</v>
      </c>
      <c r="H1555" s="14">
        <v>127.74</v>
      </c>
    </row>
    <row r="1556" spans="3:8" x14ac:dyDescent="0.3">
      <c r="C1556" s="9" t="s">
        <v>56</v>
      </c>
      <c r="D1556" s="9" t="s">
        <v>16</v>
      </c>
      <c r="E1556" s="9" t="s">
        <v>27</v>
      </c>
      <c r="F1556" s="9">
        <v>22</v>
      </c>
      <c r="G1556" s="19">
        <v>127.56</v>
      </c>
      <c r="H1556" s="14">
        <v>127.56</v>
      </c>
    </row>
    <row r="1557" spans="3:8" x14ac:dyDescent="0.3">
      <c r="C1557" s="9" t="s">
        <v>40</v>
      </c>
      <c r="D1557" s="9" t="s">
        <v>22</v>
      </c>
      <c r="E1557" s="9" t="s">
        <v>30</v>
      </c>
      <c r="F1557" s="9">
        <v>6</v>
      </c>
      <c r="G1557" s="19">
        <v>127.49</v>
      </c>
      <c r="H1557" s="14">
        <v>127.49</v>
      </c>
    </row>
    <row r="1558" spans="3:8" x14ac:dyDescent="0.3">
      <c r="C1558" s="9" t="s">
        <v>36</v>
      </c>
      <c r="D1558" s="9" t="s">
        <v>22</v>
      </c>
      <c r="E1558" s="9" t="s">
        <v>27</v>
      </c>
      <c r="F1558" s="9">
        <v>19</v>
      </c>
      <c r="G1558" s="19">
        <v>127.48</v>
      </c>
      <c r="H1558" s="14">
        <v>127.48</v>
      </c>
    </row>
    <row r="1559" spans="3:8" x14ac:dyDescent="0.3">
      <c r="C1559" s="11" t="s">
        <v>72</v>
      </c>
      <c r="D1559" s="11" t="s">
        <v>16</v>
      </c>
      <c r="E1559" s="11" t="s">
        <v>27</v>
      </c>
      <c r="F1559" s="11">
        <v>11</v>
      </c>
      <c r="G1559" s="20">
        <v>127.32</v>
      </c>
      <c r="H1559" s="15">
        <v>127.32</v>
      </c>
    </row>
    <row r="1560" spans="3:8" x14ac:dyDescent="0.3">
      <c r="C1560" s="11" t="s">
        <v>43</v>
      </c>
      <c r="D1560" s="11" t="s">
        <v>22</v>
      </c>
      <c r="E1560" s="11" t="s">
        <v>27</v>
      </c>
      <c r="F1560" s="11">
        <v>23</v>
      </c>
      <c r="G1560" s="20">
        <v>127.17</v>
      </c>
      <c r="H1560" s="15">
        <v>127.17</v>
      </c>
    </row>
    <row r="1561" spans="3:8" x14ac:dyDescent="0.3">
      <c r="C1561" s="9" t="s">
        <v>59</v>
      </c>
      <c r="D1561" s="9" t="s">
        <v>22</v>
      </c>
      <c r="E1561" s="9" t="s">
        <v>27</v>
      </c>
      <c r="F1561" s="9">
        <v>28</v>
      </c>
      <c r="G1561" s="19">
        <v>126.95</v>
      </c>
      <c r="H1561" s="14">
        <v>126.95</v>
      </c>
    </row>
    <row r="1562" spans="3:8" x14ac:dyDescent="0.3">
      <c r="C1562" s="9" t="s">
        <v>15</v>
      </c>
      <c r="D1562" s="9" t="s">
        <v>16</v>
      </c>
      <c r="E1562" s="9" t="s">
        <v>17</v>
      </c>
      <c r="F1562" s="9">
        <v>13</v>
      </c>
      <c r="G1562" s="19">
        <v>126.68</v>
      </c>
      <c r="H1562" s="14">
        <v>126.68</v>
      </c>
    </row>
    <row r="1563" spans="3:8" x14ac:dyDescent="0.3">
      <c r="C1563" s="9" t="s">
        <v>43</v>
      </c>
      <c r="D1563" s="9" t="s">
        <v>44</v>
      </c>
      <c r="E1563" s="9" t="s">
        <v>27</v>
      </c>
      <c r="F1563" s="9">
        <v>18</v>
      </c>
      <c r="G1563" s="19">
        <v>126.62</v>
      </c>
      <c r="H1563" s="14">
        <v>126.62</v>
      </c>
    </row>
    <row r="1564" spans="3:8" x14ac:dyDescent="0.3">
      <c r="C1564" s="11" t="s">
        <v>36</v>
      </c>
      <c r="D1564" s="11" t="s">
        <v>29</v>
      </c>
      <c r="E1564" s="11" t="s">
        <v>27</v>
      </c>
      <c r="F1564" s="11">
        <v>24</v>
      </c>
      <c r="G1564" s="20">
        <v>126.58</v>
      </c>
      <c r="H1564" s="15">
        <v>126.58</v>
      </c>
    </row>
    <row r="1565" spans="3:8" x14ac:dyDescent="0.3">
      <c r="C1565" s="11" t="s">
        <v>59</v>
      </c>
      <c r="D1565" s="11" t="s">
        <v>44</v>
      </c>
      <c r="E1565" s="11" t="s">
        <v>27</v>
      </c>
      <c r="F1565" s="11">
        <v>17</v>
      </c>
      <c r="G1565" s="20">
        <v>126.57</v>
      </c>
      <c r="H1565" s="15">
        <v>126.57</v>
      </c>
    </row>
    <row r="1566" spans="3:8" x14ac:dyDescent="0.3">
      <c r="C1566" s="11" t="s">
        <v>26</v>
      </c>
      <c r="D1566" s="11" t="s">
        <v>22</v>
      </c>
      <c r="E1566" s="11" t="s">
        <v>17</v>
      </c>
      <c r="F1566" s="11">
        <v>6</v>
      </c>
      <c r="G1566" s="20">
        <v>126.02</v>
      </c>
      <c r="H1566" s="15">
        <v>126.02</v>
      </c>
    </row>
    <row r="1567" spans="3:8" x14ac:dyDescent="0.3">
      <c r="C1567" s="11" t="s">
        <v>36</v>
      </c>
      <c r="D1567" s="11" t="s">
        <v>16</v>
      </c>
      <c r="E1567" s="11" t="s">
        <v>30</v>
      </c>
      <c r="F1567" s="11">
        <v>25</v>
      </c>
      <c r="G1567" s="20">
        <v>125.85</v>
      </c>
      <c r="H1567" s="15">
        <v>125.85</v>
      </c>
    </row>
    <row r="1568" spans="3:8" x14ac:dyDescent="0.3">
      <c r="C1568" s="9" t="s">
        <v>56</v>
      </c>
      <c r="D1568" s="9" t="s">
        <v>44</v>
      </c>
      <c r="E1568" s="9" t="s">
        <v>27</v>
      </c>
      <c r="F1568" s="9">
        <v>18</v>
      </c>
      <c r="G1568" s="19">
        <v>125.8</v>
      </c>
      <c r="H1568" s="14">
        <v>125.8</v>
      </c>
    </row>
    <row r="1569" spans="3:8" x14ac:dyDescent="0.3">
      <c r="C1569" s="9" t="s">
        <v>40</v>
      </c>
      <c r="D1569" s="9" t="s">
        <v>16</v>
      </c>
      <c r="E1569" s="9" t="s">
        <v>30</v>
      </c>
      <c r="F1569" s="9">
        <v>2</v>
      </c>
      <c r="G1569" s="19">
        <v>125.273</v>
      </c>
      <c r="H1569" s="14">
        <v>125.273</v>
      </c>
    </row>
    <row r="1570" spans="3:8" x14ac:dyDescent="0.3">
      <c r="C1570" s="9" t="s">
        <v>59</v>
      </c>
      <c r="D1570" s="9" t="s">
        <v>29</v>
      </c>
      <c r="E1570" s="9" t="s">
        <v>27</v>
      </c>
      <c r="F1570" s="9">
        <v>33</v>
      </c>
      <c r="G1570" s="19">
        <v>125.27</v>
      </c>
      <c r="H1570" s="14">
        <v>125.27</v>
      </c>
    </row>
    <row r="1571" spans="3:8" x14ac:dyDescent="0.3">
      <c r="C1571" s="9" t="s">
        <v>56</v>
      </c>
      <c r="D1571" s="9" t="s">
        <v>44</v>
      </c>
      <c r="E1571" s="9" t="s">
        <v>27</v>
      </c>
      <c r="F1571" s="9">
        <v>18</v>
      </c>
      <c r="G1571" s="19">
        <v>125.16</v>
      </c>
      <c r="H1571" s="14">
        <v>125.16</v>
      </c>
    </row>
    <row r="1572" spans="3:8" x14ac:dyDescent="0.3">
      <c r="C1572" s="11" t="s">
        <v>72</v>
      </c>
      <c r="D1572" s="11" t="s">
        <v>44</v>
      </c>
      <c r="E1572" s="11" t="s">
        <v>27</v>
      </c>
      <c r="F1572" s="11">
        <v>16</v>
      </c>
      <c r="G1572" s="20">
        <v>124.89</v>
      </c>
      <c r="H1572" s="15">
        <v>124.89</v>
      </c>
    </row>
    <row r="1573" spans="3:8" x14ac:dyDescent="0.3">
      <c r="C1573" s="9" t="s">
        <v>56</v>
      </c>
      <c r="D1573" s="9" t="s">
        <v>29</v>
      </c>
      <c r="E1573" s="9" t="s">
        <v>27</v>
      </c>
      <c r="F1573" s="9">
        <v>31</v>
      </c>
      <c r="G1573" s="19">
        <v>123.93</v>
      </c>
      <c r="H1573" s="14">
        <v>123.93</v>
      </c>
    </row>
    <row r="1574" spans="3:8" x14ac:dyDescent="0.3">
      <c r="C1574" s="11" t="s">
        <v>56</v>
      </c>
      <c r="D1574" s="11" t="s">
        <v>44</v>
      </c>
      <c r="E1574" s="11" t="s">
        <v>17</v>
      </c>
      <c r="F1574" s="11">
        <v>4</v>
      </c>
      <c r="G1574" s="20">
        <v>123.82</v>
      </c>
      <c r="H1574" s="15">
        <v>123.82</v>
      </c>
    </row>
    <row r="1575" spans="3:8" x14ac:dyDescent="0.3">
      <c r="C1575" s="11" t="s">
        <v>15</v>
      </c>
      <c r="D1575" s="11" t="s">
        <v>29</v>
      </c>
      <c r="E1575" s="11" t="s">
        <v>27</v>
      </c>
      <c r="F1575" s="11">
        <v>24</v>
      </c>
      <c r="G1575" s="20">
        <v>123.75</v>
      </c>
      <c r="H1575" s="15">
        <v>123.75</v>
      </c>
    </row>
    <row r="1576" spans="3:8" x14ac:dyDescent="0.3">
      <c r="C1576" s="11" t="s">
        <v>56</v>
      </c>
      <c r="D1576" s="11" t="s">
        <v>29</v>
      </c>
      <c r="E1576" s="11" t="s">
        <v>27</v>
      </c>
      <c r="F1576" s="11">
        <v>11</v>
      </c>
      <c r="G1576" s="20">
        <v>123.34</v>
      </c>
      <c r="H1576" s="15">
        <v>123.34</v>
      </c>
    </row>
    <row r="1577" spans="3:8" x14ac:dyDescent="0.3">
      <c r="C1577" s="11" t="s">
        <v>59</v>
      </c>
      <c r="D1577" s="11" t="s">
        <v>16</v>
      </c>
      <c r="E1577" s="11" t="s">
        <v>27</v>
      </c>
      <c r="F1577" s="11">
        <v>26</v>
      </c>
      <c r="G1577" s="20">
        <v>123.16</v>
      </c>
      <c r="H1577" s="15">
        <v>123.16</v>
      </c>
    </row>
    <row r="1578" spans="3:8" x14ac:dyDescent="0.3">
      <c r="C1578" s="11" t="s">
        <v>43</v>
      </c>
      <c r="D1578" s="11" t="s">
        <v>22</v>
      </c>
      <c r="E1578" s="11" t="s">
        <v>27</v>
      </c>
      <c r="F1578" s="11">
        <v>36</v>
      </c>
      <c r="G1578" s="20">
        <v>123.13</v>
      </c>
      <c r="H1578" s="15">
        <v>123.13</v>
      </c>
    </row>
    <row r="1579" spans="3:8" x14ac:dyDescent="0.3">
      <c r="C1579" s="9" t="s">
        <v>108</v>
      </c>
      <c r="D1579" s="9" t="s">
        <v>22</v>
      </c>
      <c r="E1579" s="9" t="s">
        <v>27</v>
      </c>
      <c r="F1579" s="9">
        <v>44</v>
      </c>
      <c r="G1579" s="19">
        <v>123.06</v>
      </c>
      <c r="H1579" s="14">
        <v>123.06</v>
      </c>
    </row>
    <row r="1580" spans="3:8" x14ac:dyDescent="0.3">
      <c r="C1580" s="11" t="s">
        <v>36</v>
      </c>
      <c r="D1580" s="11" t="s">
        <v>22</v>
      </c>
      <c r="E1580" s="11" t="s">
        <v>27</v>
      </c>
      <c r="F1580" s="11">
        <v>9</v>
      </c>
      <c r="G1580" s="20">
        <v>122.14</v>
      </c>
      <c r="H1580" s="15">
        <v>122.14</v>
      </c>
    </row>
    <row r="1581" spans="3:8" x14ac:dyDescent="0.3">
      <c r="C1581" s="11" t="s">
        <v>56</v>
      </c>
      <c r="D1581" s="11" t="s">
        <v>29</v>
      </c>
      <c r="E1581" s="11" t="s">
        <v>27</v>
      </c>
      <c r="F1581" s="11">
        <v>25</v>
      </c>
      <c r="G1581" s="20">
        <v>122.09</v>
      </c>
      <c r="H1581" s="15">
        <v>122.09</v>
      </c>
    </row>
    <row r="1582" spans="3:8" x14ac:dyDescent="0.3">
      <c r="C1582" s="11" t="s">
        <v>108</v>
      </c>
      <c r="D1582" s="11" t="s">
        <v>29</v>
      </c>
      <c r="E1582" s="11" t="s">
        <v>27</v>
      </c>
      <c r="F1582" s="11">
        <v>24</v>
      </c>
      <c r="G1582" s="20">
        <v>121.81</v>
      </c>
      <c r="H1582" s="15">
        <v>121.81</v>
      </c>
    </row>
    <row r="1583" spans="3:8" x14ac:dyDescent="0.3">
      <c r="C1583" s="11" t="s">
        <v>26</v>
      </c>
      <c r="D1583" s="11" t="s">
        <v>16</v>
      </c>
      <c r="E1583" s="11" t="s">
        <v>27</v>
      </c>
      <c r="F1583" s="11">
        <v>13</v>
      </c>
      <c r="G1583" s="20">
        <v>121.66</v>
      </c>
      <c r="H1583" s="15">
        <v>121.66</v>
      </c>
    </row>
    <row r="1584" spans="3:8" x14ac:dyDescent="0.3">
      <c r="C1584" s="9" t="s">
        <v>59</v>
      </c>
      <c r="D1584" s="9" t="s">
        <v>29</v>
      </c>
      <c r="E1584" s="9" t="s">
        <v>27</v>
      </c>
      <c r="F1584" s="9">
        <v>17</v>
      </c>
      <c r="G1584" s="19">
        <v>121.09</v>
      </c>
      <c r="H1584" s="14">
        <v>121.09</v>
      </c>
    </row>
    <row r="1585" spans="3:8" x14ac:dyDescent="0.3">
      <c r="C1585" s="11" t="s">
        <v>108</v>
      </c>
      <c r="D1585" s="11" t="s">
        <v>29</v>
      </c>
      <c r="E1585" s="11" t="s">
        <v>17</v>
      </c>
      <c r="F1585" s="11">
        <v>8</v>
      </c>
      <c r="G1585" s="20">
        <v>120.22</v>
      </c>
      <c r="H1585" s="15">
        <v>120.22</v>
      </c>
    </row>
    <row r="1586" spans="3:8" x14ac:dyDescent="0.3">
      <c r="C1586" s="9" t="s">
        <v>26</v>
      </c>
      <c r="D1586" s="9" t="s">
        <v>29</v>
      </c>
      <c r="E1586" s="9" t="s">
        <v>27</v>
      </c>
      <c r="F1586" s="9">
        <v>7</v>
      </c>
      <c r="G1586" s="19">
        <v>120.03</v>
      </c>
      <c r="H1586" s="14">
        <v>120.03</v>
      </c>
    </row>
    <row r="1587" spans="3:8" x14ac:dyDescent="0.3">
      <c r="C1587" s="9" t="s">
        <v>43</v>
      </c>
      <c r="D1587" s="9" t="s">
        <v>16</v>
      </c>
      <c r="E1587" s="9" t="s">
        <v>27</v>
      </c>
      <c r="F1587" s="9">
        <v>32</v>
      </c>
      <c r="G1587" s="19">
        <v>119.2</v>
      </c>
      <c r="H1587" s="14">
        <v>119.2</v>
      </c>
    </row>
    <row r="1588" spans="3:8" x14ac:dyDescent="0.3">
      <c r="C1588" s="9" t="s">
        <v>56</v>
      </c>
      <c r="D1588" s="9" t="s">
        <v>29</v>
      </c>
      <c r="E1588" s="9" t="s">
        <v>17</v>
      </c>
      <c r="F1588" s="9">
        <v>9</v>
      </c>
      <c r="G1588" s="19">
        <v>118.95</v>
      </c>
      <c r="H1588" s="14">
        <v>118.95</v>
      </c>
    </row>
    <row r="1589" spans="3:8" x14ac:dyDescent="0.3">
      <c r="C1589" s="11" t="s">
        <v>72</v>
      </c>
      <c r="D1589" s="11" t="s">
        <v>29</v>
      </c>
      <c r="E1589" s="11" t="s">
        <v>27</v>
      </c>
      <c r="F1589" s="11">
        <v>26</v>
      </c>
      <c r="G1589" s="20">
        <v>118.43</v>
      </c>
      <c r="H1589" s="15">
        <v>118.43</v>
      </c>
    </row>
    <row r="1590" spans="3:8" x14ac:dyDescent="0.3">
      <c r="C1590" s="11" t="s">
        <v>56</v>
      </c>
      <c r="D1590" s="11" t="s">
        <v>16</v>
      </c>
      <c r="E1590" s="11" t="s">
        <v>27</v>
      </c>
      <c r="F1590" s="11">
        <v>34</v>
      </c>
      <c r="G1590" s="20">
        <v>117.91</v>
      </c>
      <c r="H1590" s="15">
        <v>117.91</v>
      </c>
    </row>
    <row r="1591" spans="3:8" x14ac:dyDescent="0.3">
      <c r="C1591" s="9" t="s">
        <v>15</v>
      </c>
      <c r="D1591" s="9" t="s">
        <v>16</v>
      </c>
      <c r="E1591" s="9" t="s">
        <v>27</v>
      </c>
      <c r="F1591" s="9">
        <v>33</v>
      </c>
      <c r="G1591" s="19">
        <v>117.77</v>
      </c>
      <c r="H1591" s="14">
        <v>117.77</v>
      </c>
    </row>
    <row r="1592" spans="3:8" x14ac:dyDescent="0.3">
      <c r="C1592" s="11" t="s">
        <v>36</v>
      </c>
      <c r="D1592" s="11" t="s">
        <v>29</v>
      </c>
      <c r="E1592" s="11" t="s">
        <v>27</v>
      </c>
      <c r="F1592" s="11">
        <v>41</v>
      </c>
      <c r="G1592" s="20">
        <v>117.4</v>
      </c>
      <c r="H1592" s="15">
        <v>117.4</v>
      </c>
    </row>
    <row r="1593" spans="3:8" x14ac:dyDescent="0.3">
      <c r="C1593" s="9" t="s">
        <v>56</v>
      </c>
      <c r="D1593" s="9" t="s">
        <v>44</v>
      </c>
      <c r="E1593" s="9" t="s">
        <v>27</v>
      </c>
      <c r="F1593" s="9">
        <v>17</v>
      </c>
      <c r="G1593" s="19">
        <v>117.33</v>
      </c>
      <c r="H1593" s="14">
        <v>117.33</v>
      </c>
    </row>
    <row r="1594" spans="3:8" x14ac:dyDescent="0.3">
      <c r="C1594" s="9" t="s">
        <v>56</v>
      </c>
      <c r="D1594" s="9" t="s">
        <v>22</v>
      </c>
      <c r="E1594" s="9" t="s">
        <v>27</v>
      </c>
      <c r="F1594" s="9">
        <v>42</v>
      </c>
      <c r="G1594" s="19">
        <v>116.94</v>
      </c>
      <c r="H1594" s="14">
        <v>116.94</v>
      </c>
    </row>
    <row r="1595" spans="3:8" x14ac:dyDescent="0.3">
      <c r="C1595" s="9" t="s">
        <v>15</v>
      </c>
      <c r="D1595" s="9" t="s">
        <v>44</v>
      </c>
      <c r="E1595" s="9" t="s">
        <v>27</v>
      </c>
      <c r="F1595" s="9">
        <v>23</v>
      </c>
      <c r="G1595" s="19">
        <v>116.56</v>
      </c>
      <c r="H1595" s="14">
        <v>116.56</v>
      </c>
    </row>
    <row r="1596" spans="3:8" x14ac:dyDescent="0.3">
      <c r="C1596" s="11" t="s">
        <v>56</v>
      </c>
      <c r="D1596" s="11" t="s">
        <v>29</v>
      </c>
      <c r="E1596" s="11" t="s">
        <v>27</v>
      </c>
      <c r="F1596" s="11">
        <v>16</v>
      </c>
      <c r="G1596" s="20">
        <v>116.11</v>
      </c>
      <c r="H1596" s="15">
        <v>116.11</v>
      </c>
    </row>
    <row r="1597" spans="3:8" x14ac:dyDescent="0.3">
      <c r="C1597" s="11" t="s">
        <v>72</v>
      </c>
      <c r="D1597" s="11" t="s">
        <v>22</v>
      </c>
      <c r="E1597" s="11" t="s">
        <v>27</v>
      </c>
      <c r="F1597" s="11">
        <v>42</v>
      </c>
      <c r="G1597" s="20">
        <v>115.99</v>
      </c>
      <c r="H1597" s="15">
        <v>115.99</v>
      </c>
    </row>
    <row r="1598" spans="3:8" x14ac:dyDescent="0.3">
      <c r="C1598" s="9" t="s">
        <v>56</v>
      </c>
      <c r="D1598" s="9" t="s">
        <v>44</v>
      </c>
      <c r="E1598" s="9" t="s">
        <v>27</v>
      </c>
      <c r="F1598" s="9">
        <v>32</v>
      </c>
      <c r="G1598" s="19">
        <v>115.81</v>
      </c>
      <c r="H1598" s="14">
        <v>115.81</v>
      </c>
    </row>
    <row r="1599" spans="3:8" x14ac:dyDescent="0.3">
      <c r="C1599" s="9" t="s">
        <v>49</v>
      </c>
      <c r="D1599" s="9" t="s">
        <v>16</v>
      </c>
      <c r="E1599" s="9" t="s">
        <v>27</v>
      </c>
      <c r="F1599" s="9">
        <v>43</v>
      </c>
      <c r="G1599" s="19">
        <v>115.81</v>
      </c>
      <c r="H1599" s="14">
        <v>115.81</v>
      </c>
    </row>
    <row r="1600" spans="3:8" x14ac:dyDescent="0.3">
      <c r="C1600" s="11" t="s">
        <v>36</v>
      </c>
      <c r="D1600" s="11" t="s">
        <v>29</v>
      </c>
      <c r="E1600" s="11" t="s">
        <v>27</v>
      </c>
      <c r="F1600" s="11">
        <v>40</v>
      </c>
      <c r="G1600" s="20">
        <v>115.51</v>
      </c>
      <c r="H1600" s="15">
        <v>115.51</v>
      </c>
    </row>
    <row r="1601" spans="3:8" x14ac:dyDescent="0.3">
      <c r="C1601" s="9" t="s">
        <v>49</v>
      </c>
      <c r="D1601" s="9" t="s">
        <v>29</v>
      </c>
      <c r="E1601" s="9" t="s">
        <v>27</v>
      </c>
      <c r="F1601" s="9">
        <v>38</v>
      </c>
      <c r="G1601" s="19">
        <v>115.43</v>
      </c>
      <c r="H1601" s="14">
        <v>115.43</v>
      </c>
    </row>
    <row r="1602" spans="3:8" x14ac:dyDescent="0.3">
      <c r="C1602" s="11" t="s">
        <v>49</v>
      </c>
      <c r="D1602" s="11" t="s">
        <v>44</v>
      </c>
      <c r="E1602" s="11" t="s">
        <v>27</v>
      </c>
      <c r="F1602" s="11">
        <v>16</v>
      </c>
      <c r="G1602" s="20">
        <v>115.34</v>
      </c>
      <c r="H1602" s="15">
        <v>115.34</v>
      </c>
    </row>
    <row r="1603" spans="3:8" x14ac:dyDescent="0.3">
      <c r="C1603" s="11" t="s">
        <v>40</v>
      </c>
      <c r="D1603" s="11" t="s">
        <v>16</v>
      </c>
      <c r="E1603" s="11" t="s">
        <v>27</v>
      </c>
      <c r="F1603" s="11">
        <v>17</v>
      </c>
      <c r="G1603" s="20">
        <v>114.94</v>
      </c>
      <c r="H1603" s="15">
        <v>114.94</v>
      </c>
    </row>
    <row r="1604" spans="3:8" x14ac:dyDescent="0.3">
      <c r="C1604" s="9" t="s">
        <v>15</v>
      </c>
      <c r="D1604" s="9" t="s">
        <v>22</v>
      </c>
      <c r="E1604" s="9" t="s">
        <v>27</v>
      </c>
      <c r="F1604" s="9">
        <v>21</v>
      </c>
      <c r="G1604" s="19">
        <v>114.53</v>
      </c>
      <c r="H1604" s="14">
        <v>114.53</v>
      </c>
    </row>
    <row r="1605" spans="3:8" x14ac:dyDescent="0.3">
      <c r="C1605" s="11" t="s">
        <v>15</v>
      </c>
      <c r="D1605" s="11" t="s">
        <v>22</v>
      </c>
      <c r="E1605" s="11" t="s">
        <v>27</v>
      </c>
      <c r="F1605" s="11">
        <v>17</v>
      </c>
      <c r="G1605" s="20">
        <v>114.28</v>
      </c>
      <c r="H1605" s="15">
        <v>114.28</v>
      </c>
    </row>
    <row r="1606" spans="3:8" x14ac:dyDescent="0.3">
      <c r="C1606" s="9" t="s">
        <v>126</v>
      </c>
      <c r="D1606" s="9" t="s">
        <v>22</v>
      </c>
      <c r="E1606" s="9" t="s">
        <v>17</v>
      </c>
      <c r="F1606" s="9">
        <v>26</v>
      </c>
      <c r="G1606" s="19">
        <v>113.85</v>
      </c>
      <c r="H1606" s="14">
        <v>113.85</v>
      </c>
    </row>
    <row r="1607" spans="3:8" x14ac:dyDescent="0.3">
      <c r="C1607" s="9" t="s">
        <v>40</v>
      </c>
      <c r="D1607" s="9" t="s">
        <v>22</v>
      </c>
      <c r="E1607" s="9" t="s">
        <v>27</v>
      </c>
      <c r="F1607" s="9">
        <v>15</v>
      </c>
      <c r="G1607" s="19">
        <v>113.5</v>
      </c>
      <c r="H1607" s="14">
        <v>113.5</v>
      </c>
    </row>
    <row r="1608" spans="3:8" x14ac:dyDescent="0.3">
      <c r="C1608" s="11" t="s">
        <v>59</v>
      </c>
      <c r="D1608" s="11" t="s">
        <v>16</v>
      </c>
      <c r="E1608" s="11" t="s">
        <v>27</v>
      </c>
      <c r="F1608" s="11">
        <v>42</v>
      </c>
      <c r="G1608" s="20">
        <v>113.33</v>
      </c>
      <c r="H1608" s="15">
        <v>113.33</v>
      </c>
    </row>
    <row r="1609" spans="3:8" x14ac:dyDescent="0.3">
      <c r="C1609" s="11" t="s">
        <v>56</v>
      </c>
      <c r="D1609" s="11" t="s">
        <v>44</v>
      </c>
      <c r="E1609" s="11" t="s">
        <v>27</v>
      </c>
      <c r="F1609" s="11">
        <v>39</v>
      </c>
      <c r="G1609" s="20">
        <v>113.09</v>
      </c>
      <c r="H1609" s="15">
        <v>113.09</v>
      </c>
    </row>
    <row r="1610" spans="3:8" x14ac:dyDescent="0.3">
      <c r="C1610" s="11" t="s">
        <v>56</v>
      </c>
      <c r="D1610" s="11" t="s">
        <v>16</v>
      </c>
      <c r="E1610" s="11" t="s">
        <v>27</v>
      </c>
      <c r="F1610" s="11">
        <v>16</v>
      </c>
      <c r="G1610" s="20">
        <v>112.91</v>
      </c>
      <c r="H1610" s="15">
        <v>112.91</v>
      </c>
    </row>
    <row r="1611" spans="3:8" x14ac:dyDescent="0.3">
      <c r="C1611" s="11" t="s">
        <v>56</v>
      </c>
      <c r="D1611" s="11" t="s">
        <v>44</v>
      </c>
      <c r="E1611" s="11" t="s">
        <v>27</v>
      </c>
      <c r="F1611" s="11">
        <v>17</v>
      </c>
      <c r="G1611" s="20">
        <v>112.57</v>
      </c>
      <c r="H1611" s="15">
        <v>112.57</v>
      </c>
    </row>
    <row r="1612" spans="3:8" x14ac:dyDescent="0.3">
      <c r="C1612" s="9" t="s">
        <v>56</v>
      </c>
      <c r="D1612" s="9" t="s">
        <v>44</v>
      </c>
      <c r="E1612" s="9" t="s">
        <v>27</v>
      </c>
      <c r="F1612" s="9">
        <v>16</v>
      </c>
      <c r="G1612" s="19">
        <v>111.9</v>
      </c>
      <c r="H1612" s="14">
        <v>111.9</v>
      </c>
    </row>
    <row r="1613" spans="3:8" x14ac:dyDescent="0.3">
      <c r="C1613" s="11" t="s">
        <v>43</v>
      </c>
      <c r="D1613" s="11" t="s">
        <v>22</v>
      </c>
      <c r="E1613" s="11" t="s">
        <v>27</v>
      </c>
      <c r="F1613" s="11">
        <v>35</v>
      </c>
      <c r="G1613" s="20">
        <v>111.55</v>
      </c>
      <c r="H1613" s="15">
        <v>111.55</v>
      </c>
    </row>
    <row r="1614" spans="3:8" x14ac:dyDescent="0.3">
      <c r="C1614" s="11" t="s">
        <v>43</v>
      </c>
      <c r="D1614" s="11" t="s">
        <v>22</v>
      </c>
      <c r="E1614" s="11" t="s">
        <v>27</v>
      </c>
      <c r="F1614" s="11">
        <v>37</v>
      </c>
      <c r="G1614" s="20">
        <v>111.39</v>
      </c>
      <c r="H1614" s="15">
        <v>111.39</v>
      </c>
    </row>
    <row r="1615" spans="3:8" x14ac:dyDescent="0.3">
      <c r="C1615" s="11" t="s">
        <v>56</v>
      </c>
      <c r="D1615" s="11" t="s">
        <v>22</v>
      </c>
      <c r="E1615" s="11" t="s">
        <v>27</v>
      </c>
      <c r="F1615" s="11">
        <v>37</v>
      </c>
      <c r="G1615" s="20">
        <v>111.37</v>
      </c>
      <c r="H1615" s="15">
        <v>111.37</v>
      </c>
    </row>
    <row r="1616" spans="3:8" x14ac:dyDescent="0.3">
      <c r="C1616" s="11" t="s">
        <v>43</v>
      </c>
      <c r="D1616" s="11" t="s">
        <v>44</v>
      </c>
      <c r="E1616" s="11" t="s">
        <v>27</v>
      </c>
      <c r="F1616" s="11">
        <v>46</v>
      </c>
      <c r="G1616" s="20">
        <v>110.96</v>
      </c>
      <c r="H1616" s="15">
        <v>110.96</v>
      </c>
    </row>
    <row r="1617" spans="3:8" x14ac:dyDescent="0.3">
      <c r="C1617" s="9" t="s">
        <v>56</v>
      </c>
      <c r="D1617" s="9" t="s">
        <v>22</v>
      </c>
      <c r="E1617" s="9" t="s">
        <v>27</v>
      </c>
      <c r="F1617" s="9">
        <v>39</v>
      </c>
      <c r="G1617" s="19">
        <v>110.38</v>
      </c>
      <c r="H1617" s="14">
        <v>110.38</v>
      </c>
    </row>
    <row r="1618" spans="3:8" x14ac:dyDescent="0.3">
      <c r="C1618" s="9" t="s">
        <v>26</v>
      </c>
      <c r="D1618" s="9" t="s">
        <v>22</v>
      </c>
      <c r="E1618" s="9" t="s">
        <v>27</v>
      </c>
      <c r="F1618" s="9">
        <v>18</v>
      </c>
      <c r="G1618" s="19">
        <v>110.31</v>
      </c>
      <c r="H1618" s="14">
        <v>110.31</v>
      </c>
    </row>
    <row r="1619" spans="3:8" x14ac:dyDescent="0.3">
      <c r="C1619" s="11" t="s">
        <v>59</v>
      </c>
      <c r="D1619" s="11" t="s">
        <v>22</v>
      </c>
      <c r="E1619" s="11" t="s">
        <v>27</v>
      </c>
      <c r="F1619" s="11">
        <v>15</v>
      </c>
      <c r="G1619" s="20">
        <v>110.15</v>
      </c>
      <c r="H1619" s="15">
        <v>110.15</v>
      </c>
    </row>
    <row r="1620" spans="3:8" x14ac:dyDescent="0.3">
      <c r="C1620" s="9" t="s">
        <v>49</v>
      </c>
      <c r="D1620" s="9" t="s">
        <v>22</v>
      </c>
      <c r="E1620" s="9" t="s">
        <v>27</v>
      </c>
      <c r="F1620" s="9">
        <v>16</v>
      </c>
      <c r="G1620" s="19">
        <v>109.9</v>
      </c>
      <c r="H1620" s="14">
        <v>109.9</v>
      </c>
    </row>
    <row r="1621" spans="3:8" x14ac:dyDescent="0.3">
      <c r="C1621" s="11" t="s">
        <v>126</v>
      </c>
      <c r="D1621" s="11" t="s">
        <v>22</v>
      </c>
      <c r="E1621" s="11" t="s">
        <v>27</v>
      </c>
      <c r="F1621" s="11">
        <v>31</v>
      </c>
      <c r="G1621" s="20">
        <v>109.49</v>
      </c>
      <c r="H1621" s="15">
        <v>109.49</v>
      </c>
    </row>
    <row r="1622" spans="3:8" x14ac:dyDescent="0.3">
      <c r="C1622" s="9" t="s">
        <v>72</v>
      </c>
      <c r="D1622" s="9" t="s">
        <v>16</v>
      </c>
      <c r="E1622" s="9" t="s">
        <v>27</v>
      </c>
      <c r="F1622" s="9">
        <v>45</v>
      </c>
      <c r="G1622" s="19">
        <v>109.39</v>
      </c>
      <c r="H1622" s="14">
        <v>109.39</v>
      </c>
    </row>
    <row r="1623" spans="3:8" x14ac:dyDescent="0.3">
      <c r="C1623" s="11" t="s">
        <v>15</v>
      </c>
      <c r="D1623" s="11" t="s">
        <v>44</v>
      </c>
      <c r="E1623" s="11" t="s">
        <v>27</v>
      </c>
      <c r="F1623" s="11">
        <v>10</v>
      </c>
      <c r="G1623" s="20">
        <v>109.37</v>
      </c>
      <c r="H1623" s="15">
        <v>109.37</v>
      </c>
    </row>
    <row r="1624" spans="3:8" x14ac:dyDescent="0.3">
      <c r="C1624" s="11" t="s">
        <v>15</v>
      </c>
      <c r="D1624" s="11" t="s">
        <v>44</v>
      </c>
      <c r="E1624" s="11" t="s">
        <v>27</v>
      </c>
      <c r="F1624" s="11">
        <v>21</v>
      </c>
      <c r="G1624" s="20">
        <v>109.29</v>
      </c>
      <c r="H1624" s="15">
        <v>109.29</v>
      </c>
    </row>
    <row r="1625" spans="3:8" x14ac:dyDescent="0.3">
      <c r="C1625" s="9" t="s">
        <v>72</v>
      </c>
      <c r="D1625" s="9" t="s">
        <v>44</v>
      </c>
      <c r="E1625" s="9" t="s">
        <v>27</v>
      </c>
      <c r="F1625" s="9">
        <v>24</v>
      </c>
      <c r="G1625" s="19">
        <v>109.23</v>
      </c>
      <c r="H1625" s="14">
        <v>109.23</v>
      </c>
    </row>
    <row r="1626" spans="3:8" x14ac:dyDescent="0.3">
      <c r="C1626" s="11" t="s">
        <v>59</v>
      </c>
      <c r="D1626" s="11" t="s">
        <v>16</v>
      </c>
      <c r="E1626" s="11" t="s">
        <v>27</v>
      </c>
      <c r="F1626" s="11">
        <v>15</v>
      </c>
      <c r="G1626" s="20">
        <v>109.2</v>
      </c>
      <c r="H1626" s="15">
        <v>109.2</v>
      </c>
    </row>
    <row r="1627" spans="3:8" x14ac:dyDescent="0.3">
      <c r="C1627" s="11" t="s">
        <v>26</v>
      </c>
      <c r="D1627" s="11" t="s">
        <v>29</v>
      </c>
      <c r="E1627" s="11" t="s">
        <v>27</v>
      </c>
      <c r="F1627" s="11">
        <v>4</v>
      </c>
      <c r="G1627" s="20">
        <v>108.87</v>
      </c>
      <c r="H1627" s="15">
        <v>108.87</v>
      </c>
    </row>
    <row r="1628" spans="3:8" x14ac:dyDescent="0.3">
      <c r="C1628" s="9" t="s">
        <v>56</v>
      </c>
      <c r="D1628" s="9" t="s">
        <v>44</v>
      </c>
      <c r="E1628" s="9" t="s">
        <v>17</v>
      </c>
      <c r="F1628" s="9">
        <v>16</v>
      </c>
      <c r="G1628" s="19">
        <v>108.73</v>
      </c>
      <c r="H1628" s="14">
        <v>108.73</v>
      </c>
    </row>
    <row r="1629" spans="3:8" x14ac:dyDescent="0.3">
      <c r="C1629" s="11" t="s">
        <v>49</v>
      </c>
      <c r="D1629" s="11" t="s">
        <v>16</v>
      </c>
      <c r="E1629" s="11" t="s">
        <v>27</v>
      </c>
      <c r="F1629" s="11">
        <v>23</v>
      </c>
      <c r="G1629" s="20">
        <v>107.75</v>
      </c>
      <c r="H1629" s="15">
        <v>107.75</v>
      </c>
    </row>
    <row r="1630" spans="3:8" x14ac:dyDescent="0.3">
      <c r="C1630" s="11" t="s">
        <v>108</v>
      </c>
      <c r="D1630" s="11" t="s">
        <v>29</v>
      </c>
      <c r="E1630" s="11" t="s">
        <v>27</v>
      </c>
      <c r="F1630" s="11">
        <v>15</v>
      </c>
      <c r="G1630" s="20">
        <v>107.63</v>
      </c>
      <c r="H1630" s="15">
        <v>107.63</v>
      </c>
    </row>
    <row r="1631" spans="3:8" x14ac:dyDescent="0.3">
      <c r="C1631" s="9" t="s">
        <v>59</v>
      </c>
      <c r="D1631" s="9" t="s">
        <v>29</v>
      </c>
      <c r="E1631" s="9" t="s">
        <v>27</v>
      </c>
      <c r="F1631" s="9">
        <v>2</v>
      </c>
      <c r="G1631" s="19">
        <v>107.12</v>
      </c>
      <c r="H1631" s="14">
        <v>107.12</v>
      </c>
    </row>
    <row r="1632" spans="3:8" x14ac:dyDescent="0.3">
      <c r="C1632" s="9" t="s">
        <v>40</v>
      </c>
      <c r="D1632" s="9" t="s">
        <v>16</v>
      </c>
      <c r="E1632" s="9" t="s">
        <v>27</v>
      </c>
      <c r="F1632" s="9">
        <v>35</v>
      </c>
      <c r="G1632" s="19">
        <v>106.06</v>
      </c>
      <c r="H1632" s="14">
        <v>106.06</v>
      </c>
    </row>
    <row r="1633" spans="3:8" x14ac:dyDescent="0.3">
      <c r="C1633" s="9" t="s">
        <v>43</v>
      </c>
      <c r="D1633" s="9" t="s">
        <v>29</v>
      </c>
      <c r="E1633" s="9" t="s">
        <v>27</v>
      </c>
      <c r="F1633" s="9">
        <v>26</v>
      </c>
      <c r="G1633" s="19">
        <v>106.03</v>
      </c>
      <c r="H1633" s="14">
        <v>106.03</v>
      </c>
    </row>
    <row r="1634" spans="3:8" x14ac:dyDescent="0.3">
      <c r="C1634" s="9" t="s">
        <v>40</v>
      </c>
      <c r="D1634" s="9" t="s">
        <v>22</v>
      </c>
      <c r="E1634" s="9" t="s">
        <v>27</v>
      </c>
      <c r="F1634" s="9">
        <v>7</v>
      </c>
      <c r="G1634" s="19">
        <v>105.94</v>
      </c>
      <c r="H1634" s="14">
        <v>105.94</v>
      </c>
    </row>
    <row r="1635" spans="3:8" x14ac:dyDescent="0.3">
      <c r="C1635" s="11" t="s">
        <v>56</v>
      </c>
      <c r="D1635" s="11" t="s">
        <v>22</v>
      </c>
      <c r="E1635" s="11" t="s">
        <v>27</v>
      </c>
      <c r="F1635" s="11">
        <v>15</v>
      </c>
      <c r="G1635" s="20">
        <v>105.48</v>
      </c>
      <c r="H1635" s="15">
        <v>105.48</v>
      </c>
    </row>
    <row r="1636" spans="3:8" x14ac:dyDescent="0.3">
      <c r="C1636" s="11" t="s">
        <v>49</v>
      </c>
      <c r="D1636" s="11" t="s">
        <v>29</v>
      </c>
      <c r="E1636" s="11" t="s">
        <v>30</v>
      </c>
      <c r="F1636" s="11">
        <v>4</v>
      </c>
      <c r="G1636" s="20">
        <v>105.13</v>
      </c>
      <c r="H1636" s="15">
        <v>105.13</v>
      </c>
    </row>
    <row r="1637" spans="3:8" x14ac:dyDescent="0.3">
      <c r="C1637" s="9" t="s">
        <v>72</v>
      </c>
      <c r="D1637" s="9" t="s">
        <v>22</v>
      </c>
      <c r="E1637" s="9" t="s">
        <v>27</v>
      </c>
      <c r="F1637" s="9">
        <v>39</v>
      </c>
      <c r="G1637" s="19">
        <v>105.07</v>
      </c>
      <c r="H1637" s="14">
        <v>105.07</v>
      </c>
    </row>
    <row r="1638" spans="3:8" x14ac:dyDescent="0.3">
      <c r="C1638" s="11" t="s">
        <v>49</v>
      </c>
      <c r="D1638" s="11" t="s">
        <v>29</v>
      </c>
      <c r="E1638" s="11" t="s">
        <v>17</v>
      </c>
      <c r="F1638" s="11">
        <v>17</v>
      </c>
      <c r="G1638" s="20">
        <v>104.94</v>
      </c>
      <c r="H1638" s="15">
        <v>104.94</v>
      </c>
    </row>
    <row r="1639" spans="3:8" x14ac:dyDescent="0.3">
      <c r="C1639" s="9" t="s">
        <v>15</v>
      </c>
      <c r="D1639" s="9" t="s">
        <v>22</v>
      </c>
      <c r="E1639" s="9" t="s">
        <v>27</v>
      </c>
      <c r="F1639" s="9">
        <v>23</v>
      </c>
      <c r="G1639" s="19">
        <v>104.82</v>
      </c>
      <c r="H1639" s="14">
        <v>104.82</v>
      </c>
    </row>
    <row r="1640" spans="3:8" x14ac:dyDescent="0.3">
      <c r="C1640" s="11" t="s">
        <v>56</v>
      </c>
      <c r="D1640" s="11" t="s">
        <v>22</v>
      </c>
      <c r="E1640" s="11" t="s">
        <v>27</v>
      </c>
      <c r="F1640" s="11">
        <v>34</v>
      </c>
      <c r="G1640" s="20">
        <v>104.24</v>
      </c>
      <c r="H1640" s="15">
        <v>104.24</v>
      </c>
    </row>
    <row r="1641" spans="3:8" x14ac:dyDescent="0.3">
      <c r="C1641" s="9" t="s">
        <v>43</v>
      </c>
      <c r="D1641" s="9" t="s">
        <v>29</v>
      </c>
      <c r="E1641" s="9" t="s">
        <v>17</v>
      </c>
      <c r="F1641" s="9">
        <v>4</v>
      </c>
      <c r="G1641" s="19">
        <v>103.9</v>
      </c>
      <c r="H1641" s="14">
        <v>103.9</v>
      </c>
    </row>
    <row r="1642" spans="3:8" x14ac:dyDescent="0.3">
      <c r="C1642" s="11" t="s">
        <v>72</v>
      </c>
      <c r="D1642" s="11" t="s">
        <v>29</v>
      </c>
      <c r="E1642" s="11" t="s">
        <v>27</v>
      </c>
      <c r="F1642" s="11">
        <v>40</v>
      </c>
      <c r="G1642" s="20">
        <v>103.79</v>
      </c>
      <c r="H1642" s="15">
        <v>103.79</v>
      </c>
    </row>
    <row r="1643" spans="3:8" x14ac:dyDescent="0.3">
      <c r="C1643" s="11" t="s">
        <v>56</v>
      </c>
      <c r="D1643" s="11" t="s">
        <v>16</v>
      </c>
      <c r="E1643" s="11" t="s">
        <v>27</v>
      </c>
      <c r="F1643" s="11">
        <v>43</v>
      </c>
      <c r="G1643" s="20">
        <v>103.6</v>
      </c>
      <c r="H1643" s="15">
        <v>103.6</v>
      </c>
    </row>
    <row r="1644" spans="3:8" x14ac:dyDescent="0.3">
      <c r="C1644" s="11" t="s">
        <v>26</v>
      </c>
      <c r="D1644" s="11" t="s">
        <v>22</v>
      </c>
      <c r="E1644" s="11" t="s">
        <v>27</v>
      </c>
      <c r="F1644" s="11">
        <v>38</v>
      </c>
      <c r="G1644" s="20">
        <v>103.07</v>
      </c>
      <c r="H1644" s="15">
        <v>103.07</v>
      </c>
    </row>
    <row r="1645" spans="3:8" x14ac:dyDescent="0.3">
      <c r="C1645" s="9" t="s">
        <v>15</v>
      </c>
      <c r="D1645" s="9" t="s">
        <v>44</v>
      </c>
      <c r="E1645" s="9" t="s">
        <v>27</v>
      </c>
      <c r="F1645" s="9">
        <v>16</v>
      </c>
      <c r="G1645" s="19">
        <v>102.99</v>
      </c>
      <c r="H1645" s="14">
        <v>102.99</v>
      </c>
    </row>
    <row r="1646" spans="3:8" x14ac:dyDescent="0.3">
      <c r="C1646" s="9" t="s">
        <v>56</v>
      </c>
      <c r="D1646" s="9" t="s">
        <v>29</v>
      </c>
      <c r="E1646" s="9" t="s">
        <v>27</v>
      </c>
      <c r="F1646" s="9">
        <v>40</v>
      </c>
      <c r="G1646" s="19">
        <v>102.56</v>
      </c>
      <c r="H1646" s="14">
        <v>102.56</v>
      </c>
    </row>
    <row r="1647" spans="3:8" x14ac:dyDescent="0.3">
      <c r="C1647" s="9" t="s">
        <v>15</v>
      </c>
      <c r="D1647" s="9" t="s">
        <v>22</v>
      </c>
      <c r="E1647" s="9" t="s">
        <v>27</v>
      </c>
      <c r="F1647" s="9">
        <v>34</v>
      </c>
      <c r="G1647" s="19">
        <v>102.34</v>
      </c>
      <c r="H1647" s="14">
        <v>102.34</v>
      </c>
    </row>
    <row r="1648" spans="3:8" x14ac:dyDescent="0.3">
      <c r="C1648" s="11" t="s">
        <v>72</v>
      </c>
      <c r="D1648" s="11" t="s">
        <v>16</v>
      </c>
      <c r="E1648" s="11" t="s">
        <v>17</v>
      </c>
      <c r="F1648" s="11">
        <v>40</v>
      </c>
      <c r="G1648" s="20">
        <v>102.15</v>
      </c>
      <c r="H1648" s="15">
        <v>102.15</v>
      </c>
    </row>
    <row r="1649" spans="3:8" x14ac:dyDescent="0.3">
      <c r="C1649" s="11" t="s">
        <v>59</v>
      </c>
      <c r="D1649" s="11" t="s">
        <v>29</v>
      </c>
      <c r="E1649" s="11" t="s">
        <v>27</v>
      </c>
      <c r="F1649" s="11">
        <v>16</v>
      </c>
      <c r="G1649" s="20">
        <v>101.14</v>
      </c>
      <c r="H1649" s="15">
        <v>101.14</v>
      </c>
    </row>
    <row r="1650" spans="3:8" x14ac:dyDescent="0.3">
      <c r="C1650" s="11" t="s">
        <v>36</v>
      </c>
      <c r="D1650" s="11" t="s">
        <v>16</v>
      </c>
      <c r="E1650" s="11" t="s">
        <v>27</v>
      </c>
      <c r="F1650" s="11">
        <v>17</v>
      </c>
      <c r="G1650" s="20">
        <v>100.95</v>
      </c>
      <c r="H1650" s="15">
        <v>100.95</v>
      </c>
    </row>
    <row r="1651" spans="3:8" x14ac:dyDescent="0.3">
      <c r="C1651" s="11" t="s">
        <v>26</v>
      </c>
      <c r="D1651" s="11" t="s">
        <v>22</v>
      </c>
      <c r="E1651" s="11" t="s">
        <v>27</v>
      </c>
      <c r="F1651" s="11">
        <v>20</v>
      </c>
      <c r="G1651" s="20">
        <v>100.4</v>
      </c>
      <c r="H1651" s="15">
        <v>100.4</v>
      </c>
    </row>
    <row r="1652" spans="3:8" x14ac:dyDescent="0.3">
      <c r="C1652" s="9" t="s">
        <v>56</v>
      </c>
      <c r="D1652" s="9" t="s">
        <v>22</v>
      </c>
      <c r="E1652" s="9" t="s">
        <v>27</v>
      </c>
      <c r="F1652" s="9">
        <v>18</v>
      </c>
      <c r="G1652" s="19">
        <v>99.36</v>
      </c>
      <c r="H1652" s="14">
        <v>99.36</v>
      </c>
    </row>
    <row r="1653" spans="3:8" x14ac:dyDescent="0.3">
      <c r="C1653" s="11" t="s">
        <v>36</v>
      </c>
      <c r="D1653" s="11" t="s">
        <v>22</v>
      </c>
      <c r="E1653" s="11" t="s">
        <v>27</v>
      </c>
      <c r="F1653" s="11">
        <v>35</v>
      </c>
      <c r="G1653" s="20">
        <v>99.13</v>
      </c>
      <c r="H1653" s="15">
        <v>99.13</v>
      </c>
    </row>
    <row r="1654" spans="3:8" x14ac:dyDescent="0.3">
      <c r="C1654" s="11" t="s">
        <v>59</v>
      </c>
      <c r="D1654" s="11" t="s">
        <v>22</v>
      </c>
      <c r="E1654" s="11" t="s">
        <v>27</v>
      </c>
      <c r="F1654" s="11">
        <v>21</v>
      </c>
      <c r="G1654" s="20">
        <v>98.88</v>
      </c>
      <c r="H1654" s="15">
        <v>98.88</v>
      </c>
    </row>
    <row r="1655" spans="3:8" x14ac:dyDescent="0.3">
      <c r="C1655" s="11" t="s">
        <v>108</v>
      </c>
      <c r="D1655" s="11" t="s">
        <v>22</v>
      </c>
      <c r="E1655" s="11" t="s">
        <v>30</v>
      </c>
      <c r="F1655" s="11">
        <v>13</v>
      </c>
      <c r="G1655" s="20">
        <v>98.82</v>
      </c>
      <c r="H1655" s="15">
        <v>98.82</v>
      </c>
    </row>
    <row r="1656" spans="3:8" x14ac:dyDescent="0.3">
      <c r="C1656" s="11" t="s">
        <v>56</v>
      </c>
      <c r="D1656" s="11" t="s">
        <v>22</v>
      </c>
      <c r="E1656" s="11" t="s">
        <v>27</v>
      </c>
      <c r="F1656" s="11">
        <v>14</v>
      </c>
      <c r="G1656" s="20">
        <v>97.93</v>
      </c>
      <c r="H1656" s="15">
        <v>97.93</v>
      </c>
    </row>
    <row r="1657" spans="3:8" x14ac:dyDescent="0.3">
      <c r="C1657" s="9" t="s">
        <v>56</v>
      </c>
      <c r="D1657" s="9" t="s">
        <v>44</v>
      </c>
      <c r="E1657" s="9" t="s">
        <v>17</v>
      </c>
      <c r="F1657" s="9">
        <v>20</v>
      </c>
      <c r="G1657" s="19">
        <v>97.65</v>
      </c>
      <c r="H1657" s="14">
        <v>97.65</v>
      </c>
    </row>
    <row r="1658" spans="3:8" x14ac:dyDescent="0.3">
      <c r="C1658" s="9" t="s">
        <v>56</v>
      </c>
      <c r="D1658" s="9" t="s">
        <v>22</v>
      </c>
      <c r="E1658" s="9" t="s">
        <v>27</v>
      </c>
      <c r="F1658" s="9">
        <v>22</v>
      </c>
      <c r="G1658" s="19">
        <v>96.07</v>
      </c>
      <c r="H1658" s="14">
        <v>96.07</v>
      </c>
    </row>
    <row r="1659" spans="3:8" x14ac:dyDescent="0.3">
      <c r="C1659" s="11" t="s">
        <v>36</v>
      </c>
      <c r="D1659" s="11" t="s">
        <v>44</v>
      </c>
      <c r="E1659" s="11" t="s">
        <v>27</v>
      </c>
      <c r="F1659" s="11">
        <v>5</v>
      </c>
      <c r="G1659" s="20">
        <v>95.38</v>
      </c>
      <c r="H1659" s="15">
        <v>95.38</v>
      </c>
    </row>
    <row r="1660" spans="3:8" x14ac:dyDescent="0.3">
      <c r="C1660" s="9" t="s">
        <v>108</v>
      </c>
      <c r="D1660" s="9" t="s">
        <v>44</v>
      </c>
      <c r="E1660" s="9" t="s">
        <v>27</v>
      </c>
      <c r="F1660" s="9">
        <v>13</v>
      </c>
      <c r="G1660" s="19">
        <v>94.99</v>
      </c>
      <c r="H1660" s="14">
        <v>94.99</v>
      </c>
    </row>
    <row r="1661" spans="3:8" x14ac:dyDescent="0.3">
      <c r="C1661" s="11" t="s">
        <v>49</v>
      </c>
      <c r="D1661" s="11" t="s">
        <v>16</v>
      </c>
      <c r="E1661" s="11" t="s">
        <v>27</v>
      </c>
      <c r="F1661" s="11">
        <v>12</v>
      </c>
      <c r="G1661" s="20">
        <v>94.52</v>
      </c>
      <c r="H1661" s="15">
        <v>94.52</v>
      </c>
    </row>
    <row r="1662" spans="3:8" x14ac:dyDescent="0.3">
      <c r="C1662" s="9" t="s">
        <v>40</v>
      </c>
      <c r="D1662" s="9" t="s">
        <v>29</v>
      </c>
      <c r="E1662" s="9" t="s">
        <v>27</v>
      </c>
      <c r="F1662" s="9">
        <v>27</v>
      </c>
      <c r="G1662" s="19">
        <v>94.46</v>
      </c>
      <c r="H1662" s="14">
        <v>94.46</v>
      </c>
    </row>
    <row r="1663" spans="3:8" x14ac:dyDescent="0.3">
      <c r="C1663" s="11" t="s">
        <v>56</v>
      </c>
      <c r="D1663" s="11" t="s">
        <v>44</v>
      </c>
      <c r="E1663" s="11" t="s">
        <v>27</v>
      </c>
      <c r="F1663" s="11">
        <v>33</v>
      </c>
      <c r="G1663" s="20">
        <v>94.39</v>
      </c>
      <c r="H1663" s="15">
        <v>94.39</v>
      </c>
    </row>
    <row r="1664" spans="3:8" x14ac:dyDescent="0.3">
      <c r="C1664" s="9" t="s">
        <v>108</v>
      </c>
      <c r="D1664" s="9" t="s">
        <v>22</v>
      </c>
      <c r="E1664" s="9" t="s">
        <v>17</v>
      </c>
      <c r="F1664" s="9">
        <v>8</v>
      </c>
      <c r="G1664" s="19">
        <v>94.35</v>
      </c>
      <c r="H1664" s="14">
        <v>94.35</v>
      </c>
    </row>
    <row r="1665" spans="3:8" x14ac:dyDescent="0.3">
      <c r="C1665" s="9" t="s">
        <v>40</v>
      </c>
      <c r="D1665" s="9" t="s">
        <v>29</v>
      </c>
      <c r="E1665" s="9" t="s">
        <v>27</v>
      </c>
      <c r="F1665" s="9">
        <v>14</v>
      </c>
      <c r="G1665" s="19">
        <v>94.32</v>
      </c>
      <c r="H1665" s="14">
        <v>94.32</v>
      </c>
    </row>
    <row r="1666" spans="3:8" x14ac:dyDescent="0.3">
      <c r="C1666" s="11" t="s">
        <v>70</v>
      </c>
      <c r="D1666" s="11" t="s">
        <v>22</v>
      </c>
      <c r="E1666" s="11" t="s">
        <v>27</v>
      </c>
      <c r="F1666" s="11">
        <v>12</v>
      </c>
      <c r="G1666" s="20">
        <v>93.54</v>
      </c>
      <c r="H1666" s="15">
        <v>93.54</v>
      </c>
    </row>
    <row r="1667" spans="3:8" x14ac:dyDescent="0.3">
      <c r="C1667" s="11" t="s">
        <v>40</v>
      </c>
      <c r="D1667" s="11" t="s">
        <v>44</v>
      </c>
      <c r="E1667" s="11" t="s">
        <v>17</v>
      </c>
      <c r="F1667" s="11">
        <v>18</v>
      </c>
      <c r="G1667" s="20">
        <v>92.77</v>
      </c>
      <c r="H1667" s="15">
        <v>92.77</v>
      </c>
    </row>
    <row r="1668" spans="3:8" x14ac:dyDescent="0.3">
      <c r="C1668" s="9" t="s">
        <v>56</v>
      </c>
      <c r="D1668" s="9" t="s">
        <v>22</v>
      </c>
      <c r="E1668" s="9" t="s">
        <v>27</v>
      </c>
      <c r="F1668" s="9">
        <v>3</v>
      </c>
      <c r="G1668" s="19">
        <v>92.31</v>
      </c>
      <c r="H1668" s="14">
        <v>92.31</v>
      </c>
    </row>
    <row r="1669" spans="3:8" x14ac:dyDescent="0.3">
      <c r="C1669" s="11" t="s">
        <v>59</v>
      </c>
      <c r="D1669" s="11" t="s">
        <v>22</v>
      </c>
      <c r="E1669" s="11" t="s">
        <v>27</v>
      </c>
      <c r="F1669" s="11">
        <v>19</v>
      </c>
      <c r="G1669" s="20">
        <v>92.24</v>
      </c>
      <c r="H1669" s="15">
        <v>92.24</v>
      </c>
    </row>
    <row r="1670" spans="3:8" x14ac:dyDescent="0.3">
      <c r="C1670" s="9" t="s">
        <v>43</v>
      </c>
      <c r="D1670" s="9" t="s">
        <v>22</v>
      </c>
      <c r="E1670" s="9" t="s">
        <v>27</v>
      </c>
      <c r="F1670" s="9">
        <v>20</v>
      </c>
      <c r="G1670" s="19">
        <v>92.15</v>
      </c>
      <c r="H1670" s="14">
        <v>92.15</v>
      </c>
    </row>
    <row r="1671" spans="3:8" x14ac:dyDescent="0.3">
      <c r="C1671" s="11" t="s">
        <v>15</v>
      </c>
      <c r="D1671" s="11" t="s">
        <v>29</v>
      </c>
      <c r="E1671" s="11" t="s">
        <v>27</v>
      </c>
      <c r="F1671" s="11">
        <v>14</v>
      </c>
      <c r="G1671" s="20">
        <v>92.07</v>
      </c>
      <c r="H1671" s="15">
        <v>92.07</v>
      </c>
    </row>
    <row r="1672" spans="3:8" x14ac:dyDescent="0.3">
      <c r="C1672" s="11" t="s">
        <v>36</v>
      </c>
      <c r="D1672" s="11" t="s">
        <v>16</v>
      </c>
      <c r="E1672" s="11" t="s">
        <v>27</v>
      </c>
      <c r="F1672" s="11">
        <v>15</v>
      </c>
      <c r="G1672" s="20">
        <v>92.03</v>
      </c>
      <c r="H1672" s="15">
        <v>92.03</v>
      </c>
    </row>
    <row r="1673" spans="3:8" x14ac:dyDescent="0.3">
      <c r="C1673" s="11" t="s">
        <v>49</v>
      </c>
      <c r="D1673" s="11" t="s">
        <v>29</v>
      </c>
      <c r="E1673" s="11" t="s">
        <v>30</v>
      </c>
      <c r="F1673" s="11">
        <v>6</v>
      </c>
      <c r="G1673" s="20">
        <v>92.02</v>
      </c>
      <c r="H1673" s="15">
        <v>92.02</v>
      </c>
    </row>
    <row r="1674" spans="3:8" x14ac:dyDescent="0.3">
      <c r="C1674" s="11" t="s">
        <v>15</v>
      </c>
      <c r="D1674" s="11" t="s">
        <v>29</v>
      </c>
      <c r="E1674" s="11" t="s">
        <v>27</v>
      </c>
      <c r="F1674" s="11">
        <v>47</v>
      </c>
      <c r="G1674" s="20">
        <v>91.43</v>
      </c>
      <c r="H1674" s="15">
        <v>91.43</v>
      </c>
    </row>
    <row r="1675" spans="3:8" x14ac:dyDescent="0.3">
      <c r="C1675" s="9" t="s">
        <v>40</v>
      </c>
      <c r="D1675" s="9" t="s">
        <v>22</v>
      </c>
      <c r="E1675" s="9" t="s">
        <v>27</v>
      </c>
      <c r="F1675" s="9">
        <v>48</v>
      </c>
      <c r="G1675" s="19">
        <v>90.96</v>
      </c>
      <c r="H1675" s="14">
        <v>90.96</v>
      </c>
    </row>
    <row r="1676" spans="3:8" x14ac:dyDescent="0.3">
      <c r="C1676" s="9" t="s">
        <v>56</v>
      </c>
      <c r="D1676" s="9" t="s">
        <v>44</v>
      </c>
      <c r="E1676" s="9" t="s">
        <v>27</v>
      </c>
      <c r="F1676" s="9">
        <v>7</v>
      </c>
      <c r="G1676" s="19">
        <v>90.58</v>
      </c>
      <c r="H1676" s="14">
        <v>90.58</v>
      </c>
    </row>
    <row r="1677" spans="3:8" x14ac:dyDescent="0.3">
      <c r="C1677" s="9" t="s">
        <v>36</v>
      </c>
      <c r="D1677" s="9" t="s">
        <v>29</v>
      </c>
      <c r="E1677" s="9" t="s">
        <v>27</v>
      </c>
      <c r="F1677" s="9">
        <v>13</v>
      </c>
      <c r="G1677" s="19">
        <v>90.15</v>
      </c>
      <c r="H1677" s="14">
        <v>90.15</v>
      </c>
    </row>
    <row r="1678" spans="3:8" x14ac:dyDescent="0.3">
      <c r="C1678" s="11" t="s">
        <v>43</v>
      </c>
      <c r="D1678" s="11" t="s">
        <v>44</v>
      </c>
      <c r="E1678" s="11" t="s">
        <v>27</v>
      </c>
      <c r="F1678" s="11">
        <v>18</v>
      </c>
      <c r="G1678" s="20">
        <v>89.99</v>
      </c>
      <c r="H1678" s="15">
        <v>89.99</v>
      </c>
    </row>
    <row r="1679" spans="3:8" x14ac:dyDescent="0.3">
      <c r="C1679" s="9" t="s">
        <v>26</v>
      </c>
      <c r="D1679" s="9" t="s">
        <v>16</v>
      </c>
      <c r="E1679" s="9" t="s">
        <v>27</v>
      </c>
      <c r="F1679" s="9">
        <v>46</v>
      </c>
      <c r="G1679" s="19">
        <v>89.41</v>
      </c>
      <c r="H1679" s="14">
        <v>89.41</v>
      </c>
    </row>
    <row r="1680" spans="3:8" x14ac:dyDescent="0.3">
      <c r="C1680" s="9" t="s">
        <v>56</v>
      </c>
      <c r="D1680" s="9" t="s">
        <v>29</v>
      </c>
      <c r="E1680" s="9" t="s">
        <v>27</v>
      </c>
      <c r="F1680" s="9">
        <v>25</v>
      </c>
      <c r="G1680" s="19">
        <v>89.32</v>
      </c>
      <c r="H1680" s="14">
        <v>89.32</v>
      </c>
    </row>
    <row r="1681" spans="3:8" x14ac:dyDescent="0.3">
      <c r="C1681" s="9" t="s">
        <v>15</v>
      </c>
      <c r="D1681" s="9" t="s">
        <v>29</v>
      </c>
      <c r="E1681" s="9" t="s">
        <v>17</v>
      </c>
      <c r="F1681" s="9">
        <v>10</v>
      </c>
      <c r="G1681" s="19">
        <v>89.04</v>
      </c>
      <c r="H1681" s="14">
        <v>89.04</v>
      </c>
    </row>
    <row r="1682" spans="3:8" x14ac:dyDescent="0.3">
      <c r="C1682" s="9" t="s">
        <v>108</v>
      </c>
      <c r="D1682" s="9" t="s">
        <v>29</v>
      </c>
      <c r="E1682" s="9" t="s">
        <v>27</v>
      </c>
      <c r="F1682" s="9">
        <v>18</v>
      </c>
      <c r="G1682" s="19">
        <v>88.84</v>
      </c>
      <c r="H1682" s="14">
        <v>88.84</v>
      </c>
    </row>
    <row r="1683" spans="3:8" x14ac:dyDescent="0.3">
      <c r="C1683" s="11" t="s">
        <v>59</v>
      </c>
      <c r="D1683" s="11" t="s">
        <v>44</v>
      </c>
      <c r="E1683" s="11" t="s">
        <v>27</v>
      </c>
      <c r="F1683" s="11">
        <v>12</v>
      </c>
      <c r="G1683" s="20">
        <v>88.57</v>
      </c>
      <c r="H1683" s="15">
        <v>88.57</v>
      </c>
    </row>
    <row r="1684" spans="3:8" x14ac:dyDescent="0.3">
      <c r="C1684" s="11" t="s">
        <v>72</v>
      </c>
      <c r="D1684" s="11" t="s">
        <v>16</v>
      </c>
      <c r="E1684" s="11" t="s">
        <v>17</v>
      </c>
      <c r="F1684" s="11">
        <v>46</v>
      </c>
      <c r="G1684" s="20">
        <v>88.1</v>
      </c>
      <c r="H1684" s="15">
        <v>88.1</v>
      </c>
    </row>
    <row r="1685" spans="3:8" x14ac:dyDescent="0.3">
      <c r="C1685" s="9" t="s">
        <v>26</v>
      </c>
      <c r="D1685" s="9" t="s">
        <v>16</v>
      </c>
      <c r="E1685" s="9" t="s">
        <v>27</v>
      </c>
      <c r="F1685" s="9">
        <v>8</v>
      </c>
      <c r="G1685" s="19">
        <v>88</v>
      </c>
      <c r="H1685" s="14">
        <v>88</v>
      </c>
    </row>
    <row r="1686" spans="3:8" x14ac:dyDescent="0.3">
      <c r="C1686" s="9" t="s">
        <v>43</v>
      </c>
      <c r="D1686" s="9" t="s">
        <v>22</v>
      </c>
      <c r="E1686" s="9" t="s">
        <v>27</v>
      </c>
      <c r="F1686" s="9">
        <v>29</v>
      </c>
      <c r="G1686" s="19">
        <v>87.68</v>
      </c>
      <c r="H1686" s="14">
        <v>87.68</v>
      </c>
    </row>
    <row r="1687" spans="3:8" x14ac:dyDescent="0.3">
      <c r="C1687" s="11" t="s">
        <v>36</v>
      </c>
      <c r="D1687" s="11" t="s">
        <v>16</v>
      </c>
      <c r="E1687" s="11" t="s">
        <v>27</v>
      </c>
      <c r="F1687" s="11">
        <v>26</v>
      </c>
      <c r="G1687" s="20">
        <v>87.52</v>
      </c>
      <c r="H1687" s="15">
        <v>87.52</v>
      </c>
    </row>
    <row r="1688" spans="3:8" x14ac:dyDescent="0.3">
      <c r="C1688" s="11" t="s">
        <v>40</v>
      </c>
      <c r="D1688" s="11" t="s">
        <v>16</v>
      </c>
      <c r="E1688" s="11" t="s">
        <v>27</v>
      </c>
      <c r="F1688" s="11">
        <v>2</v>
      </c>
      <c r="G1688" s="20">
        <v>86.92</v>
      </c>
      <c r="H1688" s="15">
        <v>86.92</v>
      </c>
    </row>
    <row r="1689" spans="3:8" x14ac:dyDescent="0.3">
      <c r="C1689" s="11" t="s">
        <v>108</v>
      </c>
      <c r="D1689" s="11" t="s">
        <v>29</v>
      </c>
      <c r="E1689" s="11" t="s">
        <v>30</v>
      </c>
      <c r="F1689" s="11">
        <v>16</v>
      </c>
      <c r="G1689" s="20">
        <v>86.3</v>
      </c>
      <c r="H1689" s="15">
        <v>86.3</v>
      </c>
    </row>
    <row r="1690" spans="3:8" x14ac:dyDescent="0.3">
      <c r="C1690" s="9" t="s">
        <v>40</v>
      </c>
      <c r="D1690" s="9" t="s">
        <v>16</v>
      </c>
      <c r="E1690" s="9" t="s">
        <v>27</v>
      </c>
      <c r="F1690" s="9">
        <v>17</v>
      </c>
      <c r="G1690" s="19">
        <v>86.29</v>
      </c>
      <c r="H1690" s="14">
        <v>86.29</v>
      </c>
    </row>
    <row r="1691" spans="3:8" x14ac:dyDescent="0.3">
      <c r="C1691" s="9" t="s">
        <v>15</v>
      </c>
      <c r="D1691" s="9" t="s">
        <v>29</v>
      </c>
      <c r="E1691" s="9" t="s">
        <v>17</v>
      </c>
      <c r="F1691" s="9">
        <v>4</v>
      </c>
      <c r="G1691" s="19">
        <v>85.96</v>
      </c>
      <c r="H1691" s="14">
        <v>85.96</v>
      </c>
    </row>
    <row r="1692" spans="3:8" x14ac:dyDescent="0.3">
      <c r="C1692" s="9" t="s">
        <v>36</v>
      </c>
      <c r="D1692" s="9" t="s">
        <v>44</v>
      </c>
      <c r="E1692" s="9" t="s">
        <v>27</v>
      </c>
      <c r="F1692" s="9">
        <v>8</v>
      </c>
      <c r="G1692" s="19">
        <v>84.64</v>
      </c>
      <c r="H1692" s="14">
        <v>84.64</v>
      </c>
    </row>
    <row r="1693" spans="3:8" x14ac:dyDescent="0.3">
      <c r="C1693" s="9" t="s">
        <v>36</v>
      </c>
      <c r="D1693" s="9" t="s">
        <v>16</v>
      </c>
      <c r="E1693" s="9" t="s">
        <v>27</v>
      </c>
      <c r="F1693" s="9">
        <v>23</v>
      </c>
      <c r="G1693" s="19">
        <v>84.47</v>
      </c>
      <c r="H1693" s="14">
        <v>84.47</v>
      </c>
    </row>
    <row r="1694" spans="3:8" x14ac:dyDescent="0.3">
      <c r="C1694" s="9" t="s">
        <v>15</v>
      </c>
      <c r="D1694" s="9" t="s">
        <v>16</v>
      </c>
      <c r="E1694" s="9" t="s">
        <v>27</v>
      </c>
      <c r="F1694" s="9">
        <v>14</v>
      </c>
      <c r="G1694" s="19">
        <v>84.09</v>
      </c>
      <c r="H1694" s="14">
        <v>84.09</v>
      </c>
    </row>
    <row r="1695" spans="3:8" x14ac:dyDescent="0.3">
      <c r="C1695" s="11" t="s">
        <v>56</v>
      </c>
      <c r="D1695" s="11" t="s">
        <v>16</v>
      </c>
      <c r="E1695" s="11" t="s">
        <v>27</v>
      </c>
      <c r="F1695" s="11">
        <v>12</v>
      </c>
      <c r="G1695" s="20">
        <v>83.89</v>
      </c>
      <c r="H1695" s="15">
        <v>83.89</v>
      </c>
    </row>
    <row r="1696" spans="3:8" x14ac:dyDescent="0.3">
      <c r="C1696" s="11" t="s">
        <v>36</v>
      </c>
      <c r="D1696" s="11" t="s">
        <v>22</v>
      </c>
      <c r="E1696" s="11" t="s">
        <v>27</v>
      </c>
      <c r="F1696" s="11">
        <v>43</v>
      </c>
      <c r="G1696" s="20">
        <v>83.34</v>
      </c>
      <c r="H1696" s="15">
        <v>83.34</v>
      </c>
    </row>
    <row r="1697" spans="3:8" x14ac:dyDescent="0.3">
      <c r="C1697" s="11" t="s">
        <v>56</v>
      </c>
      <c r="D1697" s="11" t="s">
        <v>22</v>
      </c>
      <c r="E1697" s="11" t="s">
        <v>30</v>
      </c>
      <c r="F1697" s="11">
        <v>5</v>
      </c>
      <c r="G1697" s="20">
        <v>83.3</v>
      </c>
      <c r="H1697" s="15">
        <v>83.3</v>
      </c>
    </row>
    <row r="1698" spans="3:8" x14ac:dyDescent="0.3">
      <c r="C1698" s="9" t="s">
        <v>15</v>
      </c>
      <c r="D1698" s="9" t="s">
        <v>44</v>
      </c>
      <c r="E1698" s="9" t="s">
        <v>27</v>
      </c>
      <c r="F1698" s="9">
        <v>22</v>
      </c>
      <c r="G1698" s="19">
        <v>83.02</v>
      </c>
      <c r="H1698" s="14">
        <v>83.02</v>
      </c>
    </row>
    <row r="1699" spans="3:8" x14ac:dyDescent="0.3">
      <c r="C1699" s="11" t="s">
        <v>36</v>
      </c>
      <c r="D1699" s="11" t="s">
        <v>44</v>
      </c>
      <c r="E1699" s="11" t="s">
        <v>27</v>
      </c>
      <c r="F1699" s="11">
        <v>12</v>
      </c>
      <c r="G1699" s="20">
        <v>82.64</v>
      </c>
      <c r="H1699" s="15">
        <v>82.64</v>
      </c>
    </row>
    <row r="1700" spans="3:8" x14ac:dyDescent="0.3">
      <c r="C1700" s="11" t="s">
        <v>26</v>
      </c>
      <c r="D1700" s="11" t="s">
        <v>29</v>
      </c>
      <c r="E1700" s="11" t="s">
        <v>27</v>
      </c>
      <c r="F1700" s="11">
        <v>35</v>
      </c>
      <c r="G1700" s="20">
        <v>82.15</v>
      </c>
      <c r="H1700" s="15">
        <v>82.15</v>
      </c>
    </row>
    <row r="1701" spans="3:8" x14ac:dyDescent="0.3">
      <c r="C1701" s="9" t="s">
        <v>43</v>
      </c>
      <c r="D1701" s="9" t="s">
        <v>29</v>
      </c>
      <c r="E1701" s="9" t="s">
        <v>27</v>
      </c>
      <c r="F1701" s="9">
        <v>7</v>
      </c>
      <c r="G1701" s="19">
        <v>82.06</v>
      </c>
      <c r="H1701" s="14">
        <v>82.06</v>
      </c>
    </row>
    <row r="1702" spans="3:8" x14ac:dyDescent="0.3">
      <c r="C1702" s="11" t="s">
        <v>40</v>
      </c>
      <c r="D1702" s="11" t="s">
        <v>16</v>
      </c>
      <c r="E1702" s="11" t="s">
        <v>27</v>
      </c>
      <c r="F1702" s="11">
        <v>15</v>
      </c>
      <c r="G1702" s="20">
        <v>81.97</v>
      </c>
      <c r="H1702" s="15">
        <v>81.97</v>
      </c>
    </row>
    <row r="1703" spans="3:8" x14ac:dyDescent="0.3">
      <c r="C1703" s="9" t="s">
        <v>265</v>
      </c>
      <c r="D1703" s="9" t="s">
        <v>44</v>
      </c>
      <c r="E1703" s="9" t="s">
        <v>27</v>
      </c>
      <c r="F1703" s="9">
        <v>27</v>
      </c>
      <c r="G1703" s="19">
        <v>81.900000000000006</v>
      </c>
      <c r="H1703" s="14">
        <v>81.900000000000006</v>
      </c>
    </row>
    <row r="1704" spans="3:8" x14ac:dyDescent="0.3">
      <c r="C1704" s="11" t="s">
        <v>72</v>
      </c>
      <c r="D1704" s="11" t="s">
        <v>16</v>
      </c>
      <c r="E1704" s="11" t="s">
        <v>27</v>
      </c>
      <c r="F1704" s="11">
        <v>4</v>
      </c>
      <c r="G1704" s="20">
        <v>81.78</v>
      </c>
      <c r="H1704" s="15">
        <v>81.78</v>
      </c>
    </row>
    <row r="1705" spans="3:8" x14ac:dyDescent="0.3">
      <c r="C1705" s="9" t="s">
        <v>56</v>
      </c>
      <c r="D1705" s="9" t="s">
        <v>29</v>
      </c>
      <c r="E1705" s="9" t="s">
        <v>27</v>
      </c>
      <c r="F1705" s="9">
        <v>29</v>
      </c>
      <c r="G1705" s="19">
        <v>81.099999999999994</v>
      </c>
      <c r="H1705" s="14">
        <v>81.099999999999994</v>
      </c>
    </row>
    <row r="1706" spans="3:8" x14ac:dyDescent="0.3">
      <c r="C1706" s="9" t="s">
        <v>26</v>
      </c>
      <c r="D1706" s="9" t="s">
        <v>22</v>
      </c>
      <c r="E1706" s="9" t="s">
        <v>27</v>
      </c>
      <c r="F1706" s="9">
        <v>46</v>
      </c>
      <c r="G1706" s="19">
        <v>80.27</v>
      </c>
      <c r="H1706" s="14">
        <v>80.27</v>
      </c>
    </row>
    <row r="1707" spans="3:8" x14ac:dyDescent="0.3">
      <c r="C1707" s="9" t="s">
        <v>15</v>
      </c>
      <c r="D1707" s="9" t="s">
        <v>22</v>
      </c>
      <c r="E1707" s="9" t="s">
        <v>27</v>
      </c>
      <c r="F1707" s="9">
        <v>11</v>
      </c>
      <c r="G1707" s="19">
        <v>80.260000000000005</v>
      </c>
      <c r="H1707" s="14">
        <v>80.260000000000005</v>
      </c>
    </row>
    <row r="1708" spans="3:8" x14ac:dyDescent="0.3">
      <c r="C1708" s="9" t="s">
        <v>72</v>
      </c>
      <c r="D1708" s="9" t="s">
        <v>29</v>
      </c>
      <c r="E1708" s="9" t="s">
        <v>27</v>
      </c>
      <c r="F1708" s="9">
        <v>38</v>
      </c>
      <c r="G1708" s="19">
        <v>79.81</v>
      </c>
      <c r="H1708" s="14">
        <v>79.81</v>
      </c>
    </row>
    <row r="1709" spans="3:8" x14ac:dyDescent="0.3">
      <c r="C1709" s="9" t="s">
        <v>59</v>
      </c>
      <c r="D1709" s="9" t="s">
        <v>16</v>
      </c>
      <c r="E1709" s="9" t="s">
        <v>27</v>
      </c>
      <c r="F1709" s="9">
        <v>9</v>
      </c>
      <c r="G1709" s="19">
        <v>79.64</v>
      </c>
      <c r="H1709" s="14">
        <v>79.64</v>
      </c>
    </row>
    <row r="1710" spans="3:8" x14ac:dyDescent="0.3">
      <c r="C1710" s="9" t="s">
        <v>36</v>
      </c>
      <c r="D1710" s="9" t="s">
        <v>44</v>
      </c>
      <c r="E1710" s="9" t="s">
        <v>27</v>
      </c>
      <c r="F1710" s="9">
        <v>16</v>
      </c>
      <c r="G1710" s="19">
        <v>79.53</v>
      </c>
      <c r="H1710" s="14">
        <v>79.53</v>
      </c>
    </row>
    <row r="1711" spans="3:8" x14ac:dyDescent="0.3">
      <c r="C1711" s="9" t="s">
        <v>56</v>
      </c>
      <c r="D1711" s="9" t="s">
        <v>44</v>
      </c>
      <c r="E1711" s="9" t="s">
        <v>27</v>
      </c>
      <c r="F1711" s="9">
        <v>9</v>
      </c>
      <c r="G1711" s="19">
        <v>79.25</v>
      </c>
      <c r="H1711" s="14">
        <v>79.25</v>
      </c>
    </row>
    <row r="1712" spans="3:8" x14ac:dyDescent="0.3">
      <c r="C1712" s="9" t="s">
        <v>59</v>
      </c>
      <c r="D1712" s="9" t="s">
        <v>16</v>
      </c>
      <c r="E1712" s="9" t="s">
        <v>27</v>
      </c>
      <c r="F1712" s="9">
        <v>22</v>
      </c>
      <c r="G1712" s="19">
        <v>79.040000000000006</v>
      </c>
      <c r="H1712" s="14">
        <v>79.040000000000006</v>
      </c>
    </row>
    <row r="1713" spans="3:8" x14ac:dyDescent="0.3">
      <c r="C1713" s="11" t="s">
        <v>36</v>
      </c>
      <c r="D1713" s="11" t="s">
        <v>44</v>
      </c>
      <c r="E1713" s="11" t="s">
        <v>27</v>
      </c>
      <c r="F1713" s="11">
        <v>36</v>
      </c>
      <c r="G1713" s="20">
        <v>79.02</v>
      </c>
      <c r="H1713" s="15">
        <v>79.02</v>
      </c>
    </row>
    <row r="1714" spans="3:8" x14ac:dyDescent="0.3">
      <c r="C1714" s="9" t="s">
        <v>108</v>
      </c>
      <c r="D1714" s="9" t="s">
        <v>22</v>
      </c>
      <c r="E1714" s="9" t="s">
        <v>27</v>
      </c>
      <c r="F1714" s="9">
        <v>12</v>
      </c>
      <c r="G1714" s="19">
        <v>78.36</v>
      </c>
      <c r="H1714" s="14">
        <v>78.36</v>
      </c>
    </row>
    <row r="1715" spans="3:8" x14ac:dyDescent="0.3">
      <c r="C1715" s="11" t="s">
        <v>26</v>
      </c>
      <c r="D1715" s="11" t="s">
        <v>44</v>
      </c>
      <c r="E1715" s="11" t="s">
        <v>27</v>
      </c>
      <c r="F1715" s="11">
        <v>20</v>
      </c>
      <c r="G1715" s="20">
        <v>77.989999999999995</v>
      </c>
      <c r="H1715" s="15">
        <v>77.989999999999995</v>
      </c>
    </row>
    <row r="1716" spans="3:8" x14ac:dyDescent="0.3">
      <c r="C1716" s="11" t="s">
        <v>126</v>
      </c>
      <c r="D1716" s="11" t="s">
        <v>22</v>
      </c>
      <c r="E1716" s="11" t="s">
        <v>27</v>
      </c>
      <c r="F1716" s="11">
        <v>21</v>
      </c>
      <c r="G1716" s="20">
        <v>77.62</v>
      </c>
      <c r="H1716" s="15">
        <v>77.62</v>
      </c>
    </row>
    <row r="1717" spans="3:8" x14ac:dyDescent="0.3">
      <c r="C1717" s="9" t="s">
        <v>36</v>
      </c>
      <c r="D1717" s="9" t="s">
        <v>44</v>
      </c>
      <c r="E1717" s="9" t="s">
        <v>27</v>
      </c>
      <c r="F1717" s="9">
        <v>20</v>
      </c>
      <c r="G1717" s="19">
        <v>76.89</v>
      </c>
      <c r="H1717" s="14">
        <v>76.89</v>
      </c>
    </row>
    <row r="1718" spans="3:8" x14ac:dyDescent="0.3">
      <c r="C1718" s="9" t="s">
        <v>56</v>
      </c>
      <c r="D1718" s="9" t="s">
        <v>29</v>
      </c>
      <c r="E1718" s="9" t="s">
        <v>27</v>
      </c>
      <c r="F1718" s="9">
        <v>13</v>
      </c>
      <c r="G1718" s="19">
        <v>76.81</v>
      </c>
      <c r="H1718" s="14">
        <v>76.81</v>
      </c>
    </row>
    <row r="1719" spans="3:8" x14ac:dyDescent="0.3">
      <c r="C1719" s="11" t="s">
        <v>126</v>
      </c>
      <c r="D1719" s="11" t="s">
        <v>22</v>
      </c>
      <c r="E1719" s="11" t="s">
        <v>17</v>
      </c>
      <c r="F1719" s="11">
        <v>12</v>
      </c>
      <c r="G1719" s="20">
        <v>76.61</v>
      </c>
      <c r="H1719" s="15">
        <v>76.61</v>
      </c>
    </row>
    <row r="1720" spans="3:8" x14ac:dyDescent="0.3">
      <c r="C1720" s="9" t="s">
        <v>40</v>
      </c>
      <c r="D1720" s="9" t="s">
        <v>16</v>
      </c>
      <c r="E1720" s="9" t="s">
        <v>27</v>
      </c>
      <c r="F1720" s="9">
        <v>16</v>
      </c>
      <c r="G1720" s="19">
        <v>76.599999999999994</v>
      </c>
      <c r="H1720" s="14">
        <v>76.599999999999994</v>
      </c>
    </row>
    <row r="1721" spans="3:8" x14ac:dyDescent="0.3">
      <c r="C1721" s="11" t="s">
        <v>43</v>
      </c>
      <c r="D1721" s="11" t="s">
        <v>22</v>
      </c>
      <c r="E1721" s="11" t="s">
        <v>27</v>
      </c>
      <c r="F1721" s="11">
        <v>12</v>
      </c>
      <c r="G1721" s="20">
        <v>76.42</v>
      </c>
      <c r="H1721" s="15">
        <v>76.42</v>
      </c>
    </row>
    <row r="1722" spans="3:8" x14ac:dyDescent="0.3">
      <c r="C1722" s="9" t="s">
        <v>56</v>
      </c>
      <c r="D1722" s="9" t="s">
        <v>44</v>
      </c>
      <c r="E1722" s="9" t="s">
        <v>27</v>
      </c>
      <c r="F1722" s="9">
        <v>15</v>
      </c>
      <c r="G1722" s="19">
        <v>76.42</v>
      </c>
      <c r="H1722" s="14">
        <v>76.42</v>
      </c>
    </row>
    <row r="1723" spans="3:8" x14ac:dyDescent="0.3">
      <c r="C1723" s="11" t="s">
        <v>56</v>
      </c>
      <c r="D1723" s="11" t="s">
        <v>22</v>
      </c>
      <c r="E1723" s="11" t="s">
        <v>27</v>
      </c>
      <c r="F1723" s="11">
        <v>11</v>
      </c>
      <c r="G1723" s="20">
        <v>76.36</v>
      </c>
      <c r="H1723" s="15">
        <v>76.36</v>
      </c>
    </row>
    <row r="1724" spans="3:8" x14ac:dyDescent="0.3">
      <c r="C1724" s="11" t="s">
        <v>36</v>
      </c>
      <c r="D1724" s="11" t="s">
        <v>44</v>
      </c>
      <c r="E1724" s="11" t="s">
        <v>27</v>
      </c>
      <c r="F1724" s="11">
        <v>12</v>
      </c>
      <c r="G1724" s="20">
        <v>76.16</v>
      </c>
      <c r="H1724" s="15">
        <v>76.16</v>
      </c>
    </row>
    <row r="1725" spans="3:8" x14ac:dyDescent="0.3">
      <c r="C1725" s="9" t="s">
        <v>56</v>
      </c>
      <c r="D1725" s="9" t="s">
        <v>22</v>
      </c>
      <c r="E1725" s="9" t="s">
        <v>27</v>
      </c>
      <c r="F1725" s="9">
        <v>14</v>
      </c>
      <c r="G1725" s="19">
        <v>76.06</v>
      </c>
      <c r="H1725" s="14">
        <v>76.06</v>
      </c>
    </row>
    <row r="1726" spans="3:8" x14ac:dyDescent="0.3">
      <c r="C1726" s="9" t="s">
        <v>56</v>
      </c>
      <c r="D1726" s="9" t="s">
        <v>22</v>
      </c>
      <c r="E1726" s="9" t="s">
        <v>27</v>
      </c>
      <c r="F1726" s="9">
        <v>9</v>
      </c>
      <c r="G1726" s="19">
        <v>75.94</v>
      </c>
      <c r="H1726" s="14">
        <v>75.94</v>
      </c>
    </row>
    <row r="1727" spans="3:8" x14ac:dyDescent="0.3">
      <c r="C1727" s="11" t="s">
        <v>108</v>
      </c>
      <c r="D1727" s="11" t="s">
        <v>44</v>
      </c>
      <c r="E1727" s="11" t="s">
        <v>27</v>
      </c>
      <c r="F1727" s="11">
        <v>28</v>
      </c>
      <c r="G1727" s="20">
        <v>75.739999999999995</v>
      </c>
      <c r="H1727" s="15">
        <v>75.739999999999995</v>
      </c>
    </row>
    <row r="1728" spans="3:8" x14ac:dyDescent="0.3">
      <c r="C1728" s="9" t="s">
        <v>36</v>
      </c>
      <c r="D1728" s="9" t="s">
        <v>44</v>
      </c>
      <c r="E1728" s="9" t="s">
        <v>27</v>
      </c>
      <c r="F1728" s="9">
        <v>46</v>
      </c>
      <c r="G1728" s="19">
        <v>75.599999999999994</v>
      </c>
      <c r="H1728" s="14">
        <v>75.599999999999994</v>
      </c>
    </row>
    <row r="1729" spans="3:8" x14ac:dyDescent="0.3">
      <c r="C1729" s="11" t="s">
        <v>108</v>
      </c>
      <c r="D1729" s="11" t="s">
        <v>22</v>
      </c>
      <c r="E1729" s="11" t="s">
        <v>27</v>
      </c>
      <c r="F1729" s="11">
        <v>45</v>
      </c>
      <c r="G1729" s="20">
        <v>75.39</v>
      </c>
      <c r="H1729" s="15">
        <v>75.39</v>
      </c>
    </row>
    <row r="1730" spans="3:8" x14ac:dyDescent="0.3">
      <c r="C1730" s="9" t="s">
        <v>59</v>
      </c>
      <c r="D1730" s="9" t="s">
        <v>29</v>
      </c>
      <c r="E1730" s="9" t="s">
        <v>27</v>
      </c>
      <c r="F1730" s="9">
        <v>9</v>
      </c>
      <c r="G1730" s="19">
        <v>75.28</v>
      </c>
      <c r="H1730" s="14">
        <v>75.28</v>
      </c>
    </row>
    <row r="1731" spans="3:8" x14ac:dyDescent="0.3">
      <c r="C1731" s="11" t="s">
        <v>40</v>
      </c>
      <c r="D1731" s="11" t="s">
        <v>22</v>
      </c>
      <c r="E1731" s="11" t="s">
        <v>27</v>
      </c>
      <c r="F1731" s="11">
        <v>19</v>
      </c>
      <c r="G1731" s="20">
        <v>75.19</v>
      </c>
      <c r="H1731" s="15">
        <v>75.19</v>
      </c>
    </row>
    <row r="1732" spans="3:8" x14ac:dyDescent="0.3">
      <c r="C1732" s="9" t="s">
        <v>43</v>
      </c>
      <c r="D1732" s="9" t="s">
        <v>16</v>
      </c>
      <c r="E1732" s="9" t="s">
        <v>27</v>
      </c>
      <c r="F1732" s="9">
        <v>42</v>
      </c>
      <c r="G1732" s="19">
        <v>75.14</v>
      </c>
      <c r="H1732" s="14">
        <v>75.14</v>
      </c>
    </row>
    <row r="1733" spans="3:8" x14ac:dyDescent="0.3">
      <c r="C1733" s="11" t="s">
        <v>36</v>
      </c>
      <c r="D1733" s="11" t="s">
        <v>16</v>
      </c>
      <c r="E1733" s="11" t="s">
        <v>27</v>
      </c>
      <c r="F1733" s="11">
        <v>17</v>
      </c>
      <c r="G1733" s="20">
        <v>74.25</v>
      </c>
      <c r="H1733" s="15">
        <v>74.25</v>
      </c>
    </row>
    <row r="1734" spans="3:8" x14ac:dyDescent="0.3">
      <c r="C1734" s="11" t="s">
        <v>40</v>
      </c>
      <c r="D1734" s="11" t="s">
        <v>22</v>
      </c>
      <c r="E1734" s="11" t="s">
        <v>27</v>
      </c>
      <c r="F1734" s="11">
        <v>25</v>
      </c>
      <c r="G1734" s="20">
        <v>74.069999999999993</v>
      </c>
      <c r="H1734" s="15">
        <v>74.069999999999993</v>
      </c>
    </row>
    <row r="1735" spans="3:8" x14ac:dyDescent="0.3">
      <c r="C1735" s="9" t="s">
        <v>26</v>
      </c>
      <c r="D1735" s="9" t="s">
        <v>44</v>
      </c>
      <c r="E1735" s="9" t="s">
        <v>17</v>
      </c>
      <c r="F1735" s="9">
        <v>3</v>
      </c>
      <c r="G1735" s="19">
        <v>74.05</v>
      </c>
      <c r="H1735" s="14">
        <v>74.05</v>
      </c>
    </row>
    <row r="1736" spans="3:8" x14ac:dyDescent="0.3">
      <c r="C1736" s="9" t="s">
        <v>108</v>
      </c>
      <c r="D1736" s="9" t="s">
        <v>29</v>
      </c>
      <c r="E1736" s="9" t="s">
        <v>27</v>
      </c>
      <c r="F1736" s="9">
        <v>10</v>
      </c>
      <c r="G1736" s="19">
        <v>74.040000000000006</v>
      </c>
      <c r="H1736" s="14">
        <v>74.040000000000006</v>
      </c>
    </row>
    <row r="1737" spans="3:8" x14ac:dyDescent="0.3">
      <c r="C1737" s="11" t="s">
        <v>72</v>
      </c>
      <c r="D1737" s="11" t="s">
        <v>44</v>
      </c>
      <c r="E1737" s="11" t="s">
        <v>27</v>
      </c>
      <c r="F1737" s="11">
        <v>39</v>
      </c>
      <c r="G1737" s="20">
        <v>74</v>
      </c>
      <c r="H1737" s="15">
        <v>74</v>
      </c>
    </row>
    <row r="1738" spans="3:8" x14ac:dyDescent="0.3">
      <c r="C1738" s="9" t="s">
        <v>59</v>
      </c>
      <c r="D1738" s="9" t="s">
        <v>44</v>
      </c>
      <c r="E1738" s="9" t="s">
        <v>27</v>
      </c>
      <c r="F1738" s="9">
        <v>13</v>
      </c>
      <c r="G1738" s="19">
        <v>73.97</v>
      </c>
      <c r="H1738" s="14">
        <v>73.97</v>
      </c>
    </row>
    <row r="1739" spans="3:8" x14ac:dyDescent="0.3">
      <c r="C1739" s="11" t="s">
        <v>56</v>
      </c>
      <c r="D1739" s="11" t="s">
        <v>44</v>
      </c>
      <c r="E1739" s="11" t="s">
        <v>27</v>
      </c>
      <c r="F1739" s="11">
        <v>4</v>
      </c>
      <c r="G1739" s="20">
        <v>73.900000000000006</v>
      </c>
      <c r="H1739" s="15">
        <v>73.900000000000006</v>
      </c>
    </row>
    <row r="1740" spans="3:8" x14ac:dyDescent="0.3">
      <c r="C1740" s="9" t="s">
        <v>43</v>
      </c>
      <c r="D1740" s="9" t="s">
        <v>22</v>
      </c>
      <c r="E1740" s="9" t="s">
        <v>27</v>
      </c>
      <c r="F1740" s="9">
        <v>7</v>
      </c>
      <c r="G1740" s="19">
        <v>73.86</v>
      </c>
      <c r="H1740" s="14">
        <v>73.86</v>
      </c>
    </row>
    <row r="1741" spans="3:8" x14ac:dyDescent="0.3">
      <c r="C1741" s="11" t="s">
        <v>40</v>
      </c>
      <c r="D1741" s="11" t="s">
        <v>22</v>
      </c>
      <c r="E1741" s="11" t="s">
        <v>27</v>
      </c>
      <c r="F1741" s="11">
        <v>26</v>
      </c>
      <c r="G1741" s="20">
        <v>73.819999999999993</v>
      </c>
      <c r="H1741" s="15">
        <v>73.819999999999993</v>
      </c>
    </row>
    <row r="1742" spans="3:8" x14ac:dyDescent="0.3">
      <c r="C1742" s="9" t="s">
        <v>15</v>
      </c>
      <c r="D1742" s="9" t="s">
        <v>22</v>
      </c>
      <c r="E1742" s="9" t="s">
        <v>30</v>
      </c>
      <c r="F1742" s="9">
        <v>44</v>
      </c>
      <c r="G1742" s="19">
        <v>73.64</v>
      </c>
      <c r="H1742" s="14">
        <v>73.64</v>
      </c>
    </row>
    <row r="1743" spans="3:8" x14ac:dyDescent="0.3">
      <c r="C1743" s="11" t="s">
        <v>56</v>
      </c>
      <c r="D1743" s="11" t="s">
        <v>22</v>
      </c>
      <c r="E1743" s="11" t="s">
        <v>27</v>
      </c>
      <c r="F1743" s="11">
        <v>32</v>
      </c>
      <c r="G1743" s="20">
        <v>73.55</v>
      </c>
      <c r="H1743" s="15">
        <v>73.55</v>
      </c>
    </row>
    <row r="1744" spans="3:8" x14ac:dyDescent="0.3">
      <c r="C1744" s="11" t="s">
        <v>56</v>
      </c>
      <c r="D1744" s="11" t="s">
        <v>44</v>
      </c>
      <c r="E1744" s="11" t="s">
        <v>27</v>
      </c>
      <c r="F1744" s="11">
        <v>12</v>
      </c>
      <c r="G1744" s="20">
        <v>73.5</v>
      </c>
      <c r="H1744" s="15">
        <v>73.5</v>
      </c>
    </row>
    <row r="1745" spans="3:8" x14ac:dyDescent="0.3">
      <c r="C1745" s="9" t="s">
        <v>56</v>
      </c>
      <c r="D1745" s="9" t="s">
        <v>44</v>
      </c>
      <c r="E1745" s="9" t="s">
        <v>17</v>
      </c>
      <c r="F1745" s="9">
        <v>3</v>
      </c>
      <c r="G1745" s="19">
        <v>73.44</v>
      </c>
      <c r="H1745" s="14">
        <v>73.44</v>
      </c>
    </row>
    <row r="1746" spans="3:8" x14ac:dyDescent="0.3">
      <c r="C1746" s="9" t="s">
        <v>56</v>
      </c>
      <c r="D1746" s="9" t="s">
        <v>16</v>
      </c>
      <c r="E1746" s="9" t="s">
        <v>27</v>
      </c>
      <c r="F1746" s="9">
        <v>9</v>
      </c>
      <c r="G1746" s="19">
        <v>73.05</v>
      </c>
      <c r="H1746" s="14">
        <v>73.05</v>
      </c>
    </row>
    <row r="1747" spans="3:8" x14ac:dyDescent="0.3">
      <c r="C1747" s="9" t="s">
        <v>36</v>
      </c>
      <c r="D1747" s="9" t="s">
        <v>44</v>
      </c>
      <c r="E1747" s="9" t="s">
        <v>27</v>
      </c>
      <c r="F1747" s="9">
        <v>17</v>
      </c>
      <c r="G1747" s="19">
        <v>72.75</v>
      </c>
      <c r="H1747" s="14">
        <v>72.75</v>
      </c>
    </row>
    <row r="1748" spans="3:8" x14ac:dyDescent="0.3">
      <c r="C1748" s="9" t="s">
        <v>40</v>
      </c>
      <c r="D1748" s="9" t="s">
        <v>29</v>
      </c>
      <c r="E1748" s="9" t="s">
        <v>27</v>
      </c>
      <c r="F1748" s="9">
        <v>15</v>
      </c>
      <c r="G1748" s="19">
        <v>72.67</v>
      </c>
      <c r="H1748" s="14">
        <v>72.67</v>
      </c>
    </row>
    <row r="1749" spans="3:8" x14ac:dyDescent="0.3">
      <c r="C1749" s="11" t="s">
        <v>56</v>
      </c>
      <c r="D1749" s="11" t="s">
        <v>44</v>
      </c>
      <c r="E1749" s="11" t="s">
        <v>27</v>
      </c>
      <c r="F1749" s="11">
        <v>3</v>
      </c>
      <c r="G1749" s="20">
        <v>72.63</v>
      </c>
      <c r="H1749" s="15">
        <v>72.63</v>
      </c>
    </row>
    <row r="1750" spans="3:8" x14ac:dyDescent="0.3">
      <c r="C1750" s="11" t="s">
        <v>56</v>
      </c>
      <c r="D1750" s="11" t="s">
        <v>22</v>
      </c>
      <c r="E1750" s="11" t="s">
        <v>27</v>
      </c>
      <c r="F1750" s="11">
        <v>19</v>
      </c>
      <c r="G1750" s="20">
        <v>71.77</v>
      </c>
      <c r="H1750" s="15">
        <v>71.77</v>
      </c>
    </row>
    <row r="1751" spans="3:8" x14ac:dyDescent="0.3">
      <c r="C1751" s="11" t="s">
        <v>56</v>
      </c>
      <c r="D1751" s="11" t="s">
        <v>22</v>
      </c>
      <c r="E1751" s="11" t="s">
        <v>30</v>
      </c>
      <c r="F1751" s="11">
        <v>15</v>
      </c>
      <c r="G1751" s="20">
        <v>71.61</v>
      </c>
      <c r="H1751" s="15">
        <v>71.61</v>
      </c>
    </row>
    <row r="1752" spans="3:8" x14ac:dyDescent="0.3">
      <c r="C1752" s="9" t="s">
        <v>265</v>
      </c>
      <c r="D1752" s="9" t="s">
        <v>22</v>
      </c>
      <c r="E1752" s="9" t="s">
        <v>27</v>
      </c>
      <c r="F1752" s="9">
        <v>42</v>
      </c>
      <c r="G1752" s="19">
        <v>71.319999999999993</v>
      </c>
      <c r="H1752" s="14">
        <v>71.319999999999993</v>
      </c>
    </row>
    <row r="1753" spans="3:8" x14ac:dyDescent="0.3">
      <c r="C1753" s="9" t="s">
        <v>49</v>
      </c>
      <c r="D1753" s="9" t="s">
        <v>29</v>
      </c>
      <c r="E1753" s="9" t="s">
        <v>17</v>
      </c>
      <c r="F1753" s="9">
        <v>9</v>
      </c>
      <c r="G1753" s="19">
        <v>71.2</v>
      </c>
      <c r="H1753" s="14">
        <v>71.2</v>
      </c>
    </row>
    <row r="1754" spans="3:8" x14ac:dyDescent="0.3">
      <c r="C1754" s="11" t="s">
        <v>15</v>
      </c>
      <c r="D1754" s="11" t="s">
        <v>22</v>
      </c>
      <c r="E1754" s="11" t="s">
        <v>27</v>
      </c>
      <c r="F1754" s="11">
        <v>39</v>
      </c>
      <c r="G1754" s="20">
        <v>71.040000000000006</v>
      </c>
      <c r="H1754" s="15">
        <v>71.040000000000006</v>
      </c>
    </row>
    <row r="1755" spans="3:8" x14ac:dyDescent="0.3">
      <c r="C1755" s="9" t="s">
        <v>56</v>
      </c>
      <c r="D1755" s="9" t="s">
        <v>29</v>
      </c>
      <c r="E1755" s="9" t="s">
        <v>27</v>
      </c>
      <c r="F1755" s="9">
        <v>1</v>
      </c>
      <c r="G1755" s="19">
        <v>70.91</v>
      </c>
      <c r="H1755" s="14">
        <v>70.91</v>
      </c>
    </row>
    <row r="1756" spans="3:8" x14ac:dyDescent="0.3">
      <c r="C1756" s="9" t="s">
        <v>15</v>
      </c>
      <c r="D1756" s="9" t="s">
        <v>29</v>
      </c>
      <c r="E1756" s="9" t="s">
        <v>27</v>
      </c>
      <c r="F1756" s="9">
        <v>5</v>
      </c>
      <c r="G1756" s="19">
        <v>70.33</v>
      </c>
      <c r="H1756" s="14">
        <v>70.33</v>
      </c>
    </row>
    <row r="1757" spans="3:8" x14ac:dyDescent="0.3">
      <c r="C1757" s="11" t="s">
        <v>59</v>
      </c>
      <c r="D1757" s="11" t="s">
        <v>29</v>
      </c>
      <c r="E1757" s="11" t="s">
        <v>27</v>
      </c>
      <c r="F1757" s="11">
        <v>19</v>
      </c>
      <c r="G1757" s="20">
        <v>70.319999999999993</v>
      </c>
      <c r="H1757" s="15">
        <v>70.319999999999993</v>
      </c>
    </row>
    <row r="1758" spans="3:8" x14ac:dyDescent="0.3">
      <c r="C1758" s="9" t="s">
        <v>40</v>
      </c>
      <c r="D1758" s="9" t="s">
        <v>44</v>
      </c>
      <c r="E1758" s="9" t="s">
        <v>27</v>
      </c>
      <c r="F1758" s="9">
        <v>13</v>
      </c>
      <c r="G1758" s="19">
        <v>70.13</v>
      </c>
      <c r="H1758" s="14">
        <v>70.13</v>
      </c>
    </row>
    <row r="1759" spans="3:8" x14ac:dyDescent="0.3">
      <c r="C1759" s="9" t="s">
        <v>40</v>
      </c>
      <c r="D1759" s="9" t="s">
        <v>44</v>
      </c>
      <c r="E1759" s="9" t="s">
        <v>27</v>
      </c>
      <c r="F1759" s="9">
        <v>10</v>
      </c>
      <c r="G1759" s="19">
        <v>70.02</v>
      </c>
      <c r="H1759" s="14">
        <v>70.02</v>
      </c>
    </row>
    <row r="1760" spans="3:8" x14ac:dyDescent="0.3">
      <c r="C1760" s="9" t="s">
        <v>56</v>
      </c>
      <c r="D1760" s="9" t="s">
        <v>29</v>
      </c>
      <c r="E1760" s="9" t="s">
        <v>27</v>
      </c>
      <c r="F1760" s="9">
        <v>12</v>
      </c>
      <c r="G1760" s="19">
        <v>69.98</v>
      </c>
      <c r="H1760" s="14">
        <v>69.98</v>
      </c>
    </row>
    <row r="1761" spans="3:8" x14ac:dyDescent="0.3">
      <c r="C1761" s="9" t="s">
        <v>43</v>
      </c>
      <c r="D1761" s="9" t="s">
        <v>44</v>
      </c>
      <c r="E1761" s="9" t="s">
        <v>27</v>
      </c>
      <c r="F1761" s="9">
        <v>8</v>
      </c>
      <c r="G1761" s="19">
        <v>69.569999999999993</v>
      </c>
      <c r="H1761" s="14">
        <v>69.569999999999993</v>
      </c>
    </row>
    <row r="1762" spans="3:8" x14ac:dyDescent="0.3">
      <c r="C1762" s="11" t="s">
        <v>108</v>
      </c>
      <c r="D1762" s="11" t="s">
        <v>29</v>
      </c>
      <c r="E1762" s="11" t="s">
        <v>30</v>
      </c>
      <c r="F1762" s="11">
        <v>8</v>
      </c>
      <c r="G1762" s="20">
        <v>68.94</v>
      </c>
      <c r="H1762" s="15">
        <v>68.94</v>
      </c>
    </row>
    <row r="1763" spans="3:8" x14ac:dyDescent="0.3">
      <c r="C1763" s="9" t="s">
        <v>15</v>
      </c>
      <c r="D1763" s="9" t="s">
        <v>22</v>
      </c>
      <c r="E1763" s="9" t="s">
        <v>27</v>
      </c>
      <c r="F1763" s="9">
        <v>2</v>
      </c>
      <c r="G1763" s="19">
        <v>68.66</v>
      </c>
      <c r="H1763" s="14">
        <v>68.66</v>
      </c>
    </row>
    <row r="1764" spans="3:8" x14ac:dyDescent="0.3">
      <c r="C1764" s="9" t="s">
        <v>56</v>
      </c>
      <c r="D1764" s="9" t="s">
        <v>22</v>
      </c>
      <c r="E1764" s="9" t="s">
        <v>27</v>
      </c>
      <c r="F1764" s="9">
        <v>21</v>
      </c>
      <c r="G1764" s="19">
        <v>68.53</v>
      </c>
      <c r="H1764" s="14">
        <v>68.53</v>
      </c>
    </row>
    <row r="1765" spans="3:8" x14ac:dyDescent="0.3">
      <c r="C1765" s="11" t="s">
        <v>59</v>
      </c>
      <c r="D1765" s="11" t="s">
        <v>16</v>
      </c>
      <c r="E1765" s="11" t="s">
        <v>27</v>
      </c>
      <c r="F1765" s="11">
        <v>33</v>
      </c>
      <c r="G1765" s="20">
        <v>68.42</v>
      </c>
      <c r="H1765" s="15">
        <v>68.42</v>
      </c>
    </row>
    <row r="1766" spans="3:8" x14ac:dyDescent="0.3">
      <c r="C1766" s="9" t="s">
        <v>49</v>
      </c>
      <c r="D1766" s="9" t="s">
        <v>29</v>
      </c>
      <c r="E1766" s="9" t="s">
        <v>30</v>
      </c>
      <c r="F1766" s="9">
        <v>4</v>
      </c>
      <c r="G1766" s="19">
        <v>68.16</v>
      </c>
      <c r="H1766" s="14">
        <v>68.16</v>
      </c>
    </row>
    <row r="1767" spans="3:8" x14ac:dyDescent="0.3">
      <c r="C1767" s="9" t="s">
        <v>26</v>
      </c>
      <c r="D1767" s="9" t="s">
        <v>22</v>
      </c>
      <c r="E1767" s="9" t="s">
        <v>27</v>
      </c>
      <c r="F1767" s="9">
        <v>30</v>
      </c>
      <c r="G1767" s="19">
        <v>68.14</v>
      </c>
      <c r="H1767" s="14">
        <v>68.14</v>
      </c>
    </row>
    <row r="1768" spans="3:8" x14ac:dyDescent="0.3">
      <c r="C1768" s="9" t="s">
        <v>108</v>
      </c>
      <c r="D1768" s="9" t="s">
        <v>22</v>
      </c>
      <c r="E1768" s="9" t="s">
        <v>27</v>
      </c>
      <c r="F1768" s="9">
        <v>15</v>
      </c>
      <c r="G1768" s="19">
        <v>68.03</v>
      </c>
      <c r="H1768" s="14">
        <v>68.03</v>
      </c>
    </row>
    <row r="1769" spans="3:8" x14ac:dyDescent="0.3">
      <c r="C1769" s="11" t="s">
        <v>108</v>
      </c>
      <c r="D1769" s="11" t="s">
        <v>22</v>
      </c>
      <c r="E1769" s="11" t="s">
        <v>27</v>
      </c>
      <c r="F1769" s="11">
        <v>24</v>
      </c>
      <c r="G1769" s="20">
        <v>67.84</v>
      </c>
      <c r="H1769" s="15">
        <v>67.84</v>
      </c>
    </row>
    <row r="1770" spans="3:8" x14ac:dyDescent="0.3">
      <c r="C1770" s="9" t="s">
        <v>108</v>
      </c>
      <c r="D1770" s="9" t="s">
        <v>44</v>
      </c>
      <c r="E1770" s="9" t="s">
        <v>27</v>
      </c>
      <c r="F1770" s="9">
        <v>9</v>
      </c>
      <c r="G1770" s="19">
        <v>67.459999999999994</v>
      </c>
      <c r="H1770" s="14">
        <v>67.459999999999994</v>
      </c>
    </row>
    <row r="1771" spans="3:8" x14ac:dyDescent="0.3">
      <c r="C1771" s="11" t="s">
        <v>126</v>
      </c>
      <c r="D1771" s="11" t="s">
        <v>22</v>
      </c>
      <c r="E1771" s="11" t="s">
        <v>17</v>
      </c>
      <c r="F1771" s="11">
        <v>15</v>
      </c>
      <c r="G1771" s="20">
        <v>67.41</v>
      </c>
      <c r="H1771" s="15">
        <v>67.41</v>
      </c>
    </row>
    <row r="1772" spans="3:8" x14ac:dyDescent="0.3">
      <c r="C1772" s="11" t="s">
        <v>70</v>
      </c>
      <c r="D1772" s="11" t="s">
        <v>29</v>
      </c>
      <c r="E1772" s="11" t="s">
        <v>27</v>
      </c>
      <c r="F1772" s="11">
        <v>23</v>
      </c>
      <c r="G1772" s="20">
        <v>67.239999999999995</v>
      </c>
      <c r="H1772" s="15">
        <v>67.239999999999995</v>
      </c>
    </row>
    <row r="1773" spans="3:8" x14ac:dyDescent="0.3">
      <c r="C1773" s="9" t="s">
        <v>40</v>
      </c>
      <c r="D1773" s="9" t="s">
        <v>22</v>
      </c>
      <c r="E1773" s="9" t="s">
        <v>27</v>
      </c>
      <c r="F1773" s="9">
        <v>20</v>
      </c>
      <c r="G1773" s="19">
        <v>67.03</v>
      </c>
      <c r="H1773" s="14">
        <v>67.03</v>
      </c>
    </row>
    <row r="1774" spans="3:8" x14ac:dyDescent="0.3">
      <c r="C1774" s="11" t="s">
        <v>15</v>
      </c>
      <c r="D1774" s="11" t="s">
        <v>44</v>
      </c>
      <c r="E1774" s="11" t="s">
        <v>27</v>
      </c>
      <c r="F1774" s="11">
        <v>13</v>
      </c>
      <c r="G1774" s="20">
        <v>66.83</v>
      </c>
      <c r="H1774" s="15">
        <v>66.83</v>
      </c>
    </row>
    <row r="1775" spans="3:8" x14ac:dyDescent="0.3">
      <c r="C1775" s="9" t="s">
        <v>40</v>
      </c>
      <c r="D1775" s="9" t="s">
        <v>22</v>
      </c>
      <c r="E1775" s="9" t="s">
        <v>27</v>
      </c>
      <c r="F1775" s="9">
        <v>26</v>
      </c>
      <c r="G1775" s="19">
        <v>66.599999999999994</v>
      </c>
      <c r="H1775" s="14">
        <v>66.599999999999994</v>
      </c>
    </row>
    <row r="1776" spans="3:8" x14ac:dyDescent="0.3">
      <c r="C1776" s="11" t="s">
        <v>70</v>
      </c>
      <c r="D1776" s="11" t="s">
        <v>29</v>
      </c>
      <c r="E1776" s="11" t="s">
        <v>30</v>
      </c>
      <c r="F1776" s="11">
        <v>10</v>
      </c>
      <c r="G1776" s="20">
        <v>66.540000000000006</v>
      </c>
      <c r="H1776" s="15">
        <v>66.540000000000006</v>
      </c>
    </row>
    <row r="1777" spans="3:8" x14ac:dyDescent="0.3">
      <c r="C1777" s="9" t="s">
        <v>59</v>
      </c>
      <c r="D1777" s="9" t="s">
        <v>44</v>
      </c>
      <c r="E1777" s="9" t="s">
        <v>27</v>
      </c>
      <c r="F1777" s="9">
        <v>19</v>
      </c>
      <c r="G1777" s="19">
        <v>65.849999999999994</v>
      </c>
      <c r="H1777" s="14">
        <v>65.849999999999994</v>
      </c>
    </row>
    <row r="1778" spans="3:8" x14ac:dyDescent="0.3">
      <c r="C1778" s="9" t="s">
        <v>15</v>
      </c>
      <c r="D1778" s="9" t="s">
        <v>29</v>
      </c>
      <c r="E1778" s="9" t="s">
        <v>27</v>
      </c>
      <c r="F1778" s="9">
        <v>11</v>
      </c>
      <c r="G1778" s="19">
        <v>65.78</v>
      </c>
      <c r="H1778" s="14">
        <v>65.78</v>
      </c>
    </row>
    <row r="1779" spans="3:8" x14ac:dyDescent="0.3">
      <c r="C1779" s="9" t="s">
        <v>15</v>
      </c>
      <c r="D1779" s="9" t="s">
        <v>22</v>
      </c>
      <c r="E1779" s="9" t="s">
        <v>30</v>
      </c>
      <c r="F1779" s="9">
        <v>9</v>
      </c>
      <c r="G1779" s="19">
        <v>65.61</v>
      </c>
      <c r="H1779" s="14">
        <v>65.61</v>
      </c>
    </row>
    <row r="1780" spans="3:8" x14ac:dyDescent="0.3">
      <c r="C1780" s="11" t="s">
        <v>108</v>
      </c>
      <c r="D1780" s="11" t="s">
        <v>29</v>
      </c>
      <c r="E1780" s="11" t="s">
        <v>27</v>
      </c>
      <c r="F1780" s="11">
        <v>26</v>
      </c>
      <c r="G1780" s="20">
        <v>65.209999999999994</v>
      </c>
      <c r="H1780" s="15">
        <v>65.209999999999994</v>
      </c>
    </row>
    <row r="1781" spans="3:8" x14ac:dyDescent="0.3">
      <c r="C1781" s="9" t="s">
        <v>72</v>
      </c>
      <c r="D1781" s="9" t="s">
        <v>16</v>
      </c>
      <c r="E1781" s="9" t="s">
        <v>27</v>
      </c>
      <c r="F1781" s="9">
        <v>11</v>
      </c>
      <c r="G1781" s="19">
        <v>64.86</v>
      </c>
      <c r="H1781" s="14">
        <v>64.86</v>
      </c>
    </row>
    <row r="1782" spans="3:8" x14ac:dyDescent="0.3">
      <c r="C1782" s="9" t="s">
        <v>15</v>
      </c>
      <c r="D1782" s="9" t="s">
        <v>29</v>
      </c>
      <c r="E1782" s="9" t="s">
        <v>27</v>
      </c>
      <c r="F1782" s="9">
        <v>12</v>
      </c>
      <c r="G1782" s="19">
        <v>64.77</v>
      </c>
      <c r="H1782" s="14">
        <v>64.77</v>
      </c>
    </row>
    <row r="1783" spans="3:8" x14ac:dyDescent="0.3">
      <c r="C1783" s="11" t="s">
        <v>56</v>
      </c>
      <c r="D1783" s="11" t="s">
        <v>22</v>
      </c>
      <c r="E1783" s="11" t="s">
        <v>17</v>
      </c>
      <c r="F1783" s="11">
        <v>36</v>
      </c>
      <c r="G1783" s="20">
        <v>64.430000000000007</v>
      </c>
      <c r="H1783" s="15">
        <v>64.430000000000007</v>
      </c>
    </row>
    <row r="1784" spans="3:8" x14ac:dyDescent="0.3">
      <c r="C1784" s="11" t="s">
        <v>56</v>
      </c>
      <c r="D1784" s="11" t="s">
        <v>29</v>
      </c>
      <c r="E1784" s="11" t="s">
        <v>27</v>
      </c>
      <c r="F1784" s="11">
        <v>10</v>
      </c>
      <c r="G1784" s="20">
        <v>64.19</v>
      </c>
      <c r="H1784" s="15">
        <v>64.19</v>
      </c>
    </row>
    <row r="1785" spans="3:8" x14ac:dyDescent="0.3">
      <c r="C1785" s="11" t="s">
        <v>40</v>
      </c>
      <c r="D1785" s="11" t="s">
        <v>16</v>
      </c>
      <c r="E1785" s="11" t="s">
        <v>27</v>
      </c>
      <c r="F1785" s="11">
        <v>11</v>
      </c>
      <c r="G1785" s="20">
        <v>62.84</v>
      </c>
      <c r="H1785" s="15">
        <v>62.84</v>
      </c>
    </row>
    <row r="1786" spans="3:8" x14ac:dyDescent="0.3">
      <c r="C1786" s="11" t="s">
        <v>265</v>
      </c>
      <c r="D1786" s="11" t="s">
        <v>16</v>
      </c>
      <c r="E1786" s="11" t="s">
        <v>17</v>
      </c>
      <c r="F1786" s="11">
        <v>6</v>
      </c>
      <c r="G1786" s="20">
        <v>62.03</v>
      </c>
      <c r="H1786" s="15">
        <v>62.03</v>
      </c>
    </row>
    <row r="1787" spans="3:8" x14ac:dyDescent="0.3">
      <c r="C1787" s="11" t="s">
        <v>70</v>
      </c>
      <c r="D1787" s="11" t="s">
        <v>29</v>
      </c>
      <c r="E1787" s="11" t="s">
        <v>30</v>
      </c>
      <c r="F1787" s="11">
        <v>8</v>
      </c>
      <c r="G1787" s="20">
        <v>61.871499999999997</v>
      </c>
      <c r="H1787" s="15">
        <v>61.871499999999997</v>
      </c>
    </row>
    <row r="1788" spans="3:8" x14ac:dyDescent="0.3">
      <c r="C1788" s="11" t="s">
        <v>40</v>
      </c>
      <c r="D1788" s="11" t="s">
        <v>44</v>
      </c>
      <c r="E1788" s="11" t="s">
        <v>27</v>
      </c>
      <c r="F1788" s="11">
        <v>37</v>
      </c>
      <c r="G1788" s="20">
        <v>61.77</v>
      </c>
      <c r="H1788" s="15">
        <v>61.77</v>
      </c>
    </row>
    <row r="1789" spans="3:8" x14ac:dyDescent="0.3">
      <c r="C1789" s="9" t="s">
        <v>43</v>
      </c>
      <c r="D1789" s="9" t="s">
        <v>22</v>
      </c>
      <c r="E1789" s="9" t="s">
        <v>27</v>
      </c>
      <c r="F1789" s="9">
        <v>16</v>
      </c>
      <c r="G1789" s="19">
        <v>61.5</v>
      </c>
      <c r="H1789" s="14">
        <v>61.5</v>
      </c>
    </row>
    <row r="1790" spans="3:8" x14ac:dyDescent="0.3">
      <c r="C1790" s="11" t="s">
        <v>56</v>
      </c>
      <c r="D1790" s="11" t="s">
        <v>29</v>
      </c>
      <c r="E1790" s="11" t="s">
        <v>30</v>
      </c>
      <c r="F1790" s="11">
        <v>1</v>
      </c>
      <c r="G1790" s="20">
        <v>61.463500000000003</v>
      </c>
      <c r="H1790" s="15">
        <v>61.463500000000003</v>
      </c>
    </row>
    <row r="1791" spans="3:8" x14ac:dyDescent="0.3">
      <c r="C1791" s="9" t="s">
        <v>56</v>
      </c>
      <c r="D1791" s="9" t="s">
        <v>16</v>
      </c>
      <c r="E1791" s="9" t="s">
        <v>17</v>
      </c>
      <c r="F1791" s="9">
        <v>26</v>
      </c>
      <c r="G1791" s="19">
        <v>61.4</v>
      </c>
      <c r="H1791" s="14">
        <v>61.4</v>
      </c>
    </row>
    <row r="1792" spans="3:8" x14ac:dyDescent="0.3">
      <c r="C1792" s="11" t="s">
        <v>108</v>
      </c>
      <c r="D1792" s="11" t="s">
        <v>44</v>
      </c>
      <c r="E1792" s="11" t="s">
        <v>27</v>
      </c>
      <c r="F1792" s="11">
        <v>21</v>
      </c>
      <c r="G1792" s="20">
        <v>61.18</v>
      </c>
      <c r="H1792" s="15">
        <v>61.18</v>
      </c>
    </row>
    <row r="1793" spans="3:8" x14ac:dyDescent="0.3">
      <c r="C1793" s="11" t="s">
        <v>59</v>
      </c>
      <c r="D1793" s="11" t="s">
        <v>44</v>
      </c>
      <c r="E1793" s="11" t="s">
        <v>27</v>
      </c>
      <c r="F1793" s="11">
        <v>29</v>
      </c>
      <c r="G1793" s="20">
        <v>60.68</v>
      </c>
      <c r="H1793" s="15">
        <v>60.68</v>
      </c>
    </row>
    <row r="1794" spans="3:8" x14ac:dyDescent="0.3">
      <c r="C1794" s="9" t="s">
        <v>43</v>
      </c>
      <c r="D1794" s="9" t="s">
        <v>44</v>
      </c>
      <c r="E1794" s="9" t="s">
        <v>30</v>
      </c>
      <c r="F1794" s="9">
        <v>2</v>
      </c>
      <c r="G1794" s="19">
        <v>60.5625</v>
      </c>
      <c r="H1794" s="14">
        <v>60.5625</v>
      </c>
    </row>
    <row r="1795" spans="3:8" x14ac:dyDescent="0.3">
      <c r="C1795" s="11" t="s">
        <v>72</v>
      </c>
      <c r="D1795" s="11" t="s">
        <v>22</v>
      </c>
      <c r="E1795" s="11" t="s">
        <v>27</v>
      </c>
      <c r="F1795" s="11">
        <v>16</v>
      </c>
      <c r="G1795" s="20">
        <v>60.02</v>
      </c>
      <c r="H1795" s="15">
        <v>60.02</v>
      </c>
    </row>
    <row r="1796" spans="3:8" x14ac:dyDescent="0.3">
      <c r="C1796" s="11" t="s">
        <v>56</v>
      </c>
      <c r="D1796" s="11" t="s">
        <v>29</v>
      </c>
      <c r="E1796" s="11" t="s">
        <v>27</v>
      </c>
      <c r="F1796" s="11">
        <v>19</v>
      </c>
      <c r="G1796" s="20">
        <v>59.76</v>
      </c>
      <c r="H1796" s="15">
        <v>59.76</v>
      </c>
    </row>
    <row r="1797" spans="3:8" x14ac:dyDescent="0.3">
      <c r="C1797" s="11" t="s">
        <v>40</v>
      </c>
      <c r="D1797" s="11" t="s">
        <v>44</v>
      </c>
      <c r="E1797" s="11" t="s">
        <v>27</v>
      </c>
      <c r="F1797" s="11">
        <v>5</v>
      </c>
      <c r="G1797" s="20">
        <v>59.76</v>
      </c>
      <c r="H1797" s="15">
        <v>59.76</v>
      </c>
    </row>
    <row r="1798" spans="3:8" x14ac:dyDescent="0.3">
      <c r="C1798" s="9" t="s">
        <v>15</v>
      </c>
      <c r="D1798" s="9" t="s">
        <v>22</v>
      </c>
      <c r="E1798" s="9" t="s">
        <v>27</v>
      </c>
      <c r="F1798" s="9">
        <v>10</v>
      </c>
      <c r="G1798" s="19">
        <v>59.62</v>
      </c>
      <c r="H1798" s="14">
        <v>59.62</v>
      </c>
    </row>
    <row r="1799" spans="3:8" x14ac:dyDescent="0.3">
      <c r="C1799" s="11" t="s">
        <v>70</v>
      </c>
      <c r="D1799" s="11" t="s">
        <v>29</v>
      </c>
      <c r="E1799" s="11" t="s">
        <v>27</v>
      </c>
      <c r="F1799" s="11">
        <v>7</v>
      </c>
      <c r="G1799" s="20">
        <v>59.38</v>
      </c>
      <c r="H1799" s="15">
        <v>59.38</v>
      </c>
    </row>
    <row r="1800" spans="3:8" x14ac:dyDescent="0.3">
      <c r="C1800" s="11" t="s">
        <v>49</v>
      </c>
      <c r="D1800" s="11" t="s">
        <v>16</v>
      </c>
      <c r="E1800" s="11" t="s">
        <v>27</v>
      </c>
      <c r="F1800" s="11">
        <v>9</v>
      </c>
      <c r="G1800" s="20">
        <v>59.35</v>
      </c>
      <c r="H1800" s="15">
        <v>59.35</v>
      </c>
    </row>
    <row r="1801" spans="3:8" x14ac:dyDescent="0.3">
      <c r="C1801" s="9" t="s">
        <v>15</v>
      </c>
      <c r="D1801" s="9" t="s">
        <v>22</v>
      </c>
      <c r="E1801" s="9" t="s">
        <v>27</v>
      </c>
      <c r="F1801" s="9">
        <v>22</v>
      </c>
      <c r="G1801" s="19">
        <v>59.08</v>
      </c>
      <c r="H1801" s="14">
        <v>59.08</v>
      </c>
    </row>
    <row r="1802" spans="3:8" x14ac:dyDescent="0.3">
      <c r="C1802" s="11" t="s">
        <v>108</v>
      </c>
      <c r="D1802" s="11" t="s">
        <v>44</v>
      </c>
      <c r="E1802" s="11" t="s">
        <v>30</v>
      </c>
      <c r="F1802" s="11">
        <v>3</v>
      </c>
      <c r="G1802" s="20">
        <v>58.63</v>
      </c>
      <c r="H1802" s="15">
        <v>58.63</v>
      </c>
    </row>
    <row r="1803" spans="3:8" x14ac:dyDescent="0.3">
      <c r="C1803" s="9" t="s">
        <v>59</v>
      </c>
      <c r="D1803" s="9" t="s">
        <v>29</v>
      </c>
      <c r="E1803" s="9" t="s">
        <v>27</v>
      </c>
      <c r="F1803" s="9">
        <v>21</v>
      </c>
      <c r="G1803" s="19">
        <v>58.14</v>
      </c>
      <c r="H1803" s="14">
        <v>58.14</v>
      </c>
    </row>
    <row r="1804" spans="3:8" x14ac:dyDescent="0.3">
      <c r="C1804" s="9" t="s">
        <v>59</v>
      </c>
      <c r="D1804" s="9" t="s">
        <v>44</v>
      </c>
      <c r="E1804" s="9" t="s">
        <v>27</v>
      </c>
      <c r="F1804" s="9">
        <v>17</v>
      </c>
      <c r="G1804" s="19">
        <v>57.96</v>
      </c>
      <c r="H1804" s="14">
        <v>57.96</v>
      </c>
    </row>
    <row r="1805" spans="3:8" x14ac:dyDescent="0.3">
      <c r="C1805" s="9" t="s">
        <v>15</v>
      </c>
      <c r="D1805" s="9" t="s">
        <v>29</v>
      </c>
      <c r="E1805" s="9" t="s">
        <v>30</v>
      </c>
      <c r="F1805" s="9">
        <v>2</v>
      </c>
      <c r="G1805" s="19">
        <v>57.5</v>
      </c>
      <c r="H1805" s="14">
        <v>57.5</v>
      </c>
    </row>
    <row r="1806" spans="3:8" x14ac:dyDescent="0.3">
      <c r="C1806" s="11" t="s">
        <v>15</v>
      </c>
      <c r="D1806" s="11" t="s">
        <v>29</v>
      </c>
      <c r="E1806" s="11" t="s">
        <v>27</v>
      </c>
      <c r="F1806" s="11">
        <v>8</v>
      </c>
      <c r="G1806" s="20">
        <v>57.22</v>
      </c>
      <c r="H1806" s="15">
        <v>57.22</v>
      </c>
    </row>
    <row r="1807" spans="3:8" x14ac:dyDescent="0.3">
      <c r="C1807" s="9" t="s">
        <v>56</v>
      </c>
      <c r="D1807" s="9" t="s">
        <v>16</v>
      </c>
      <c r="E1807" s="9" t="s">
        <v>27</v>
      </c>
      <c r="F1807" s="9">
        <v>8</v>
      </c>
      <c r="G1807" s="19">
        <v>57.04</v>
      </c>
      <c r="H1807" s="14">
        <v>57.04</v>
      </c>
    </row>
    <row r="1808" spans="3:8" x14ac:dyDescent="0.3">
      <c r="C1808" s="11" t="s">
        <v>56</v>
      </c>
      <c r="D1808" s="11" t="s">
        <v>22</v>
      </c>
      <c r="E1808" s="11" t="s">
        <v>27</v>
      </c>
      <c r="F1808" s="11">
        <v>7</v>
      </c>
      <c r="G1808" s="20">
        <v>56.9</v>
      </c>
      <c r="H1808" s="15">
        <v>56.9</v>
      </c>
    </row>
    <row r="1809" spans="3:8" x14ac:dyDescent="0.3">
      <c r="C1809" s="11" t="s">
        <v>49</v>
      </c>
      <c r="D1809" s="11" t="s">
        <v>22</v>
      </c>
      <c r="E1809" s="11" t="s">
        <v>27</v>
      </c>
      <c r="F1809" s="11">
        <v>21</v>
      </c>
      <c r="G1809" s="20">
        <v>56.77</v>
      </c>
      <c r="H1809" s="15">
        <v>56.77</v>
      </c>
    </row>
    <row r="1810" spans="3:8" x14ac:dyDescent="0.3">
      <c r="C1810" s="11" t="s">
        <v>59</v>
      </c>
      <c r="D1810" s="11" t="s">
        <v>44</v>
      </c>
      <c r="E1810" s="11" t="s">
        <v>27</v>
      </c>
      <c r="F1810" s="11">
        <v>7</v>
      </c>
      <c r="G1810" s="20">
        <v>55.68</v>
      </c>
      <c r="H1810" s="15">
        <v>55.68</v>
      </c>
    </row>
    <row r="1811" spans="3:8" x14ac:dyDescent="0.3">
      <c r="C1811" s="9" t="s">
        <v>36</v>
      </c>
      <c r="D1811" s="9" t="s">
        <v>16</v>
      </c>
      <c r="E1811" s="9" t="s">
        <v>17</v>
      </c>
      <c r="F1811" s="9">
        <v>11</v>
      </c>
      <c r="G1811" s="19">
        <v>55.49</v>
      </c>
      <c r="H1811" s="14">
        <v>55.49</v>
      </c>
    </row>
    <row r="1812" spans="3:8" x14ac:dyDescent="0.3">
      <c r="C1812" s="11" t="s">
        <v>56</v>
      </c>
      <c r="D1812" s="11" t="s">
        <v>22</v>
      </c>
      <c r="E1812" s="11" t="s">
        <v>30</v>
      </c>
      <c r="F1812" s="11">
        <v>5</v>
      </c>
      <c r="G1812" s="20">
        <v>54.8</v>
      </c>
      <c r="H1812" s="15">
        <v>54.8</v>
      </c>
    </row>
    <row r="1813" spans="3:8" x14ac:dyDescent="0.3">
      <c r="C1813" s="9" t="s">
        <v>108</v>
      </c>
      <c r="D1813" s="9" t="s">
        <v>29</v>
      </c>
      <c r="E1813" s="9" t="s">
        <v>27</v>
      </c>
      <c r="F1813" s="9">
        <v>11</v>
      </c>
      <c r="G1813" s="19">
        <v>54.59</v>
      </c>
      <c r="H1813" s="14">
        <v>54.59</v>
      </c>
    </row>
    <row r="1814" spans="3:8" x14ac:dyDescent="0.3">
      <c r="C1814" s="11" t="s">
        <v>43</v>
      </c>
      <c r="D1814" s="11" t="s">
        <v>44</v>
      </c>
      <c r="E1814" s="11" t="s">
        <v>27</v>
      </c>
      <c r="F1814" s="11">
        <v>16</v>
      </c>
      <c r="G1814" s="20">
        <v>54.32</v>
      </c>
      <c r="H1814" s="15">
        <v>54.32</v>
      </c>
    </row>
    <row r="1815" spans="3:8" x14ac:dyDescent="0.3">
      <c r="C1815" s="9" t="s">
        <v>40</v>
      </c>
      <c r="D1815" s="9" t="s">
        <v>16</v>
      </c>
      <c r="E1815" s="9" t="s">
        <v>27</v>
      </c>
      <c r="F1815" s="9">
        <v>6</v>
      </c>
      <c r="G1815" s="19">
        <v>54.3</v>
      </c>
      <c r="H1815" s="14">
        <v>54.3</v>
      </c>
    </row>
    <row r="1816" spans="3:8" x14ac:dyDescent="0.3">
      <c r="C1816" s="11" t="s">
        <v>59</v>
      </c>
      <c r="D1816" s="11" t="s">
        <v>22</v>
      </c>
      <c r="E1816" s="11" t="s">
        <v>27</v>
      </c>
      <c r="F1816" s="11">
        <v>1</v>
      </c>
      <c r="G1816" s="20">
        <v>54.22</v>
      </c>
      <c r="H1816" s="15">
        <v>54.22</v>
      </c>
    </row>
    <row r="1817" spans="3:8" x14ac:dyDescent="0.3">
      <c r="C1817" s="11" t="s">
        <v>15</v>
      </c>
      <c r="D1817" s="11" t="s">
        <v>22</v>
      </c>
      <c r="E1817" s="11" t="s">
        <v>27</v>
      </c>
      <c r="F1817" s="11">
        <v>29</v>
      </c>
      <c r="G1817" s="20">
        <v>53.99</v>
      </c>
      <c r="H1817" s="15">
        <v>53.99</v>
      </c>
    </row>
    <row r="1818" spans="3:8" x14ac:dyDescent="0.3">
      <c r="C1818" s="9" t="s">
        <v>26</v>
      </c>
      <c r="D1818" s="9" t="s">
        <v>44</v>
      </c>
      <c r="E1818" s="9" t="s">
        <v>27</v>
      </c>
      <c r="F1818" s="9">
        <v>19</v>
      </c>
      <c r="G1818" s="19">
        <v>53.94</v>
      </c>
      <c r="H1818" s="14">
        <v>53.94</v>
      </c>
    </row>
    <row r="1819" spans="3:8" x14ac:dyDescent="0.3">
      <c r="C1819" s="9" t="s">
        <v>36</v>
      </c>
      <c r="D1819" s="9" t="s">
        <v>29</v>
      </c>
      <c r="E1819" s="9" t="s">
        <v>27</v>
      </c>
      <c r="F1819" s="9">
        <v>17</v>
      </c>
      <c r="G1819" s="19">
        <v>53.91</v>
      </c>
      <c r="H1819" s="14">
        <v>53.91</v>
      </c>
    </row>
    <row r="1820" spans="3:8" x14ac:dyDescent="0.3">
      <c r="C1820" s="9" t="s">
        <v>36</v>
      </c>
      <c r="D1820" s="9" t="s">
        <v>16</v>
      </c>
      <c r="E1820" s="9" t="s">
        <v>27</v>
      </c>
      <c r="F1820" s="9">
        <v>31</v>
      </c>
      <c r="G1820" s="19">
        <v>53.33</v>
      </c>
      <c r="H1820" s="14">
        <v>53.33</v>
      </c>
    </row>
    <row r="1821" spans="3:8" x14ac:dyDescent="0.3">
      <c r="C1821" s="11" t="s">
        <v>36</v>
      </c>
      <c r="D1821" s="11" t="s">
        <v>29</v>
      </c>
      <c r="E1821" s="11" t="s">
        <v>27</v>
      </c>
      <c r="F1821" s="11">
        <v>9</v>
      </c>
      <c r="G1821" s="20">
        <v>53.18</v>
      </c>
      <c r="H1821" s="15">
        <v>53.18</v>
      </c>
    </row>
    <row r="1822" spans="3:8" x14ac:dyDescent="0.3">
      <c r="C1822" s="9" t="s">
        <v>15</v>
      </c>
      <c r="D1822" s="9" t="s">
        <v>44</v>
      </c>
      <c r="E1822" s="9" t="s">
        <v>27</v>
      </c>
      <c r="F1822" s="9">
        <v>8</v>
      </c>
      <c r="G1822" s="19">
        <v>53.14</v>
      </c>
      <c r="H1822" s="14">
        <v>53.14</v>
      </c>
    </row>
    <row r="1823" spans="3:8" x14ac:dyDescent="0.3">
      <c r="C1823" s="9" t="s">
        <v>36</v>
      </c>
      <c r="D1823" s="9" t="s">
        <v>29</v>
      </c>
      <c r="E1823" s="9" t="s">
        <v>27</v>
      </c>
      <c r="F1823" s="9">
        <v>20</v>
      </c>
      <c r="G1823" s="19">
        <v>52.7</v>
      </c>
      <c r="H1823" s="14">
        <v>52.7</v>
      </c>
    </row>
    <row r="1824" spans="3:8" x14ac:dyDescent="0.3">
      <c r="C1824" s="11" t="s">
        <v>15</v>
      </c>
      <c r="D1824" s="11" t="s">
        <v>44</v>
      </c>
      <c r="E1824" s="11" t="s">
        <v>27</v>
      </c>
      <c r="F1824" s="11">
        <v>22</v>
      </c>
      <c r="G1824" s="20">
        <v>52.62</v>
      </c>
      <c r="H1824" s="15">
        <v>52.62</v>
      </c>
    </row>
    <row r="1825" spans="3:8" x14ac:dyDescent="0.3">
      <c r="C1825" s="11" t="s">
        <v>49</v>
      </c>
      <c r="D1825" s="11" t="s">
        <v>22</v>
      </c>
      <c r="E1825" s="11" t="s">
        <v>17</v>
      </c>
      <c r="F1825" s="11">
        <v>4</v>
      </c>
      <c r="G1825" s="20">
        <v>52.43</v>
      </c>
      <c r="H1825" s="15">
        <v>52.43</v>
      </c>
    </row>
    <row r="1826" spans="3:8" x14ac:dyDescent="0.3">
      <c r="C1826" s="9" t="s">
        <v>36</v>
      </c>
      <c r="D1826" s="9" t="s">
        <v>44</v>
      </c>
      <c r="E1826" s="9" t="s">
        <v>17</v>
      </c>
      <c r="F1826" s="9">
        <v>22</v>
      </c>
      <c r="G1826" s="19">
        <v>51.39</v>
      </c>
      <c r="H1826" s="14">
        <v>51.39</v>
      </c>
    </row>
    <row r="1827" spans="3:8" x14ac:dyDescent="0.3">
      <c r="C1827" s="9" t="s">
        <v>36</v>
      </c>
      <c r="D1827" s="9" t="s">
        <v>16</v>
      </c>
      <c r="E1827" s="9" t="s">
        <v>27</v>
      </c>
      <c r="F1827" s="9">
        <v>5</v>
      </c>
      <c r="G1827" s="19">
        <v>51.3</v>
      </c>
      <c r="H1827" s="14">
        <v>51.3</v>
      </c>
    </row>
    <row r="1828" spans="3:8" x14ac:dyDescent="0.3">
      <c r="C1828" s="11" t="s">
        <v>40</v>
      </c>
      <c r="D1828" s="11" t="s">
        <v>16</v>
      </c>
      <c r="E1828" s="11" t="s">
        <v>27</v>
      </c>
      <c r="F1828" s="11">
        <v>19</v>
      </c>
      <c r="G1828" s="20">
        <v>51.23</v>
      </c>
      <c r="H1828" s="15">
        <v>51.23</v>
      </c>
    </row>
    <row r="1829" spans="3:8" x14ac:dyDescent="0.3">
      <c r="C1829" s="9" t="s">
        <v>59</v>
      </c>
      <c r="D1829" s="9" t="s">
        <v>22</v>
      </c>
      <c r="E1829" s="9" t="s">
        <v>27</v>
      </c>
      <c r="F1829" s="9">
        <v>19</v>
      </c>
      <c r="G1829" s="19">
        <v>50.99</v>
      </c>
      <c r="H1829" s="14">
        <v>50.99</v>
      </c>
    </row>
    <row r="1830" spans="3:8" x14ac:dyDescent="0.3">
      <c r="C1830" s="11" t="s">
        <v>59</v>
      </c>
      <c r="D1830" s="11" t="s">
        <v>22</v>
      </c>
      <c r="E1830" s="11" t="s">
        <v>27</v>
      </c>
      <c r="F1830" s="11">
        <v>13</v>
      </c>
      <c r="G1830" s="20">
        <v>50.19</v>
      </c>
      <c r="H1830" s="15">
        <v>50.19</v>
      </c>
    </row>
    <row r="1831" spans="3:8" x14ac:dyDescent="0.3">
      <c r="C1831" s="11" t="s">
        <v>56</v>
      </c>
      <c r="D1831" s="11" t="s">
        <v>16</v>
      </c>
      <c r="E1831" s="11" t="s">
        <v>27</v>
      </c>
      <c r="F1831" s="11">
        <v>4</v>
      </c>
      <c r="G1831" s="20">
        <v>49.86</v>
      </c>
      <c r="H1831" s="15">
        <v>49.86</v>
      </c>
    </row>
    <row r="1832" spans="3:8" x14ac:dyDescent="0.3">
      <c r="C1832" s="11" t="s">
        <v>15</v>
      </c>
      <c r="D1832" s="11" t="s">
        <v>22</v>
      </c>
      <c r="E1832" s="11" t="s">
        <v>27</v>
      </c>
      <c r="F1832" s="11">
        <v>13</v>
      </c>
      <c r="G1832" s="20">
        <v>49.74</v>
      </c>
      <c r="H1832" s="15">
        <v>49.74</v>
      </c>
    </row>
    <row r="1833" spans="3:8" x14ac:dyDescent="0.3">
      <c r="C1833" s="9" t="s">
        <v>70</v>
      </c>
      <c r="D1833" s="9" t="s">
        <v>29</v>
      </c>
      <c r="E1833" s="9" t="s">
        <v>27</v>
      </c>
      <c r="F1833" s="9">
        <v>3</v>
      </c>
      <c r="G1833" s="19">
        <v>49.59</v>
      </c>
      <c r="H1833" s="14">
        <v>49.59</v>
      </c>
    </row>
    <row r="1834" spans="3:8" x14ac:dyDescent="0.3">
      <c r="C1834" s="9" t="s">
        <v>36</v>
      </c>
      <c r="D1834" s="9" t="s">
        <v>29</v>
      </c>
      <c r="E1834" s="9" t="s">
        <v>27</v>
      </c>
      <c r="F1834" s="9">
        <v>28</v>
      </c>
      <c r="G1834" s="19">
        <v>49.49</v>
      </c>
      <c r="H1834" s="14">
        <v>49.49</v>
      </c>
    </row>
    <row r="1835" spans="3:8" x14ac:dyDescent="0.3">
      <c r="C1835" s="11" t="s">
        <v>59</v>
      </c>
      <c r="D1835" s="11" t="s">
        <v>29</v>
      </c>
      <c r="E1835" s="11" t="s">
        <v>27</v>
      </c>
      <c r="F1835" s="11">
        <v>21</v>
      </c>
      <c r="G1835" s="20">
        <v>49.23</v>
      </c>
      <c r="H1835" s="15">
        <v>49.23</v>
      </c>
    </row>
    <row r="1836" spans="3:8" x14ac:dyDescent="0.3">
      <c r="C1836" s="9" t="s">
        <v>15</v>
      </c>
      <c r="D1836" s="9" t="s">
        <v>44</v>
      </c>
      <c r="E1836" s="9" t="s">
        <v>27</v>
      </c>
      <c r="F1836" s="9">
        <v>13</v>
      </c>
      <c r="G1836" s="19">
        <v>49.08</v>
      </c>
      <c r="H1836" s="14">
        <v>49.08</v>
      </c>
    </row>
    <row r="1837" spans="3:8" x14ac:dyDescent="0.3">
      <c r="C1837" s="11" t="s">
        <v>40</v>
      </c>
      <c r="D1837" s="11" t="s">
        <v>22</v>
      </c>
      <c r="E1837" s="11" t="s">
        <v>27</v>
      </c>
      <c r="F1837" s="11">
        <v>8</v>
      </c>
      <c r="G1837" s="20">
        <v>49.04</v>
      </c>
      <c r="H1837" s="15">
        <v>49.04</v>
      </c>
    </row>
    <row r="1838" spans="3:8" x14ac:dyDescent="0.3">
      <c r="C1838" s="9" t="s">
        <v>56</v>
      </c>
      <c r="D1838" s="9" t="s">
        <v>44</v>
      </c>
      <c r="E1838" s="9" t="s">
        <v>27</v>
      </c>
      <c r="F1838" s="9">
        <v>16</v>
      </c>
      <c r="G1838" s="19">
        <v>48.37</v>
      </c>
      <c r="H1838" s="14">
        <v>48.37</v>
      </c>
    </row>
    <row r="1839" spans="3:8" x14ac:dyDescent="0.3">
      <c r="C1839" s="9" t="s">
        <v>43</v>
      </c>
      <c r="D1839" s="9" t="s">
        <v>44</v>
      </c>
      <c r="E1839" s="9" t="s">
        <v>27</v>
      </c>
      <c r="F1839" s="9">
        <v>17</v>
      </c>
      <c r="G1839" s="19">
        <v>48.24</v>
      </c>
      <c r="H1839" s="14">
        <v>48.24</v>
      </c>
    </row>
    <row r="1840" spans="3:8" x14ac:dyDescent="0.3">
      <c r="C1840" s="9" t="s">
        <v>108</v>
      </c>
      <c r="D1840" s="9" t="s">
        <v>22</v>
      </c>
      <c r="E1840" s="9" t="s">
        <v>27</v>
      </c>
      <c r="F1840" s="9">
        <v>6</v>
      </c>
      <c r="G1840" s="19">
        <v>48.05</v>
      </c>
      <c r="H1840" s="14">
        <v>48.05</v>
      </c>
    </row>
    <row r="1841" spans="3:8" x14ac:dyDescent="0.3">
      <c r="C1841" s="9" t="s">
        <v>56</v>
      </c>
      <c r="D1841" s="9" t="s">
        <v>44</v>
      </c>
      <c r="E1841" s="9" t="s">
        <v>27</v>
      </c>
      <c r="F1841" s="9">
        <v>21</v>
      </c>
      <c r="G1841" s="19">
        <v>48.01</v>
      </c>
      <c r="H1841" s="14">
        <v>48.01</v>
      </c>
    </row>
    <row r="1842" spans="3:8" x14ac:dyDescent="0.3">
      <c r="C1842" s="11" t="s">
        <v>40</v>
      </c>
      <c r="D1842" s="11" t="s">
        <v>22</v>
      </c>
      <c r="E1842" s="11" t="s">
        <v>17</v>
      </c>
      <c r="F1842" s="11">
        <v>10</v>
      </c>
      <c r="G1842" s="20">
        <v>48</v>
      </c>
      <c r="H1842" s="15">
        <v>48</v>
      </c>
    </row>
    <row r="1843" spans="3:8" x14ac:dyDescent="0.3">
      <c r="C1843" s="9" t="s">
        <v>49</v>
      </c>
      <c r="D1843" s="9" t="s">
        <v>22</v>
      </c>
      <c r="E1843" s="9" t="s">
        <v>27</v>
      </c>
      <c r="F1843" s="9">
        <v>16</v>
      </c>
      <c r="G1843" s="19">
        <v>47.45</v>
      </c>
      <c r="H1843" s="14">
        <v>47.45</v>
      </c>
    </row>
    <row r="1844" spans="3:8" x14ac:dyDescent="0.3">
      <c r="C1844" s="11" t="s">
        <v>26</v>
      </c>
      <c r="D1844" s="11" t="s">
        <v>44</v>
      </c>
      <c r="E1844" s="11" t="s">
        <v>27</v>
      </c>
      <c r="F1844" s="11">
        <v>17</v>
      </c>
      <c r="G1844" s="20">
        <v>47.44</v>
      </c>
      <c r="H1844" s="15">
        <v>47.44</v>
      </c>
    </row>
    <row r="1845" spans="3:8" x14ac:dyDescent="0.3">
      <c r="C1845" s="11" t="s">
        <v>15</v>
      </c>
      <c r="D1845" s="11" t="s">
        <v>22</v>
      </c>
      <c r="E1845" s="11" t="s">
        <v>27</v>
      </c>
      <c r="F1845" s="11">
        <v>17</v>
      </c>
      <c r="G1845" s="20">
        <v>47.12</v>
      </c>
      <c r="H1845" s="15">
        <v>47.12</v>
      </c>
    </row>
    <row r="1846" spans="3:8" x14ac:dyDescent="0.3">
      <c r="C1846" s="9" t="s">
        <v>108</v>
      </c>
      <c r="D1846" s="9" t="s">
        <v>29</v>
      </c>
      <c r="E1846" s="9" t="s">
        <v>27</v>
      </c>
      <c r="F1846" s="9">
        <v>18</v>
      </c>
      <c r="G1846" s="19">
        <v>47.11</v>
      </c>
      <c r="H1846" s="14">
        <v>47.11</v>
      </c>
    </row>
    <row r="1847" spans="3:8" x14ac:dyDescent="0.3">
      <c r="C1847" s="9" t="s">
        <v>26</v>
      </c>
      <c r="D1847" s="9" t="s">
        <v>44</v>
      </c>
      <c r="E1847" s="9" t="s">
        <v>27</v>
      </c>
      <c r="F1847" s="9">
        <v>7</v>
      </c>
      <c r="G1847" s="19">
        <v>46.94</v>
      </c>
      <c r="H1847" s="14">
        <v>46.94</v>
      </c>
    </row>
    <row r="1848" spans="3:8" x14ac:dyDescent="0.3">
      <c r="C1848" s="9" t="s">
        <v>108</v>
      </c>
      <c r="D1848" s="9" t="s">
        <v>16</v>
      </c>
      <c r="E1848" s="9" t="s">
        <v>27</v>
      </c>
      <c r="F1848" s="9">
        <v>12</v>
      </c>
      <c r="G1848" s="19">
        <v>46.55</v>
      </c>
      <c r="H1848" s="14">
        <v>46.55</v>
      </c>
    </row>
    <row r="1849" spans="3:8" x14ac:dyDescent="0.3">
      <c r="C1849" s="11" t="s">
        <v>59</v>
      </c>
      <c r="D1849" s="11" t="s">
        <v>22</v>
      </c>
      <c r="E1849" s="11" t="s">
        <v>27</v>
      </c>
      <c r="F1849" s="11">
        <v>35</v>
      </c>
      <c r="G1849" s="20">
        <v>46.44</v>
      </c>
      <c r="H1849" s="15">
        <v>46.44</v>
      </c>
    </row>
    <row r="1850" spans="3:8" x14ac:dyDescent="0.3">
      <c r="C1850" s="11" t="s">
        <v>15</v>
      </c>
      <c r="D1850" s="11" t="s">
        <v>29</v>
      </c>
      <c r="E1850" s="11" t="s">
        <v>17</v>
      </c>
      <c r="F1850" s="11">
        <v>22</v>
      </c>
      <c r="G1850" s="20">
        <v>46.36</v>
      </c>
      <c r="H1850" s="15">
        <v>46.36</v>
      </c>
    </row>
    <row r="1851" spans="3:8" x14ac:dyDescent="0.3">
      <c r="C1851" s="11" t="s">
        <v>59</v>
      </c>
      <c r="D1851" s="11" t="s">
        <v>22</v>
      </c>
      <c r="E1851" s="11" t="s">
        <v>27</v>
      </c>
      <c r="F1851" s="11">
        <v>10</v>
      </c>
      <c r="G1851" s="20">
        <v>46.34</v>
      </c>
      <c r="H1851" s="15">
        <v>46.34</v>
      </c>
    </row>
    <row r="1852" spans="3:8" x14ac:dyDescent="0.3">
      <c r="C1852" s="11" t="s">
        <v>43</v>
      </c>
      <c r="D1852" s="11" t="s">
        <v>44</v>
      </c>
      <c r="E1852" s="11" t="s">
        <v>27</v>
      </c>
      <c r="F1852" s="11">
        <v>12</v>
      </c>
      <c r="G1852" s="20">
        <v>45.63</v>
      </c>
      <c r="H1852" s="15">
        <v>45.63</v>
      </c>
    </row>
    <row r="1853" spans="3:8" x14ac:dyDescent="0.3">
      <c r="C1853" s="11" t="s">
        <v>56</v>
      </c>
      <c r="D1853" s="11" t="s">
        <v>29</v>
      </c>
      <c r="E1853" s="11" t="s">
        <v>27</v>
      </c>
      <c r="F1853" s="11">
        <v>12</v>
      </c>
      <c r="G1853" s="20">
        <v>45.61</v>
      </c>
      <c r="H1853" s="15">
        <v>45.61</v>
      </c>
    </row>
    <row r="1854" spans="3:8" x14ac:dyDescent="0.3">
      <c r="C1854" s="11" t="s">
        <v>15</v>
      </c>
      <c r="D1854" s="11" t="s">
        <v>22</v>
      </c>
      <c r="E1854" s="11" t="s">
        <v>27</v>
      </c>
      <c r="F1854" s="11">
        <v>11</v>
      </c>
      <c r="G1854" s="20">
        <v>45.31</v>
      </c>
      <c r="H1854" s="15">
        <v>45.31</v>
      </c>
    </row>
    <row r="1855" spans="3:8" x14ac:dyDescent="0.3">
      <c r="C1855" s="9" t="s">
        <v>108</v>
      </c>
      <c r="D1855" s="9" t="s">
        <v>29</v>
      </c>
      <c r="E1855" s="9" t="s">
        <v>17</v>
      </c>
      <c r="F1855" s="9">
        <v>3</v>
      </c>
      <c r="G1855" s="19">
        <v>44.84</v>
      </c>
      <c r="H1855" s="14">
        <v>44.84</v>
      </c>
    </row>
    <row r="1856" spans="3:8" x14ac:dyDescent="0.3">
      <c r="C1856" s="11" t="s">
        <v>72</v>
      </c>
      <c r="D1856" s="11" t="s">
        <v>22</v>
      </c>
      <c r="E1856" s="11" t="s">
        <v>27</v>
      </c>
      <c r="F1856" s="11">
        <v>8</v>
      </c>
      <c r="G1856" s="20">
        <v>44.56</v>
      </c>
      <c r="H1856" s="15">
        <v>44.56</v>
      </c>
    </row>
    <row r="1857" spans="3:8" x14ac:dyDescent="0.3">
      <c r="C1857" s="9" t="s">
        <v>56</v>
      </c>
      <c r="D1857" s="9" t="s">
        <v>44</v>
      </c>
      <c r="E1857" s="9" t="s">
        <v>27</v>
      </c>
      <c r="F1857" s="9">
        <v>21</v>
      </c>
      <c r="G1857" s="19">
        <v>44.08</v>
      </c>
      <c r="H1857" s="14">
        <v>44.08</v>
      </c>
    </row>
    <row r="1858" spans="3:8" x14ac:dyDescent="0.3">
      <c r="C1858" s="11" t="s">
        <v>43</v>
      </c>
      <c r="D1858" s="11" t="s">
        <v>44</v>
      </c>
      <c r="E1858" s="11" t="s">
        <v>27</v>
      </c>
      <c r="F1858" s="11">
        <v>35</v>
      </c>
      <c r="G1858" s="20">
        <v>43.57</v>
      </c>
      <c r="H1858" s="15">
        <v>43.57</v>
      </c>
    </row>
    <row r="1859" spans="3:8" x14ac:dyDescent="0.3">
      <c r="C1859" s="11" t="s">
        <v>59</v>
      </c>
      <c r="D1859" s="11" t="s">
        <v>44</v>
      </c>
      <c r="E1859" s="11" t="s">
        <v>27</v>
      </c>
      <c r="F1859" s="11">
        <v>8</v>
      </c>
      <c r="G1859" s="20">
        <v>43.29</v>
      </c>
      <c r="H1859" s="15">
        <v>43.29</v>
      </c>
    </row>
    <row r="1860" spans="3:8" x14ac:dyDescent="0.3">
      <c r="C1860" s="9" t="s">
        <v>59</v>
      </c>
      <c r="D1860" s="9" t="s">
        <v>44</v>
      </c>
      <c r="E1860" s="9" t="s">
        <v>17</v>
      </c>
      <c r="F1860" s="9">
        <v>4</v>
      </c>
      <c r="G1860" s="19">
        <v>43.29</v>
      </c>
      <c r="H1860" s="14">
        <v>43.29</v>
      </c>
    </row>
    <row r="1861" spans="3:8" x14ac:dyDescent="0.3">
      <c r="C1861" s="9" t="s">
        <v>72</v>
      </c>
      <c r="D1861" s="9" t="s">
        <v>16</v>
      </c>
      <c r="E1861" s="9" t="s">
        <v>27</v>
      </c>
      <c r="F1861" s="9">
        <v>7</v>
      </c>
      <c r="G1861" s="19">
        <v>43.29</v>
      </c>
      <c r="H1861" s="14">
        <v>43.29</v>
      </c>
    </row>
    <row r="1862" spans="3:8" x14ac:dyDescent="0.3">
      <c r="C1862" s="11" t="s">
        <v>15</v>
      </c>
      <c r="D1862" s="11" t="s">
        <v>16</v>
      </c>
      <c r="E1862" s="11" t="s">
        <v>27</v>
      </c>
      <c r="F1862" s="11">
        <v>9</v>
      </c>
      <c r="G1862" s="20">
        <v>43.26</v>
      </c>
      <c r="H1862" s="15">
        <v>43.26</v>
      </c>
    </row>
    <row r="1863" spans="3:8" x14ac:dyDescent="0.3">
      <c r="C1863" s="11" t="s">
        <v>59</v>
      </c>
      <c r="D1863" s="11" t="s">
        <v>22</v>
      </c>
      <c r="E1863" s="11" t="s">
        <v>27</v>
      </c>
      <c r="F1863" s="11">
        <v>17</v>
      </c>
      <c r="G1863" s="20">
        <v>42.29</v>
      </c>
      <c r="H1863" s="15">
        <v>42.29</v>
      </c>
    </row>
    <row r="1864" spans="3:8" x14ac:dyDescent="0.3">
      <c r="C1864" s="11" t="s">
        <v>56</v>
      </c>
      <c r="D1864" s="11" t="s">
        <v>16</v>
      </c>
      <c r="E1864" s="11" t="s">
        <v>27</v>
      </c>
      <c r="F1864" s="11">
        <v>9</v>
      </c>
      <c r="G1864" s="20">
        <v>42.21</v>
      </c>
      <c r="H1864" s="15">
        <v>42.21</v>
      </c>
    </row>
    <row r="1865" spans="3:8" x14ac:dyDescent="0.3">
      <c r="C1865" s="9" t="s">
        <v>15</v>
      </c>
      <c r="D1865" s="9" t="s">
        <v>22</v>
      </c>
      <c r="E1865" s="9" t="s">
        <v>27</v>
      </c>
      <c r="F1865" s="9">
        <v>25</v>
      </c>
      <c r="G1865" s="19">
        <v>41.87</v>
      </c>
      <c r="H1865" s="14">
        <v>41.87</v>
      </c>
    </row>
    <row r="1866" spans="3:8" x14ac:dyDescent="0.3">
      <c r="C1866" s="11" t="s">
        <v>15</v>
      </c>
      <c r="D1866" s="11" t="s">
        <v>16</v>
      </c>
      <c r="E1866" s="11" t="s">
        <v>27</v>
      </c>
      <c r="F1866" s="11">
        <v>24</v>
      </c>
      <c r="G1866" s="20">
        <v>41.85</v>
      </c>
      <c r="H1866" s="15">
        <v>41.85</v>
      </c>
    </row>
    <row r="1867" spans="3:8" x14ac:dyDescent="0.3">
      <c r="C1867" s="11" t="s">
        <v>59</v>
      </c>
      <c r="D1867" s="11" t="s">
        <v>44</v>
      </c>
      <c r="E1867" s="11" t="s">
        <v>27</v>
      </c>
      <c r="F1867" s="11">
        <v>6</v>
      </c>
      <c r="G1867" s="20">
        <v>41.7</v>
      </c>
      <c r="H1867" s="15">
        <v>41.7</v>
      </c>
    </row>
    <row r="1868" spans="3:8" x14ac:dyDescent="0.3">
      <c r="C1868" s="11" t="s">
        <v>40</v>
      </c>
      <c r="D1868" s="11" t="s">
        <v>44</v>
      </c>
      <c r="E1868" s="11" t="s">
        <v>27</v>
      </c>
      <c r="F1868" s="11">
        <v>16</v>
      </c>
      <c r="G1868" s="20">
        <v>41.52</v>
      </c>
      <c r="H1868" s="15">
        <v>41.52</v>
      </c>
    </row>
    <row r="1869" spans="3:8" x14ac:dyDescent="0.3">
      <c r="C1869" s="9" t="s">
        <v>59</v>
      </c>
      <c r="D1869" s="9" t="s">
        <v>44</v>
      </c>
      <c r="E1869" s="9" t="s">
        <v>27</v>
      </c>
      <c r="F1869" s="9">
        <v>22</v>
      </c>
      <c r="G1869" s="19">
        <v>41.18</v>
      </c>
      <c r="H1869" s="14">
        <v>41.18</v>
      </c>
    </row>
    <row r="1870" spans="3:8" x14ac:dyDescent="0.3">
      <c r="C1870" s="9" t="s">
        <v>36</v>
      </c>
      <c r="D1870" s="9" t="s">
        <v>22</v>
      </c>
      <c r="E1870" s="9" t="s">
        <v>27</v>
      </c>
      <c r="F1870" s="9">
        <v>4</v>
      </c>
      <c r="G1870" s="19">
        <v>41.06</v>
      </c>
      <c r="H1870" s="14">
        <v>41.06</v>
      </c>
    </row>
    <row r="1871" spans="3:8" x14ac:dyDescent="0.3">
      <c r="C1871" s="11" t="s">
        <v>36</v>
      </c>
      <c r="D1871" s="11" t="s">
        <v>22</v>
      </c>
      <c r="E1871" s="11" t="s">
        <v>27</v>
      </c>
      <c r="F1871" s="11">
        <v>4</v>
      </c>
      <c r="G1871" s="20">
        <v>40.869999999999997</v>
      </c>
      <c r="H1871" s="15">
        <v>40.869999999999997</v>
      </c>
    </row>
    <row r="1872" spans="3:8" x14ac:dyDescent="0.3">
      <c r="C1872" s="11" t="s">
        <v>59</v>
      </c>
      <c r="D1872" s="11" t="s">
        <v>29</v>
      </c>
      <c r="E1872" s="11" t="s">
        <v>27</v>
      </c>
      <c r="F1872" s="11">
        <v>15</v>
      </c>
      <c r="G1872" s="20">
        <v>40.340000000000003</v>
      </c>
      <c r="H1872" s="15">
        <v>40.340000000000003</v>
      </c>
    </row>
    <row r="1873" spans="3:8" x14ac:dyDescent="0.3">
      <c r="C1873" s="11" t="s">
        <v>36</v>
      </c>
      <c r="D1873" s="11" t="s">
        <v>29</v>
      </c>
      <c r="E1873" s="11" t="s">
        <v>27</v>
      </c>
      <c r="F1873" s="11">
        <v>8</v>
      </c>
      <c r="G1873" s="20">
        <v>40.26</v>
      </c>
      <c r="H1873" s="15">
        <v>40.26</v>
      </c>
    </row>
    <row r="1874" spans="3:8" x14ac:dyDescent="0.3">
      <c r="C1874" s="11" t="s">
        <v>40</v>
      </c>
      <c r="D1874" s="11" t="s">
        <v>16</v>
      </c>
      <c r="E1874" s="11" t="s">
        <v>27</v>
      </c>
      <c r="F1874" s="11">
        <v>24</v>
      </c>
      <c r="G1874" s="20">
        <v>40.24</v>
      </c>
      <c r="H1874" s="15">
        <v>40.24</v>
      </c>
    </row>
    <row r="1875" spans="3:8" x14ac:dyDescent="0.3">
      <c r="C1875" s="9" t="s">
        <v>26</v>
      </c>
      <c r="D1875" s="9" t="s">
        <v>44</v>
      </c>
      <c r="E1875" s="9" t="s">
        <v>27</v>
      </c>
      <c r="F1875" s="9">
        <v>1</v>
      </c>
      <c r="G1875" s="19">
        <v>40.1</v>
      </c>
      <c r="H1875" s="14">
        <v>40.1</v>
      </c>
    </row>
    <row r="1876" spans="3:8" x14ac:dyDescent="0.3">
      <c r="C1876" s="9" t="s">
        <v>36</v>
      </c>
      <c r="D1876" s="9" t="s">
        <v>22</v>
      </c>
      <c r="E1876" s="9" t="s">
        <v>27</v>
      </c>
      <c r="F1876" s="9">
        <v>20</v>
      </c>
      <c r="G1876" s="19">
        <v>40.049999999999997</v>
      </c>
      <c r="H1876" s="14">
        <v>40.049999999999997</v>
      </c>
    </row>
    <row r="1877" spans="3:8" x14ac:dyDescent="0.3">
      <c r="C1877" s="9" t="s">
        <v>43</v>
      </c>
      <c r="D1877" s="9" t="s">
        <v>22</v>
      </c>
      <c r="E1877" s="9" t="s">
        <v>27</v>
      </c>
      <c r="F1877" s="9">
        <v>4</v>
      </c>
      <c r="G1877" s="19">
        <v>40.020000000000003</v>
      </c>
      <c r="H1877" s="14">
        <v>40.020000000000003</v>
      </c>
    </row>
    <row r="1878" spans="3:8" x14ac:dyDescent="0.3">
      <c r="C1878" s="9" t="s">
        <v>265</v>
      </c>
      <c r="D1878" s="9" t="s">
        <v>22</v>
      </c>
      <c r="E1878" s="9" t="s">
        <v>27</v>
      </c>
      <c r="F1878" s="9">
        <v>24</v>
      </c>
      <c r="G1878" s="19">
        <v>39.69</v>
      </c>
      <c r="H1878" s="14">
        <v>39.69</v>
      </c>
    </row>
    <row r="1879" spans="3:8" x14ac:dyDescent="0.3">
      <c r="C1879" s="9" t="s">
        <v>15</v>
      </c>
      <c r="D1879" s="9" t="s">
        <v>44</v>
      </c>
      <c r="E1879" s="9" t="s">
        <v>27</v>
      </c>
      <c r="F1879" s="9">
        <v>3</v>
      </c>
      <c r="G1879" s="19">
        <v>39.49</v>
      </c>
      <c r="H1879" s="14">
        <v>39.49</v>
      </c>
    </row>
    <row r="1880" spans="3:8" x14ac:dyDescent="0.3">
      <c r="C1880" s="11" t="s">
        <v>15</v>
      </c>
      <c r="D1880" s="11" t="s">
        <v>16</v>
      </c>
      <c r="E1880" s="11" t="s">
        <v>30</v>
      </c>
      <c r="F1880" s="11">
        <v>7</v>
      </c>
      <c r="G1880" s="20">
        <v>39.01</v>
      </c>
      <c r="H1880" s="15">
        <v>39.01</v>
      </c>
    </row>
    <row r="1881" spans="3:8" x14ac:dyDescent="0.3">
      <c r="C1881" s="11" t="s">
        <v>15</v>
      </c>
      <c r="D1881" s="11" t="s">
        <v>29</v>
      </c>
      <c r="E1881" s="11" t="s">
        <v>30</v>
      </c>
      <c r="F1881" s="11">
        <v>23</v>
      </c>
      <c r="G1881" s="20">
        <v>38.99</v>
      </c>
      <c r="H1881" s="15">
        <v>38.99</v>
      </c>
    </row>
    <row r="1882" spans="3:8" x14ac:dyDescent="0.3">
      <c r="C1882" s="9" t="s">
        <v>43</v>
      </c>
      <c r="D1882" s="9" t="s">
        <v>22</v>
      </c>
      <c r="E1882" s="9" t="s">
        <v>27</v>
      </c>
      <c r="F1882" s="9">
        <v>4</v>
      </c>
      <c r="G1882" s="19">
        <v>38.76</v>
      </c>
      <c r="H1882" s="14">
        <v>38.76</v>
      </c>
    </row>
    <row r="1883" spans="3:8" x14ac:dyDescent="0.3">
      <c r="C1883" s="11" t="s">
        <v>56</v>
      </c>
      <c r="D1883" s="11" t="s">
        <v>22</v>
      </c>
      <c r="E1883" s="11" t="s">
        <v>27</v>
      </c>
      <c r="F1883" s="11">
        <v>20</v>
      </c>
      <c r="G1883" s="20">
        <v>38.56</v>
      </c>
      <c r="H1883" s="15">
        <v>38.56</v>
      </c>
    </row>
    <row r="1884" spans="3:8" x14ac:dyDescent="0.3">
      <c r="C1884" s="9" t="s">
        <v>56</v>
      </c>
      <c r="D1884" s="9" t="s">
        <v>44</v>
      </c>
      <c r="E1884" s="9" t="s">
        <v>27</v>
      </c>
      <c r="F1884" s="9">
        <v>31</v>
      </c>
      <c r="G1884" s="19">
        <v>38.520000000000003</v>
      </c>
      <c r="H1884" s="14">
        <v>38.520000000000003</v>
      </c>
    </row>
    <row r="1885" spans="3:8" x14ac:dyDescent="0.3">
      <c r="C1885" s="9" t="s">
        <v>56</v>
      </c>
      <c r="D1885" s="9" t="s">
        <v>22</v>
      </c>
      <c r="E1885" s="9" t="s">
        <v>30</v>
      </c>
      <c r="F1885" s="9">
        <v>2</v>
      </c>
      <c r="G1885" s="19">
        <v>38.5</v>
      </c>
      <c r="H1885" s="14">
        <v>38.5</v>
      </c>
    </row>
    <row r="1886" spans="3:8" x14ac:dyDescent="0.3">
      <c r="C1886" s="9" t="s">
        <v>56</v>
      </c>
      <c r="D1886" s="9" t="s">
        <v>22</v>
      </c>
      <c r="E1886" s="9" t="s">
        <v>27</v>
      </c>
      <c r="F1886" s="9">
        <v>16</v>
      </c>
      <c r="G1886" s="19">
        <v>38.200000000000003</v>
      </c>
      <c r="H1886" s="14">
        <v>38.200000000000003</v>
      </c>
    </row>
    <row r="1887" spans="3:8" x14ac:dyDescent="0.3">
      <c r="C1887" s="9" t="s">
        <v>59</v>
      </c>
      <c r="D1887" s="9" t="s">
        <v>22</v>
      </c>
      <c r="E1887" s="9" t="s">
        <v>27</v>
      </c>
      <c r="F1887" s="9">
        <v>14</v>
      </c>
      <c r="G1887" s="19">
        <v>37.9</v>
      </c>
      <c r="H1887" s="14">
        <v>37.9</v>
      </c>
    </row>
    <row r="1888" spans="3:8" x14ac:dyDescent="0.3">
      <c r="C1888" s="9" t="s">
        <v>56</v>
      </c>
      <c r="D1888" s="9" t="s">
        <v>22</v>
      </c>
      <c r="E1888" s="9" t="s">
        <v>17</v>
      </c>
      <c r="F1888" s="9">
        <v>4</v>
      </c>
      <c r="G1888" s="19">
        <v>36.799999999999997</v>
      </c>
      <c r="H1888" s="14">
        <v>36.799999999999997</v>
      </c>
    </row>
    <row r="1889" spans="3:8" x14ac:dyDescent="0.3">
      <c r="C1889" s="11" t="s">
        <v>36</v>
      </c>
      <c r="D1889" s="11" t="s">
        <v>22</v>
      </c>
      <c r="E1889" s="11" t="s">
        <v>27</v>
      </c>
      <c r="F1889" s="11">
        <v>14</v>
      </c>
      <c r="G1889" s="20">
        <v>36.74</v>
      </c>
      <c r="H1889" s="15">
        <v>36.74</v>
      </c>
    </row>
    <row r="1890" spans="3:8" x14ac:dyDescent="0.3">
      <c r="C1890" s="11" t="s">
        <v>36</v>
      </c>
      <c r="D1890" s="11" t="s">
        <v>29</v>
      </c>
      <c r="E1890" s="11" t="s">
        <v>27</v>
      </c>
      <c r="F1890" s="11">
        <v>1</v>
      </c>
      <c r="G1890" s="20">
        <v>36.4</v>
      </c>
      <c r="H1890" s="15">
        <v>36.4</v>
      </c>
    </row>
    <row r="1891" spans="3:8" x14ac:dyDescent="0.3">
      <c r="C1891" s="11" t="s">
        <v>49</v>
      </c>
      <c r="D1891" s="11" t="s">
        <v>22</v>
      </c>
      <c r="E1891" s="11" t="s">
        <v>27</v>
      </c>
      <c r="F1891" s="11">
        <v>3</v>
      </c>
      <c r="G1891" s="20">
        <v>36.06</v>
      </c>
      <c r="H1891" s="15">
        <v>36.06</v>
      </c>
    </row>
    <row r="1892" spans="3:8" x14ac:dyDescent="0.3">
      <c r="C1892" s="9" t="s">
        <v>26</v>
      </c>
      <c r="D1892" s="9" t="s">
        <v>29</v>
      </c>
      <c r="E1892" s="9" t="s">
        <v>27</v>
      </c>
      <c r="F1892" s="9">
        <v>6</v>
      </c>
      <c r="G1892" s="19">
        <v>35.65</v>
      </c>
      <c r="H1892" s="14">
        <v>35.65</v>
      </c>
    </row>
    <row r="1893" spans="3:8" x14ac:dyDescent="0.3">
      <c r="C1893" s="9" t="s">
        <v>15</v>
      </c>
      <c r="D1893" s="9" t="s">
        <v>16</v>
      </c>
      <c r="E1893" s="9" t="s">
        <v>27</v>
      </c>
      <c r="F1893" s="9">
        <v>18</v>
      </c>
      <c r="G1893" s="19">
        <v>35.51</v>
      </c>
      <c r="H1893" s="14">
        <v>35.51</v>
      </c>
    </row>
    <row r="1894" spans="3:8" x14ac:dyDescent="0.3">
      <c r="C1894" s="11" t="s">
        <v>40</v>
      </c>
      <c r="D1894" s="11" t="s">
        <v>22</v>
      </c>
      <c r="E1894" s="11" t="s">
        <v>27</v>
      </c>
      <c r="F1894" s="11">
        <v>17</v>
      </c>
      <c r="G1894" s="20">
        <v>34.159999999999997</v>
      </c>
      <c r="H1894" s="15">
        <v>34.159999999999997</v>
      </c>
    </row>
    <row r="1895" spans="3:8" x14ac:dyDescent="0.3">
      <c r="C1895" s="9" t="s">
        <v>56</v>
      </c>
      <c r="D1895" s="9" t="s">
        <v>22</v>
      </c>
      <c r="E1895" s="9" t="s">
        <v>30</v>
      </c>
      <c r="F1895" s="9">
        <v>7</v>
      </c>
      <c r="G1895" s="19">
        <v>33.99</v>
      </c>
      <c r="H1895" s="14">
        <v>33.99</v>
      </c>
    </row>
    <row r="1896" spans="3:8" x14ac:dyDescent="0.3">
      <c r="C1896" s="11" t="s">
        <v>56</v>
      </c>
      <c r="D1896" s="11" t="s">
        <v>29</v>
      </c>
      <c r="E1896" s="11" t="s">
        <v>27</v>
      </c>
      <c r="F1896" s="11">
        <v>18</v>
      </c>
      <c r="G1896" s="20">
        <v>33.96</v>
      </c>
      <c r="H1896" s="15">
        <v>33.96</v>
      </c>
    </row>
    <row r="1897" spans="3:8" x14ac:dyDescent="0.3">
      <c r="C1897" s="9" t="s">
        <v>108</v>
      </c>
      <c r="D1897" s="9" t="s">
        <v>29</v>
      </c>
      <c r="E1897" s="9" t="s">
        <v>27</v>
      </c>
      <c r="F1897" s="9">
        <v>11</v>
      </c>
      <c r="G1897" s="19">
        <v>33.67</v>
      </c>
      <c r="H1897" s="14">
        <v>33.67</v>
      </c>
    </row>
    <row r="1898" spans="3:8" x14ac:dyDescent="0.3">
      <c r="C1898" s="11" t="s">
        <v>56</v>
      </c>
      <c r="D1898" s="11" t="s">
        <v>29</v>
      </c>
      <c r="E1898" s="11" t="s">
        <v>17</v>
      </c>
      <c r="F1898" s="11">
        <v>13</v>
      </c>
      <c r="G1898" s="20">
        <v>33.11</v>
      </c>
      <c r="H1898" s="15">
        <v>33.11</v>
      </c>
    </row>
    <row r="1899" spans="3:8" x14ac:dyDescent="0.3">
      <c r="C1899" s="9" t="s">
        <v>15</v>
      </c>
      <c r="D1899" s="9" t="s">
        <v>22</v>
      </c>
      <c r="E1899" s="9" t="s">
        <v>27</v>
      </c>
      <c r="F1899" s="9">
        <v>8</v>
      </c>
      <c r="G1899" s="19">
        <v>32.92</v>
      </c>
      <c r="H1899" s="14">
        <v>32.92</v>
      </c>
    </row>
    <row r="1900" spans="3:8" x14ac:dyDescent="0.3">
      <c r="C1900" s="9" t="s">
        <v>59</v>
      </c>
      <c r="D1900" s="9" t="s">
        <v>22</v>
      </c>
      <c r="E1900" s="9" t="s">
        <v>30</v>
      </c>
      <c r="F1900" s="9">
        <v>1</v>
      </c>
      <c r="G1900" s="19">
        <v>32.51</v>
      </c>
      <c r="H1900" s="14">
        <v>32.51</v>
      </c>
    </row>
    <row r="1901" spans="3:8" x14ac:dyDescent="0.3">
      <c r="C1901" s="11" t="s">
        <v>56</v>
      </c>
      <c r="D1901" s="11" t="s">
        <v>44</v>
      </c>
      <c r="E1901" s="11" t="s">
        <v>27</v>
      </c>
      <c r="F1901" s="11">
        <v>3</v>
      </c>
      <c r="G1901" s="20">
        <v>32.49</v>
      </c>
      <c r="H1901" s="15">
        <v>32.49</v>
      </c>
    </row>
    <row r="1902" spans="3:8" x14ac:dyDescent="0.3">
      <c r="C1902" s="11" t="s">
        <v>15</v>
      </c>
      <c r="D1902" s="11" t="s">
        <v>44</v>
      </c>
      <c r="E1902" s="11" t="s">
        <v>27</v>
      </c>
      <c r="F1902" s="11">
        <v>16</v>
      </c>
      <c r="G1902" s="20">
        <v>32.35</v>
      </c>
      <c r="H1902" s="15">
        <v>32.35</v>
      </c>
    </row>
    <row r="1903" spans="3:8" x14ac:dyDescent="0.3">
      <c r="C1903" s="9" t="s">
        <v>43</v>
      </c>
      <c r="D1903" s="9" t="s">
        <v>44</v>
      </c>
      <c r="E1903" s="9" t="s">
        <v>27</v>
      </c>
      <c r="F1903" s="9">
        <v>8</v>
      </c>
      <c r="G1903" s="19">
        <v>31.87</v>
      </c>
      <c r="H1903" s="14">
        <v>31.87</v>
      </c>
    </row>
    <row r="1904" spans="3:8" x14ac:dyDescent="0.3">
      <c r="C1904" s="9" t="s">
        <v>36</v>
      </c>
      <c r="D1904" s="9" t="s">
        <v>22</v>
      </c>
      <c r="E1904" s="9" t="s">
        <v>30</v>
      </c>
      <c r="F1904" s="9">
        <v>2</v>
      </c>
      <c r="G1904" s="19">
        <v>31.7</v>
      </c>
      <c r="H1904" s="14">
        <v>31.7</v>
      </c>
    </row>
    <row r="1905" spans="3:8" x14ac:dyDescent="0.3">
      <c r="C1905" s="9" t="s">
        <v>56</v>
      </c>
      <c r="D1905" s="9" t="s">
        <v>16</v>
      </c>
      <c r="E1905" s="9" t="s">
        <v>30</v>
      </c>
      <c r="F1905" s="9">
        <v>17</v>
      </c>
      <c r="G1905" s="19">
        <v>31.68</v>
      </c>
      <c r="H1905" s="14">
        <v>31.68</v>
      </c>
    </row>
    <row r="1906" spans="3:8" x14ac:dyDescent="0.3">
      <c r="C1906" s="11" t="s">
        <v>59</v>
      </c>
      <c r="D1906" s="11" t="s">
        <v>16</v>
      </c>
      <c r="E1906" s="11" t="s">
        <v>27</v>
      </c>
      <c r="F1906" s="11">
        <v>4</v>
      </c>
      <c r="G1906" s="20">
        <v>31.14</v>
      </c>
      <c r="H1906" s="15">
        <v>31.14</v>
      </c>
    </row>
    <row r="1907" spans="3:8" x14ac:dyDescent="0.3">
      <c r="C1907" s="9" t="s">
        <v>108</v>
      </c>
      <c r="D1907" s="9" t="s">
        <v>44</v>
      </c>
      <c r="E1907" s="9" t="s">
        <v>17</v>
      </c>
      <c r="F1907" s="9">
        <v>3</v>
      </c>
      <c r="G1907" s="19">
        <v>30.92</v>
      </c>
      <c r="H1907" s="14">
        <v>30.92</v>
      </c>
    </row>
    <row r="1908" spans="3:8" x14ac:dyDescent="0.3">
      <c r="C1908" s="11" t="s">
        <v>108</v>
      </c>
      <c r="D1908" s="11" t="s">
        <v>16</v>
      </c>
      <c r="E1908" s="11" t="s">
        <v>27</v>
      </c>
      <c r="F1908" s="11">
        <v>7</v>
      </c>
      <c r="G1908" s="20">
        <v>30.1</v>
      </c>
      <c r="H1908" s="15">
        <v>30.1</v>
      </c>
    </row>
    <row r="1909" spans="3:8" x14ac:dyDescent="0.3">
      <c r="C1909" s="11" t="s">
        <v>56</v>
      </c>
      <c r="D1909" s="11" t="s">
        <v>16</v>
      </c>
      <c r="E1909" s="11" t="s">
        <v>27</v>
      </c>
      <c r="F1909" s="11">
        <v>12</v>
      </c>
      <c r="G1909" s="20">
        <v>29.71</v>
      </c>
      <c r="H1909" s="15">
        <v>29.71</v>
      </c>
    </row>
    <row r="1910" spans="3:8" x14ac:dyDescent="0.3">
      <c r="C1910" s="11" t="s">
        <v>15</v>
      </c>
      <c r="D1910" s="11" t="s">
        <v>22</v>
      </c>
      <c r="E1910" s="11" t="s">
        <v>27</v>
      </c>
      <c r="F1910" s="11">
        <v>2</v>
      </c>
      <c r="G1910" s="20">
        <v>29.31</v>
      </c>
      <c r="H1910" s="15">
        <v>29.31</v>
      </c>
    </row>
    <row r="1911" spans="3:8" x14ac:dyDescent="0.3">
      <c r="C1911" s="11" t="s">
        <v>15</v>
      </c>
      <c r="D1911" s="11" t="s">
        <v>29</v>
      </c>
      <c r="E1911" s="11" t="s">
        <v>27</v>
      </c>
      <c r="F1911" s="11">
        <v>1</v>
      </c>
      <c r="G1911" s="20">
        <v>29.19</v>
      </c>
      <c r="H1911" s="15">
        <v>29.19</v>
      </c>
    </row>
    <row r="1912" spans="3:8" x14ac:dyDescent="0.3">
      <c r="C1912" s="9" t="s">
        <v>15</v>
      </c>
      <c r="D1912" s="9" t="s">
        <v>16</v>
      </c>
      <c r="E1912" s="9" t="s">
        <v>17</v>
      </c>
      <c r="F1912" s="9">
        <v>2</v>
      </c>
      <c r="G1912" s="19">
        <v>28.98</v>
      </c>
      <c r="H1912" s="14">
        <v>28.98</v>
      </c>
    </row>
    <row r="1913" spans="3:8" x14ac:dyDescent="0.3">
      <c r="C1913" s="9" t="s">
        <v>108</v>
      </c>
      <c r="D1913" s="9" t="s">
        <v>22</v>
      </c>
      <c r="E1913" s="9" t="s">
        <v>27</v>
      </c>
      <c r="F1913" s="9">
        <v>19</v>
      </c>
      <c r="G1913" s="19">
        <v>28.82</v>
      </c>
      <c r="H1913" s="14">
        <v>28.82</v>
      </c>
    </row>
    <row r="1914" spans="3:8" x14ac:dyDescent="0.3">
      <c r="C1914" s="11" t="s">
        <v>15</v>
      </c>
      <c r="D1914" s="11" t="s">
        <v>16</v>
      </c>
      <c r="E1914" s="11" t="s">
        <v>27</v>
      </c>
      <c r="F1914" s="11">
        <v>6</v>
      </c>
      <c r="G1914" s="20">
        <v>28.55</v>
      </c>
      <c r="H1914" s="15">
        <v>28.55</v>
      </c>
    </row>
    <row r="1915" spans="3:8" x14ac:dyDescent="0.3">
      <c r="C1915" s="9" t="s">
        <v>49</v>
      </c>
      <c r="D1915" s="9" t="s">
        <v>22</v>
      </c>
      <c r="E1915" s="9" t="s">
        <v>30</v>
      </c>
      <c r="F1915" s="9">
        <v>4</v>
      </c>
      <c r="G1915" s="19">
        <v>28.46</v>
      </c>
      <c r="H1915" s="14">
        <v>28.46</v>
      </c>
    </row>
    <row r="1916" spans="3:8" x14ac:dyDescent="0.3">
      <c r="C1916" s="9" t="s">
        <v>72</v>
      </c>
      <c r="D1916" s="9" t="s">
        <v>16</v>
      </c>
      <c r="E1916" s="9" t="s">
        <v>27</v>
      </c>
      <c r="F1916" s="9">
        <v>12</v>
      </c>
      <c r="G1916" s="19">
        <v>28.41</v>
      </c>
      <c r="H1916" s="14">
        <v>28.41</v>
      </c>
    </row>
    <row r="1917" spans="3:8" x14ac:dyDescent="0.3">
      <c r="C1917" s="9" t="s">
        <v>36</v>
      </c>
      <c r="D1917" s="9" t="s">
        <v>22</v>
      </c>
      <c r="E1917" s="9" t="s">
        <v>27</v>
      </c>
      <c r="F1917" s="9">
        <v>4</v>
      </c>
      <c r="G1917" s="19">
        <v>28.34</v>
      </c>
      <c r="H1917" s="14">
        <v>28.34</v>
      </c>
    </row>
    <row r="1918" spans="3:8" x14ac:dyDescent="0.3">
      <c r="C1918" s="11" t="s">
        <v>56</v>
      </c>
      <c r="D1918" s="11" t="s">
        <v>29</v>
      </c>
      <c r="E1918" s="11" t="s">
        <v>27</v>
      </c>
      <c r="F1918" s="11">
        <v>5</v>
      </c>
      <c r="G1918" s="20">
        <v>28.23</v>
      </c>
      <c r="H1918" s="15">
        <v>28.23</v>
      </c>
    </row>
    <row r="1919" spans="3:8" x14ac:dyDescent="0.3">
      <c r="C1919" s="9" t="s">
        <v>56</v>
      </c>
      <c r="D1919" s="9" t="s">
        <v>16</v>
      </c>
      <c r="E1919" s="9" t="s">
        <v>30</v>
      </c>
      <c r="F1919" s="9">
        <v>3</v>
      </c>
      <c r="G1919" s="19">
        <v>28.11</v>
      </c>
      <c r="H1919" s="14">
        <v>28.11</v>
      </c>
    </row>
    <row r="1920" spans="3:8" x14ac:dyDescent="0.3">
      <c r="C1920" s="9" t="s">
        <v>26</v>
      </c>
      <c r="D1920" s="9" t="s">
        <v>29</v>
      </c>
      <c r="E1920" s="9" t="s">
        <v>27</v>
      </c>
      <c r="F1920" s="9">
        <v>4</v>
      </c>
      <c r="G1920" s="19">
        <v>28.05</v>
      </c>
      <c r="H1920" s="14">
        <v>28.05</v>
      </c>
    </row>
    <row r="1921" spans="3:8" x14ac:dyDescent="0.3">
      <c r="C1921" s="11" t="s">
        <v>56</v>
      </c>
      <c r="D1921" s="11" t="s">
        <v>22</v>
      </c>
      <c r="E1921" s="11" t="s">
        <v>27</v>
      </c>
      <c r="F1921" s="11">
        <v>6</v>
      </c>
      <c r="G1921" s="20">
        <v>28.01</v>
      </c>
      <c r="H1921" s="15">
        <v>28.01</v>
      </c>
    </row>
    <row r="1922" spans="3:8" x14ac:dyDescent="0.3">
      <c r="C1922" s="11" t="s">
        <v>15</v>
      </c>
      <c r="D1922" s="11" t="s">
        <v>22</v>
      </c>
      <c r="E1922" s="11" t="s">
        <v>27</v>
      </c>
      <c r="F1922" s="11">
        <v>7</v>
      </c>
      <c r="G1922" s="20">
        <v>27.99</v>
      </c>
      <c r="H1922" s="15">
        <v>27.99</v>
      </c>
    </row>
    <row r="1923" spans="3:8" x14ac:dyDescent="0.3">
      <c r="C1923" s="11" t="s">
        <v>15</v>
      </c>
      <c r="D1923" s="11" t="s">
        <v>29</v>
      </c>
      <c r="E1923" s="11" t="s">
        <v>27</v>
      </c>
      <c r="F1923" s="11">
        <v>4</v>
      </c>
      <c r="G1923" s="20">
        <v>27.34</v>
      </c>
      <c r="H1923" s="15">
        <v>27.34</v>
      </c>
    </row>
    <row r="1924" spans="3:8" x14ac:dyDescent="0.3">
      <c r="C1924" s="11" t="s">
        <v>49</v>
      </c>
      <c r="D1924" s="11" t="s">
        <v>22</v>
      </c>
      <c r="E1924" s="11" t="s">
        <v>17</v>
      </c>
      <c r="F1924" s="11">
        <v>6</v>
      </c>
      <c r="G1924" s="20">
        <v>27.32</v>
      </c>
      <c r="H1924" s="15">
        <v>27.32</v>
      </c>
    </row>
    <row r="1925" spans="3:8" x14ac:dyDescent="0.3">
      <c r="C1925" s="11" t="s">
        <v>56</v>
      </c>
      <c r="D1925" s="11" t="s">
        <v>16</v>
      </c>
      <c r="E1925" s="11" t="s">
        <v>27</v>
      </c>
      <c r="F1925" s="11">
        <v>14</v>
      </c>
      <c r="G1925" s="20">
        <v>27.06</v>
      </c>
      <c r="H1925" s="15">
        <v>27.06</v>
      </c>
    </row>
    <row r="1926" spans="3:8" x14ac:dyDescent="0.3">
      <c r="C1926" s="9" t="s">
        <v>43</v>
      </c>
      <c r="D1926" s="9" t="s">
        <v>22</v>
      </c>
      <c r="E1926" s="9" t="s">
        <v>27</v>
      </c>
      <c r="F1926" s="9">
        <v>12</v>
      </c>
      <c r="G1926" s="19">
        <v>27.05</v>
      </c>
      <c r="H1926" s="14">
        <v>27.05</v>
      </c>
    </row>
    <row r="1927" spans="3:8" x14ac:dyDescent="0.3">
      <c r="C1927" s="11" t="s">
        <v>49</v>
      </c>
      <c r="D1927" s="11" t="s">
        <v>16</v>
      </c>
      <c r="E1927" s="11" t="s">
        <v>27</v>
      </c>
      <c r="F1927" s="11">
        <v>7</v>
      </c>
      <c r="G1927" s="20">
        <v>27.01</v>
      </c>
      <c r="H1927" s="15">
        <v>27.01</v>
      </c>
    </row>
    <row r="1928" spans="3:8" x14ac:dyDescent="0.3">
      <c r="C1928" s="9" t="s">
        <v>40</v>
      </c>
      <c r="D1928" s="9" t="s">
        <v>22</v>
      </c>
      <c r="E1928" s="9" t="s">
        <v>27</v>
      </c>
      <c r="F1928" s="9">
        <v>2</v>
      </c>
      <c r="G1928" s="19">
        <v>27</v>
      </c>
      <c r="H1928" s="14">
        <v>27</v>
      </c>
    </row>
    <row r="1929" spans="3:8" x14ac:dyDescent="0.3">
      <c r="C1929" s="11" t="s">
        <v>15</v>
      </c>
      <c r="D1929" s="11" t="s">
        <v>29</v>
      </c>
      <c r="E1929" s="11" t="s">
        <v>17</v>
      </c>
      <c r="F1929" s="11">
        <v>2</v>
      </c>
      <c r="G1929" s="20">
        <v>26.82</v>
      </c>
      <c r="H1929" s="15">
        <v>26.82</v>
      </c>
    </row>
    <row r="1930" spans="3:8" x14ac:dyDescent="0.3">
      <c r="C1930" s="9" t="s">
        <v>126</v>
      </c>
      <c r="D1930" s="9" t="s">
        <v>22</v>
      </c>
      <c r="E1930" s="9" t="s">
        <v>17</v>
      </c>
      <c r="F1930" s="9">
        <v>1</v>
      </c>
      <c r="G1930" s="19">
        <v>26.68</v>
      </c>
      <c r="H1930" s="14">
        <v>26.68</v>
      </c>
    </row>
    <row r="1931" spans="3:8" x14ac:dyDescent="0.3">
      <c r="C1931" s="9" t="s">
        <v>36</v>
      </c>
      <c r="D1931" s="9" t="s">
        <v>22</v>
      </c>
      <c r="E1931" s="9" t="s">
        <v>17</v>
      </c>
      <c r="F1931" s="9">
        <v>12</v>
      </c>
      <c r="G1931" s="19">
        <v>26.33</v>
      </c>
      <c r="H1931" s="14">
        <v>26.33</v>
      </c>
    </row>
    <row r="1932" spans="3:8" x14ac:dyDescent="0.3">
      <c r="C1932" s="9" t="s">
        <v>56</v>
      </c>
      <c r="D1932" s="9" t="s">
        <v>29</v>
      </c>
      <c r="E1932" s="9" t="s">
        <v>27</v>
      </c>
      <c r="F1932" s="9">
        <v>4</v>
      </c>
      <c r="G1932" s="19">
        <v>25.82</v>
      </c>
      <c r="H1932" s="14">
        <v>25.82</v>
      </c>
    </row>
    <row r="1933" spans="3:8" x14ac:dyDescent="0.3">
      <c r="C1933" s="9" t="s">
        <v>56</v>
      </c>
      <c r="D1933" s="9" t="s">
        <v>22</v>
      </c>
      <c r="E1933" s="9" t="s">
        <v>27</v>
      </c>
      <c r="F1933" s="9">
        <v>4</v>
      </c>
      <c r="G1933" s="19">
        <v>25.52</v>
      </c>
      <c r="H1933" s="14">
        <v>25.52</v>
      </c>
    </row>
    <row r="1934" spans="3:8" x14ac:dyDescent="0.3">
      <c r="C1934" s="9" t="s">
        <v>15</v>
      </c>
      <c r="D1934" s="9" t="s">
        <v>22</v>
      </c>
      <c r="E1934" s="9" t="s">
        <v>17</v>
      </c>
      <c r="F1934" s="9">
        <v>4</v>
      </c>
      <c r="G1934" s="19">
        <v>25.17</v>
      </c>
      <c r="H1934" s="14">
        <v>25.17</v>
      </c>
    </row>
    <row r="1935" spans="3:8" x14ac:dyDescent="0.3">
      <c r="C1935" s="11" t="s">
        <v>15</v>
      </c>
      <c r="D1935" s="11" t="s">
        <v>29</v>
      </c>
      <c r="E1935" s="11" t="s">
        <v>30</v>
      </c>
      <c r="F1935" s="11">
        <v>2</v>
      </c>
      <c r="G1935" s="20">
        <v>25.07</v>
      </c>
      <c r="H1935" s="15">
        <v>25.07</v>
      </c>
    </row>
    <row r="1936" spans="3:8" x14ac:dyDescent="0.3">
      <c r="C1936" s="9" t="s">
        <v>56</v>
      </c>
      <c r="D1936" s="9" t="s">
        <v>22</v>
      </c>
      <c r="E1936" s="9" t="s">
        <v>27</v>
      </c>
      <c r="F1936" s="9">
        <v>11</v>
      </c>
      <c r="G1936" s="19">
        <v>24.95</v>
      </c>
      <c r="H1936" s="14">
        <v>24.95</v>
      </c>
    </row>
    <row r="1937" spans="3:8" x14ac:dyDescent="0.3">
      <c r="C1937" s="9" t="s">
        <v>36</v>
      </c>
      <c r="D1937" s="9" t="s">
        <v>29</v>
      </c>
      <c r="E1937" s="9" t="s">
        <v>27</v>
      </c>
      <c r="F1937" s="9">
        <v>5</v>
      </c>
      <c r="G1937" s="19">
        <v>24.91</v>
      </c>
      <c r="H1937" s="14">
        <v>24.91</v>
      </c>
    </row>
    <row r="1938" spans="3:8" x14ac:dyDescent="0.3">
      <c r="C1938" s="11" t="s">
        <v>108</v>
      </c>
      <c r="D1938" s="11" t="s">
        <v>29</v>
      </c>
      <c r="E1938" s="11" t="s">
        <v>27</v>
      </c>
      <c r="F1938" s="11">
        <v>4</v>
      </c>
      <c r="G1938" s="20">
        <v>24.77</v>
      </c>
      <c r="H1938" s="15">
        <v>24.77</v>
      </c>
    </row>
    <row r="1939" spans="3:8" x14ac:dyDescent="0.3">
      <c r="C1939" s="11" t="s">
        <v>36</v>
      </c>
      <c r="D1939" s="11" t="s">
        <v>29</v>
      </c>
      <c r="E1939" s="11" t="s">
        <v>27</v>
      </c>
      <c r="F1939" s="11">
        <v>5</v>
      </c>
      <c r="G1939" s="20">
        <v>24.3</v>
      </c>
      <c r="H1939" s="15">
        <v>24.3</v>
      </c>
    </row>
    <row r="1940" spans="3:8" x14ac:dyDescent="0.3">
      <c r="C1940" s="9" t="s">
        <v>36</v>
      </c>
      <c r="D1940" s="9" t="s">
        <v>29</v>
      </c>
      <c r="E1940" s="9" t="s">
        <v>27</v>
      </c>
      <c r="F1940" s="9">
        <v>6</v>
      </c>
      <c r="G1940" s="19">
        <v>24.2</v>
      </c>
      <c r="H1940" s="14">
        <v>24.2</v>
      </c>
    </row>
    <row r="1941" spans="3:8" x14ac:dyDescent="0.3">
      <c r="C1941" s="9" t="s">
        <v>70</v>
      </c>
      <c r="D1941" s="9" t="s">
        <v>16</v>
      </c>
      <c r="E1941" s="9" t="s">
        <v>27</v>
      </c>
      <c r="F1941" s="9">
        <v>5</v>
      </c>
      <c r="G1941" s="19">
        <v>24.16</v>
      </c>
      <c r="H1941" s="14">
        <v>24.16</v>
      </c>
    </row>
    <row r="1942" spans="3:8" x14ac:dyDescent="0.3">
      <c r="C1942" s="11" t="s">
        <v>56</v>
      </c>
      <c r="D1942" s="11" t="s">
        <v>22</v>
      </c>
      <c r="E1942" s="11" t="s">
        <v>27</v>
      </c>
      <c r="F1942" s="11">
        <v>7</v>
      </c>
      <c r="G1942" s="20">
        <v>23.84</v>
      </c>
      <c r="H1942" s="15">
        <v>23.84</v>
      </c>
    </row>
    <row r="1943" spans="3:8" x14ac:dyDescent="0.3">
      <c r="C1943" s="11" t="s">
        <v>36</v>
      </c>
      <c r="D1943" s="11" t="s">
        <v>29</v>
      </c>
      <c r="E1943" s="11" t="s">
        <v>27</v>
      </c>
      <c r="F1943" s="11">
        <v>1</v>
      </c>
      <c r="G1943" s="20">
        <v>23.7</v>
      </c>
      <c r="H1943" s="15">
        <v>23.7</v>
      </c>
    </row>
    <row r="1944" spans="3:8" x14ac:dyDescent="0.3">
      <c r="C1944" s="9" t="s">
        <v>49</v>
      </c>
      <c r="D1944" s="9" t="s">
        <v>22</v>
      </c>
      <c r="E1944" s="9" t="s">
        <v>27</v>
      </c>
      <c r="F1944" s="9">
        <v>3</v>
      </c>
      <c r="G1944" s="19">
        <v>23.44</v>
      </c>
      <c r="H1944" s="14">
        <v>23.44</v>
      </c>
    </row>
    <row r="1945" spans="3:8" x14ac:dyDescent="0.3">
      <c r="C1945" s="9" t="s">
        <v>36</v>
      </c>
      <c r="D1945" s="9" t="s">
        <v>16</v>
      </c>
      <c r="E1945" s="9" t="s">
        <v>27</v>
      </c>
      <c r="F1945" s="9">
        <v>4</v>
      </c>
      <c r="G1945" s="19">
        <v>23.23</v>
      </c>
      <c r="H1945" s="14">
        <v>23.23</v>
      </c>
    </row>
    <row r="1946" spans="3:8" x14ac:dyDescent="0.3">
      <c r="C1946" s="11" t="s">
        <v>108</v>
      </c>
      <c r="D1946" s="11" t="s">
        <v>44</v>
      </c>
      <c r="E1946" s="11" t="s">
        <v>27</v>
      </c>
      <c r="F1946" s="11">
        <v>2</v>
      </c>
      <c r="G1946" s="20">
        <v>23.18</v>
      </c>
      <c r="H1946" s="15">
        <v>23.18</v>
      </c>
    </row>
    <row r="1947" spans="3:8" x14ac:dyDescent="0.3">
      <c r="C1947" s="9" t="s">
        <v>43</v>
      </c>
      <c r="D1947" s="9" t="s">
        <v>29</v>
      </c>
      <c r="E1947" s="9" t="s">
        <v>17</v>
      </c>
      <c r="F1947" s="9">
        <v>1</v>
      </c>
      <c r="G1947" s="19">
        <v>22.74</v>
      </c>
      <c r="H1947" s="14">
        <v>22.74</v>
      </c>
    </row>
    <row r="1948" spans="3:8" x14ac:dyDescent="0.3">
      <c r="C1948" s="11" t="s">
        <v>108</v>
      </c>
      <c r="D1948" s="11" t="s">
        <v>22</v>
      </c>
      <c r="E1948" s="11" t="s">
        <v>27</v>
      </c>
      <c r="F1948" s="11">
        <v>8</v>
      </c>
      <c r="G1948" s="20">
        <v>22.37</v>
      </c>
      <c r="H1948" s="15">
        <v>22.37</v>
      </c>
    </row>
    <row r="1949" spans="3:8" x14ac:dyDescent="0.3">
      <c r="C1949" s="9" t="s">
        <v>49</v>
      </c>
      <c r="D1949" s="9" t="s">
        <v>16</v>
      </c>
      <c r="E1949" s="9" t="s">
        <v>27</v>
      </c>
      <c r="F1949" s="9">
        <v>5</v>
      </c>
      <c r="G1949" s="19">
        <v>21.56</v>
      </c>
      <c r="H1949" s="14">
        <v>21.56</v>
      </c>
    </row>
    <row r="1950" spans="3:8" x14ac:dyDescent="0.3">
      <c r="C1950" s="9" t="s">
        <v>15</v>
      </c>
      <c r="D1950" s="9" t="s">
        <v>22</v>
      </c>
      <c r="E1950" s="9" t="s">
        <v>27</v>
      </c>
      <c r="F1950" s="9">
        <v>6</v>
      </c>
      <c r="G1950" s="19">
        <v>21.07</v>
      </c>
      <c r="H1950" s="14">
        <v>21.07</v>
      </c>
    </row>
    <row r="1951" spans="3:8" x14ac:dyDescent="0.3">
      <c r="C1951" s="9" t="s">
        <v>108</v>
      </c>
      <c r="D1951" s="9" t="s">
        <v>22</v>
      </c>
      <c r="E1951" s="9" t="s">
        <v>27</v>
      </c>
      <c r="F1951" s="9">
        <v>3</v>
      </c>
      <c r="G1951" s="19">
        <v>21.01</v>
      </c>
      <c r="H1951" s="14">
        <v>21.01</v>
      </c>
    </row>
    <row r="1952" spans="3:8" x14ac:dyDescent="0.3">
      <c r="C1952" s="9" t="s">
        <v>49</v>
      </c>
      <c r="D1952" s="9" t="s">
        <v>16</v>
      </c>
      <c r="E1952" s="9" t="s">
        <v>27</v>
      </c>
      <c r="F1952" s="9">
        <v>5</v>
      </c>
      <c r="G1952" s="19">
        <v>20.28</v>
      </c>
      <c r="H1952" s="14">
        <v>20.28</v>
      </c>
    </row>
    <row r="1953" spans="3:8" x14ac:dyDescent="0.3">
      <c r="C1953" s="9" t="s">
        <v>15</v>
      </c>
      <c r="D1953" s="9" t="s">
        <v>44</v>
      </c>
      <c r="E1953" s="9" t="s">
        <v>30</v>
      </c>
      <c r="F1953" s="9">
        <v>4</v>
      </c>
      <c r="G1953" s="19">
        <v>20.25</v>
      </c>
      <c r="H1953" s="14">
        <v>20.25</v>
      </c>
    </row>
    <row r="1954" spans="3:8" x14ac:dyDescent="0.3">
      <c r="C1954" s="9" t="s">
        <v>40</v>
      </c>
      <c r="D1954" s="9" t="s">
        <v>44</v>
      </c>
      <c r="E1954" s="9" t="s">
        <v>27</v>
      </c>
      <c r="F1954" s="9">
        <v>6</v>
      </c>
      <c r="G1954" s="19">
        <v>20.190000000000001</v>
      </c>
      <c r="H1954" s="14">
        <v>20.190000000000001</v>
      </c>
    </row>
    <row r="1955" spans="3:8" x14ac:dyDescent="0.3">
      <c r="C1955" s="11" t="s">
        <v>72</v>
      </c>
      <c r="D1955" s="11" t="s">
        <v>29</v>
      </c>
      <c r="E1955" s="11" t="s">
        <v>27</v>
      </c>
      <c r="F1955" s="11">
        <v>3</v>
      </c>
      <c r="G1955" s="20">
        <v>19.57</v>
      </c>
      <c r="H1955" s="15">
        <v>19.57</v>
      </c>
    </row>
    <row r="1956" spans="3:8" x14ac:dyDescent="0.3">
      <c r="C1956" s="11" t="s">
        <v>59</v>
      </c>
      <c r="D1956" s="11" t="s">
        <v>16</v>
      </c>
      <c r="E1956" s="11" t="s">
        <v>27</v>
      </c>
      <c r="F1956" s="11">
        <v>3</v>
      </c>
      <c r="G1956" s="20">
        <v>19.46</v>
      </c>
      <c r="H1956" s="15">
        <v>19.46</v>
      </c>
    </row>
    <row r="1957" spans="3:8" x14ac:dyDescent="0.3">
      <c r="C1957" s="11" t="s">
        <v>49</v>
      </c>
      <c r="D1957" s="11" t="s">
        <v>29</v>
      </c>
      <c r="E1957" s="11" t="s">
        <v>27</v>
      </c>
      <c r="F1957" s="11">
        <v>3</v>
      </c>
      <c r="G1957" s="20">
        <v>19.34</v>
      </c>
      <c r="H1957" s="15">
        <v>19.34</v>
      </c>
    </row>
    <row r="1958" spans="3:8" x14ac:dyDescent="0.3">
      <c r="C1958" s="11" t="s">
        <v>56</v>
      </c>
      <c r="D1958" s="11" t="s">
        <v>16</v>
      </c>
      <c r="E1958" s="11" t="s">
        <v>27</v>
      </c>
      <c r="F1958" s="11">
        <v>2</v>
      </c>
      <c r="G1958" s="20">
        <v>19.34</v>
      </c>
      <c r="H1958" s="15">
        <v>19.34</v>
      </c>
    </row>
    <row r="1959" spans="3:8" x14ac:dyDescent="0.3">
      <c r="C1959" s="9" t="s">
        <v>59</v>
      </c>
      <c r="D1959" s="9" t="s">
        <v>22</v>
      </c>
      <c r="E1959" s="9" t="s">
        <v>27</v>
      </c>
      <c r="F1959" s="9">
        <v>9</v>
      </c>
      <c r="G1959" s="19">
        <v>19.2</v>
      </c>
      <c r="H1959" s="14">
        <v>19.2</v>
      </c>
    </row>
    <row r="1960" spans="3:8" x14ac:dyDescent="0.3">
      <c r="C1960" s="9" t="s">
        <v>15</v>
      </c>
      <c r="D1960" s="9" t="s">
        <v>22</v>
      </c>
      <c r="E1960" s="9" t="s">
        <v>27</v>
      </c>
      <c r="F1960" s="9">
        <v>2</v>
      </c>
      <c r="G1960" s="19">
        <v>19</v>
      </c>
      <c r="H1960" s="14">
        <v>19</v>
      </c>
    </row>
    <row r="1961" spans="3:8" x14ac:dyDescent="0.3">
      <c r="C1961" s="11" t="s">
        <v>26</v>
      </c>
      <c r="D1961" s="11" t="s">
        <v>22</v>
      </c>
      <c r="E1961" s="11" t="s">
        <v>27</v>
      </c>
      <c r="F1961" s="11">
        <v>1</v>
      </c>
      <c r="G1961" s="20">
        <v>18.920000000000002</v>
      </c>
      <c r="H1961" s="15">
        <v>18.920000000000002</v>
      </c>
    </row>
    <row r="1962" spans="3:8" x14ac:dyDescent="0.3">
      <c r="C1962" s="11" t="s">
        <v>108</v>
      </c>
      <c r="D1962" s="11" t="s">
        <v>16</v>
      </c>
      <c r="E1962" s="11" t="s">
        <v>27</v>
      </c>
      <c r="F1962" s="11">
        <v>4</v>
      </c>
      <c r="G1962" s="20">
        <v>18.46</v>
      </c>
      <c r="H1962" s="15">
        <v>18.46</v>
      </c>
    </row>
    <row r="1963" spans="3:8" x14ac:dyDescent="0.3">
      <c r="C1963" s="9" t="s">
        <v>26</v>
      </c>
      <c r="D1963" s="9" t="s">
        <v>44</v>
      </c>
      <c r="E1963" s="9" t="s">
        <v>27</v>
      </c>
      <c r="F1963" s="9">
        <v>1</v>
      </c>
      <c r="G1963" s="19">
        <v>18.149999999999999</v>
      </c>
      <c r="H1963" s="14">
        <v>18.149999999999999</v>
      </c>
    </row>
    <row r="1964" spans="3:8" x14ac:dyDescent="0.3">
      <c r="C1964" s="11" t="s">
        <v>56</v>
      </c>
      <c r="D1964" s="11" t="s">
        <v>29</v>
      </c>
      <c r="E1964" s="11" t="s">
        <v>27</v>
      </c>
      <c r="F1964" s="11">
        <v>3</v>
      </c>
      <c r="G1964" s="20">
        <v>17.7</v>
      </c>
      <c r="H1964" s="15">
        <v>17.7</v>
      </c>
    </row>
    <row r="1965" spans="3:8" x14ac:dyDescent="0.3">
      <c r="C1965" s="11" t="s">
        <v>49</v>
      </c>
      <c r="D1965" s="11" t="s">
        <v>29</v>
      </c>
      <c r="E1965" s="11" t="s">
        <v>17</v>
      </c>
      <c r="F1965" s="11">
        <v>6</v>
      </c>
      <c r="G1965" s="20">
        <v>17.43</v>
      </c>
      <c r="H1965" s="15">
        <v>17.43</v>
      </c>
    </row>
    <row r="1966" spans="3:8" x14ac:dyDescent="0.3">
      <c r="C1966" s="9" t="s">
        <v>56</v>
      </c>
      <c r="D1966" s="9" t="s">
        <v>22</v>
      </c>
      <c r="E1966" s="9" t="s">
        <v>27</v>
      </c>
      <c r="F1966" s="9">
        <v>4</v>
      </c>
      <c r="G1966" s="19">
        <v>17.12</v>
      </c>
      <c r="H1966" s="14">
        <v>17.12</v>
      </c>
    </row>
    <row r="1967" spans="3:8" x14ac:dyDescent="0.3">
      <c r="C1967" s="11" t="s">
        <v>126</v>
      </c>
      <c r="D1967" s="11" t="s">
        <v>22</v>
      </c>
      <c r="E1967" s="11" t="s">
        <v>27</v>
      </c>
      <c r="F1967" s="11">
        <v>6</v>
      </c>
      <c r="G1967" s="20">
        <v>17</v>
      </c>
      <c r="H1967" s="15">
        <v>17</v>
      </c>
    </row>
    <row r="1968" spans="3:8" x14ac:dyDescent="0.3">
      <c r="C1968" s="11" t="s">
        <v>36</v>
      </c>
      <c r="D1968" s="11" t="s">
        <v>16</v>
      </c>
      <c r="E1968" s="11" t="s">
        <v>27</v>
      </c>
      <c r="F1968" s="11">
        <v>8</v>
      </c>
      <c r="G1968" s="20">
        <v>16.350000000000001</v>
      </c>
      <c r="H1968" s="15">
        <v>16.350000000000001</v>
      </c>
    </row>
    <row r="1969" spans="3:8" x14ac:dyDescent="0.3">
      <c r="C1969" s="9" t="s">
        <v>56</v>
      </c>
      <c r="D1969" s="9" t="s">
        <v>29</v>
      </c>
      <c r="E1969" s="9" t="s">
        <v>27</v>
      </c>
      <c r="F1969" s="9">
        <v>3</v>
      </c>
      <c r="G1969" s="19">
        <v>15.87</v>
      </c>
      <c r="H1969" s="14">
        <v>15.87</v>
      </c>
    </row>
    <row r="1970" spans="3:8" x14ac:dyDescent="0.3">
      <c r="C1970" s="9" t="s">
        <v>56</v>
      </c>
      <c r="D1970" s="9" t="s">
        <v>22</v>
      </c>
      <c r="E1970" s="9" t="s">
        <v>27</v>
      </c>
      <c r="F1970" s="9">
        <v>4</v>
      </c>
      <c r="G1970" s="19">
        <v>15.69</v>
      </c>
      <c r="H1970" s="14">
        <v>15.69</v>
      </c>
    </row>
    <row r="1971" spans="3:8" x14ac:dyDescent="0.3">
      <c r="C1971" s="9" t="s">
        <v>108</v>
      </c>
      <c r="D1971" s="9" t="s">
        <v>29</v>
      </c>
      <c r="E1971" s="9" t="s">
        <v>27</v>
      </c>
      <c r="F1971" s="9">
        <v>7</v>
      </c>
      <c r="G1971" s="19">
        <v>15.61</v>
      </c>
      <c r="H1971" s="14">
        <v>15.61</v>
      </c>
    </row>
    <row r="1972" spans="3:8" x14ac:dyDescent="0.3">
      <c r="C1972" s="11" t="s">
        <v>40</v>
      </c>
      <c r="D1972" s="11" t="s">
        <v>22</v>
      </c>
      <c r="E1972" s="11" t="s">
        <v>27</v>
      </c>
      <c r="F1972" s="11">
        <v>5</v>
      </c>
      <c r="G1972" s="20">
        <v>15.6</v>
      </c>
      <c r="H1972" s="15">
        <v>15.6</v>
      </c>
    </row>
    <row r="1973" spans="3:8" x14ac:dyDescent="0.3">
      <c r="C1973" s="11" t="s">
        <v>56</v>
      </c>
      <c r="D1973" s="11" t="s">
        <v>22</v>
      </c>
      <c r="E1973" s="11" t="s">
        <v>27</v>
      </c>
      <c r="F1973" s="11">
        <v>4</v>
      </c>
      <c r="G1973" s="20">
        <v>14.96</v>
      </c>
      <c r="H1973" s="15">
        <v>14.96</v>
      </c>
    </row>
    <row r="1974" spans="3:8" x14ac:dyDescent="0.3">
      <c r="C1974" s="9" t="s">
        <v>56</v>
      </c>
      <c r="D1974" s="9" t="s">
        <v>29</v>
      </c>
      <c r="E1974" s="9" t="s">
        <v>27</v>
      </c>
      <c r="F1974" s="9">
        <v>6</v>
      </c>
      <c r="G1974" s="19">
        <v>14.85</v>
      </c>
      <c r="H1974" s="14">
        <v>14.85</v>
      </c>
    </row>
    <row r="1975" spans="3:8" x14ac:dyDescent="0.3">
      <c r="C1975" s="9" t="s">
        <v>70</v>
      </c>
      <c r="D1975" s="9" t="s">
        <v>22</v>
      </c>
      <c r="E1975" s="9" t="s">
        <v>27</v>
      </c>
      <c r="F1975" s="9">
        <v>5</v>
      </c>
      <c r="G1975" s="19">
        <v>14.76</v>
      </c>
      <c r="H1975" s="14">
        <v>14.76</v>
      </c>
    </row>
    <row r="1976" spans="3:8" x14ac:dyDescent="0.3">
      <c r="C1976" s="9" t="s">
        <v>56</v>
      </c>
      <c r="D1976" s="9" t="s">
        <v>29</v>
      </c>
      <c r="E1976" s="9" t="s">
        <v>27</v>
      </c>
      <c r="F1976" s="9">
        <v>4</v>
      </c>
      <c r="G1976" s="19">
        <v>14.75</v>
      </c>
      <c r="H1976" s="14">
        <v>14.75</v>
      </c>
    </row>
    <row r="1977" spans="3:8" x14ac:dyDescent="0.3">
      <c r="C1977" s="9" t="s">
        <v>56</v>
      </c>
      <c r="D1977" s="9" t="s">
        <v>44</v>
      </c>
      <c r="E1977" s="9" t="s">
        <v>27</v>
      </c>
      <c r="F1977" s="9">
        <v>2</v>
      </c>
      <c r="G1977" s="19">
        <v>14.39</v>
      </c>
      <c r="H1977" s="14">
        <v>14.39</v>
      </c>
    </row>
    <row r="1978" spans="3:8" x14ac:dyDescent="0.3">
      <c r="C1978" s="9" t="s">
        <v>56</v>
      </c>
      <c r="D1978" s="9" t="s">
        <v>29</v>
      </c>
      <c r="E1978" s="9" t="s">
        <v>27</v>
      </c>
      <c r="F1978" s="9">
        <v>1</v>
      </c>
      <c r="G1978" s="19">
        <v>13.96</v>
      </c>
      <c r="H1978" s="14">
        <v>13.96</v>
      </c>
    </row>
    <row r="1979" spans="3:8" x14ac:dyDescent="0.3">
      <c r="C1979" s="9" t="s">
        <v>36</v>
      </c>
      <c r="D1979" s="9" t="s">
        <v>22</v>
      </c>
      <c r="E1979" s="9" t="s">
        <v>27</v>
      </c>
      <c r="F1979" s="9">
        <v>3</v>
      </c>
      <c r="G1979" s="19">
        <v>13.71</v>
      </c>
      <c r="H1979" s="14">
        <v>13.71</v>
      </c>
    </row>
    <row r="1980" spans="3:8" x14ac:dyDescent="0.3">
      <c r="C1980" s="9" t="s">
        <v>108</v>
      </c>
      <c r="D1980" s="9" t="s">
        <v>29</v>
      </c>
      <c r="E1980" s="9" t="s">
        <v>27</v>
      </c>
      <c r="F1980" s="9">
        <v>4</v>
      </c>
      <c r="G1980" s="19">
        <v>13.42</v>
      </c>
      <c r="H1980" s="14">
        <v>13.42</v>
      </c>
    </row>
    <row r="1981" spans="3:8" x14ac:dyDescent="0.3">
      <c r="C1981" s="9" t="s">
        <v>56</v>
      </c>
      <c r="D1981" s="9" t="s">
        <v>22</v>
      </c>
      <c r="E1981" s="9" t="s">
        <v>27</v>
      </c>
      <c r="F1981" s="9">
        <v>1</v>
      </c>
      <c r="G1981" s="19">
        <v>13.04</v>
      </c>
      <c r="H1981" s="14">
        <v>13.04</v>
      </c>
    </row>
    <row r="1982" spans="3:8" x14ac:dyDescent="0.3">
      <c r="C1982" s="9" t="s">
        <v>56</v>
      </c>
      <c r="D1982" s="9" t="s">
        <v>16</v>
      </c>
      <c r="E1982" s="9" t="s">
        <v>17</v>
      </c>
      <c r="F1982" s="9">
        <v>1</v>
      </c>
      <c r="G1982" s="19">
        <v>12.74</v>
      </c>
      <c r="H1982" s="14">
        <v>12.74</v>
      </c>
    </row>
    <row r="1983" spans="3:8" x14ac:dyDescent="0.3">
      <c r="C1983" s="11" t="s">
        <v>108</v>
      </c>
      <c r="D1983" s="11" t="s">
        <v>22</v>
      </c>
      <c r="E1983" s="11" t="s">
        <v>27</v>
      </c>
      <c r="F1983" s="11">
        <v>6</v>
      </c>
      <c r="G1983" s="20">
        <v>12.61</v>
      </c>
      <c r="H1983" s="15">
        <v>12.61</v>
      </c>
    </row>
    <row r="1984" spans="3:8" x14ac:dyDescent="0.3">
      <c r="C1984" s="9" t="s">
        <v>15</v>
      </c>
      <c r="D1984" s="9" t="s">
        <v>29</v>
      </c>
      <c r="E1984" s="9" t="s">
        <v>27</v>
      </c>
      <c r="F1984" s="9">
        <v>4</v>
      </c>
      <c r="G1984" s="19">
        <v>12.49</v>
      </c>
      <c r="H1984" s="14">
        <v>12.49</v>
      </c>
    </row>
    <row r="1985" spans="3:8" x14ac:dyDescent="0.3">
      <c r="C1985" s="9" t="s">
        <v>56</v>
      </c>
      <c r="D1985" s="9" t="s">
        <v>29</v>
      </c>
      <c r="E1985" s="9" t="s">
        <v>27</v>
      </c>
      <c r="F1985" s="9">
        <v>1</v>
      </c>
      <c r="G1985" s="19">
        <v>11.87</v>
      </c>
      <c r="H1985" s="14">
        <v>11.87</v>
      </c>
    </row>
    <row r="1986" spans="3:8" x14ac:dyDescent="0.3">
      <c r="C1986" s="11" t="s">
        <v>43</v>
      </c>
      <c r="D1986" s="11" t="s">
        <v>44</v>
      </c>
      <c r="E1986" s="11" t="s">
        <v>17</v>
      </c>
      <c r="F1986" s="11">
        <v>1</v>
      </c>
      <c r="G1986" s="20">
        <v>11.81</v>
      </c>
      <c r="H1986" s="15">
        <v>11.81</v>
      </c>
    </row>
    <row r="1987" spans="3:8" x14ac:dyDescent="0.3">
      <c r="C1987" s="11" t="s">
        <v>49</v>
      </c>
      <c r="D1987" s="11" t="s">
        <v>44</v>
      </c>
      <c r="E1987" s="11" t="s">
        <v>27</v>
      </c>
      <c r="F1987" s="11">
        <v>6</v>
      </c>
      <c r="G1987" s="20">
        <v>11.15</v>
      </c>
      <c r="H1987" s="15">
        <v>11.15</v>
      </c>
    </row>
    <row r="1988" spans="3:8" x14ac:dyDescent="0.3">
      <c r="C1988" s="11" t="s">
        <v>43</v>
      </c>
      <c r="D1988" s="11" t="s">
        <v>44</v>
      </c>
      <c r="E1988" s="11" t="s">
        <v>27</v>
      </c>
      <c r="F1988" s="11">
        <v>2</v>
      </c>
      <c r="G1988" s="20">
        <v>11.15</v>
      </c>
      <c r="H1988" s="15">
        <v>11.15</v>
      </c>
    </row>
    <row r="1989" spans="3:8" x14ac:dyDescent="0.3">
      <c r="C1989" s="9" t="s">
        <v>59</v>
      </c>
      <c r="D1989" s="9" t="s">
        <v>29</v>
      </c>
      <c r="E1989" s="9" t="s">
        <v>27</v>
      </c>
      <c r="F1989" s="9">
        <v>1</v>
      </c>
      <c r="G1989" s="19">
        <v>11.08</v>
      </c>
      <c r="H1989" s="14">
        <v>11.08</v>
      </c>
    </row>
    <row r="1990" spans="3:8" x14ac:dyDescent="0.3">
      <c r="C1990" s="11" t="s">
        <v>40</v>
      </c>
      <c r="D1990" s="11" t="s">
        <v>22</v>
      </c>
      <c r="E1990" s="11" t="s">
        <v>30</v>
      </c>
      <c r="F1990" s="11">
        <v>1</v>
      </c>
      <c r="G1990" s="20">
        <v>10.62</v>
      </c>
      <c r="H1990" s="15">
        <v>10.62</v>
      </c>
    </row>
    <row r="1991" spans="3:8" x14ac:dyDescent="0.3">
      <c r="C1991" s="11" t="s">
        <v>108</v>
      </c>
      <c r="D1991" s="11" t="s">
        <v>22</v>
      </c>
      <c r="E1991" s="11" t="s">
        <v>27</v>
      </c>
      <c r="F1991" s="11">
        <v>1</v>
      </c>
      <c r="G1991" s="20">
        <v>10.59</v>
      </c>
      <c r="H1991" s="15">
        <v>10.59</v>
      </c>
    </row>
    <row r="1992" spans="3:8" x14ac:dyDescent="0.3">
      <c r="C1992" s="9" t="s">
        <v>43</v>
      </c>
      <c r="D1992" s="9" t="s">
        <v>22</v>
      </c>
      <c r="E1992" s="9" t="s">
        <v>27</v>
      </c>
      <c r="F1992" s="9">
        <v>1</v>
      </c>
      <c r="G1992" s="19">
        <v>10.48</v>
      </c>
      <c r="H1992" s="14">
        <v>10.48</v>
      </c>
    </row>
    <row r="1993" spans="3:8" x14ac:dyDescent="0.3">
      <c r="C1993" s="11" t="s">
        <v>15</v>
      </c>
      <c r="D1993" s="11" t="s">
        <v>22</v>
      </c>
      <c r="E1993" s="11" t="s">
        <v>27</v>
      </c>
      <c r="F1993" s="11">
        <v>1</v>
      </c>
      <c r="G1993" s="20">
        <v>10.48</v>
      </c>
      <c r="H1993" s="15">
        <v>10.48</v>
      </c>
    </row>
    <row r="1994" spans="3:8" x14ac:dyDescent="0.3">
      <c r="C1994" s="11" t="s">
        <v>56</v>
      </c>
      <c r="D1994" s="11" t="s">
        <v>22</v>
      </c>
      <c r="E1994" s="11" t="s">
        <v>27</v>
      </c>
      <c r="F1994" s="11">
        <v>2</v>
      </c>
      <c r="G1994" s="20">
        <v>10.43</v>
      </c>
      <c r="H1994" s="15">
        <v>10.43</v>
      </c>
    </row>
    <row r="1995" spans="3:8" x14ac:dyDescent="0.3">
      <c r="C1995" s="11" t="s">
        <v>56</v>
      </c>
      <c r="D1995" s="11" t="s">
        <v>44</v>
      </c>
      <c r="E1995" s="11" t="s">
        <v>27</v>
      </c>
      <c r="F1995" s="11">
        <v>3</v>
      </c>
      <c r="G1995" s="20">
        <v>10.33</v>
      </c>
      <c r="H1995" s="15">
        <v>10.33</v>
      </c>
    </row>
    <row r="1996" spans="3:8" x14ac:dyDescent="0.3">
      <c r="C1996" s="9" t="s">
        <v>15</v>
      </c>
      <c r="D1996" s="9" t="s">
        <v>44</v>
      </c>
      <c r="E1996" s="9" t="s">
        <v>27</v>
      </c>
      <c r="F1996" s="9">
        <v>1</v>
      </c>
      <c r="G1996" s="19">
        <v>9.75</v>
      </c>
      <c r="H1996" s="14">
        <v>9.75</v>
      </c>
    </row>
    <row r="1997" spans="3:8" x14ac:dyDescent="0.3">
      <c r="C1997" s="11" t="s">
        <v>72</v>
      </c>
      <c r="D1997" s="11" t="s">
        <v>22</v>
      </c>
      <c r="E1997" s="11" t="s">
        <v>27</v>
      </c>
      <c r="F1997" s="11">
        <v>1</v>
      </c>
      <c r="G1997" s="20">
        <v>9.69</v>
      </c>
      <c r="H1997" s="15">
        <v>9.69</v>
      </c>
    </row>
    <row r="1998" spans="3:8" x14ac:dyDescent="0.3">
      <c r="C1998" s="11" t="s">
        <v>265</v>
      </c>
      <c r="D1998" s="11" t="s">
        <v>16</v>
      </c>
      <c r="E1998" s="11" t="s">
        <v>27</v>
      </c>
      <c r="F1998" s="11">
        <v>2</v>
      </c>
      <c r="G1998" s="20">
        <v>9.3699999999999992</v>
      </c>
      <c r="H1998" s="15">
        <v>9.3699999999999992</v>
      </c>
    </row>
    <row r="1999" spans="3:8" x14ac:dyDescent="0.3">
      <c r="C1999" s="11" t="s">
        <v>265</v>
      </c>
      <c r="D1999" s="11" t="s">
        <v>22</v>
      </c>
      <c r="E1999" s="11" t="s">
        <v>27</v>
      </c>
      <c r="F1999" s="11">
        <v>4</v>
      </c>
      <c r="G1999" s="20">
        <v>8.8699999999999992</v>
      </c>
      <c r="H1999" s="15">
        <v>8.8699999999999992</v>
      </c>
    </row>
    <row r="2000" spans="3:8" x14ac:dyDescent="0.3">
      <c r="C2000" s="9" t="s">
        <v>56</v>
      </c>
      <c r="D2000" s="9" t="s">
        <v>16</v>
      </c>
      <c r="E2000" s="9" t="s">
        <v>27</v>
      </c>
      <c r="F2000" s="9">
        <v>3</v>
      </c>
      <c r="G2000" s="19">
        <v>8.6</v>
      </c>
      <c r="H2000" s="14">
        <v>8.6</v>
      </c>
    </row>
    <row r="2001" spans="3:8" x14ac:dyDescent="0.3">
      <c r="C2001" s="11" t="s">
        <v>36</v>
      </c>
      <c r="D2001" s="11" t="s">
        <v>16</v>
      </c>
      <c r="E2001" s="11" t="s">
        <v>17</v>
      </c>
      <c r="F2001" s="11">
        <v>1</v>
      </c>
      <c r="G2001" s="20">
        <v>8.48</v>
      </c>
      <c r="H2001" s="15">
        <v>8.48</v>
      </c>
    </row>
    <row r="2002" spans="3:8" x14ac:dyDescent="0.3">
      <c r="C2002" s="11" t="s">
        <v>36</v>
      </c>
      <c r="D2002" s="11" t="s">
        <v>22</v>
      </c>
      <c r="E2002" s="11" t="s">
        <v>27</v>
      </c>
      <c r="F2002" s="11">
        <v>2</v>
      </c>
      <c r="G2002" s="20">
        <v>7.98</v>
      </c>
      <c r="H2002" s="15">
        <v>7.98</v>
      </c>
    </row>
    <row r="2003" spans="3:8" x14ac:dyDescent="0.3">
      <c r="C2003" s="11" t="s">
        <v>108</v>
      </c>
      <c r="D2003" s="11" t="s">
        <v>22</v>
      </c>
      <c r="E2003" s="11" t="s">
        <v>27</v>
      </c>
      <c r="F2003" s="11">
        <v>1</v>
      </c>
      <c r="G2003" s="20">
        <v>7.64</v>
      </c>
      <c r="H2003" s="15">
        <v>7.64</v>
      </c>
    </row>
    <row r="2004" spans="3:8" x14ac:dyDescent="0.3">
      <c r="C2004" s="11" t="s">
        <v>40</v>
      </c>
      <c r="D2004" s="11" t="s">
        <v>16</v>
      </c>
      <c r="E2004" s="11" t="s">
        <v>17</v>
      </c>
      <c r="F2004" s="11">
        <v>1</v>
      </c>
      <c r="G2004" s="20">
        <v>7.15</v>
      </c>
      <c r="H2004" s="15">
        <v>7.15</v>
      </c>
    </row>
    <row r="2005" spans="3:8" x14ac:dyDescent="0.3">
      <c r="C2005" s="11" t="s">
        <v>59</v>
      </c>
      <c r="D2005" s="11" t="s">
        <v>44</v>
      </c>
      <c r="E2005" s="11" t="s">
        <v>27</v>
      </c>
      <c r="F2005" s="11">
        <v>1</v>
      </c>
      <c r="G2005" s="20">
        <v>3.2</v>
      </c>
      <c r="H2005" s="15">
        <v>3.2</v>
      </c>
    </row>
    <row r="2006" spans="3:8" x14ac:dyDescent="0.3">
      <c r="C2006" s="9" t="s">
        <v>15</v>
      </c>
      <c r="D2006" s="9" t="s">
        <v>22</v>
      </c>
      <c r="E2006" s="9" t="s">
        <v>27</v>
      </c>
      <c r="F2006" s="9">
        <v>1</v>
      </c>
      <c r="G2006" s="19">
        <v>2.2400000000000002</v>
      </c>
      <c r="H2006" s="14">
        <v>2.2400000000000002</v>
      </c>
    </row>
  </sheetData>
  <sortState xmlns:xlrd2="http://schemas.microsoft.com/office/spreadsheetml/2017/richdata2" ref="C5:H2006">
    <sortCondition descending="1" ref="G4:G2006"/>
  </sortState>
  <conditionalFormatting sqref="G1:G1048576">
    <cfRule type="top10" dxfId="40" priority="1" rank="10"/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{E0E1D90C-2C9E-47A8-B708-0FFB51F819BF}</x14:id>
        </ext>
      </extLst>
    </cfRule>
  </conditionalFormatting>
  <conditionalFormatting sqref="H1:H1048576">
    <cfRule type="dataBar" priority="4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{9C22742F-69E4-4911-821F-974C891170FA}</x14:id>
        </ext>
      </extLst>
    </cfRule>
  </conditionalFormatting>
  <conditionalFormatting sqref="F1:F1048576">
    <cfRule type="top10" dxfId="39" priority="2" rank="10"/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{70FA1C0E-5E8F-4E6A-A28C-26BB2148BE11}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E1D90C-2C9E-47A8-B708-0FFB51F81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9C22742F-69E4-4911-821F-974C89117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70FA1C0E-5E8F-4E6A-A28C-26BB2148B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EEAB-DA18-45B2-9695-24E733F408B5}">
  <dimension ref="A2:D15"/>
  <sheetViews>
    <sheetView workbookViewId="0">
      <selection activeCell="F17" sqref="F17"/>
    </sheetView>
  </sheetViews>
  <sheetFormatPr defaultRowHeight="14.4" x14ac:dyDescent="0.3"/>
  <cols>
    <col min="2" max="2" width="13.6640625" customWidth="1"/>
    <col min="3" max="3" width="11.109375" bestFit="1" customWidth="1"/>
    <col min="4" max="4" width="11.109375" customWidth="1"/>
  </cols>
  <sheetData>
    <row r="2" spans="1:4" s="3" customFormat="1" ht="43.8" customHeight="1" x14ac:dyDescent="0.7">
      <c r="A2" s="5">
        <v>1</v>
      </c>
      <c r="B2" s="7" t="s">
        <v>293</v>
      </c>
      <c r="C2" s="7"/>
      <c r="D2" s="7"/>
    </row>
    <row r="6" spans="1:4" x14ac:dyDescent="0.3">
      <c r="C6" t="s">
        <v>4</v>
      </c>
      <c r="D6" t="s">
        <v>295</v>
      </c>
    </row>
    <row r="7" spans="1:4" x14ac:dyDescent="0.3">
      <c r="B7" t="s">
        <v>296</v>
      </c>
      <c r="C7" s="8">
        <f>AVERAGE(Canada_data[Sales])</f>
        <v>1716.6916593406577</v>
      </c>
      <c r="D7">
        <f>AVERAGE(Canada_data[Order Quantity])</f>
        <v>25.756243756243755</v>
      </c>
    </row>
    <row r="8" spans="1:4" x14ac:dyDescent="0.3">
      <c r="B8" t="s">
        <v>297</v>
      </c>
      <c r="C8" s="8">
        <f>MEDIAN(Canada_data[Sales])</f>
        <v>403.65975000000003</v>
      </c>
      <c r="D8">
        <f>MEDIAN(Canada_data[Order Quantity])</f>
        <v>26</v>
      </c>
    </row>
    <row r="9" spans="1:4" x14ac:dyDescent="0.3">
      <c r="B9" t="s">
        <v>298</v>
      </c>
      <c r="C9" s="8">
        <f>MIN(Canada_data[[#This Row],[Sales]])</f>
        <v>384.41</v>
      </c>
      <c r="D9">
        <f>MIN(Canada_data[Order Quantity])</f>
        <v>1</v>
      </c>
    </row>
    <row r="10" spans="1:4" x14ac:dyDescent="0.3">
      <c r="B10" t="s">
        <v>299</v>
      </c>
      <c r="C10" s="8">
        <f>MAX(Canada_data[Sales])</f>
        <v>29345.27</v>
      </c>
      <c r="D10">
        <f>MAX(Canada_data[Order Quantity])</f>
        <v>50</v>
      </c>
    </row>
    <row r="11" spans="1:4" x14ac:dyDescent="0.3">
      <c r="B11" t="s">
        <v>300</v>
      </c>
      <c r="C11" s="8">
        <f>C10-C9</f>
        <v>28960.86</v>
      </c>
      <c r="D11">
        <f>D10-D9</f>
        <v>49</v>
      </c>
    </row>
    <row r="12" spans="1:4" x14ac:dyDescent="0.3">
      <c r="C12" s="8"/>
    </row>
    <row r="13" spans="1:4" x14ac:dyDescent="0.3">
      <c r="B13" t="s">
        <v>301</v>
      </c>
      <c r="C13" s="8"/>
    </row>
    <row r="14" spans="1:4" x14ac:dyDescent="0.3">
      <c r="B14" t="s">
        <v>302</v>
      </c>
      <c r="C14" s="8">
        <f>_xlfn.PERCENTILE.EXC(Canada_data[Sales],0.25)</f>
        <v>138.99</v>
      </c>
      <c r="D14">
        <f>_xlfn.PERCENTILE.EXC(Canada_data[Order Quantity],0.25)</f>
        <v>13.75</v>
      </c>
    </row>
    <row r="15" spans="1:4" x14ac:dyDescent="0.3">
      <c r="B15" t="s">
        <v>303</v>
      </c>
      <c r="C15" s="8">
        <f>_xlfn.QUARTILE.EXC(Canada_data[Sales],3)</f>
        <v>1597.8574999999998</v>
      </c>
      <c r="D15">
        <f>_xlfn.QUARTILE.EXC(Canada_data[Order Quantity],3)</f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8C08-42CC-4805-ADD6-65FCF364CCF5}">
  <dimension ref="A2:H17"/>
  <sheetViews>
    <sheetView workbookViewId="0">
      <selection activeCell="E14" sqref="E14"/>
    </sheetView>
  </sheetViews>
  <sheetFormatPr defaultRowHeight="14.4" x14ac:dyDescent="0.3"/>
  <cols>
    <col min="3" max="3" width="19.109375" customWidth="1"/>
    <col min="4" max="4" width="12.5546875" bestFit="1" customWidth="1"/>
  </cols>
  <sheetData>
    <row r="2" spans="1:8" s="3" customFormat="1" ht="43.8" customHeight="1" x14ac:dyDescent="0.7">
      <c r="A2" s="5">
        <v>3</v>
      </c>
      <c r="B2" s="7" t="s">
        <v>306</v>
      </c>
      <c r="C2" s="7"/>
      <c r="D2" s="7"/>
      <c r="G2" s="16"/>
      <c r="H2" s="12"/>
    </row>
    <row r="4" spans="1:8" ht="15.6" x14ac:dyDescent="0.3">
      <c r="C4" s="21" t="s">
        <v>307</v>
      </c>
      <c r="D4" s="22" t="s">
        <v>4</v>
      </c>
      <c r="E4" s="22" t="s">
        <v>308</v>
      </c>
    </row>
    <row r="5" spans="1:8" x14ac:dyDescent="0.3">
      <c r="C5" s="27" t="s">
        <v>56</v>
      </c>
      <c r="D5" s="8">
        <f>SUMIF(Canada_data[Province],C5,Canada_data[Sales])</f>
        <v>656741.98549999949</v>
      </c>
      <c r="E5" s="24">
        <f>SUMIF(Canada_data[Province],C5,Canada_data[Order Quantity])</f>
        <v>11330</v>
      </c>
    </row>
    <row r="6" spans="1:8" x14ac:dyDescent="0.3">
      <c r="C6" s="11" t="s">
        <v>59</v>
      </c>
      <c r="D6" s="8">
        <f>SUMIF(Canada_data[Province],C6,Canada_data[Sales])</f>
        <v>450166.44250000024</v>
      </c>
      <c r="E6" s="24">
        <f>SUMIF(Canada_data[Province],C6,Canada_data[Order Quantity])</f>
        <v>5353</v>
      </c>
    </row>
    <row r="7" spans="1:8" x14ac:dyDescent="0.3">
      <c r="C7" s="9" t="s">
        <v>15</v>
      </c>
      <c r="D7" s="8">
        <f>SUMIF(Canada_data[Province],C7,Canada_data[Sales])</f>
        <v>390621.84249999997</v>
      </c>
      <c r="E7" s="24">
        <f>SUMIF(Canada_data[Province],C7,Canada_data[Order Quantity])</f>
        <v>6451</v>
      </c>
    </row>
    <row r="8" spans="1:8" x14ac:dyDescent="0.3">
      <c r="C8" s="11" t="s">
        <v>40</v>
      </c>
      <c r="D8" s="8">
        <f>SUMIF(Canada_data[Province],C8,Canada_data[Sales])</f>
        <v>386643.80650000001</v>
      </c>
      <c r="E8" s="24">
        <f>SUMIF(Canada_data[Province],C8,Canada_data[Order Quantity])</f>
        <v>4890</v>
      </c>
    </row>
    <row r="9" spans="1:8" x14ac:dyDescent="0.3">
      <c r="C9" s="9" t="s">
        <v>108</v>
      </c>
      <c r="D9" s="8">
        <f>SUMIF(Canada_data[Province],C9,Canada_data[Sales])</f>
        <v>324916.79500000004</v>
      </c>
      <c r="E9" s="24">
        <f>SUMIF(Canada_data[Province],C9,Canada_data[Order Quantity])</f>
        <v>5650</v>
      </c>
    </row>
    <row r="10" spans="1:8" x14ac:dyDescent="0.3">
      <c r="C10" s="9" t="s">
        <v>36</v>
      </c>
      <c r="D10" s="8">
        <f>SUMIF(Canada_data[Province],C10,Canada_data[Sales])</f>
        <v>319538.28800000012</v>
      </c>
      <c r="E10" s="24">
        <f>SUMIF(Canada_data[Province],C10,Canada_data[Order Quantity])</f>
        <v>4733</v>
      </c>
    </row>
    <row r="11" spans="1:8" x14ac:dyDescent="0.3">
      <c r="C11" s="9" t="s">
        <v>49</v>
      </c>
      <c r="D11" s="8">
        <f>SUMIF(Canada_data[Province],C11,Canada_data[Sales])</f>
        <v>271317.31049999991</v>
      </c>
      <c r="E11" s="24">
        <f>SUMIF(Canada_data[Province],C11,Canada_data[Order Quantity])</f>
        <v>3337</v>
      </c>
    </row>
    <row r="12" spans="1:8" x14ac:dyDescent="0.3">
      <c r="C12" s="9" t="s">
        <v>26</v>
      </c>
      <c r="D12" s="8">
        <f>SUMIF(Canada_data[Province],C12,Canada_data[Sales])</f>
        <v>240698.73650000012</v>
      </c>
      <c r="E12" s="24">
        <f>SUMIF(Canada_data[Province],C12,Canada_data[Order Quantity])</f>
        <v>2736</v>
      </c>
    </row>
    <row r="13" spans="1:8" x14ac:dyDescent="0.3">
      <c r="C13" s="9" t="s">
        <v>43</v>
      </c>
      <c r="D13" s="8">
        <f>SUMIF(Canada_data[Province],C13,Canada_data[Sales])</f>
        <v>194691.64349999998</v>
      </c>
      <c r="E13" s="24">
        <f>SUMIF(Canada_data[Province],C13,Canada_data[Order Quantity])</f>
        <v>2890</v>
      </c>
    </row>
    <row r="14" spans="1:8" x14ac:dyDescent="0.3">
      <c r="C14" s="9" t="s">
        <v>126</v>
      </c>
      <c r="D14" s="8">
        <f>SUMIF(Canada_data[Province],C14,Canada_data[Sales])</f>
        <v>93491.780000000013</v>
      </c>
      <c r="E14" s="24">
        <f>SUMIF(Canada_data[Province],C14,Canada_data[Order Quantity])</f>
        <v>1524</v>
      </c>
    </row>
    <row r="15" spans="1:8" x14ac:dyDescent="0.3">
      <c r="C15" s="9" t="s">
        <v>72</v>
      </c>
      <c r="D15" s="8">
        <f>SUMIF(Canada_data[Province],C15,Canada_data[Sales])</f>
        <v>49772.447</v>
      </c>
      <c r="E15" s="24">
        <f>SUMIF(Canada_data[Province],C15,Canada_data[Order Quantity])</f>
        <v>1612</v>
      </c>
    </row>
    <row r="16" spans="1:8" x14ac:dyDescent="0.3">
      <c r="C16" s="11" t="s">
        <v>70</v>
      </c>
      <c r="D16" s="8">
        <f>SUMIF(Canada_data[Province],C16,Canada_data[Sales])</f>
        <v>38899.920999999995</v>
      </c>
      <c r="E16" s="24">
        <f>SUMIF(Canada_data[Province],C16,Canada_data[Order Quantity])</f>
        <v>693</v>
      </c>
    </row>
    <row r="17" spans="3:5" x14ac:dyDescent="0.3">
      <c r="C17" s="11" t="s">
        <v>265</v>
      </c>
      <c r="D17" s="8">
        <f>SUMIF(Canada_data[Province],C17,Canada_data[Sales])</f>
        <v>19315.7035</v>
      </c>
      <c r="E17" s="24">
        <f>SUMIF(Canada_data[Province],C17,Canada_data[Order Quantity])</f>
        <v>365</v>
      </c>
    </row>
  </sheetData>
  <sortState xmlns:xlrd2="http://schemas.microsoft.com/office/spreadsheetml/2017/richdata2" ref="C5:E17">
    <sortCondition descending="1" ref="D4:D17"/>
  </sortState>
  <conditionalFormatting sqref="G2">
    <cfRule type="top10" dxfId="38" priority="1" rank="10"/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{E7D5C8E1-E944-45DD-B2A9-F24628BFA9E6}</x14:id>
        </ext>
      </extLst>
    </cfRule>
  </conditionalFormatting>
  <conditionalFormatting sqref="H2">
    <cfRule type="dataBar" priority="4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{D083C8E3-907E-4A77-94E5-08AA530667CA}</x14:id>
        </ext>
      </extLst>
    </cfRule>
  </conditionalFormatting>
  <conditionalFormatting sqref="F2">
    <cfRule type="top10" dxfId="37" priority="2" rank="10"/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{09CF079B-C659-4FED-A5CF-BCB8ACA86912}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D5C8E1-E944-45DD-B2A9-F24628BFA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D083C8E3-907E-4A77-94E5-08AA53066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09CF079B-C659-4FED-A5CF-BCB8ACA86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B898-BF73-4BE8-92F4-D5EF76858E1E}">
  <dimension ref="A2:H18"/>
  <sheetViews>
    <sheetView workbookViewId="0">
      <selection activeCell="A2" sqref="A2:XFD2"/>
    </sheetView>
  </sheetViews>
  <sheetFormatPr defaultRowHeight="14.4" x14ac:dyDescent="0.3"/>
  <cols>
    <col min="2" max="2" width="18.77734375" bestFit="1" customWidth="1"/>
    <col min="3" max="3" width="11.6640625" bestFit="1" customWidth="1"/>
    <col min="4" max="4" width="20.21875" bestFit="1" customWidth="1"/>
  </cols>
  <sheetData>
    <row r="2" spans="1:8" s="3" customFormat="1" ht="43.8" customHeight="1" x14ac:dyDescent="0.7">
      <c r="A2" s="5">
        <v>4</v>
      </c>
      <c r="B2" s="7" t="s">
        <v>309</v>
      </c>
      <c r="C2" s="7"/>
      <c r="D2" s="7"/>
      <c r="G2" s="16"/>
      <c r="H2" s="12"/>
    </row>
    <row r="5" spans="1:8" x14ac:dyDescent="0.3">
      <c r="B5" s="25" t="s">
        <v>310</v>
      </c>
      <c r="C5" t="s">
        <v>311</v>
      </c>
      <c r="D5" t="s">
        <v>312</v>
      </c>
    </row>
    <row r="6" spans="1:8" x14ac:dyDescent="0.3">
      <c r="B6" s="26" t="s">
        <v>56</v>
      </c>
      <c r="C6" s="8">
        <v>656741.98549999949</v>
      </c>
      <c r="D6" s="28">
        <v>11330</v>
      </c>
    </row>
    <row r="7" spans="1:8" x14ac:dyDescent="0.3">
      <c r="B7" s="26" t="s">
        <v>59</v>
      </c>
      <c r="C7" s="8">
        <v>450166.44250000024</v>
      </c>
      <c r="D7" s="28">
        <v>5353</v>
      </c>
    </row>
    <row r="8" spans="1:8" x14ac:dyDescent="0.3">
      <c r="B8" s="26" t="s">
        <v>15</v>
      </c>
      <c r="C8" s="8">
        <v>390621.84249999997</v>
      </c>
      <c r="D8" s="28">
        <v>6451</v>
      </c>
    </row>
    <row r="9" spans="1:8" x14ac:dyDescent="0.3">
      <c r="B9" s="26" t="s">
        <v>40</v>
      </c>
      <c r="C9" s="8">
        <v>386643.80650000001</v>
      </c>
      <c r="D9" s="28">
        <v>4890</v>
      </c>
    </row>
    <row r="10" spans="1:8" x14ac:dyDescent="0.3">
      <c r="B10" s="26" t="s">
        <v>108</v>
      </c>
      <c r="C10" s="8">
        <v>324916.79500000004</v>
      </c>
      <c r="D10" s="28">
        <v>5650</v>
      </c>
    </row>
    <row r="11" spans="1:8" x14ac:dyDescent="0.3">
      <c r="B11" s="26" t="s">
        <v>36</v>
      </c>
      <c r="C11" s="8">
        <v>319538.28800000012</v>
      </c>
      <c r="D11" s="28">
        <v>4733</v>
      </c>
    </row>
    <row r="12" spans="1:8" x14ac:dyDescent="0.3">
      <c r="B12" s="26" t="s">
        <v>49</v>
      </c>
      <c r="C12" s="8">
        <v>271317.31049999991</v>
      </c>
      <c r="D12" s="28">
        <v>3337</v>
      </c>
    </row>
    <row r="13" spans="1:8" x14ac:dyDescent="0.3">
      <c r="B13" s="26" t="s">
        <v>26</v>
      </c>
      <c r="C13" s="8">
        <v>240698.73650000012</v>
      </c>
      <c r="D13" s="28">
        <v>2736</v>
      </c>
    </row>
    <row r="14" spans="1:8" x14ac:dyDescent="0.3">
      <c r="B14" s="26" t="s">
        <v>43</v>
      </c>
      <c r="C14" s="8">
        <v>194691.64349999998</v>
      </c>
      <c r="D14" s="28">
        <v>2890</v>
      </c>
    </row>
    <row r="15" spans="1:8" x14ac:dyDescent="0.3">
      <c r="B15" s="26" t="s">
        <v>126</v>
      </c>
      <c r="C15" s="8">
        <v>93491.780000000013</v>
      </c>
      <c r="D15" s="28">
        <v>1524</v>
      </c>
    </row>
    <row r="16" spans="1:8" x14ac:dyDescent="0.3">
      <c r="B16" s="26" t="s">
        <v>72</v>
      </c>
      <c r="C16" s="8">
        <v>49772.447</v>
      </c>
      <c r="D16" s="28">
        <v>1612</v>
      </c>
    </row>
    <row r="17" spans="2:4" x14ac:dyDescent="0.3">
      <c r="B17" s="26" t="s">
        <v>70</v>
      </c>
      <c r="C17" s="8">
        <v>38899.920999999995</v>
      </c>
      <c r="D17" s="28">
        <v>693</v>
      </c>
    </row>
    <row r="18" spans="2:4" x14ac:dyDescent="0.3">
      <c r="B18" s="26" t="s">
        <v>265</v>
      </c>
      <c r="C18" s="8">
        <v>19315.7035</v>
      </c>
      <c r="D18" s="28">
        <v>365</v>
      </c>
    </row>
  </sheetData>
  <conditionalFormatting sqref="G2">
    <cfRule type="top10" dxfId="36" priority="1" rank="10"/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{06FC7F28-C1F7-4B78-9CE5-7B193D468F04}</x14:id>
        </ext>
      </extLst>
    </cfRule>
  </conditionalFormatting>
  <conditionalFormatting sqref="H2">
    <cfRule type="dataBar" priority="4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{466C993C-DD87-4AA2-A313-9B77AA5883D7}</x14:id>
        </ext>
      </extLst>
    </cfRule>
  </conditionalFormatting>
  <conditionalFormatting sqref="F2">
    <cfRule type="top10" dxfId="35" priority="2" rank="10"/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{11B58B13-04EB-429D-8A5E-E37D3FE82FEE}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FC7F28-C1F7-4B78-9CE5-7B193D468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466C993C-DD87-4AA2-A313-9B77AA5883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11B58B13-04EB-429D-8A5E-E37D3FE82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FB25-D053-47F9-B1CD-DF8BA896B1F2}">
  <dimension ref="A2:H9"/>
  <sheetViews>
    <sheetView workbookViewId="0">
      <selection activeCell="A2" sqref="A2:XFD2"/>
    </sheetView>
  </sheetViews>
  <sheetFormatPr defaultRowHeight="14.4" x14ac:dyDescent="0.3"/>
  <cols>
    <col min="3" max="3" width="28.77734375" customWidth="1"/>
    <col min="4" max="4" width="12.5546875" bestFit="1" customWidth="1"/>
  </cols>
  <sheetData>
    <row r="2" spans="1:8" s="3" customFormat="1" ht="43.8" customHeight="1" x14ac:dyDescent="0.7">
      <c r="A2" s="5">
        <v>5</v>
      </c>
      <c r="B2" s="7" t="s">
        <v>315</v>
      </c>
      <c r="C2" s="7"/>
      <c r="D2" s="7"/>
      <c r="G2" s="16"/>
      <c r="H2" s="12"/>
    </row>
    <row r="4" spans="1:8" ht="18" x14ac:dyDescent="0.3">
      <c r="C4" s="29" t="s">
        <v>313</v>
      </c>
      <c r="D4" s="30" t="s">
        <v>4</v>
      </c>
      <c r="E4" s="30" t="s">
        <v>308</v>
      </c>
      <c r="F4" s="30" t="s">
        <v>314</v>
      </c>
    </row>
    <row r="5" spans="1:8" x14ac:dyDescent="0.3">
      <c r="C5" s="11" t="s">
        <v>214</v>
      </c>
      <c r="D5" s="8">
        <f>SUMIF(Canada_data[Product Sub-Category],C5,Canada_data[Sales])</f>
        <v>280821.12</v>
      </c>
      <c r="E5">
        <f>SUMIF(Canada_data[Product Sub-Category],C5,Canada_data[Order Quantity])</f>
        <v>518</v>
      </c>
      <c r="F5" s="23">
        <f>D5/E5</f>
        <v>542.12571428571425</v>
      </c>
      <c r="H5" s="31"/>
    </row>
    <row r="6" spans="1:8" x14ac:dyDescent="0.3">
      <c r="C6" s="11" t="s">
        <v>46</v>
      </c>
      <c r="D6" s="8">
        <f>SUMIF(Canada_data[Product Sub-Category],C6,Canada_data[Sales])</f>
        <v>426103.41000000009</v>
      </c>
      <c r="E6">
        <f>SUMIF(Canada_data[Product Sub-Category],C6,Canada_data[Order Quantity])</f>
        <v>1782</v>
      </c>
      <c r="F6" s="23">
        <f>D6/E6</f>
        <v>239.11526936026942</v>
      </c>
    </row>
    <row r="7" spans="1:8" x14ac:dyDescent="0.3">
      <c r="C7" s="11" t="s">
        <v>57</v>
      </c>
      <c r="D7" s="8">
        <f>SUMIF(Canada_data[Product Sub-Category],C7,Canada_data[Sales])</f>
        <v>506812.234</v>
      </c>
      <c r="E7">
        <f>SUMIF(Canada_data[Product Sub-Category],C7,Canada_data[Order Quantity])</f>
        <v>2422</v>
      </c>
      <c r="F7" s="23">
        <f>D7/E7</f>
        <v>209.25360611065236</v>
      </c>
    </row>
    <row r="8" spans="1:8" x14ac:dyDescent="0.3">
      <c r="C8" s="11" t="s">
        <v>23</v>
      </c>
      <c r="D8" s="8">
        <f>SUMIF(Canada_data[Product Sub-Category],C8,Canada_data[Sales])</f>
        <v>457000.35000000015</v>
      </c>
      <c r="E8">
        <f>SUMIF(Canada_data[Product Sub-Category],C8,Canada_data[Order Quantity])</f>
        <v>2549</v>
      </c>
      <c r="F8" s="23">
        <f>D8/E8</f>
        <v>179.28613181639864</v>
      </c>
    </row>
    <row r="9" spans="1:8" x14ac:dyDescent="0.3">
      <c r="C9" s="11" t="s">
        <v>150</v>
      </c>
      <c r="D9" s="8">
        <f>SUMIF(Canada_data[Product Sub-Category],C9,Canada_data[Sales])</f>
        <v>140925.43000000002</v>
      </c>
      <c r="E9">
        <f>SUMIF(Canada_data[Product Sub-Category],C9,Canada_data[Order Quantity])</f>
        <v>891</v>
      </c>
      <c r="F9" s="23">
        <f>D9/E9</f>
        <v>158.16546576879912</v>
      </c>
    </row>
  </sheetData>
  <sortState xmlns:xlrd2="http://schemas.microsoft.com/office/spreadsheetml/2017/richdata2" ref="C5:F21">
    <sortCondition descending="1" ref="F5:F21"/>
  </sortState>
  <conditionalFormatting sqref="G2">
    <cfRule type="top10" dxfId="32" priority="2" rank="10"/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{17C93458-6A14-4455-A04A-C6E2AC8D6CA3}</x14:id>
        </ext>
      </extLst>
    </cfRule>
  </conditionalFormatting>
  <conditionalFormatting sqref="H2">
    <cfRule type="dataBar" priority="5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{36A13683-2E04-4811-84C4-3BB145ABD49F}</x14:id>
        </ext>
      </extLst>
    </cfRule>
  </conditionalFormatting>
  <conditionalFormatting sqref="F2">
    <cfRule type="top10" dxfId="31" priority="3" rank="10"/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{9A75B4B6-8BEF-4908-ABCD-F749BA661A24}</x14:id>
        </ext>
      </extLst>
    </cfRule>
  </conditionalFormatting>
  <conditionalFormatting sqref="F5:F9">
    <cfRule type="top10" dxfId="30" priority="7" rank="5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C93458-6A14-4455-A04A-C6E2AC8D6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36A13683-2E04-4811-84C4-3BB145ABD4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9A75B4B6-8BEF-4908-ABCD-F749BA661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089F-F9B5-4CCA-A57A-0E2F96EE5E64}">
  <dimension ref="A2:O2006"/>
  <sheetViews>
    <sheetView workbookViewId="0">
      <selection activeCell="A2" sqref="A2:XFD2"/>
    </sheetView>
  </sheetViews>
  <sheetFormatPr defaultRowHeight="14.4" x14ac:dyDescent="0.3"/>
  <cols>
    <col min="2" max="2" width="27.5546875" bestFit="1" customWidth="1"/>
    <col min="3" max="3" width="12" bestFit="1" customWidth="1"/>
    <col min="12" max="12" width="6.33203125" customWidth="1"/>
    <col min="13" max="13" width="21.44140625" customWidth="1"/>
    <col min="15" max="15" width="14.5546875" customWidth="1"/>
  </cols>
  <sheetData>
    <row r="2" spans="1:15" s="3" customFormat="1" ht="43.8" customHeight="1" x14ac:dyDescent="0.7">
      <c r="A2" s="5">
        <v>6</v>
      </c>
      <c r="B2" s="7" t="s">
        <v>289</v>
      </c>
      <c r="C2" s="7"/>
      <c r="D2" s="7"/>
      <c r="G2" s="16"/>
      <c r="H2" s="12"/>
    </row>
    <row r="4" spans="1:15" x14ac:dyDescent="0.3">
      <c r="M4" s="10" t="s">
        <v>10</v>
      </c>
      <c r="N4" s="10" t="s">
        <v>4</v>
      </c>
      <c r="O4" s="10" t="s">
        <v>3</v>
      </c>
    </row>
    <row r="5" spans="1:15" x14ac:dyDescent="0.3">
      <c r="M5" s="9" t="s">
        <v>18</v>
      </c>
      <c r="N5" s="9">
        <v>390.2</v>
      </c>
      <c r="O5" s="9">
        <v>26</v>
      </c>
    </row>
    <row r="6" spans="1:15" x14ac:dyDescent="0.3">
      <c r="M6" s="11" t="s">
        <v>23</v>
      </c>
      <c r="N6" s="11">
        <v>192.49</v>
      </c>
      <c r="O6" s="11">
        <v>1</v>
      </c>
    </row>
    <row r="7" spans="1:15" x14ac:dyDescent="0.3">
      <c r="M7" s="9" t="s">
        <v>28</v>
      </c>
      <c r="N7" s="9">
        <v>207.08</v>
      </c>
      <c r="O7" s="9">
        <v>48</v>
      </c>
    </row>
    <row r="8" spans="1:15" x14ac:dyDescent="0.3">
      <c r="M8" s="11" t="s">
        <v>31</v>
      </c>
      <c r="N8" s="11">
        <v>683.68</v>
      </c>
      <c r="O8" s="11">
        <v>23</v>
      </c>
    </row>
    <row r="9" spans="1:15" x14ac:dyDescent="0.3">
      <c r="M9" s="9" t="s">
        <v>37</v>
      </c>
      <c r="N9" s="9">
        <v>269.66000000000003</v>
      </c>
      <c r="O9" s="9">
        <v>20</v>
      </c>
    </row>
    <row r="10" spans="1:15" x14ac:dyDescent="0.3">
      <c r="M10" s="11" t="s">
        <v>41</v>
      </c>
      <c r="N10" s="11">
        <v>86.92</v>
      </c>
      <c r="O10" s="11">
        <v>2</v>
      </c>
    </row>
    <row r="11" spans="1:15" x14ac:dyDescent="0.3">
      <c r="M11" s="9" t="s">
        <v>41</v>
      </c>
      <c r="N11" s="9">
        <v>31.87</v>
      </c>
      <c r="O11" s="9">
        <v>8</v>
      </c>
    </row>
    <row r="12" spans="1:15" x14ac:dyDescent="0.3">
      <c r="M12" s="11" t="s">
        <v>46</v>
      </c>
      <c r="N12" s="11">
        <v>384.41</v>
      </c>
      <c r="O12" s="11">
        <v>42</v>
      </c>
    </row>
    <row r="13" spans="1:15" x14ac:dyDescent="0.3">
      <c r="M13" s="9" t="s">
        <v>50</v>
      </c>
      <c r="N13" s="9">
        <v>1506.8375000000001</v>
      </c>
      <c r="O13" s="9">
        <v>13</v>
      </c>
    </row>
    <row r="14" spans="1:15" x14ac:dyDescent="0.3">
      <c r="M14" s="11" t="s">
        <v>28</v>
      </c>
      <c r="N14" s="11">
        <v>283.64999999999998</v>
      </c>
      <c r="O14" s="11">
        <v>38</v>
      </c>
    </row>
    <row r="15" spans="1:15" x14ac:dyDescent="0.3">
      <c r="M15" s="9" t="s">
        <v>46</v>
      </c>
      <c r="N15" s="9">
        <v>5472.12</v>
      </c>
      <c r="O15" s="9">
        <v>4</v>
      </c>
    </row>
    <row r="16" spans="1:15" x14ac:dyDescent="0.3">
      <c r="M16" s="11" t="s">
        <v>57</v>
      </c>
      <c r="N16" s="11">
        <v>18056.68</v>
      </c>
      <c r="O16" s="11">
        <v>50</v>
      </c>
    </row>
    <row r="17" spans="13:15" x14ac:dyDescent="0.3">
      <c r="M17" s="9" t="s">
        <v>50</v>
      </c>
      <c r="N17" s="9">
        <v>931.14949999999999</v>
      </c>
      <c r="O17" s="9">
        <v>10</v>
      </c>
    </row>
    <row r="18" spans="13:15" x14ac:dyDescent="0.3">
      <c r="M18" s="11" t="s">
        <v>28</v>
      </c>
      <c r="N18" s="11">
        <v>109.2</v>
      </c>
      <c r="O18" s="11">
        <v>15</v>
      </c>
    </row>
    <row r="19" spans="13:15" x14ac:dyDescent="0.3">
      <c r="M19" s="9" t="s">
        <v>23</v>
      </c>
      <c r="N19" s="9">
        <v>12979.1</v>
      </c>
      <c r="O19" s="9">
        <v>49</v>
      </c>
    </row>
    <row r="20" spans="13:15" x14ac:dyDescent="0.3">
      <c r="M20" s="11" t="s">
        <v>57</v>
      </c>
      <c r="N20" s="11">
        <v>1135.6400000000001</v>
      </c>
      <c r="O20" s="11">
        <v>4</v>
      </c>
    </row>
    <row r="21" spans="13:15" x14ac:dyDescent="0.3">
      <c r="M21" s="9" t="s">
        <v>64</v>
      </c>
      <c r="N21" s="9">
        <v>211.42</v>
      </c>
      <c r="O21" s="9">
        <v>20</v>
      </c>
    </row>
    <row r="22" spans="13:15" x14ac:dyDescent="0.3">
      <c r="M22" s="11" t="s">
        <v>46</v>
      </c>
      <c r="N22" s="11">
        <v>910.98</v>
      </c>
      <c r="O22" s="11">
        <v>10</v>
      </c>
    </row>
    <row r="23" spans="13:15" x14ac:dyDescent="0.3">
      <c r="M23" s="9" t="s">
        <v>23</v>
      </c>
      <c r="N23" s="9">
        <v>13608.83</v>
      </c>
      <c r="O23" s="9">
        <v>50</v>
      </c>
    </row>
    <row r="24" spans="13:15" x14ac:dyDescent="0.3">
      <c r="M24" s="11" t="s">
        <v>50</v>
      </c>
      <c r="N24" s="11">
        <v>83.3</v>
      </c>
      <c r="O24" s="11">
        <v>5</v>
      </c>
    </row>
    <row r="25" spans="13:15" x14ac:dyDescent="0.3">
      <c r="M25" s="9" t="s">
        <v>28</v>
      </c>
      <c r="N25" s="9">
        <v>197.15</v>
      </c>
      <c r="O25" s="9">
        <v>27</v>
      </c>
    </row>
    <row r="26" spans="13:15" x14ac:dyDescent="0.3">
      <c r="M26" s="11" t="s">
        <v>50</v>
      </c>
      <c r="N26" s="11">
        <v>61.871499999999997</v>
      </c>
      <c r="O26" s="11">
        <v>8</v>
      </c>
    </row>
    <row r="27" spans="13:15" x14ac:dyDescent="0.3">
      <c r="M27" s="9" t="s">
        <v>28</v>
      </c>
      <c r="N27" s="9">
        <v>302.58999999999997</v>
      </c>
      <c r="O27" s="9">
        <v>44</v>
      </c>
    </row>
    <row r="28" spans="13:15" x14ac:dyDescent="0.3">
      <c r="M28" s="11" t="s">
        <v>41</v>
      </c>
      <c r="N28" s="11">
        <v>115.99</v>
      </c>
      <c r="O28" s="11">
        <v>42</v>
      </c>
    </row>
    <row r="29" spans="13:15" x14ac:dyDescent="0.3">
      <c r="M29" s="9" t="s">
        <v>76</v>
      </c>
      <c r="N29" s="9">
        <v>154.85</v>
      </c>
      <c r="O29" s="9">
        <v>38</v>
      </c>
    </row>
    <row r="30" spans="13:15" x14ac:dyDescent="0.3">
      <c r="M30" s="11" t="s">
        <v>18</v>
      </c>
      <c r="N30" s="11">
        <v>351.12</v>
      </c>
      <c r="O30" s="11">
        <v>12</v>
      </c>
    </row>
    <row r="31" spans="13:15" x14ac:dyDescent="0.3">
      <c r="M31" s="9" t="s">
        <v>79</v>
      </c>
      <c r="N31" s="9">
        <v>302.08999999999997</v>
      </c>
      <c r="O31" s="9">
        <v>39</v>
      </c>
    </row>
    <row r="32" spans="13:15" x14ac:dyDescent="0.3">
      <c r="M32" s="11" t="s">
        <v>57</v>
      </c>
      <c r="N32" s="11">
        <v>1875.18</v>
      </c>
      <c r="O32" s="11">
        <v>10</v>
      </c>
    </row>
    <row r="33" spans="13:15" x14ac:dyDescent="0.3">
      <c r="M33" s="9" t="s">
        <v>18</v>
      </c>
      <c r="N33" s="9">
        <v>166.17</v>
      </c>
      <c r="O33" s="9">
        <v>32</v>
      </c>
    </row>
    <row r="34" spans="13:15" x14ac:dyDescent="0.3">
      <c r="M34" s="11" t="s">
        <v>57</v>
      </c>
      <c r="N34" s="11">
        <v>11365.616</v>
      </c>
      <c r="O34" s="11">
        <v>49</v>
      </c>
    </row>
    <row r="35" spans="13:15" x14ac:dyDescent="0.3">
      <c r="M35" s="9" t="s">
        <v>85</v>
      </c>
      <c r="N35" s="9">
        <v>20.190000000000001</v>
      </c>
      <c r="O35" s="9">
        <v>6</v>
      </c>
    </row>
    <row r="36" spans="13:15" x14ac:dyDescent="0.3">
      <c r="M36" s="11" t="s">
        <v>57</v>
      </c>
      <c r="N36" s="11">
        <v>4324.29</v>
      </c>
      <c r="O36" s="11">
        <v>13</v>
      </c>
    </row>
    <row r="37" spans="13:15" x14ac:dyDescent="0.3">
      <c r="M37" s="9" t="s">
        <v>50</v>
      </c>
      <c r="N37" s="9">
        <v>5678.5524999999998</v>
      </c>
      <c r="O37" s="9">
        <v>42</v>
      </c>
    </row>
    <row r="38" spans="13:15" x14ac:dyDescent="0.3">
      <c r="M38" s="11" t="s">
        <v>31</v>
      </c>
      <c r="N38" s="11">
        <v>2637.78</v>
      </c>
      <c r="O38" s="11">
        <v>17</v>
      </c>
    </row>
    <row r="39" spans="13:15" x14ac:dyDescent="0.3">
      <c r="M39" s="9" t="s">
        <v>79</v>
      </c>
      <c r="N39" s="9">
        <v>35.65</v>
      </c>
      <c r="O39" s="9">
        <v>6</v>
      </c>
    </row>
    <row r="40" spans="13:15" x14ac:dyDescent="0.3">
      <c r="M40" s="11" t="s">
        <v>76</v>
      </c>
      <c r="N40" s="11">
        <v>3671.3</v>
      </c>
      <c r="O40" s="11">
        <v>12</v>
      </c>
    </row>
    <row r="41" spans="13:15" x14ac:dyDescent="0.3">
      <c r="M41" s="9" t="s">
        <v>50</v>
      </c>
      <c r="N41" s="9">
        <v>4361.6985000000004</v>
      </c>
      <c r="O41" s="9">
        <v>26</v>
      </c>
    </row>
    <row r="42" spans="13:15" x14ac:dyDescent="0.3">
      <c r="M42" s="11" t="s">
        <v>28</v>
      </c>
      <c r="N42" s="11">
        <v>66.83</v>
      </c>
      <c r="O42" s="11">
        <v>13</v>
      </c>
    </row>
    <row r="43" spans="13:15" x14ac:dyDescent="0.3">
      <c r="M43" s="9" t="s">
        <v>79</v>
      </c>
      <c r="N43" s="9">
        <v>371.95</v>
      </c>
      <c r="O43" s="9">
        <v>49</v>
      </c>
    </row>
    <row r="44" spans="13:15" x14ac:dyDescent="0.3">
      <c r="M44" s="11" t="s">
        <v>50</v>
      </c>
      <c r="N44" s="11">
        <v>7174.9435000000003</v>
      </c>
      <c r="O44" s="11">
        <v>41</v>
      </c>
    </row>
    <row r="45" spans="13:15" x14ac:dyDescent="0.3">
      <c r="M45" s="9" t="s">
        <v>28</v>
      </c>
      <c r="N45" s="9">
        <v>164.92</v>
      </c>
      <c r="O45" s="9">
        <v>31</v>
      </c>
    </row>
    <row r="46" spans="13:15" x14ac:dyDescent="0.3">
      <c r="M46" s="11" t="s">
        <v>57</v>
      </c>
      <c r="N46" s="11">
        <v>3023.73</v>
      </c>
      <c r="O46" s="11">
        <v>14</v>
      </c>
    </row>
    <row r="47" spans="13:15" x14ac:dyDescent="0.3">
      <c r="M47" s="9" t="s">
        <v>79</v>
      </c>
      <c r="N47" s="9">
        <v>2010.89</v>
      </c>
      <c r="O47" s="9">
        <v>34</v>
      </c>
    </row>
    <row r="48" spans="13:15" x14ac:dyDescent="0.3">
      <c r="M48" s="11" t="s">
        <v>57</v>
      </c>
      <c r="N48" s="11">
        <v>3617.64</v>
      </c>
      <c r="O48" s="11">
        <v>26</v>
      </c>
    </row>
    <row r="49" spans="13:15" x14ac:dyDescent="0.3">
      <c r="M49" s="9" t="s">
        <v>102</v>
      </c>
      <c r="N49" s="9">
        <v>38.520000000000003</v>
      </c>
      <c r="O49" s="9">
        <v>31</v>
      </c>
    </row>
    <row r="50" spans="13:15" x14ac:dyDescent="0.3">
      <c r="M50" s="11" t="s">
        <v>18</v>
      </c>
      <c r="N50" s="11">
        <v>1679.04</v>
      </c>
      <c r="O50" s="11">
        <v>38</v>
      </c>
    </row>
    <row r="51" spans="13:15" x14ac:dyDescent="0.3">
      <c r="M51" s="9" t="s">
        <v>85</v>
      </c>
      <c r="N51" s="9">
        <v>117.77</v>
      </c>
      <c r="O51" s="9">
        <v>33</v>
      </c>
    </row>
    <row r="52" spans="13:15" x14ac:dyDescent="0.3">
      <c r="M52" s="11" t="s">
        <v>57</v>
      </c>
      <c r="N52" s="11">
        <v>3732.25</v>
      </c>
      <c r="O52" s="11">
        <v>46</v>
      </c>
    </row>
    <row r="53" spans="13:15" x14ac:dyDescent="0.3">
      <c r="M53" s="9" t="s">
        <v>31</v>
      </c>
      <c r="N53" s="9">
        <v>273.38</v>
      </c>
      <c r="O53" s="9">
        <v>6</v>
      </c>
    </row>
    <row r="54" spans="13:15" x14ac:dyDescent="0.3">
      <c r="M54" s="11" t="s">
        <v>64</v>
      </c>
      <c r="N54" s="11">
        <v>806.37</v>
      </c>
      <c r="O54" s="11">
        <v>48</v>
      </c>
    </row>
    <row r="55" spans="13:15" x14ac:dyDescent="0.3">
      <c r="M55" s="9" t="s">
        <v>28</v>
      </c>
      <c r="N55" s="9">
        <v>246</v>
      </c>
      <c r="O55" s="9">
        <v>44</v>
      </c>
    </row>
    <row r="56" spans="13:15" x14ac:dyDescent="0.3">
      <c r="M56" s="11" t="s">
        <v>23</v>
      </c>
      <c r="N56" s="11">
        <v>3872.87</v>
      </c>
      <c r="O56" s="11">
        <v>23</v>
      </c>
    </row>
    <row r="57" spans="13:15" x14ac:dyDescent="0.3">
      <c r="M57" s="9" t="s">
        <v>18</v>
      </c>
      <c r="N57" s="9">
        <v>569.91999999999996</v>
      </c>
      <c r="O57" s="9">
        <v>46</v>
      </c>
    </row>
    <row r="58" spans="13:15" x14ac:dyDescent="0.3">
      <c r="M58" s="11" t="s">
        <v>57</v>
      </c>
      <c r="N58" s="11">
        <v>640.21</v>
      </c>
      <c r="O58" s="11">
        <v>4</v>
      </c>
    </row>
    <row r="59" spans="13:15" x14ac:dyDescent="0.3">
      <c r="M59" s="9" t="s">
        <v>37</v>
      </c>
      <c r="N59" s="9">
        <v>348.92</v>
      </c>
      <c r="O59" s="9">
        <v>31</v>
      </c>
    </row>
    <row r="60" spans="13:15" x14ac:dyDescent="0.3">
      <c r="M60" s="11" t="s">
        <v>50</v>
      </c>
      <c r="N60" s="11">
        <v>2422.4405000000002</v>
      </c>
      <c r="O60" s="11">
        <v>44</v>
      </c>
    </row>
    <row r="61" spans="13:15" x14ac:dyDescent="0.3">
      <c r="M61" s="9" t="s">
        <v>46</v>
      </c>
      <c r="N61" s="9">
        <v>4147.47</v>
      </c>
      <c r="O61" s="9">
        <v>30</v>
      </c>
    </row>
    <row r="62" spans="13:15" x14ac:dyDescent="0.3">
      <c r="M62" s="11" t="s">
        <v>41</v>
      </c>
      <c r="N62" s="11">
        <v>113.09</v>
      </c>
      <c r="O62" s="11">
        <v>39</v>
      </c>
    </row>
    <row r="63" spans="13:15" x14ac:dyDescent="0.3">
      <c r="M63" s="9" t="s">
        <v>37</v>
      </c>
      <c r="N63" s="9">
        <v>450.66</v>
      </c>
      <c r="O63" s="9">
        <v>49</v>
      </c>
    </row>
    <row r="64" spans="13:15" x14ac:dyDescent="0.3">
      <c r="M64" s="11" t="s">
        <v>76</v>
      </c>
      <c r="N64" s="11">
        <v>97.93</v>
      </c>
      <c r="O64" s="11">
        <v>14</v>
      </c>
    </row>
    <row r="65" spans="13:15" x14ac:dyDescent="0.3">
      <c r="M65" s="9" t="s">
        <v>41</v>
      </c>
      <c r="N65" s="9">
        <v>241.85</v>
      </c>
      <c r="O65" s="9">
        <v>6</v>
      </c>
    </row>
    <row r="66" spans="13:15" x14ac:dyDescent="0.3">
      <c r="M66" s="11" t="s">
        <v>31</v>
      </c>
      <c r="N66" s="11">
        <v>268.55</v>
      </c>
      <c r="O66" s="11">
        <v>36</v>
      </c>
    </row>
    <row r="67" spans="13:15" x14ac:dyDescent="0.3">
      <c r="M67" s="9" t="s">
        <v>76</v>
      </c>
      <c r="N67" s="9">
        <v>630.38</v>
      </c>
      <c r="O67" s="9">
        <v>40</v>
      </c>
    </row>
    <row r="68" spans="13:15" x14ac:dyDescent="0.3">
      <c r="M68" s="11" t="s">
        <v>76</v>
      </c>
      <c r="N68" s="11">
        <v>1959.43</v>
      </c>
      <c r="O68" s="11">
        <v>49</v>
      </c>
    </row>
    <row r="69" spans="13:15" x14ac:dyDescent="0.3">
      <c r="M69" s="9" t="s">
        <v>18</v>
      </c>
      <c r="N69" s="9">
        <v>2968.66</v>
      </c>
      <c r="O69" s="9">
        <v>46</v>
      </c>
    </row>
    <row r="70" spans="13:15" x14ac:dyDescent="0.3">
      <c r="M70" s="11" t="s">
        <v>76</v>
      </c>
      <c r="N70" s="11">
        <v>109.37</v>
      </c>
      <c r="O70" s="11">
        <v>10</v>
      </c>
    </row>
    <row r="71" spans="13:15" x14ac:dyDescent="0.3">
      <c r="M71" s="9" t="s">
        <v>41</v>
      </c>
      <c r="N71" s="9">
        <v>322.61</v>
      </c>
      <c r="O71" s="9">
        <v>14</v>
      </c>
    </row>
    <row r="72" spans="13:15" x14ac:dyDescent="0.3">
      <c r="M72" s="11" t="s">
        <v>79</v>
      </c>
      <c r="N72" s="11">
        <v>378.6</v>
      </c>
      <c r="O72" s="11">
        <v>33</v>
      </c>
    </row>
    <row r="73" spans="13:15" x14ac:dyDescent="0.3">
      <c r="M73" s="9" t="s">
        <v>28</v>
      </c>
      <c r="N73" s="9">
        <v>130.66999999999999</v>
      </c>
      <c r="O73" s="9">
        <v>19</v>
      </c>
    </row>
    <row r="74" spans="13:15" x14ac:dyDescent="0.3">
      <c r="M74" s="11" t="s">
        <v>37</v>
      </c>
      <c r="N74" s="11">
        <v>600.22</v>
      </c>
      <c r="O74" s="11">
        <v>50</v>
      </c>
    </row>
    <row r="75" spans="13:15" x14ac:dyDescent="0.3">
      <c r="M75" s="9" t="s">
        <v>28</v>
      </c>
      <c r="N75" s="9">
        <v>27</v>
      </c>
      <c r="O75" s="9">
        <v>2</v>
      </c>
    </row>
    <row r="76" spans="13:15" x14ac:dyDescent="0.3">
      <c r="M76" s="11" t="s">
        <v>50</v>
      </c>
      <c r="N76" s="11">
        <v>210.5025</v>
      </c>
      <c r="O76" s="11">
        <v>3</v>
      </c>
    </row>
    <row r="77" spans="13:15" x14ac:dyDescent="0.3">
      <c r="M77" s="9" t="s">
        <v>50</v>
      </c>
      <c r="N77" s="9">
        <v>1493.8579999999999</v>
      </c>
      <c r="O77" s="9">
        <v>26</v>
      </c>
    </row>
    <row r="78" spans="13:15" x14ac:dyDescent="0.3">
      <c r="M78" s="11" t="s">
        <v>28</v>
      </c>
      <c r="N78" s="11">
        <v>223.82</v>
      </c>
      <c r="O78" s="11">
        <v>37</v>
      </c>
    </row>
    <row r="79" spans="13:15" x14ac:dyDescent="0.3">
      <c r="M79" s="9" t="s">
        <v>18</v>
      </c>
      <c r="N79" s="9">
        <v>2108.21</v>
      </c>
      <c r="O79" s="9">
        <v>40</v>
      </c>
    </row>
    <row r="80" spans="13:15" x14ac:dyDescent="0.3">
      <c r="M80" s="11" t="s">
        <v>50</v>
      </c>
      <c r="N80" s="11">
        <v>384.2</v>
      </c>
      <c r="O80" s="11">
        <v>7</v>
      </c>
    </row>
    <row r="81" spans="13:15" x14ac:dyDescent="0.3">
      <c r="M81" s="9" t="s">
        <v>18</v>
      </c>
      <c r="N81" s="9">
        <v>458.8</v>
      </c>
      <c r="O81" s="9">
        <v>9</v>
      </c>
    </row>
    <row r="82" spans="13:15" x14ac:dyDescent="0.3">
      <c r="M82" s="11" t="s">
        <v>28</v>
      </c>
      <c r="N82" s="11">
        <v>105.48</v>
      </c>
      <c r="O82" s="11">
        <v>15</v>
      </c>
    </row>
    <row r="83" spans="13:15" x14ac:dyDescent="0.3">
      <c r="M83" s="9" t="s">
        <v>28</v>
      </c>
      <c r="N83" s="9">
        <v>278.01</v>
      </c>
      <c r="O83" s="9">
        <v>42</v>
      </c>
    </row>
    <row r="84" spans="13:15" x14ac:dyDescent="0.3">
      <c r="M84" s="11" t="s">
        <v>37</v>
      </c>
      <c r="N84" s="11">
        <v>487.5</v>
      </c>
      <c r="O84" s="11">
        <v>46</v>
      </c>
    </row>
    <row r="85" spans="13:15" x14ac:dyDescent="0.3">
      <c r="M85" s="9" t="s">
        <v>102</v>
      </c>
      <c r="N85" s="9">
        <v>142.80000000000001</v>
      </c>
      <c r="O85" s="9">
        <v>24</v>
      </c>
    </row>
    <row r="86" spans="13:15" x14ac:dyDescent="0.3">
      <c r="M86" s="11" t="s">
        <v>31</v>
      </c>
      <c r="N86" s="11">
        <v>71.61</v>
      </c>
      <c r="O86" s="11">
        <v>15</v>
      </c>
    </row>
    <row r="87" spans="13:15" x14ac:dyDescent="0.3">
      <c r="M87" s="9" t="s">
        <v>57</v>
      </c>
      <c r="N87" s="9">
        <v>380.62</v>
      </c>
      <c r="O87" s="9">
        <v>2</v>
      </c>
    </row>
    <row r="88" spans="13:15" x14ac:dyDescent="0.3">
      <c r="M88" s="11" t="s">
        <v>28</v>
      </c>
      <c r="N88" s="11">
        <v>1387.29</v>
      </c>
      <c r="O88" s="11">
        <v>25</v>
      </c>
    </row>
    <row r="89" spans="13:15" x14ac:dyDescent="0.3">
      <c r="M89" s="9" t="s">
        <v>18</v>
      </c>
      <c r="N89" s="9">
        <v>103.9</v>
      </c>
      <c r="O89" s="9">
        <v>4</v>
      </c>
    </row>
    <row r="90" spans="13:15" x14ac:dyDescent="0.3">
      <c r="M90" s="11" t="s">
        <v>50</v>
      </c>
      <c r="N90" s="11">
        <v>1499.5274999999999</v>
      </c>
      <c r="O90" s="11">
        <v>29</v>
      </c>
    </row>
    <row r="91" spans="13:15" x14ac:dyDescent="0.3">
      <c r="M91" s="9" t="s">
        <v>18</v>
      </c>
      <c r="N91" s="9">
        <v>267.06</v>
      </c>
      <c r="O91" s="9">
        <v>42</v>
      </c>
    </row>
    <row r="92" spans="13:15" x14ac:dyDescent="0.3">
      <c r="M92" s="11" t="s">
        <v>31</v>
      </c>
      <c r="N92" s="11">
        <v>221.42</v>
      </c>
      <c r="O92" s="11">
        <v>44</v>
      </c>
    </row>
    <row r="93" spans="13:15" x14ac:dyDescent="0.3">
      <c r="M93" s="9" t="s">
        <v>41</v>
      </c>
      <c r="N93" s="9">
        <v>163.98</v>
      </c>
      <c r="O93" s="9">
        <v>42</v>
      </c>
    </row>
    <row r="94" spans="13:15" x14ac:dyDescent="0.3">
      <c r="M94" s="11" t="s">
        <v>41</v>
      </c>
      <c r="N94" s="11">
        <v>36.74</v>
      </c>
      <c r="O94" s="11">
        <v>14</v>
      </c>
    </row>
    <row r="95" spans="13:15" x14ac:dyDescent="0.3">
      <c r="M95" s="9" t="s">
        <v>23</v>
      </c>
      <c r="N95" s="9">
        <v>2770.79</v>
      </c>
      <c r="O95" s="9">
        <v>29</v>
      </c>
    </row>
    <row r="96" spans="13:15" x14ac:dyDescent="0.3">
      <c r="M96" s="11" t="s">
        <v>28</v>
      </c>
      <c r="N96" s="11">
        <v>1646.05</v>
      </c>
      <c r="O96" s="11">
        <v>36</v>
      </c>
    </row>
    <row r="97" spans="13:15" x14ac:dyDescent="0.3">
      <c r="M97" s="9" t="s">
        <v>18</v>
      </c>
      <c r="N97" s="9">
        <v>981.73</v>
      </c>
      <c r="O97" s="9">
        <v>42</v>
      </c>
    </row>
    <row r="98" spans="13:15" x14ac:dyDescent="0.3">
      <c r="M98" s="11" t="s">
        <v>28</v>
      </c>
      <c r="N98" s="11">
        <v>1314.64</v>
      </c>
      <c r="O98" s="11">
        <v>23</v>
      </c>
    </row>
    <row r="99" spans="13:15" x14ac:dyDescent="0.3">
      <c r="M99" s="9" t="s">
        <v>41</v>
      </c>
      <c r="N99" s="9">
        <v>590.32000000000005</v>
      </c>
      <c r="O99" s="9">
        <v>35</v>
      </c>
    </row>
    <row r="100" spans="13:15" x14ac:dyDescent="0.3">
      <c r="M100" s="11" t="s">
        <v>31</v>
      </c>
      <c r="N100" s="11">
        <v>179.66</v>
      </c>
      <c r="O100" s="11">
        <v>8</v>
      </c>
    </row>
    <row r="101" spans="13:15" x14ac:dyDescent="0.3">
      <c r="M101" s="9" t="s">
        <v>64</v>
      </c>
      <c r="N101" s="9">
        <v>6206.16</v>
      </c>
      <c r="O101" s="9">
        <v>50</v>
      </c>
    </row>
    <row r="102" spans="13:15" x14ac:dyDescent="0.3">
      <c r="M102" s="11" t="s">
        <v>57</v>
      </c>
      <c r="N102" s="11">
        <v>3635.63</v>
      </c>
      <c r="O102" s="11">
        <v>12</v>
      </c>
    </row>
    <row r="103" spans="13:15" x14ac:dyDescent="0.3">
      <c r="M103" s="9" t="s">
        <v>18</v>
      </c>
      <c r="N103" s="9">
        <v>97.65</v>
      </c>
      <c r="O103" s="9">
        <v>20</v>
      </c>
    </row>
    <row r="104" spans="13:15" x14ac:dyDescent="0.3">
      <c r="M104" s="11" t="s">
        <v>41</v>
      </c>
      <c r="N104" s="11">
        <v>52.62</v>
      </c>
      <c r="O104" s="11">
        <v>22</v>
      </c>
    </row>
    <row r="105" spans="13:15" x14ac:dyDescent="0.3">
      <c r="M105" s="9" t="s">
        <v>85</v>
      </c>
      <c r="N105" s="9">
        <v>13.42</v>
      </c>
      <c r="O105" s="9">
        <v>4</v>
      </c>
    </row>
    <row r="106" spans="13:15" x14ac:dyDescent="0.3">
      <c r="M106" s="11" t="s">
        <v>28</v>
      </c>
      <c r="N106" s="11">
        <v>28.23</v>
      </c>
      <c r="O106" s="11">
        <v>5</v>
      </c>
    </row>
    <row r="107" spans="13:15" x14ac:dyDescent="0.3">
      <c r="M107" s="9" t="s">
        <v>31</v>
      </c>
      <c r="N107" s="9">
        <v>1763.6</v>
      </c>
      <c r="O107" s="9">
        <v>42</v>
      </c>
    </row>
    <row r="108" spans="13:15" x14ac:dyDescent="0.3">
      <c r="M108" s="11" t="s">
        <v>150</v>
      </c>
      <c r="N108" s="11">
        <v>8581.25</v>
      </c>
      <c r="O108" s="11">
        <v>34</v>
      </c>
    </row>
    <row r="109" spans="13:15" x14ac:dyDescent="0.3">
      <c r="M109" s="9" t="s">
        <v>23</v>
      </c>
      <c r="N109" s="9">
        <v>1479.14</v>
      </c>
      <c r="O109" s="9">
        <v>11</v>
      </c>
    </row>
    <row r="110" spans="13:15" x14ac:dyDescent="0.3">
      <c r="M110" s="11" t="s">
        <v>79</v>
      </c>
      <c r="N110" s="11">
        <v>73.900000000000006</v>
      </c>
      <c r="O110" s="11">
        <v>4</v>
      </c>
    </row>
    <row r="111" spans="13:15" x14ac:dyDescent="0.3">
      <c r="M111" s="9" t="s">
        <v>28</v>
      </c>
      <c r="N111" s="9">
        <v>134.33000000000001</v>
      </c>
      <c r="O111" s="9">
        <v>43</v>
      </c>
    </row>
    <row r="112" spans="13:15" x14ac:dyDescent="0.3">
      <c r="M112" s="11" t="s">
        <v>57</v>
      </c>
      <c r="N112" s="11">
        <v>6230.68</v>
      </c>
      <c r="O112" s="11">
        <v>38</v>
      </c>
    </row>
    <row r="113" spans="13:15" x14ac:dyDescent="0.3">
      <c r="M113" s="9" t="s">
        <v>41</v>
      </c>
      <c r="N113" s="9">
        <v>110.31</v>
      </c>
      <c r="O113" s="9">
        <v>18</v>
      </c>
    </row>
    <row r="114" spans="13:15" x14ac:dyDescent="0.3">
      <c r="M114" s="11" t="s">
        <v>102</v>
      </c>
      <c r="N114" s="11">
        <v>10.33</v>
      </c>
      <c r="O114" s="11">
        <v>3</v>
      </c>
    </row>
    <row r="115" spans="13:15" x14ac:dyDescent="0.3">
      <c r="M115" s="9" t="s">
        <v>150</v>
      </c>
      <c r="N115" s="9">
        <v>1907.71</v>
      </c>
      <c r="O115" s="9">
        <v>25</v>
      </c>
    </row>
    <row r="116" spans="13:15" x14ac:dyDescent="0.3">
      <c r="M116" s="11" t="s">
        <v>46</v>
      </c>
      <c r="N116" s="11">
        <v>1090.5999999999999</v>
      </c>
      <c r="O116" s="11">
        <v>45</v>
      </c>
    </row>
    <row r="117" spans="13:15" x14ac:dyDescent="0.3">
      <c r="M117" s="9" t="s">
        <v>31</v>
      </c>
      <c r="N117" s="9">
        <v>184.99</v>
      </c>
      <c r="O117" s="9">
        <v>38</v>
      </c>
    </row>
    <row r="118" spans="13:15" x14ac:dyDescent="0.3">
      <c r="M118" s="11" t="s">
        <v>64</v>
      </c>
      <c r="N118" s="11">
        <v>1463.27</v>
      </c>
      <c r="O118" s="11">
        <v>46</v>
      </c>
    </row>
    <row r="119" spans="13:15" x14ac:dyDescent="0.3">
      <c r="M119" s="9" t="s">
        <v>41</v>
      </c>
      <c r="N119" s="9">
        <v>19.2</v>
      </c>
      <c r="O119" s="9">
        <v>9</v>
      </c>
    </row>
    <row r="120" spans="13:15" x14ac:dyDescent="0.3">
      <c r="M120" s="11" t="s">
        <v>41</v>
      </c>
      <c r="N120" s="11">
        <v>41.85</v>
      </c>
      <c r="O120" s="11">
        <v>24</v>
      </c>
    </row>
    <row r="121" spans="13:15" x14ac:dyDescent="0.3">
      <c r="M121" s="9" t="s">
        <v>28</v>
      </c>
      <c r="N121" s="9">
        <v>47.11</v>
      </c>
      <c r="O121" s="9">
        <v>18</v>
      </c>
    </row>
    <row r="122" spans="13:15" x14ac:dyDescent="0.3">
      <c r="M122" s="11" t="s">
        <v>18</v>
      </c>
      <c r="N122" s="11">
        <v>2675.08</v>
      </c>
      <c r="O122" s="11">
        <v>27</v>
      </c>
    </row>
    <row r="123" spans="13:15" x14ac:dyDescent="0.3">
      <c r="M123" s="9" t="s">
        <v>76</v>
      </c>
      <c r="N123" s="9">
        <v>4691.2700000000004</v>
      </c>
      <c r="O123" s="9">
        <v>16</v>
      </c>
    </row>
    <row r="124" spans="13:15" x14ac:dyDescent="0.3">
      <c r="M124" s="11" t="s">
        <v>76</v>
      </c>
      <c r="N124" s="11">
        <v>1811.55</v>
      </c>
      <c r="O124" s="11">
        <v>24</v>
      </c>
    </row>
    <row r="125" spans="13:15" x14ac:dyDescent="0.3">
      <c r="M125" s="9" t="s">
        <v>18</v>
      </c>
      <c r="N125" s="9">
        <v>323.26</v>
      </c>
      <c r="O125" s="9">
        <v>16</v>
      </c>
    </row>
    <row r="126" spans="13:15" x14ac:dyDescent="0.3">
      <c r="M126" s="11" t="s">
        <v>41</v>
      </c>
      <c r="N126" s="11">
        <v>294.26</v>
      </c>
      <c r="O126" s="11">
        <v>48</v>
      </c>
    </row>
    <row r="127" spans="13:15" x14ac:dyDescent="0.3">
      <c r="M127" s="9" t="s">
        <v>18</v>
      </c>
      <c r="N127" s="9">
        <v>486.43</v>
      </c>
      <c r="O127" s="9">
        <v>15</v>
      </c>
    </row>
    <row r="128" spans="13:15" x14ac:dyDescent="0.3">
      <c r="M128" s="11" t="s">
        <v>28</v>
      </c>
      <c r="N128" s="11">
        <v>114.94</v>
      </c>
      <c r="O128" s="11">
        <v>17</v>
      </c>
    </row>
    <row r="129" spans="13:15" x14ac:dyDescent="0.3">
      <c r="M129" s="9" t="s">
        <v>31</v>
      </c>
      <c r="N129" s="9">
        <v>883.37</v>
      </c>
      <c r="O129" s="9">
        <v>9</v>
      </c>
    </row>
    <row r="130" spans="13:15" x14ac:dyDescent="0.3">
      <c r="M130" s="11" t="s">
        <v>41</v>
      </c>
      <c r="N130" s="11">
        <v>138.16999999999999</v>
      </c>
      <c r="O130" s="11">
        <v>23</v>
      </c>
    </row>
    <row r="131" spans="13:15" x14ac:dyDescent="0.3">
      <c r="M131" s="9" t="s">
        <v>50</v>
      </c>
      <c r="N131" s="9">
        <v>3355.154</v>
      </c>
      <c r="O131" s="9">
        <v>19</v>
      </c>
    </row>
    <row r="132" spans="13:15" x14ac:dyDescent="0.3">
      <c r="M132" s="11" t="s">
        <v>41</v>
      </c>
      <c r="N132" s="11">
        <v>111.39</v>
      </c>
      <c r="O132" s="11">
        <v>37</v>
      </c>
    </row>
    <row r="133" spans="13:15" x14ac:dyDescent="0.3">
      <c r="M133" s="9" t="s">
        <v>85</v>
      </c>
      <c r="N133" s="9">
        <v>159.26</v>
      </c>
      <c r="O133" s="9">
        <v>41</v>
      </c>
    </row>
    <row r="134" spans="13:15" x14ac:dyDescent="0.3">
      <c r="M134" s="11" t="s">
        <v>31</v>
      </c>
      <c r="N134" s="11">
        <v>1154.1400000000001</v>
      </c>
      <c r="O134" s="11">
        <v>35</v>
      </c>
    </row>
    <row r="135" spans="13:15" x14ac:dyDescent="0.3">
      <c r="M135" s="9" t="s">
        <v>168</v>
      </c>
      <c r="N135" s="9">
        <v>279.33</v>
      </c>
      <c r="O135" s="9">
        <v>3</v>
      </c>
    </row>
    <row r="136" spans="13:15" x14ac:dyDescent="0.3">
      <c r="M136" s="11" t="s">
        <v>50</v>
      </c>
      <c r="N136" s="11">
        <v>6659.7415000000001</v>
      </c>
      <c r="O136" s="11">
        <v>42</v>
      </c>
    </row>
    <row r="137" spans="13:15" x14ac:dyDescent="0.3">
      <c r="M137" s="9" t="s">
        <v>79</v>
      </c>
      <c r="N137" s="9">
        <v>167.46</v>
      </c>
      <c r="O137" s="9">
        <v>40</v>
      </c>
    </row>
    <row r="138" spans="13:15" x14ac:dyDescent="0.3">
      <c r="M138" s="11" t="s">
        <v>46</v>
      </c>
      <c r="N138" s="11">
        <v>3443.21</v>
      </c>
      <c r="O138" s="11">
        <v>11</v>
      </c>
    </row>
    <row r="139" spans="13:15" x14ac:dyDescent="0.3">
      <c r="M139" s="9" t="s">
        <v>28</v>
      </c>
      <c r="N139" s="9">
        <v>213.35</v>
      </c>
      <c r="O139" s="9">
        <v>29</v>
      </c>
    </row>
    <row r="140" spans="13:15" x14ac:dyDescent="0.3">
      <c r="M140" s="11" t="s">
        <v>37</v>
      </c>
      <c r="N140" s="11">
        <v>413.37</v>
      </c>
      <c r="O140" s="11">
        <v>50</v>
      </c>
    </row>
    <row r="141" spans="13:15" x14ac:dyDescent="0.3">
      <c r="M141" s="9" t="s">
        <v>79</v>
      </c>
      <c r="N141" s="9">
        <v>324.2</v>
      </c>
      <c r="O141" s="9">
        <v>44</v>
      </c>
    </row>
    <row r="142" spans="13:15" x14ac:dyDescent="0.3">
      <c r="M142" s="11" t="s">
        <v>168</v>
      </c>
      <c r="N142" s="11">
        <v>6831.72</v>
      </c>
      <c r="O142" s="11">
        <v>41</v>
      </c>
    </row>
    <row r="143" spans="13:15" x14ac:dyDescent="0.3">
      <c r="M143" s="9" t="s">
        <v>31</v>
      </c>
      <c r="N143" s="9">
        <v>1316.87</v>
      </c>
      <c r="O143" s="9">
        <v>23</v>
      </c>
    </row>
    <row r="144" spans="13:15" x14ac:dyDescent="0.3">
      <c r="M144" s="11" t="s">
        <v>31</v>
      </c>
      <c r="N144" s="11">
        <v>2337.0300000000002</v>
      </c>
      <c r="O144" s="11">
        <v>50</v>
      </c>
    </row>
    <row r="145" spans="13:15" x14ac:dyDescent="0.3">
      <c r="M145" s="9" t="s">
        <v>168</v>
      </c>
      <c r="N145" s="9">
        <v>181.13</v>
      </c>
      <c r="O145" s="9">
        <v>47</v>
      </c>
    </row>
    <row r="146" spans="13:15" x14ac:dyDescent="0.3">
      <c r="M146" s="11" t="s">
        <v>18</v>
      </c>
      <c r="N146" s="11">
        <v>266.3</v>
      </c>
      <c r="O146" s="11">
        <v>49</v>
      </c>
    </row>
    <row r="147" spans="13:15" x14ac:dyDescent="0.3">
      <c r="M147" s="9" t="s">
        <v>50</v>
      </c>
      <c r="N147" s="9">
        <v>4366.348</v>
      </c>
      <c r="O147" s="9">
        <v>25</v>
      </c>
    </row>
    <row r="148" spans="13:15" x14ac:dyDescent="0.3">
      <c r="M148" s="11" t="s">
        <v>23</v>
      </c>
      <c r="N148" s="11">
        <v>3582.79</v>
      </c>
      <c r="O148" s="11">
        <v>28</v>
      </c>
    </row>
    <row r="149" spans="13:15" x14ac:dyDescent="0.3">
      <c r="M149" s="9" t="s">
        <v>28</v>
      </c>
      <c r="N149" s="9">
        <v>74.040000000000006</v>
      </c>
      <c r="O149" s="9">
        <v>10</v>
      </c>
    </row>
    <row r="150" spans="13:15" x14ac:dyDescent="0.3">
      <c r="M150" s="11" t="s">
        <v>31</v>
      </c>
      <c r="N150" s="11">
        <v>1244.01</v>
      </c>
      <c r="O150" s="11">
        <v>42</v>
      </c>
    </row>
    <row r="151" spans="13:15" x14ac:dyDescent="0.3">
      <c r="M151" s="9" t="s">
        <v>28</v>
      </c>
      <c r="N151" s="9">
        <v>140.63</v>
      </c>
      <c r="O151" s="9">
        <v>33</v>
      </c>
    </row>
    <row r="152" spans="13:15" x14ac:dyDescent="0.3">
      <c r="M152" s="11" t="s">
        <v>168</v>
      </c>
      <c r="N152" s="11">
        <v>49.04</v>
      </c>
      <c r="O152" s="11">
        <v>8</v>
      </c>
    </row>
    <row r="153" spans="13:15" x14ac:dyDescent="0.3">
      <c r="M153" s="9" t="s">
        <v>50</v>
      </c>
      <c r="N153" s="9">
        <v>849.03099999999995</v>
      </c>
      <c r="O153" s="9">
        <v>50</v>
      </c>
    </row>
    <row r="154" spans="13:15" x14ac:dyDescent="0.3">
      <c r="M154" s="11" t="s">
        <v>57</v>
      </c>
      <c r="N154" s="11">
        <v>1961.68</v>
      </c>
      <c r="O154" s="11">
        <v>10</v>
      </c>
    </row>
    <row r="155" spans="13:15" x14ac:dyDescent="0.3">
      <c r="M155" s="9" t="s">
        <v>50</v>
      </c>
      <c r="N155" s="9">
        <v>1129.0550000000001</v>
      </c>
      <c r="O155" s="9">
        <v>37</v>
      </c>
    </row>
    <row r="156" spans="13:15" x14ac:dyDescent="0.3">
      <c r="M156" s="11" t="s">
        <v>18</v>
      </c>
      <c r="N156" s="11">
        <v>197.56</v>
      </c>
      <c r="O156" s="11">
        <v>39</v>
      </c>
    </row>
    <row r="157" spans="13:15" x14ac:dyDescent="0.3">
      <c r="M157" s="9" t="s">
        <v>76</v>
      </c>
      <c r="N157" s="9">
        <v>1460.42</v>
      </c>
      <c r="O157" s="9">
        <v>20</v>
      </c>
    </row>
    <row r="158" spans="13:15" x14ac:dyDescent="0.3">
      <c r="M158" s="11" t="s">
        <v>57</v>
      </c>
      <c r="N158" s="11">
        <v>6408.3</v>
      </c>
      <c r="O158" s="11">
        <v>24</v>
      </c>
    </row>
    <row r="159" spans="13:15" x14ac:dyDescent="0.3">
      <c r="M159" s="9" t="s">
        <v>18</v>
      </c>
      <c r="N159" s="9">
        <v>325.75</v>
      </c>
      <c r="O159" s="9">
        <v>38</v>
      </c>
    </row>
    <row r="160" spans="13:15" x14ac:dyDescent="0.3">
      <c r="M160" s="11" t="s">
        <v>31</v>
      </c>
      <c r="N160" s="11">
        <v>516.62</v>
      </c>
      <c r="O160" s="11">
        <v>29</v>
      </c>
    </row>
    <row r="161" spans="13:15" x14ac:dyDescent="0.3">
      <c r="M161" s="9" t="s">
        <v>85</v>
      </c>
      <c r="N161" s="9">
        <v>132.86000000000001</v>
      </c>
      <c r="O161" s="9">
        <v>36</v>
      </c>
    </row>
    <row r="162" spans="13:15" x14ac:dyDescent="0.3">
      <c r="M162" s="11" t="s">
        <v>28</v>
      </c>
      <c r="N162" s="11">
        <v>199.24</v>
      </c>
      <c r="O162" s="11">
        <v>42</v>
      </c>
    </row>
    <row r="163" spans="13:15" x14ac:dyDescent="0.3">
      <c r="M163" s="9" t="s">
        <v>50</v>
      </c>
      <c r="N163" s="9">
        <v>2631.107</v>
      </c>
      <c r="O163" s="9">
        <v>16</v>
      </c>
    </row>
    <row r="164" spans="13:15" x14ac:dyDescent="0.3">
      <c r="M164" s="11" t="s">
        <v>23</v>
      </c>
      <c r="N164" s="11">
        <v>7341.96</v>
      </c>
      <c r="O164" s="11">
        <v>32</v>
      </c>
    </row>
    <row r="165" spans="13:15" x14ac:dyDescent="0.3">
      <c r="M165" s="9" t="s">
        <v>18</v>
      </c>
      <c r="N165" s="9">
        <v>51.39</v>
      </c>
      <c r="O165" s="9">
        <v>22</v>
      </c>
    </row>
    <row r="166" spans="13:15" x14ac:dyDescent="0.3">
      <c r="M166" s="11" t="s">
        <v>79</v>
      </c>
      <c r="N166" s="11">
        <v>193.84</v>
      </c>
      <c r="O166" s="11">
        <v>23</v>
      </c>
    </row>
    <row r="167" spans="13:15" x14ac:dyDescent="0.3">
      <c r="M167" s="9" t="s">
        <v>18</v>
      </c>
      <c r="N167" s="9">
        <v>313.43</v>
      </c>
      <c r="O167" s="9">
        <v>12</v>
      </c>
    </row>
    <row r="168" spans="13:15" x14ac:dyDescent="0.3">
      <c r="M168" s="11" t="s">
        <v>28</v>
      </c>
      <c r="N168" s="11">
        <v>465.9</v>
      </c>
      <c r="O168" s="11">
        <v>38</v>
      </c>
    </row>
    <row r="169" spans="13:15" x14ac:dyDescent="0.3">
      <c r="M169" s="9" t="s">
        <v>41</v>
      </c>
      <c r="N169" s="9">
        <v>94.46</v>
      </c>
      <c r="O169" s="9">
        <v>27</v>
      </c>
    </row>
    <row r="170" spans="13:15" x14ac:dyDescent="0.3">
      <c r="M170" s="11" t="s">
        <v>28</v>
      </c>
      <c r="N170" s="11">
        <v>10.59</v>
      </c>
      <c r="O170" s="11">
        <v>1</v>
      </c>
    </row>
    <row r="171" spans="13:15" x14ac:dyDescent="0.3">
      <c r="M171" s="9" t="s">
        <v>31</v>
      </c>
      <c r="N171" s="9">
        <v>1457.78</v>
      </c>
      <c r="O171" s="9">
        <v>28</v>
      </c>
    </row>
    <row r="172" spans="13:15" x14ac:dyDescent="0.3">
      <c r="M172" s="11" t="s">
        <v>18</v>
      </c>
      <c r="N172" s="11">
        <v>381.79</v>
      </c>
      <c r="O172" s="11">
        <v>28</v>
      </c>
    </row>
    <row r="173" spans="13:15" x14ac:dyDescent="0.3">
      <c r="M173" s="9" t="s">
        <v>79</v>
      </c>
      <c r="N173" s="9">
        <v>38.76</v>
      </c>
      <c r="O173" s="9">
        <v>4</v>
      </c>
    </row>
    <row r="174" spans="13:15" x14ac:dyDescent="0.3">
      <c r="M174" s="11" t="s">
        <v>64</v>
      </c>
      <c r="N174" s="11">
        <v>1128.03</v>
      </c>
      <c r="O174" s="11">
        <v>25</v>
      </c>
    </row>
    <row r="175" spans="13:15" x14ac:dyDescent="0.3">
      <c r="M175" s="9" t="s">
        <v>79</v>
      </c>
      <c r="N175" s="9">
        <v>619.77</v>
      </c>
      <c r="O175" s="9">
        <v>42</v>
      </c>
    </row>
    <row r="176" spans="13:15" x14ac:dyDescent="0.3">
      <c r="M176" s="11" t="s">
        <v>85</v>
      </c>
      <c r="N176" s="11">
        <v>75.739999999999995</v>
      </c>
      <c r="O176" s="11">
        <v>28</v>
      </c>
    </row>
    <row r="177" spans="13:15" x14ac:dyDescent="0.3">
      <c r="M177" s="9" t="s">
        <v>79</v>
      </c>
      <c r="N177" s="9">
        <v>189.99</v>
      </c>
      <c r="O177" s="9">
        <v>13</v>
      </c>
    </row>
    <row r="178" spans="13:15" x14ac:dyDescent="0.3">
      <c r="M178" s="11" t="s">
        <v>28</v>
      </c>
      <c r="N178" s="11">
        <v>152.96</v>
      </c>
      <c r="O178" s="11">
        <v>36</v>
      </c>
    </row>
    <row r="179" spans="13:15" x14ac:dyDescent="0.3">
      <c r="M179" s="9" t="s">
        <v>31</v>
      </c>
      <c r="N179" s="9">
        <v>1298.29</v>
      </c>
      <c r="O179" s="9">
        <v>41</v>
      </c>
    </row>
    <row r="180" spans="13:15" x14ac:dyDescent="0.3">
      <c r="M180" s="11" t="s">
        <v>102</v>
      </c>
      <c r="N180" s="11">
        <v>15.6</v>
      </c>
      <c r="O180" s="11">
        <v>5</v>
      </c>
    </row>
    <row r="181" spans="13:15" x14ac:dyDescent="0.3">
      <c r="M181" s="9" t="s">
        <v>79</v>
      </c>
      <c r="N181" s="9">
        <v>615.58000000000004</v>
      </c>
      <c r="O181" s="9">
        <v>31</v>
      </c>
    </row>
    <row r="182" spans="13:15" x14ac:dyDescent="0.3">
      <c r="M182" s="11" t="s">
        <v>50</v>
      </c>
      <c r="N182" s="11">
        <v>2544.9850000000001</v>
      </c>
      <c r="O182" s="11">
        <v>36</v>
      </c>
    </row>
    <row r="183" spans="13:15" x14ac:dyDescent="0.3">
      <c r="M183" s="9" t="s">
        <v>168</v>
      </c>
      <c r="N183" s="9">
        <v>305.68</v>
      </c>
      <c r="O183" s="9">
        <v>19</v>
      </c>
    </row>
    <row r="184" spans="13:15" x14ac:dyDescent="0.3">
      <c r="M184" s="11" t="s">
        <v>28</v>
      </c>
      <c r="N184" s="11">
        <v>286.73</v>
      </c>
      <c r="O184" s="11">
        <v>42</v>
      </c>
    </row>
    <row r="185" spans="13:15" x14ac:dyDescent="0.3">
      <c r="M185" s="9" t="s">
        <v>50</v>
      </c>
      <c r="N185" s="9">
        <v>477.50450000000001</v>
      </c>
      <c r="O185" s="9">
        <v>17</v>
      </c>
    </row>
    <row r="186" spans="13:15" x14ac:dyDescent="0.3">
      <c r="M186" s="11" t="s">
        <v>28</v>
      </c>
      <c r="N186" s="11">
        <v>173.78</v>
      </c>
      <c r="O186" s="11">
        <v>26</v>
      </c>
    </row>
    <row r="187" spans="13:15" x14ac:dyDescent="0.3">
      <c r="M187" s="9" t="s">
        <v>31</v>
      </c>
      <c r="N187" s="9">
        <v>11883.2</v>
      </c>
      <c r="O187" s="9">
        <v>41</v>
      </c>
    </row>
    <row r="188" spans="13:15" x14ac:dyDescent="0.3">
      <c r="M188" s="11" t="s">
        <v>41</v>
      </c>
      <c r="N188" s="11">
        <v>376.53</v>
      </c>
      <c r="O188" s="11">
        <v>24</v>
      </c>
    </row>
    <row r="189" spans="13:15" x14ac:dyDescent="0.3">
      <c r="M189" s="9" t="s">
        <v>41</v>
      </c>
      <c r="N189" s="9">
        <v>133.4</v>
      </c>
      <c r="O189" s="9">
        <v>6</v>
      </c>
    </row>
    <row r="190" spans="13:15" x14ac:dyDescent="0.3">
      <c r="M190" s="11" t="s">
        <v>46</v>
      </c>
      <c r="N190" s="11">
        <v>1531.93</v>
      </c>
      <c r="O190" s="11">
        <v>18</v>
      </c>
    </row>
    <row r="191" spans="13:15" x14ac:dyDescent="0.3">
      <c r="M191" s="9" t="s">
        <v>41</v>
      </c>
      <c r="N191" s="9">
        <v>80.27</v>
      </c>
      <c r="O191" s="9">
        <v>46</v>
      </c>
    </row>
    <row r="192" spans="13:15" x14ac:dyDescent="0.3">
      <c r="M192" s="11" t="s">
        <v>102</v>
      </c>
      <c r="N192" s="11">
        <v>83.34</v>
      </c>
      <c r="O192" s="11">
        <v>43</v>
      </c>
    </row>
    <row r="193" spans="13:15" x14ac:dyDescent="0.3">
      <c r="M193" s="9" t="s">
        <v>46</v>
      </c>
      <c r="N193" s="9">
        <v>11532.99</v>
      </c>
      <c r="O193" s="9">
        <v>45</v>
      </c>
    </row>
    <row r="194" spans="13:15" x14ac:dyDescent="0.3">
      <c r="M194" s="11" t="s">
        <v>79</v>
      </c>
      <c r="N194" s="11">
        <v>71.040000000000006</v>
      </c>
      <c r="O194" s="11">
        <v>39</v>
      </c>
    </row>
    <row r="195" spans="13:15" x14ac:dyDescent="0.3">
      <c r="M195" s="9" t="s">
        <v>64</v>
      </c>
      <c r="N195" s="9">
        <v>679.52</v>
      </c>
      <c r="O195" s="9">
        <v>40</v>
      </c>
    </row>
    <row r="196" spans="13:15" x14ac:dyDescent="0.3">
      <c r="M196" s="11" t="s">
        <v>79</v>
      </c>
      <c r="N196" s="11">
        <v>154.62</v>
      </c>
      <c r="O196" s="11">
        <v>27</v>
      </c>
    </row>
    <row r="197" spans="13:15" x14ac:dyDescent="0.3">
      <c r="M197" s="9" t="s">
        <v>64</v>
      </c>
      <c r="N197" s="9">
        <v>7922.69</v>
      </c>
      <c r="O197" s="9">
        <v>21</v>
      </c>
    </row>
    <row r="198" spans="13:15" x14ac:dyDescent="0.3">
      <c r="M198" s="11" t="s">
        <v>50</v>
      </c>
      <c r="N198" s="11">
        <v>2169.7525000000001</v>
      </c>
      <c r="O198" s="11">
        <v>26</v>
      </c>
    </row>
    <row r="199" spans="13:15" x14ac:dyDescent="0.3">
      <c r="M199" s="9" t="s">
        <v>41</v>
      </c>
      <c r="N199" s="9">
        <v>1889.04</v>
      </c>
      <c r="O199" s="9">
        <v>49</v>
      </c>
    </row>
    <row r="200" spans="13:15" x14ac:dyDescent="0.3">
      <c r="M200" s="11" t="s">
        <v>102</v>
      </c>
      <c r="N200" s="11">
        <v>7.98</v>
      </c>
      <c r="O200" s="11">
        <v>2</v>
      </c>
    </row>
    <row r="201" spans="13:15" x14ac:dyDescent="0.3">
      <c r="M201" s="9" t="s">
        <v>28</v>
      </c>
      <c r="N201" s="9">
        <v>845.32</v>
      </c>
      <c r="O201" s="9">
        <v>21</v>
      </c>
    </row>
    <row r="202" spans="13:15" x14ac:dyDescent="0.3">
      <c r="M202" s="11" t="s">
        <v>28</v>
      </c>
      <c r="N202" s="11">
        <v>229.51</v>
      </c>
      <c r="O202" s="11">
        <v>34</v>
      </c>
    </row>
    <row r="203" spans="13:15" x14ac:dyDescent="0.3">
      <c r="M203" s="9" t="s">
        <v>85</v>
      </c>
      <c r="N203" s="9">
        <v>90.15</v>
      </c>
      <c r="O203" s="9">
        <v>13</v>
      </c>
    </row>
    <row r="204" spans="13:15" x14ac:dyDescent="0.3">
      <c r="M204" s="11" t="s">
        <v>85</v>
      </c>
      <c r="N204" s="11">
        <v>19.46</v>
      </c>
      <c r="O204" s="11">
        <v>3</v>
      </c>
    </row>
    <row r="205" spans="13:15" x14ac:dyDescent="0.3">
      <c r="M205" s="9" t="s">
        <v>50</v>
      </c>
      <c r="N205" s="9">
        <v>326.89299999999997</v>
      </c>
      <c r="O205" s="9">
        <v>6</v>
      </c>
    </row>
    <row r="206" spans="13:15" x14ac:dyDescent="0.3">
      <c r="M206" s="11" t="s">
        <v>18</v>
      </c>
      <c r="N206" s="11">
        <v>284.58</v>
      </c>
      <c r="O206" s="11">
        <v>37</v>
      </c>
    </row>
    <row r="207" spans="13:15" x14ac:dyDescent="0.3">
      <c r="M207" s="9" t="s">
        <v>23</v>
      </c>
      <c r="N207" s="9">
        <v>4669.1899999999996</v>
      </c>
      <c r="O207" s="9">
        <v>39</v>
      </c>
    </row>
    <row r="208" spans="13:15" x14ac:dyDescent="0.3">
      <c r="M208" s="11" t="s">
        <v>41</v>
      </c>
      <c r="N208" s="11">
        <v>339.49</v>
      </c>
      <c r="O208" s="11">
        <v>30</v>
      </c>
    </row>
    <row r="209" spans="13:15" x14ac:dyDescent="0.3">
      <c r="M209" s="9" t="s">
        <v>18</v>
      </c>
      <c r="N209" s="9">
        <v>726.22</v>
      </c>
      <c r="O209" s="9">
        <v>41</v>
      </c>
    </row>
    <row r="210" spans="13:15" x14ac:dyDescent="0.3">
      <c r="M210" s="11" t="s">
        <v>85</v>
      </c>
      <c r="N210" s="11">
        <v>24.3</v>
      </c>
      <c r="O210" s="11">
        <v>5</v>
      </c>
    </row>
    <row r="211" spans="13:15" x14ac:dyDescent="0.3">
      <c r="M211" s="9" t="s">
        <v>41</v>
      </c>
      <c r="N211" s="9">
        <v>13.04</v>
      </c>
      <c r="O211" s="9">
        <v>1</v>
      </c>
    </row>
    <row r="212" spans="13:15" x14ac:dyDescent="0.3">
      <c r="M212" s="11" t="s">
        <v>76</v>
      </c>
      <c r="N212" s="11">
        <v>168.66</v>
      </c>
      <c r="O212" s="11">
        <v>45</v>
      </c>
    </row>
    <row r="213" spans="13:15" x14ac:dyDescent="0.3">
      <c r="M213" s="9" t="s">
        <v>50</v>
      </c>
      <c r="N213" s="9">
        <v>1756.5930000000001</v>
      </c>
      <c r="O213" s="9">
        <v>33</v>
      </c>
    </row>
    <row r="214" spans="13:15" x14ac:dyDescent="0.3">
      <c r="M214" s="11" t="s">
        <v>64</v>
      </c>
      <c r="N214" s="11">
        <v>362.52</v>
      </c>
      <c r="O214" s="11">
        <v>25</v>
      </c>
    </row>
    <row r="215" spans="13:15" x14ac:dyDescent="0.3">
      <c r="M215" s="9" t="s">
        <v>64</v>
      </c>
      <c r="N215" s="9">
        <v>94.99</v>
      </c>
      <c r="O215" s="9">
        <v>13</v>
      </c>
    </row>
    <row r="216" spans="13:15" x14ac:dyDescent="0.3">
      <c r="M216" s="11" t="s">
        <v>79</v>
      </c>
      <c r="N216" s="11">
        <v>154.18</v>
      </c>
      <c r="O216" s="11">
        <v>43</v>
      </c>
    </row>
    <row r="217" spans="13:15" x14ac:dyDescent="0.3">
      <c r="M217" s="9" t="s">
        <v>28</v>
      </c>
      <c r="N217" s="9">
        <v>11.87</v>
      </c>
      <c r="O217" s="9">
        <v>1</v>
      </c>
    </row>
    <row r="218" spans="13:15" x14ac:dyDescent="0.3">
      <c r="M218" s="11" t="s">
        <v>28</v>
      </c>
      <c r="N218" s="11">
        <v>40.869999999999997</v>
      </c>
      <c r="O218" s="11">
        <v>4</v>
      </c>
    </row>
    <row r="219" spans="13:15" x14ac:dyDescent="0.3">
      <c r="M219" s="9" t="s">
        <v>41</v>
      </c>
      <c r="N219" s="9">
        <v>116.94</v>
      </c>
      <c r="O219" s="9">
        <v>42</v>
      </c>
    </row>
    <row r="220" spans="13:15" x14ac:dyDescent="0.3">
      <c r="M220" s="11" t="s">
        <v>214</v>
      </c>
      <c r="N220" s="11">
        <v>21555.599999999999</v>
      </c>
      <c r="O220" s="11">
        <v>47</v>
      </c>
    </row>
    <row r="221" spans="13:15" x14ac:dyDescent="0.3">
      <c r="M221" s="9" t="s">
        <v>50</v>
      </c>
      <c r="N221" s="9">
        <v>896.18050000000005</v>
      </c>
      <c r="O221" s="9">
        <v>15</v>
      </c>
    </row>
    <row r="222" spans="13:15" x14ac:dyDescent="0.3">
      <c r="M222" s="11" t="s">
        <v>18</v>
      </c>
      <c r="N222" s="11">
        <v>76.61</v>
      </c>
      <c r="O222" s="11">
        <v>12</v>
      </c>
    </row>
    <row r="223" spans="13:15" x14ac:dyDescent="0.3">
      <c r="M223" s="9" t="s">
        <v>28</v>
      </c>
      <c r="N223" s="9">
        <v>943.44</v>
      </c>
      <c r="O223" s="9">
        <v>30</v>
      </c>
    </row>
    <row r="224" spans="13:15" x14ac:dyDescent="0.3">
      <c r="M224" s="11" t="s">
        <v>31</v>
      </c>
      <c r="N224" s="11">
        <v>68.94</v>
      </c>
      <c r="O224" s="11">
        <v>8</v>
      </c>
    </row>
    <row r="225" spans="13:15" x14ac:dyDescent="0.3">
      <c r="M225" s="9" t="s">
        <v>28</v>
      </c>
      <c r="N225" s="9">
        <v>64.86</v>
      </c>
      <c r="O225" s="9">
        <v>11</v>
      </c>
    </row>
    <row r="226" spans="13:15" x14ac:dyDescent="0.3">
      <c r="M226" s="11" t="s">
        <v>79</v>
      </c>
      <c r="N226" s="11">
        <v>240.27</v>
      </c>
      <c r="O226" s="11">
        <v>33</v>
      </c>
    </row>
    <row r="227" spans="13:15" x14ac:dyDescent="0.3">
      <c r="M227" s="9" t="s">
        <v>37</v>
      </c>
      <c r="N227" s="9">
        <v>569.32000000000005</v>
      </c>
      <c r="O227" s="9">
        <v>42</v>
      </c>
    </row>
    <row r="228" spans="13:15" x14ac:dyDescent="0.3">
      <c r="M228" s="11" t="s">
        <v>31</v>
      </c>
      <c r="N228" s="11">
        <v>140.56</v>
      </c>
      <c r="O228" s="11">
        <v>15</v>
      </c>
    </row>
    <row r="229" spans="13:15" x14ac:dyDescent="0.3">
      <c r="M229" s="9" t="s">
        <v>18</v>
      </c>
      <c r="N229" s="9">
        <v>1410.44</v>
      </c>
      <c r="O229" s="9">
        <v>19</v>
      </c>
    </row>
    <row r="230" spans="13:15" x14ac:dyDescent="0.3">
      <c r="M230" s="11" t="s">
        <v>28</v>
      </c>
      <c r="N230" s="11">
        <v>54.22</v>
      </c>
      <c r="O230" s="11">
        <v>1</v>
      </c>
    </row>
    <row r="231" spans="13:15" x14ac:dyDescent="0.3">
      <c r="M231" s="9" t="s">
        <v>50</v>
      </c>
      <c r="N231" s="9">
        <v>1176.8589999999999</v>
      </c>
      <c r="O231" s="9">
        <v>21</v>
      </c>
    </row>
    <row r="232" spans="13:15" x14ac:dyDescent="0.3">
      <c r="M232" s="11" t="s">
        <v>18</v>
      </c>
      <c r="N232" s="11">
        <v>1997.13</v>
      </c>
      <c r="O232" s="11">
        <v>32</v>
      </c>
    </row>
    <row r="233" spans="13:15" x14ac:dyDescent="0.3">
      <c r="M233" s="9" t="s">
        <v>64</v>
      </c>
      <c r="N233" s="9">
        <v>4754.08</v>
      </c>
      <c r="O233" s="9">
        <v>21</v>
      </c>
    </row>
    <row r="234" spans="13:15" x14ac:dyDescent="0.3">
      <c r="M234" s="11" t="s">
        <v>76</v>
      </c>
      <c r="N234" s="11">
        <v>421.36</v>
      </c>
      <c r="O234" s="11">
        <v>50</v>
      </c>
    </row>
    <row r="235" spans="13:15" x14ac:dyDescent="0.3">
      <c r="M235" s="9" t="s">
        <v>57</v>
      </c>
      <c r="N235" s="9">
        <v>5503.39</v>
      </c>
      <c r="O235" s="9">
        <v>25</v>
      </c>
    </row>
    <row r="236" spans="13:15" x14ac:dyDescent="0.3">
      <c r="M236" s="11" t="s">
        <v>50</v>
      </c>
      <c r="N236" s="11">
        <v>1383.9190000000001</v>
      </c>
      <c r="O236" s="11">
        <v>8</v>
      </c>
    </row>
    <row r="237" spans="13:15" x14ac:dyDescent="0.3">
      <c r="M237" s="9" t="s">
        <v>18</v>
      </c>
      <c r="N237" s="9">
        <v>169.4</v>
      </c>
      <c r="O237" s="9">
        <v>19</v>
      </c>
    </row>
    <row r="238" spans="13:15" x14ac:dyDescent="0.3">
      <c r="M238" s="11" t="s">
        <v>64</v>
      </c>
      <c r="N238" s="11">
        <v>2039.56</v>
      </c>
      <c r="O238" s="11">
        <v>7</v>
      </c>
    </row>
    <row r="239" spans="13:15" x14ac:dyDescent="0.3">
      <c r="M239" s="9" t="s">
        <v>41</v>
      </c>
      <c r="N239" s="9">
        <v>203.55</v>
      </c>
      <c r="O239" s="9">
        <v>21</v>
      </c>
    </row>
    <row r="240" spans="13:15" x14ac:dyDescent="0.3">
      <c r="M240" s="11" t="s">
        <v>31</v>
      </c>
      <c r="N240" s="11">
        <v>757.91</v>
      </c>
      <c r="O240" s="11">
        <v>23</v>
      </c>
    </row>
    <row r="241" spans="13:15" x14ac:dyDescent="0.3">
      <c r="M241" s="9" t="s">
        <v>31</v>
      </c>
      <c r="N241" s="9">
        <v>68.16</v>
      </c>
      <c r="O241" s="9">
        <v>4</v>
      </c>
    </row>
    <row r="242" spans="13:15" x14ac:dyDescent="0.3">
      <c r="M242" s="11" t="s">
        <v>28</v>
      </c>
      <c r="N242" s="11">
        <v>258.54000000000002</v>
      </c>
      <c r="O242" s="11">
        <v>37</v>
      </c>
    </row>
    <row r="243" spans="13:15" x14ac:dyDescent="0.3">
      <c r="M243" s="9" t="s">
        <v>28</v>
      </c>
      <c r="N243" s="9">
        <v>816.11</v>
      </c>
      <c r="O243" s="9">
        <v>43</v>
      </c>
    </row>
    <row r="244" spans="13:15" x14ac:dyDescent="0.3">
      <c r="M244" s="11" t="s">
        <v>46</v>
      </c>
      <c r="N244" s="11">
        <v>11904.55</v>
      </c>
      <c r="O244" s="11">
        <v>44</v>
      </c>
    </row>
    <row r="245" spans="13:15" x14ac:dyDescent="0.3">
      <c r="M245" s="9" t="s">
        <v>50</v>
      </c>
      <c r="N245" s="9">
        <v>60.5625</v>
      </c>
      <c r="O245" s="9">
        <v>2</v>
      </c>
    </row>
    <row r="246" spans="13:15" x14ac:dyDescent="0.3">
      <c r="M246" s="11" t="s">
        <v>79</v>
      </c>
      <c r="N246" s="11">
        <v>1893.29</v>
      </c>
      <c r="O246" s="11">
        <v>50</v>
      </c>
    </row>
    <row r="247" spans="13:15" x14ac:dyDescent="0.3">
      <c r="M247" s="9" t="s">
        <v>23</v>
      </c>
      <c r="N247" s="9">
        <v>5921.74</v>
      </c>
      <c r="O247" s="9">
        <v>45</v>
      </c>
    </row>
    <row r="248" spans="13:15" x14ac:dyDescent="0.3">
      <c r="M248" s="11" t="s">
        <v>28</v>
      </c>
      <c r="N248" s="11">
        <v>231.21</v>
      </c>
      <c r="O248" s="11">
        <v>39</v>
      </c>
    </row>
    <row r="249" spans="13:15" x14ac:dyDescent="0.3">
      <c r="M249" s="9" t="s">
        <v>50</v>
      </c>
      <c r="N249" s="9">
        <v>5126.4179999999997</v>
      </c>
      <c r="O249" s="9">
        <v>47</v>
      </c>
    </row>
    <row r="250" spans="13:15" x14ac:dyDescent="0.3">
      <c r="M250" s="11" t="s">
        <v>102</v>
      </c>
      <c r="N250" s="11">
        <v>151.19</v>
      </c>
      <c r="O250" s="11">
        <v>42</v>
      </c>
    </row>
    <row r="251" spans="13:15" x14ac:dyDescent="0.3">
      <c r="M251" s="9" t="s">
        <v>64</v>
      </c>
      <c r="N251" s="9">
        <v>1199.57</v>
      </c>
      <c r="O251" s="9">
        <v>27</v>
      </c>
    </row>
    <row r="252" spans="13:15" x14ac:dyDescent="0.3">
      <c r="M252" s="11" t="s">
        <v>76</v>
      </c>
      <c r="N252" s="11">
        <v>1054.7</v>
      </c>
      <c r="O252" s="11">
        <v>43</v>
      </c>
    </row>
    <row r="253" spans="13:15" x14ac:dyDescent="0.3">
      <c r="M253" s="9" t="s">
        <v>41</v>
      </c>
      <c r="N253" s="9">
        <v>20.28</v>
      </c>
      <c r="O253" s="9">
        <v>5</v>
      </c>
    </row>
    <row r="254" spans="13:15" x14ac:dyDescent="0.3">
      <c r="M254" s="11" t="s">
        <v>31</v>
      </c>
      <c r="N254" s="11">
        <v>621.92999999999995</v>
      </c>
      <c r="O254" s="11">
        <v>16</v>
      </c>
    </row>
    <row r="255" spans="13:15" x14ac:dyDescent="0.3">
      <c r="M255" s="9" t="s">
        <v>50</v>
      </c>
      <c r="N255" s="9">
        <v>312.03500000000003</v>
      </c>
      <c r="O255" s="9">
        <v>17</v>
      </c>
    </row>
    <row r="256" spans="13:15" x14ac:dyDescent="0.3">
      <c r="M256" s="11" t="s">
        <v>31</v>
      </c>
      <c r="N256" s="11">
        <v>86.3</v>
      </c>
      <c r="O256" s="11">
        <v>16</v>
      </c>
    </row>
    <row r="257" spans="13:15" x14ac:dyDescent="0.3">
      <c r="M257" s="9" t="s">
        <v>23</v>
      </c>
      <c r="N257" s="9">
        <v>1773.86</v>
      </c>
      <c r="O257" s="9">
        <v>36</v>
      </c>
    </row>
    <row r="258" spans="13:15" x14ac:dyDescent="0.3">
      <c r="M258" s="11" t="s">
        <v>28</v>
      </c>
      <c r="N258" s="11">
        <v>203.99</v>
      </c>
      <c r="O258" s="11">
        <v>28</v>
      </c>
    </row>
    <row r="259" spans="13:15" x14ac:dyDescent="0.3">
      <c r="M259" s="9" t="s">
        <v>31</v>
      </c>
      <c r="N259" s="9">
        <v>12858.88</v>
      </c>
      <c r="O259" s="9">
        <v>43</v>
      </c>
    </row>
    <row r="260" spans="13:15" x14ac:dyDescent="0.3">
      <c r="M260" s="11" t="s">
        <v>79</v>
      </c>
      <c r="N260" s="11">
        <v>210.66</v>
      </c>
      <c r="O260" s="11">
        <v>43</v>
      </c>
    </row>
    <row r="261" spans="13:15" x14ac:dyDescent="0.3">
      <c r="M261" s="9" t="s">
        <v>28</v>
      </c>
      <c r="N261" s="9">
        <v>72.67</v>
      </c>
      <c r="O261" s="9">
        <v>15</v>
      </c>
    </row>
    <row r="262" spans="13:15" x14ac:dyDescent="0.3">
      <c r="M262" s="11" t="s">
        <v>168</v>
      </c>
      <c r="N262" s="11">
        <v>56.9</v>
      </c>
      <c r="O262" s="11">
        <v>7</v>
      </c>
    </row>
    <row r="263" spans="13:15" x14ac:dyDescent="0.3">
      <c r="M263" s="9" t="s">
        <v>23</v>
      </c>
      <c r="N263" s="9">
        <v>10087.6</v>
      </c>
      <c r="O263" s="9">
        <v>44</v>
      </c>
    </row>
    <row r="264" spans="13:15" x14ac:dyDescent="0.3">
      <c r="M264" s="11" t="s">
        <v>57</v>
      </c>
      <c r="N264" s="11">
        <v>926.58</v>
      </c>
      <c r="O264" s="11">
        <v>4</v>
      </c>
    </row>
    <row r="265" spans="13:15" x14ac:dyDescent="0.3">
      <c r="M265" s="9" t="s">
        <v>18</v>
      </c>
      <c r="N265" s="9">
        <v>9752.25</v>
      </c>
      <c r="O265" s="9">
        <v>49</v>
      </c>
    </row>
    <row r="266" spans="13:15" x14ac:dyDescent="0.3">
      <c r="M266" s="11" t="s">
        <v>41</v>
      </c>
      <c r="N266" s="11">
        <v>51.23</v>
      </c>
      <c r="O266" s="11">
        <v>19</v>
      </c>
    </row>
    <row r="267" spans="13:15" x14ac:dyDescent="0.3">
      <c r="M267" s="9" t="s">
        <v>64</v>
      </c>
      <c r="N267" s="9">
        <v>243.18</v>
      </c>
      <c r="O267" s="9">
        <v>36</v>
      </c>
    </row>
    <row r="268" spans="13:15" x14ac:dyDescent="0.3">
      <c r="M268" s="11" t="s">
        <v>64</v>
      </c>
      <c r="N268" s="11">
        <v>387</v>
      </c>
      <c r="O268" s="11">
        <v>30</v>
      </c>
    </row>
    <row r="269" spans="13:15" x14ac:dyDescent="0.3">
      <c r="M269" s="9" t="s">
        <v>31</v>
      </c>
      <c r="N269" s="9">
        <v>1699.52</v>
      </c>
      <c r="O269" s="9">
        <v>40</v>
      </c>
    </row>
    <row r="270" spans="13:15" x14ac:dyDescent="0.3">
      <c r="M270" s="11" t="s">
        <v>50</v>
      </c>
      <c r="N270" s="11">
        <v>1210.0515</v>
      </c>
      <c r="O270" s="11">
        <v>11</v>
      </c>
    </row>
    <row r="271" spans="13:15" x14ac:dyDescent="0.3">
      <c r="M271" s="9" t="s">
        <v>46</v>
      </c>
      <c r="N271" s="9">
        <v>168.9</v>
      </c>
      <c r="O271" s="9">
        <v>15</v>
      </c>
    </row>
    <row r="272" spans="13:15" x14ac:dyDescent="0.3">
      <c r="M272" s="11" t="s">
        <v>18</v>
      </c>
      <c r="N272" s="11">
        <v>46.36</v>
      </c>
      <c r="O272" s="11">
        <v>22</v>
      </c>
    </row>
    <row r="273" spans="13:15" x14ac:dyDescent="0.3">
      <c r="M273" s="9" t="s">
        <v>57</v>
      </c>
      <c r="N273" s="9">
        <v>8218.16</v>
      </c>
      <c r="O273" s="9">
        <v>22</v>
      </c>
    </row>
    <row r="274" spans="13:15" x14ac:dyDescent="0.3">
      <c r="M274" s="11" t="s">
        <v>31</v>
      </c>
      <c r="N274" s="11">
        <v>282.58</v>
      </c>
      <c r="O274" s="11">
        <v>36</v>
      </c>
    </row>
    <row r="275" spans="13:15" x14ac:dyDescent="0.3">
      <c r="M275" s="9" t="s">
        <v>28</v>
      </c>
      <c r="N275" s="9">
        <v>48.05</v>
      </c>
      <c r="O275" s="9">
        <v>6</v>
      </c>
    </row>
    <row r="276" spans="13:15" x14ac:dyDescent="0.3">
      <c r="M276" s="11" t="s">
        <v>18</v>
      </c>
      <c r="N276" s="11">
        <v>102.15</v>
      </c>
      <c r="O276" s="11">
        <v>40</v>
      </c>
    </row>
    <row r="277" spans="13:15" x14ac:dyDescent="0.3">
      <c r="M277" s="9" t="s">
        <v>50</v>
      </c>
      <c r="N277" s="9">
        <v>1777.4690000000001</v>
      </c>
      <c r="O277" s="9">
        <v>29</v>
      </c>
    </row>
    <row r="278" spans="13:15" x14ac:dyDescent="0.3">
      <c r="M278" s="11" t="s">
        <v>23</v>
      </c>
      <c r="N278" s="11">
        <v>978.4</v>
      </c>
      <c r="O278" s="11">
        <v>38</v>
      </c>
    </row>
    <row r="279" spans="13:15" x14ac:dyDescent="0.3">
      <c r="M279" s="9" t="s">
        <v>57</v>
      </c>
      <c r="N279" s="9">
        <v>579.71</v>
      </c>
      <c r="O279" s="9">
        <v>17</v>
      </c>
    </row>
    <row r="280" spans="13:15" x14ac:dyDescent="0.3">
      <c r="M280" s="11" t="s">
        <v>31</v>
      </c>
      <c r="N280" s="11">
        <v>1461.1</v>
      </c>
      <c r="O280" s="11">
        <v>43</v>
      </c>
    </row>
    <row r="281" spans="13:15" x14ac:dyDescent="0.3">
      <c r="M281" s="9" t="s">
        <v>79</v>
      </c>
      <c r="N281" s="9">
        <v>616.5</v>
      </c>
      <c r="O281" s="9">
        <v>39</v>
      </c>
    </row>
    <row r="282" spans="13:15" x14ac:dyDescent="0.3">
      <c r="M282" s="11" t="s">
        <v>79</v>
      </c>
      <c r="N282" s="11">
        <v>94.52</v>
      </c>
      <c r="O282" s="11">
        <v>12</v>
      </c>
    </row>
    <row r="283" spans="13:15" x14ac:dyDescent="0.3">
      <c r="M283" s="9" t="s">
        <v>79</v>
      </c>
      <c r="N283" s="9">
        <v>2926.33</v>
      </c>
      <c r="O283" s="9">
        <v>47</v>
      </c>
    </row>
    <row r="284" spans="13:15" x14ac:dyDescent="0.3">
      <c r="M284" s="11" t="s">
        <v>28</v>
      </c>
      <c r="N284" s="11">
        <v>27.34</v>
      </c>
      <c r="O284" s="11">
        <v>4</v>
      </c>
    </row>
    <row r="285" spans="13:15" x14ac:dyDescent="0.3">
      <c r="M285" s="9" t="s">
        <v>150</v>
      </c>
      <c r="N285" s="9">
        <v>4346.9799999999996</v>
      </c>
      <c r="O285" s="9">
        <v>42</v>
      </c>
    </row>
    <row r="286" spans="13:15" x14ac:dyDescent="0.3">
      <c r="M286" s="11" t="s">
        <v>31</v>
      </c>
      <c r="N286" s="11">
        <v>2302.36</v>
      </c>
      <c r="O286" s="11">
        <v>8</v>
      </c>
    </row>
    <row r="287" spans="13:15" x14ac:dyDescent="0.3">
      <c r="M287" s="9" t="s">
        <v>64</v>
      </c>
      <c r="N287" s="9">
        <v>6255.81</v>
      </c>
      <c r="O287" s="9">
        <v>43</v>
      </c>
    </row>
    <row r="288" spans="13:15" x14ac:dyDescent="0.3">
      <c r="M288" s="11" t="s">
        <v>28</v>
      </c>
      <c r="N288" s="11">
        <v>60.02</v>
      </c>
      <c r="O288" s="11">
        <v>16</v>
      </c>
    </row>
    <row r="289" spans="13:15" x14ac:dyDescent="0.3">
      <c r="M289" s="9" t="s">
        <v>50</v>
      </c>
      <c r="N289" s="9">
        <v>309.9015</v>
      </c>
      <c r="O289" s="9">
        <v>3</v>
      </c>
    </row>
    <row r="290" spans="13:15" x14ac:dyDescent="0.3">
      <c r="M290" s="11" t="s">
        <v>28</v>
      </c>
      <c r="N290" s="11">
        <v>381.24</v>
      </c>
      <c r="O290" s="11">
        <v>32</v>
      </c>
    </row>
    <row r="291" spans="13:15" x14ac:dyDescent="0.3">
      <c r="M291" s="9" t="s">
        <v>41</v>
      </c>
      <c r="N291" s="9">
        <v>1359.74</v>
      </c>
      <c r="O291" s="9">
        <v>31</v>
      </c>
    </row>
    <row r="292" spans="13:15" x14ac:dyDescent="0.3">
      <c r="M292" s="11" t="s">
        <v>50</v>
      </c>
      <c r="N292" s="11">
        <v>1689.1369999999999</v>
      </c>
      <c r="O292" s="11">
        <v>16</v>
      </c>
    </row>
    <row r="293" spans="13:15" x14ac:dyDescent="0.3">
      <c r="M293" s="9" t="s">
        <v>41</v>
      </c>
      <c r="N293" s="9">
        <v>836.59</v>
      </c>
      <c r="O293" s="9">
        <v>48</v>
      </c>
    </row>
    <row r="294" spans="13:15" x14ac:dyDescent="0.3">
      <c r="M294" s="11" t="s">
        <v>50</v>
      </c>
      <c r="N294" s="11">
        <v>650.1395</v>
      </c>
      <c r="O294" s="11">
        <v>34</v>
      </c>
    </row>
    <row r="295" spans="13:15" x14ac:dyDescent="0.3">
      <c r="M295" s="9" t="s">
        <v>28</v>
      </c>
      <c r="N295" s="9">
        <v>79.25</v>
      </c>
      <c r="O295" s="9">
        <v>9</v>
      </c>
    </row>
    <row r="296" spans="13:15" x14ac:dyDescent="0.3">
      <c r="M296" s="11" t="s">
        <v>79</v>
      </c>
      <c r="N296" s="11">
        <v>181.61</v>
      </c>
      <c r="O296" s="11">
        <v>44</v>
      </c>
    </row>
    <row r="297" spans="13:15" x14ac:dyDescent="0.3">
      <c r="M297" s="9" t="s">
        <v>23</v>
      </c>
      <c r="N297" s="9">
        <v>4842.21</v>
      </c>
      <c r="O297" s="9">
        <v>40</v>
      </c>
    </row>
    <row r="298" spans="13:15" x14ac:dyDescent="0.3">
      <c r="M298" s="11" t="s">
        <v>28</v>
      </c>
      <c r="N298" s="11">
        <v>338.89</v>
      </c>
      <c r="O298" s="11">
        <v>6</v>
      </c>
    </row>
    <row r="299" spans="13:15" x14ac:dyDescent="0.3">
      <c r="M299" s="9" t="s">
        <v>150</v>
      </c>
      <c r="N299" s="9">
        <v>5181.08</v>
      </c>
      <c r="O299" s="9">
        <v>45</v>
      </c>
    </row>
    <row r="300" spans="13:15" x14ac:dyDescent="0.3">
      <c r="M300" s="11" t="s">
        <v>57</v>
      </c>
      <c r="N300" s="11">
        <v>6408.3</v>
      </c>
      <c r="O300" s="11">
        <v>24</v>
      </c>
    </row>
    <row r="301" spans="13:15" x14ac:dyDescent="0.3">
      <c r="M301" s="9" t="s">
        <v>102</v>
      </c>
      <c r="N301" s="9">
        <v>109.39</v>
      </c>
      <c r="O301" s="9">
        <v>45</v>
      </c>
    </row>
    <row r="302" spans="13:15" x14ac:dyDescent="0.3">
      <c r="M302" s="11" t="s">
        <v>79</v>
      </c>
      <c r="N302" s="11">
        <v>83.89</v>
      </c>
      <c r="O302" s="11">
        <v>12</v>
      </c>
    </row>
    <row r="303" spans="13:15" x14ac:dyDescent="0.3">
      <c r="M303" s="9" t="s">
        <v>150</v>
      </c>
      <c r="N303" s="9">
        <v>1795.49</v>
      </c>
      <c r="O303" s="9">
        <v>15</v>
      </c>
    </row>
    <row r="304" spans="13:15" x14ac:dyDescent="0.3">
      <c r="M304" s="11" t="s">
        <v>28</v>
      </c>
      <c r="N304" s="11">
        <v>201.72</v>
      </c>
      <c r="O304" s="11">
        <v>17</v>
      </c>
    </row>
    <row r="305" spans="13:15" x14ac:dyDescent="0.3">
      <c r="M305" s="9" t="s">
        <v>23</v>
      </c>
      <c r="N305" s="9">
        <v>1616.87</v>
      </c>
      <c r="O305" s="9">
        <v>19</v>
      </c>
    </row>
    <row r="306" spans="13:15" x14ac:dyDescent="0.3">
      <c r="M306" s="11" t="s">
        <v>18</v>
      </c>
      <c r="N306" s="11">
        <v>262.08999999999997</v>
      </c>
      <c r="O306" s="11">
        <v>12</v>
      </c>
    </row>
    <row r="307" spans="13:15" x14ac:dyDescent="0.3">
      <c r="M307" s="9" t="s">
        <v>37</v>
      </c>
      <c r="N307" s="9">
        <v>539.05999999999995</v>
      </c>
      <c r="O307" s="9">
        <v>42</v>
      </c>
    </row>
    <row r="308" spans="13:15" x14ac:dyDescent="0.3">
      <c r="M308" s="11" t="s">
        <v>28</v>
      </c>
      <c r="N308" s="11">
        <v>121.81</v>
      </c>
      <c r="O308" s="11">
        <v>24</v>
      </c>
    </row>
    <row r="309" spans="13:15" x14ac:dyDescent="0.3">
      <c r="M309" s="9" t="s">
        <v>168</v>
      </c>
      <c r="N309" s="9">
        <v>1102.28</v>
      </c>
      <c r="O309" s="9">
        <v>44</v>
      </c>
    </row>
    <row r="310" spans="13:15" x14ac:dyDescent="0.3">
      <c r="M310" s="11" t="s">
        <v>85</v>
      </c>
      <c r="N310" s="11">
        <v>172.15</v>
      </c>
      <c r="O310" s="11">
        <v>41</v>
      </c>
    </row>
    <row r="311" spans="13:15" x14ac:dyDescent="0.3">
      <c r="M311" s="9" t="s">
        <v>50</v>
      </c>
      <c r="N311" s="9">
        <v>771.78300000000002</v>
      </c>
      <c r="O311" s="9">
        <v>7</v>
      </c>
    </row>
    <row r="312" spans="13:15" x14ac:dyDescent="0.3">
      <c r="M312" s="11" t="s">
        <v>23</v>
      </c>
      <c r="N312" s="11">
        <v>5403.75</v>
      </c>
      <c r="O312" s="11">
        <v>16</v>
      </c>
    </row>
    <row r="313" spans="13:15" x14ac:dyDescent="0.3">
      <c r="M313" s="9" t="s">
        <v>50</v>
      </c>
      <c r="N313" s="9">
        <v>3310.9454999999998</v>
      </c>
      <c r="O313" s="9">
        <v>35</v>
      </c>
    </row>
    <row r="314" spans="13:15" x14ac:dyDescent="0.3">
      <c r="M314" s="11" t="s">
        <v>41</v>
      </c>
      <c r="N314" s="11">
        <v>65.209999999999994</v>
      </c>
      <c r="O314" s="11">
        <v>26</v>
      </c>
    </row>
    <row r="315" spans="13:15" x14ac:dyDescent="0.3">
      <c r="M315" s="9" t="s">
        <v>28</v>
      </c>
      <c r="N315" s="9">
        <v>248.86</v>
      </c>
      <c r="O315" s="9">
        <v>41</v>
      </c>
    </row>
    <row r="316" spans="13:15" x14ac:dyDescent="0.3">
      <c r="M316" s="11" t="s">
        <v>31</v>
      </c>
      <c r="N316" s="11">
        <v>360.24</v>
      </c>
      <c r="O316" s="11">
        <v>18</v>
      </c>
    </row>
    <row r="317" spans="13:15" x14ac:dyDescent="0.3">
      <c r="M317" s="9" t="s">
        <v>18</v>
      </c>
      <c r="N317" s="9">
        <v>632.54999999999995</v>
      </c>
      <c r="O317" s="9">
        <v>27</v>
      </c>
    </row>
    <row r="318" spans="13:15" x14ac:dyDescent="0.3">
      <c r="M318" s="11" t="s">
        <v>214</v>
      </c>
      <c r="N318" s="11">
        <v>7813.7</v>
      </c>
      <c r="O318" s="11">
        <v>40</v>
      </c>
    </row>
    <row r="319" spans="13:15" x14ac:dyDescent="0.3">
      <c r="M319" s="9" t="s">
        <v>28</v>
      </c>
      <c r="N319" s="9">
        <v>135.72</v>
      </c>
      <c r="O319" s="9">
        <v>28</v>
      </c>
    </row>
    <row r="320" spans="13:15" x14ac:dyDescent="0.3">
      <c r="M320" s="11" t="s">
        <v>79</v>
      </c>
      <c r="N320" s="11">
        <v>113.33</v>
      </c>
      <c r="O320" s="11">
        <v>42</v>
      </c>
    </row>
    <row r="321" spans="13:15" x14ac:dyDescent="0.3">
      <c r="M321" s="9" t="s">
        <v>28</v>
      </c>
      <c r="N321" s="9">
        <v>1669.88</v>
      </c>
      <c r="O321" s="9">
        <v>29</v>
      </c>
    </row>
    <row r="322" spans="13:15" x14ac:dyDescent="0.3">
      <c r="M322" s="11" t="s">
        <v>79</v>
      </c>
      <c r="N322" s="11">
        <v>2528.4899999999998</v>
      </c>
      <c r="O322" s="11">
        <v>6</v>
      </c>
    </row>
    <row r="323" spans="13:15" x14ac:dyDescent="0.3">
      <c r="M323" s="9" t="s">
        <v>41</v>
      </c>
      <c r="N323" s="9">
        <v>202.64</v>
      </c>
      <c r="O323" s="9">
        <v>47</v>
      </c>
    </row>
    <row r="324" spans="13:15" x14ac:dyDescent="0.3">
      <c r="M324" s="11" t="s">
        <v>28</v>
      </c>
      <c r="N324" s="11">
        <v>1441.61</v>
      </c>
      <c r="O324" s="11">
        <v>38</v>
      </c>
    </row>
    <row r="325" spans="13:15" x14ac:dyDescent="0.3">
      <c r="M325" s="9" t="s">
        <v>31</v>
      </c>
      <c r="N325" s="9">
        <v>1444.96</v>
      </c>
      <c r="O325" s="9">
        <v>50</v>
      </c>
    </row>
    <row r="326" spans="13:15" x14ac:dyDescent="0.3">
      <c r="M326" s="11" t="s">
        <v>18</v>
      </c>
      <c r="N326" s="11">
        <v>33.11</v>
      </c>
      <c r="O326" s="11">
        <v>13</v>
      </c>
    </row>
    <row r="327" spans="13:15" x14ac:dyDescent="0.3">
      <c r="M327" s="9" t="s">
        <v>102</v>
      </c>
      <c r="N327" s="9">
        <v>89.32</v>
      </c>
      <c r="O327" s="9">
        <v>25</v>
      </c>
    </row>
    <row r="328" spans="13:15" x14ac:dyDescent="0.3">
      <c r="M328" s="11" t="s">
        <v>76</v>
      </c>
      <c r="N328" s="11">
        <v>2007.24</v>
      </c>
      <c r="O328" s="11">
        <v>9</v>
      </c>
    </row>
    <row r="329" spans="13:15" x14ac:dyDescent="0.3">
      <c r="M329" s="9" t="s">
        <v>50</v>
      </c>
      <c r="N329" s="9">
        <v>886.36300000000006</v>
      </c>
      <c r="O329" s="9">
        <v>50</v>
      </c>
    </row>
    <row r="330" spans="13:15" x14ac:dyDescent="0.3">
      <c r="M330" s="11" t="s">
        <v>64</v>
      </c>
      <c r="N330" s="11">
        <v>9261.24</v>
      </c>
      <c r="O330" s="11">
        <v>46</v>
      </c>
    </row>
    <row r="331" spans="13:15" x14ac:dyDescent="0.3">
      <c r="M331" s="9" t="s">
        <v>28</v>
      </c>
      <c r="N331" s="9">
        <v>330.21</v>
      </c>
      <c r="O331" s="9">
        <v>14</v>
      </c>
    </row>
    <row r="332" spans="13:15" x14ac:dyDescent="0.3">
      <c r="M332" s="11" t="s">
        <v>31</v>
      </c>
      <c r="N332" s="11">
        <v>54.8</v>
      </c>
      <c r="O332" s="11">
        <v>5</v>
      </c>
    </row>
    <row r="333" spans="13:15" x14ac:dyDescent="0.3">
      <c r="M333" s="9" t="s">
        <v>57</v>
      </c>
      <c r="N333" s="9">
        <v>1069.8499999999999</v>
      </c>
      <c r="O333" s="9">
        <v>34</v>
      </c>
    </row>
    <row r="334" spans="13:15" x14ac:dyDescent="0.3">
      <c r="M334" s="11" t="s">
        <v>76</v>
      </c>
      <c r="N334" s="11">
        <v>1553.66</v>
      </c>
      <c r="O334" s="11">
        <v>28</v>
      </c>
    </row>
    <row r="335" spans="13:15" x14ac:dyDescent="0.3">
      <c r="M335" s="9" t="s">
        <v>214</v>
      </c>
      <c r="N335" s="9">
        <v>27663.919999999998</v>
      </c>
      <c r="O335" s="9">
        <v>8</v>
      </c>
    </row>
    <row r="336" spans="13:15" x14ac:dyDescent="0.3">
      <c r="M336" s="11" t="s">
        <v>76</v>
      </c>
      <c r="N336" s="11">
        <v>126.57</v>
      </c>
      <c r="O336" s="11">
        <v>17</v>
      </c>
    </row>
    <row r="337" spans="13:15" x14ac:dyDescent="0.3">
      <c r="M337" s="9" t="s">
        <v>57</v>
      </c>
      <c r="N337" s="9">
        <v>1330.73</v>
      </c>
      <c r="O337" s="9">
        <v>13</v>
      </c>
    </row>
    <row r="338" spans="13:15" x14ac:dyDescent="0.3">
      <c r="M338" s="11" t="s">
        <v>79</v>
      </c>
      <c r="N338" s="11">
        <v>107.63</v>
      </c>
      <c r="O338" s="11">
        <v>15</v>
      </c>
    </row>
    <row r="339" spans="13:15" x14ac:dyDescent="0.3">
      <c r="M339" s="9" t="s">
        <v>64</v>
      </c>
      <c r="N339" s="9">
        <v>152.13999999999999</v>
      </c>
      <c r="O339" s="9">
        <v>13</v>
      </c>
    </row>
    <row r="340" spans="13:15" x14ac:dyDescent="0.3">
      <c r="M340" s="11" t="s">
        <v>23</v>
      </c>
      <c r="N340" s="11">
        <v>1193.6199999999999</v>
      </c>
      <c r="O340" s="11">
        <v>13</v>
      </c>
    </row>
    <row r="341" spans="13:15" x14ac:dyDescent="0.3">
      <c r="M341" s="9" t="s">
        <v>57</v>
      </c>
      <c r="N341" s="9">
        <v>11230.25</v>
      </c>
      <c r="O341" s="9">
        <v>42</v>
      </c>
    </row>
    <row r="342" spans="13:15" x14ac:dyDescent="0.3">
      <c r="M342" s="11" t="s">
        <v>79</v>
      </c>
      <c r="N342" s="11">
        <v>1502.66</v>
      </c>
      <c r="O342" s="11">
        <v>27</v>
      </c>
    </row>
    <row r="343" spans="13:15" x14ac:dyDescent="0.3">
      <c r="M343" s="9" t="s">
        <v>64</v>
      </c>
      <c r="N343" s="9">
        <v>18.149999999999999</v>
      </c>
      <c r="O343" s="9">
        <v>1</v>
      </c>
    </row>
    <row r="344" spans="13:15" x14ac:dyDescent="0.3">
      <c r="M344" s="11" t="s">
        <v>50</v>
      </c>
      <c r="N344" s="11">
        <v>460.58949999999999</v>
      </c>
      <c r="O344" s="11">
        <v>8</v>
      </c>
    </row>
    <row r="345" spans="13:15" x14ac:dyDescent="0.3">
      <c r="M345" s="9" t="s">
        <v>41</v>
      </c>
      <c r="N345" s="9">
        <v>123.93</v>
      </c>
      <c r="O345" s="9">
        <v>31</v>
      </c>
    </row>
    <row r="346" spans="13:15" x14ac:dyDescent="0.3">
      <c r="M346" s="11" t="s">
        <v>50</v>
      </c>
      <c r="N346" s="11">
        <v>404.14949999999999</v>
      </c>
      <c r="O346" s="11">
        <v>11</v>
      </c>
    </row>
    <row r="347" spans="13:15" x14ac:dyDescent="0.3">
      <c r="M347" s="9" t="s">
        <v>168</v>
      </c>
      <c r="N347" s="9">
        <v>248.92</v>
      </c>
      <c r="O347" s="9">
        <v>42</v>
      </c>
    </row>
    <row r="348" spans="13:15" x14ac:dyDescent="0.3">
      <c r="M348" s="11" t="s">
        <v>41</v>
      </c>
      <c r="N348" s="11">
        <v>127.84</v>
      </c>
      <c r="O348" s="11">
        <v>41</v>
      </c>
    </row>
    <row r="349" spans="13:15" x14ac:dyDescent="0.3">
      <c r="M349" s="9" t="s">
        <v>31</v>
      </c>
      <c r="N349" s="9">
        <v>423.14</v>
      </c>
      <c r="O349" s="9">
        <v>26</v>
      </c>
    </row>
    <row r="350" spans="13:15" x14ac:dyDescent="0.3">
      <c r="M350" s="11" t="s">
        <v>23</v>
      </c>
      <c r="N350" s="11">
        <v>1425.21</v>
      </c>
      <c r="O350" s="11">
        <v>9</v>
      </c>
    </row>
    <row r="351" spans="13:15" x14ac:dyDescent="0.3">
      <c r="M351" s="9" t="s">
        <v>76</v>
      </c>
      <c r="N351" s="9">
        <v>772.56</v>
      </c>
      <c r="O351" s="9">
        <v>34</v>
      </c>
    </row>
    <row r="352" spans="13:15" x14ac:dyDescent="0.3">
      <c r="M352" s="11" t="s">
        <v>23</v>
      </c>
      <c r="N352" s="11">
        <v>6802.37</v>
      </c>
      <c r="O352" s="11">
        <v>24</v>
      </c>
    </row>
    <row r="353" spans="13:15" x14ac:dyDescent="0.3">
      <c r="M353" s="9" t="s">
        <v>64</v>
      </c>
      <c r="N353" s="9">
        <v>4992.63</v>
      </c>
      <c r="O353" s="9">
        <v>38</v>
      </c>
    </row>
    <row r="354" spans="13:15" x14ac:dyDescent="0.3">
      <c r="M354" s="11" t="s">
        <v>79</v>
      </c>
      <c r="N354" s="11">
        <v>16.350000000000001</v>
      </c>
      <c r="O354" s="11">
        <v>8</v>
      </c>
    </row>
    <row r="355" spans="13:15" x14ac:dyDescent="0.3">
      <c r="M355" s="9" t="s">
        <v>102</v>
      </c>
      <c r="N355" s="9">
        <v>14.75</v>
      </c>
      <c r="O355" s="9">
        <v>4</v>
      </c>
    </row>
    <row r="356" spans="13:15" x14ac:dyDescent="0.3">
      <c r="M356" s="11" t="s">
        <v>46</v>
      </c>
      <c r="N356" s="11">
        <v>955.29</v>
      </c>
      <c r="O356" s="11">
        <v>8</v>
      </c>
    </row>
    <row r="357" spans="13:15" x14ac:dyDescent="0.3">
      <c r="M357" s="9" t="s">
        <v>23</v>
      </c>
      <c r="N357" s="9">
        <v>2573.92</v>
      </c>
      <c r="O357" s="9">
        <v>17</v>
      </c>
    </row>
    <row r="358" spans="13:15" x14ac:dyDescent="0.3">
      <c r="M358" s="11" t="s">
        <v>28</v>
      </c>
      <c r="N358" s="11">
        <v>296.82</v>
      </c>
      <c r="O358" s="11">
        <v>45</v>
      </c>
    </row>
    <row r="359" spans="13:15" x14ac:dyDescent="0.3">
      <c r="M359" s="9" t="s">
        <v>28</v>
      </c>
      <c r="N359" s="9">
        <v>297.33999999999997</v>
      </c>
      <c r="O359" s="9">
        <v>40</v>
      </c>
    </row>
    <row r="360" spans="13:15" x14ac:dyDescent="0.3">
      <c r="M360" s="11" t="s">
        <v>18</v>
      </c>
      <c r="N360" s="11">
        <v>510.15</v>
      </c>
      <c r="O360" s="11">
        <v>49</v>
      </c>
    </row>
    <row r="361" spans="13:15" x14ac:dyDescent="0.3">
      <c r="M361" s="9" t="s">
        <v>79</v>
      </c>
      <c r="N361" s="9">
        <v>25.52</v>
      </c>
      <c r="O361" s="9">
        <v>4</v>
      </c>
    </row>
    <row r="362" spans="13:15" x14ac:dyDescent="0.3">
      <c r="M362" s="11" t="s">
        <v>37</v>
      </c>
      <c r="N362" s="11">
        <v>103.6</v>
      </c>
      <c r="O362" s="11">
        <v>43</v>
      </c>
    </row>
    <row r="363" spans="13:15" x14ac:dyDescent="0.3">
      <c r="M363" s="9" t="s">
        <v>79</v>
      </c>
      <c r="N363" s="9">
        <v>839.07</v>
      </c>
      <c r="O363" s="9">
        <v>50</v>
      </c>
    </row>
    <row r="364" spans="13:15" x14ac:dyDescent="0.3">
      <c r="M364" s="11" t="s">
        <v>79</v>
      </c>
      <c r="N364" s="11">
        <v>36.4</v>
      </c>
      <c r="O364" s="11">
        <v>1</v>
      </c>
    </row>
    <row r="365" spans="13:15" x14ac:dyDescent="0.3">
      <c r="M365" s="9" t="s">
        <v>41</v>
      </c>
      <c r="N365" s="9">
        <v>35.51</v>
      </c>
      <c r="O365" s="9">
        <v>18</v>
      </c>
    </row>
    <row r="366" spans="13:15" x14ac:dyDescent="0.3">
      <c r="M366" s="11" t="s">
        <v>41</v>
      </c>
      <c r="N366" s="11">
        <v>67.239999999999995</v>
      </c>
      <c r="O366" s="11">
        <v>23</v>
      </c>
    </row>
    <row r="367" spans="13:15" x14ac:dyDescent="0.3">
      <c r="M367" s="9" t="s">
        <v>28</v>
      </c>
      <c r="N367" s="9">
        <v>1436.94</v>
      </c>
      <c r="O367" s="9">
        <v>37</v>
      </c>
    </row>
    <row r="368" spans="13:15" x14ac:dyDescent="0.3">
      <c r="M368" s="11" t="s">
        <v>57</v>
      </c>
      <c r="N368" s="11">
        <v>4982.9440000000004</v>
      </c>
      <c r="O368" s="11">
        <v>30</v>
      </c>
    </row>
    <row r="369" spans="13:15" x14ac:dyDescent="0.3">
      <c r="M369" s="9" t="s">
        <v>31</v>
      </c>
      <c r="N369" s="9">
        <v>157.56</v>
      </c>
      <c r="O369" s="9">
        <v>34</v>
      </c>
    </row>
    <row r="370" spans="13:15" x14ac:dyDescent="0.3">
      <c r="M370" s="11" t="s">
        <v>79</v>
      </c>
      <c r="N370" s="11">
        <v>1163.75</v>
      </c>
      <c r="O370" s="11">
        <v>18</v>
      </c>
    </row>
    <row r="371" spans="13:15" x14ac:dyDescent="0.3">
      <c r="M371" s="9" t="s">
        <v>57</v>
      </c>
      <c r="N371" s="9">
        <v>1600.85</v>
      </c>
      <c r="O371" s="9">
        <v>10</v>
      </c>
    </row>
    <row r="372" spans="13:15" x14ac:dyDescent="0.3">
      <c r="M372" s="11" t="s">
        <v>79</v>
      </c>
      <c r="N372" s="11">
        <v>89.99</v>
      </c>
      <c r="O372" s="11">
        <v>18</v>
      </c>
    </row>
    <row r="373" spans="13:15" x14ac:dyDescent="0.3">
      <c r="M373" s="9" t="s">
        <v>57</v>
      </c>
      <c r="N373" s="9">
        <v>4211</v>
      </c>
      <c r="O373" s="9">
        <v>39</v>
      </c>
    </row>
    <row r="374" spans="13:15" x14ac:dyDescent="0.3">
      <c r="M374" s="11" t="s">
        <v>64</v>
      </c>
      <c r="N374" s="11">
        <v>600.79999999999995</v>
      </c>
      <c r="O374" s="11">
        <v>15</v>
      </c>
    </row>
    <row r="375" spans="13:15" x14ac:dyDescent="0.3">
      <c r="M375" s="9" t="s">
        <v>31</v>
      </c>
      <c r="N375" s="9">
        <v>31.68</v>
      </c>
      <c r="O375" s="9">
        <v>17</v>
      </c>
    </row>
    <row r="376" spans="13:15" x14ac:dyDescent="0.3">
      <c r="M376" s="11" t="s">
        <v>23</v>
      </c>
      <c r="N376" s="11">
        <v>4733.7</v>
      </c>
      <c r="O376" s="11">
        <v>36</v>
      </c>
    </row>
    <row r="377" spans="13:15" x14ac:dyDescent="0.3">
      <c r="M377" s="9" t="s">
        <v>64</v>
      </c>
      <c r="N377" s="9">
        <v>1609.69</v>
      </c>
      <c r="O377" s="9">
        <v>4</v>
      </c>
    </row>
    <row r="378" spans="13:15" x14ac:dyDescent="0.3">
      <c r="M378" s="11" t="s">
        <v>31</v>
      </c>
      <c r="N378" s="11">
        <v>2296.7600000000002</v>
      </c>
      <c r="O378" s="11">
        <v>23</v>
      </c>
    </row>
    <row r="379" spans="13:15" x14ac:dyDescent="0.3">
      <c r="M379" s="9" t="s">
        <v>150</v>
      </c>
      <c r="N379" s="9">
        <v>709.04</v>
      </c>
      <c r="O379" s="9">
        <v>3</v>
      </c>
    </row>
    <row r="380" spans="13:15" x14ac:dyDescent="0.3">
      <c r="M380" s="11" t="s">
        <v>18</v>
      </c>
      <c r="N380" s="11">
        <v>1280.6500000000001</v>
      </c>
      <c r="O380" s="11">
        <v>26</v>
      </c>
    </row>
    <row r="381" spans="13:15" x14ac:dyDescent="0.3">
      <c r="M381" s="9" t="s">
        <v>79</v>
      </c>
      <c r="N381" s="9">
        <v>127.56</v>
      </c>
      <c r="O381" s="9">
        <v>22</v>
      </c>
    </row>
    <row r="382" spans="13:15" x14ac:dyDescent="0.3">
      <c r="M382" s="11" t="s">
        <v>64</v>
      </c>
      <c r="N382" s="11">
        <v>3063.1</v>
      </c>
      <c r="O382" s="11">
        <v>39</v>
      </c>
    </row>
    <row r="383" spans="13:15" x14ac:dyDescent="0.3">
      <c r="M383" s="9" t="s">
        <v>28</v>
      </c>
      <c r="N383" s="9">
        <v>68.66</v>
      </c>
      <c r="O383" s="9">
        <v>2</v>
      </c>
    </row>
    <row r="384" spans="13:15" x14ac:dyDescent="0.3">
      <c r="M384" s="11" t="s">
        <v>168</v>
      </c>
      <c r="N384" s="11">
        <v>761.23</v>
      </c>
      <c r="O384" s="11">
        <v>20</v>
      </c>
    </row>
    <row r="385" spans="13:15" x14ac:dyDescent="0.3">
      <c r="M385" s="9" t="s">
        <v>28</v>
      </c>
      <c r="N385" s="9">
        <v>289.19</v>
      </c>
      <c r="O385" s="9">
        <v>40</v>
      </c>
    </row>
    <row r="386" spans="13:15" x14ac:dyDescent="0.3">
      <c r="M386" s="11" t="s">
        <v>50</v>
      </c>
      <c r="N386" s="11">
        <v>3064.6579999999999</v>
      </c>
      <c r="O386" s="11">
        <v>17</v>
      </c>
    </row>
    <row r="387" spans="13:15" x14ac:dyDescent="0.3">
      <c r="M387" s="9" t="s">
        <v>76</v>
      </c>
      <c r="N387" s="9">
        <v>1463.42</v>
      </c>
      <c r="O387" s="9">
        <v>26</v>
      </c>
    </row>
    <row r="388" spans="13:15" x14ac:dyDescent="0.3">
      <c r="M388" s="11" t="s">
        <v>79</v>
      </c>
      <c r="N388" s="11">
        <v>8673.9</v>
      </c>
      <c r="O388" s="11">
        <v>23</v>
      </c>
    </row>
    <row r="389" spans="13:15" x14ac:dyDescent="0.3">
      <c r="M389" s="9" t="s">
        <v>28</v>
      </c>
      <c r="N389" s="9">
        <v>514.03</v>
      </c>
      <c r="O389" s="9">
        <v>45</v>
      </c>
    </row>
    <row r="390" spans="13:15" x14ac:dyDescent="0.3">
      <c r="M390" s="11" t="s">
        <v>28</v>
      </c>
      <c r="N390" s="11">
        <v>55.68</v>
      </c>
      <c r="O390" s="11">
        <v>7</v>
      </c>
    </row>
    <row r="391" spans="13:15" x14ac:dyDescent="0.3">
      <c r="M391" s="9" t="s">
        <v>50</v>
      </c>
      <c r="N391" s="9">
        <v>143.98150000000001</v>
      </c>
      <c r="O391" s="9">
        <v>3</v>
      </c>
    </row>
    <row r="392" spans="13:15" x14ac:dyDescent="0.3">
      <c r="M392" s="11" t="s">
        <v>41</v>
      </c>
      <c r="N392" s="11">
        <v>104.24</v>
      </c>
      <c r="O392" s="11">
        <v>34</v>
      </c>
    </row>
    <row r="393" spans="13:15" x14ac:dyDescent="0.3">
      <c r="M393" s="9" t="s">
        <v>79</v>
      </c>
      <c r="N393" s="9">
        <v>513.74</v>
      </c>
      <c r="O393" s="9">
        <v>32</v>
      </c>
    </row>
    <row r="394" spans="13:15" x14ac:dyDescent="0.3">
      <c r="M394" s="11" t="s">
        <v>31</v>
      </c>
      <c r="N394" s="11">
        <v>1557.42</v>
      </c>
      <c r="O394" s="11">
        <v>21</v>
      </c>
    </row>
    <row r="395" spans="13:15" x14ac:dyDescent="0.3">
      <c r="M395" s="9" t="s">
        <v>79</v>
      </c>
      <c r="N395" s="9">
        <v>149.63999999999999</v>
      </c>
      <c r="O395" s="9">
        <v>9</v>
      </c>
    </row>
    <row r="396" spans="13:15" x14ac:dyDescent="0.3">
      <c r="M396" s="11" t="s">
        <v>64</v>
      </c>
      <c r="N396" s="11">
        <v>396.6</v>
      </c>
      <c r="O396" s="11">
        <v>30</v>
      </c>
    </row>
    <row r="397" spans="13:15" x14ac:dyDescent="0.3">
      <c r="M397" s="9" t="s">
        <v>28</v>
      </c>
      <c r="N397" s="9">
        <v>356.27</v>
      </c>
      <c r="O397" s="9">
        <v>12</v>
      </c>
    </row>
    <row r="398" spans="13:15" x14ac:dyDescent="0.3">
      <c r="M398" s="11" t="s">
        <v>85</v>
      </c>
      <c r="N398" s="11">
        <v>173.22</v>
      </c>
      <c r="O398" s="11">
        <v>35</v>
      </c>
    </row>
    <row r="399" spans="13:15" x14ac:dyDescent="0.3">
      <c r="M399" s="9" t="s">
        <v>18</v>
      </c>
      <c r="N399" s="9">
        <v>363.23</v>
      </c>
      <c r="O399" s="9">
        <v>47</v>
      </c>
    </row>
    <row r="400" spans="13:15" x14ac:dyDescent="0.3">
      <c r="M400" s="11" t="s">
        <v>57</v>
      </c>
      <c r="N400" s="11">
        <v>539.21</v>
      </c>
      <c r="O400" s="11">
        <v>35</v>
      </c>
    </row>
    <row r="401" spans="13:15" x14ac:dyDescent="0.3">
      <c r="M401" s="9" t="s">
        <v>76</v>
      </c>
      <c r="N401" s="9">
        <v>341.1</v>
      </c>
      <c r="O401" s="9">
        <v>27</v>
      </c>
    </row>
    <row r="402" spans="13:15" x14ac:dyDescent="0.3">
      <c r="M402" s="11" t="s">
        <v>28</v>
      </c>
      <c r="N402" s="11">
        <v>233.2</v>
      </c>
      <c r="O402" s="11">
        <v>31</v>
      </c>
    </row>
    <row r="403" spans="13:15" x14ac:dyDescent="0.3">
      <c r="M403" s="9" t="s">
        <v>41</v>
      </c>
      <c r="N403" s="9">
        <v>331.99</v>
      </c>
      <c r="O403" s="9">
        <v>48</v>
      </c>
    </row>
    <row r="404" spans="13:15" x14ac:dyDescent="0.3">
      <c r="M404" s="11" t="s">
        <v>31</v>
      </c>
      <c r="N404" s="11">
        <v>1208.3499999999999</v>
      </c>
      <c r="O404" s="11">
        <v>28</v>
      </c>
    </row>
    <row r="405" spans="13:15" x14ac:dyDescent="0.3">
      <c r="M405" s="9" t="s">
        <v>50</v>
      </c>
      <c r="N405" s="9">
        <v>1947.4265</v>
      </c>
      <c r="O405" s="9">
        <v>34</v>
      </c>
    </row>
    <row r="406" spans="13:15" x14ac:dyDescent="0.3">
      <c r="M406" s="11" t="s">
        <v>31</v>
      </c>
      <c r="N406" s="11">
        <v>397.55</v>
      </c>
      <c r="O406" s="11">
        <v>5</v>
      </c>
    </row>
    <row r="407" spans="13:15" x14ac:dyDescent="0.3">
      <c r="M407" s="9" t="s">
        <v>79</v>
      </c>
      <c r="N407" s="9">
        <v>47.45</v>
      </c>
      <c r="O407" s="9">
        <v>16</v>
      </c>
    </row>
    <row r="408" spans="13:15" x14ac:dyDescent="0.3">
      <c r="M408" s="11" t="s">
        <v>28</v>
      </c>
      <c r="N408" s="11">
        <v>371.94</v>
      </c>
      <c r="O408" s="11">
        <v>13</v>
      </c>
    </row>
    <row r="409" spans="13:15" x14ac:dyDescent="0.3">
      <c r="M409" s="9" t="s">
        <v>50</v>
      </c>
      <c r="N409" s="9">
        <v>7452.1369999999997</v>
      </c>
      <c r="O409" s="9">
        <v>43</v>
      </c>
    </row>
    <row r="410" spans="13:15" x14ac:dyDescent="0.3">
      <c r="M410" s="11" t="s">
        <v>50</v>
      </c>
      <c r="N410" s="11">
        <v>3375.3074999999999</v>
      </c>
      <c r="O410" s="11">
        <v>34</v>
      </c>
    </row>
    <row r="411" spans="13:15" x14ac:dyDescent="0.3">
      <c r="M411" s="9" t="s">
        <v>79</v>
      </c>
      <c r="N411" s="9">
        <v>69.98</v>
      </c>
      <c r="O411" s="9">
        <v>12</v>
      </c>
    </row>
    <row r="412" spans="13:15" x14ac:dyDescent="0.3">
      <c r="M412" s="11" t="s">
        <v>79</v>
      </c>
      <c r="N412" s="11">
        <v>140.24</v>
      </c>
      <c r="O412" s="11">
        <v>30</v>
      </c>
    </row>
    <row r="413" spans="13:15" x14ac:dyDescent="0.3">
      <c r="M413" s="9" t="s">
        <v>46</v>
      </c>
      <c r="N413" s="9">
        <v>18028.07</v>
      </c>
      <c r="O413" s="9">
        <v>36</v>
      </c>
    </row>
    <row r="414" spans="13:15" x14ac:dyDescent="0.3">
      <c r="M414" s="11" t="s">
        <v>28</v>
      </c>
      <c r="N414" s="11">
        <v>149.31</v>
      </c>
      <c r="O414" s="11">
        <v>23</v>
      </c>
    </row>
    <row r="415" spans="13:15" x14ac:dyDescent="0.3">
      <c r="M415" s="9" t="s">
        <v>18</v>
      </c>
      <c r="N415" s="9">
        <v>890.61</v>
      </c>
      <c r="O415" s="9">
        <v>42</v>
      </c>
    </row>
    <row r="416" spans="13:15" x14ac:dyDescent="0.3">
      <c r="M416" s="11" t="s">
        <v>85</v>
      </c>
      <c r="N416" s="11">
        <v>98.88</v>
      </c>
      <c r="O416" s="11">
        <v>21</v>
      </c>
    </row>
    <row r="417" spans="13:15" x14ac:dyDescent="0.3">
      <c r="M417" s="9" t="s">
        <v>28</v>
      </c>
      <c r="N417" s="9">
        <v>491.78</v>
      </c>
      <c r="O417" s="9">
        <v>38</v>
      </c>
    </row>
    <row r="418" spans="13:15" x14ac:dyDescent="0.3">
      <c r="M418" s="11" t="s">
        <v>79</v>
      </c>
      <c r="N418" s="11">
        <v>294.04000000000002</v>
      </c>
      <c r="O418" s="11">
        <v>32</v>
      </c>
    </row>
    <row r="419" spans="13:15" x14ac:dyDescent="0.3">
      <c r="M419" s="9" t="s">
        <v>50</v>
      </c>
      <c r="N419" s="9">
        <v>303.18650000000002</v>
      </c>
      <c r="O419" s="9">
        <v>17</v>
      </c>
    </row>
    <row r="420" spans="13:15" x14ac:dyDescent="0.3">
      <c r="M420" s="11" t="s">
        <v>50</v>
      </c>
      <c r="N420" s="11">
        <v>5163.0105000000003</v>
      </c>
      <c r="O420" s="11">
        <v>48</v>
      </c>
    </row>
    <row r="421" spans="13:15" x14ac:dyDescent="0.3">
      <c r="M421" s="9" t="s">
        <v>28</v>
      </c>
      <c r="N421" s="9">
        <v>286.06</v>
      </c>
      <c r="O421" s="9">
        <v>44</v>
      </c>
    </row>
    <row r="422" spans="13:15" x14ac:dyDescent="0.3">
      <c r="M422" s="11" t="s">
        <v>31</v>
      </c>
      <c r="N422" s="11">
        <v>682.77</v>
      </c>
      <c r="O422" s="11">
        <v>49</v>
      </c>
    </row>
    <row r="423" spans="13:15" x14ac:dyDescent="0.3">
      <c r="M423" s="9" t="s">
        <v>102</v>
      </c>
      <c r="N423" s="9">
        <v>14.39</v>
      </c>
      <c r="O423" s="9">
        <v>2</v>
      </c>
    </row>
    <row r="424" spans="13:15" x14ac:dyDescent="0.3">
      <c r="M424" s="11" t="s">
        <v>79</v>
      </c>
      <c r="N424" s="11">
        <v>1765.05</v>
      </c>
      <c r="O424" s="11">
        <v>40</v>
      </c>
    </row>
    <row r="425" spans="13:15" x14ac:dyDescent="0.3">
      <c r="M425" s="9" t="s">
        <v>57</v>
      </c>
      <c r="N425" s="9">
        <v>3881.89</v>
      </c>
      <c r="O425" s="9">
        <v>22</v>
      </c>
    </row>
    <row r="426" spans="13:15" x14ac:dyDescent="0.3">
      <c r="M426" s="11" t="s">
        <v>102</v>
      </c>
      <c r="N426" s="11">
        <v>71.77</v>
      </c>
      <c r="O426" s="11">
        <v>19</v>
      </c>
    </row>
    <row r="427" spans="13:15" x14ac:dyDescent="0.3">
      <c r="M427" s="9" t="s">
        <v>46</v>
      </c>
      <c r="N427" s="9">
        <v>19539.939999999999</v>
      </c>
      <c r="O427" s="9">
        <v>39</v>
      </c>
    </row>
    <row r="428" spans="13:15" x14ac:dyDescent="0.3">
      <c r="M428" s="11" t="s">
        <v>79</v>
      </c>
      <c r="N428" s="11">
        <v>792.76</v>
      </c>
      <c r="O428" s="11">
        <v>31</v>
      </c>
    </row>
    <row r="429" spans="13:15" x14ac:dyDescent="0.3">
      <c r="M429" s="9" t="s">
        <v>28</v>
      </c>
      <c r="N429" s="9">
        <v>1010.26</v>
      </c>
      <c r="O429" s="9">
        <v>9</v>
      </c>
    </row>
    <row r="430" spans="13:15" x14ac:dyDescent="0.3">
      <c r="M430" s="11" t="s">
        <v>46</v>
      </c>
      <c r="N430" s="11">
        <v>730.33</v>
      </c>
      <c r="O430" s="11">
        <v>14</v>
      </c>
    </row>
    <row r="431" spans="13:15" x14ac:dyDescent="0.3">
      <c r="M431" s="9" t="s">
        <v>31</v>
      </c>
      <c r="N431" s="9">
        <v>6004.35</v>
      </c>
      <c r="O431" s="9">
        <v>20</v>
      </c>
    </row>
    <row r="432" spans="13:15" x14ac:dyDescent="0.3">
      <c r="M432" s="11" t="s">
        <v>79</v>
      </c>
      <c r="N432" s="11">
        <v>431.37</v>
      </c>
      <c r="O432" s="11">
        <v>28</v>
      </c>
    </row>
    <row r="433" spans="13:15" x14ac:dyDescent="0.3">
      <c r="M433" s="9" t="s">
        <v>41</v>
      </c>
      <c r="N433" s="9">
        <v>207.19</v>
      </c>
      <c r="O433" s="9">
        <v>17</v>
      </c>
    </row>
    <row r="434" spans="13:15" x14ac:dyDescent="0.3">
      <c r="M434" s="11" t="s">
        <v>50</v>
      </c>
      <c r="N434" s="11">
        <v>6264.1854999999996</v>
      </c>
      <c r="O434" s="11">
        <v>34</v>
      </c>
    </row>
    <row r="435" spans="13:15" x14ac:dyDescent="0.3">
      <c r="M435" s="9" t="s">
        <v>102</v>
      </c>
      <c r="N435" s="9">
        <v>156.94999999999999</v>
      </c>
      <c r="O435" s="9">
        <v>45</v>
      </c>
    </row>
    <row r="436" spans="13:15" x14ac:dyDescent="0.3">
      <c r="M436" s="11" t="s">
        <v>46</v>
      </c>
      <c r="N436" s="11">
        <v>1100</v>
      </c>
      <c r="O436" s="11">
        <v>8</v>
      </c>
    </row>
    <row r="437" spans="13:15" x14ac:dyDescent="0.3">
      <c r="M437" s="9" t="s">
        <v>214</v>
      </c>
      <c r="N437" s="9">
        <v>21046.74</v>
      </c>
      <c r="O437" s="9">
        <v>29</v>
      </c>
    </row>
    <row r="438" spans="13:15" x14ac:dyDescent="0.3">
      <c r="M438" s="11" t="s">
        <v>28</v>
      </c>
      <c r="N438" s="11">
        <v>342.27</v>
      </c>
      <c r="O438" s="11">
        <v>8</v>
      </c>
    </row>
    <row r="439" spans="13:15" x14ac:dyDescent="0.3">
      <c r="M439" s="9" t="s">
        <v>28</v>
      </c>
      <c r="N439" s="9">
        <v>73.05</v>
      </c>
      <c r="O439" s="9">
        <v>9</v>
      </c>
    </row>
    <row r="440" spans="13:15" x14ac:dyDescent="0.3">
      <c r="M440" s="11" t="s">
        <v>64</v>
      </c>
      <c r="N440" s="11">
        <v>905.08</v>
      </c>
      <c r="O440" s="11">
        <v>22</v>
      </c>
    </row>
    <row r="441" spans="13:15" x14ac:dyDescent="0.3">
      <c r="M441" s="9" t="s">
        <v>28</v>
      </c>
      <c r="N441" s="9">
        <v>144.03</v>
      </c>
      <c r="O441" s="9">
        <v>23</v>
      </c>
    </row>
    <row r="442" spans="13:15" x14ac:dyDescent="0.3">
      <c r="M442" s="11" t="s">
        <v>102</v>
      </c>
      <c r="N442" s="11">
        <v>43.57</v>
      </c>
      <c r="O442" s="11">
        <v>35</v>
      </c>
    </row>
    <row r="443" spans="13:15" x14ac:dyDescent="0.3">
      <c r="M443" s="9" t="s">
        <v>28</v>
      </c>
      <c r="N443" s="9">
        <v>271.14</v>
      </c>
      <c r="O443" s="9">
        <v>42</v>
      </c>
    </row>
    <row r="444" spans="13:15" x14ac:dyDescent="0.3">
      <c r="M444" s="11" t="s">
        <v>31</v>
      </c>
      <c r="N444" s="11">
        <v>1683.57</v>
      </c>
      <c r="O444" s="11">
        <v>22</v>
      </c>
    </row>
    <row r="445" spans="13:15" x14ac:dyDescent="0.3">
      <c r="M445" s="9" t="s">
        <v>76</v>
      </c>
      <c r="N445" s="9">
        <v>155.47999999999999</v>
      </c>
      <c r="O445" s="9">
        <v>6</v>
      </c>
    </row>
    <row r="446" spans="13:15" x14ac:dyDescent="0.3">
      <c r="M446" s="11" t="s">
        <v>57</v>
      </c>
      <c r="N446" s="11">
        <v>965.69</v>
      </c>
      <c r="O446" s="11">
        <v>6</v>
      </c>
    </row>
    <row r="447" spans="13:15" x14ac:dyDescent="0.3">
      <c r="M447" s="9" t="s">
        <v>41</v>
      </c>
      <c r="N447" s="9">
        <v>390.11</v>
      </c>
      <c r="O447" s="9">
        <v>17</v>
      </c>
    </row>
    <row r="448" spans="13:15" x14ac:dyDescent="0.3">
      <c r="M448" s="11" t="s">
        <v>31</v>
      </c>
      <c r="N448" s="11">
        <v>583.55999999999995</v>
      </c>
      <c r="O448" s="11">
        <v>26</v>
      </c>
    </row>
    <row r="449" spans="13:15" x14ac:dyDescent="0.3">
      <c r="M449" s="9" t="s">
        <v>23</v>
      </c>
      <c r="N449" s="9">
        <v>2266.6999999999998</v>
      </c>
      <c r="O449" s="9">
        <v>12</v>
      </c>
    </row>
    <row r="450" spans="13:15" x14ac:dyDescent="0.3">
      <c r="M450" s="11" t="s">
        <v>79</v>
      </c>
      <c r="N450" s="11">
        <v>3465.97</v>
      </c>
      <c r="O450" s="11">
        <v>4</v>
      </c>
    </row>
    <row r="451" spans="13:15" x14ac:dyDescent="0.3">
      <c r="M451" s="9" t="s">
        <v>50</v>
      </c>
      <c r="N451" s="9">
        <v>4965.7595000000001</v>
      </c>
      <c r="O451" s="9">
        <v>30</v>
      </c>
    </row>
    <row r="452" spans="13:15" x14ac:dyDescent="0.3">
      <c r="M452" s="11" t="s">
        <v>41</v>
      </c>
      <c r="N452" s="11">
        <v>47.12</v>
      </c>
      <c r="O452" s="11">
        <v>17</v>
      </c>
    </row>
    <row r="453" spans="13:15" x14ac:dyDescent="0.3">
      <c r="M453" s="9" t="s">
        <v>57</v>
      </c>
      <c r="N453" s="9">
        <v>6902.51</v>
      </c>
      <c r="O453" s="9">
        <v>32</v>
      </c>
    </row>
    <row r="454" spans="13:15" x14ac:dyDescent="0.3">
      <c r="M454" s="11" t="s">
        <v>46</v>
      </c>
      <c r="N454" s="11">
        <v>5403.37</v>
      </c>
      <c r="O454" s="11">
        <v>39</v>
      </c>
    </row>
    <row r="455" spans="13:15" x14ac:dyDescent="0.3">
      <c r="M455" s="9" t="s">
        <v>79</v>
      </c>
      <c r="N455" s="9">
        <v>267</v>
      </c>
      <c r="O455" s="9">
        <v>19</v>
      </c>
    </row>
    <row r="456" spans="13:15" x14ac:dyDescent="0.3">
      <c r="M456" s="11" t="s">
        <v>41</v>
      </c>
      <c r="N456" s="11">
        <v>94.39</v>
      </c>
      <c r="O456" s="11">
        <v>33</v>
      </c>
    </row>
    <row r="457" spans="13:15" x14ac:dyDescent="0.3">
      <c r="M457" s="9" t="s">
        <v>64</v>
      </c>
      <c r="N457" s="9">
        <v>1217.77</v>
      </c>
      <c r="O457" s="9">
        <v>27</v>
      </c>
    </row>
    <row r="458" spans="13:15" x14ac:dyDescent="0.3">
      <c r="M458" s="11" t="s">
        <v>50</v>
      </c>
      <c r="N458" s="11">
        <v>834.0625</v>
      </c>
      <c r="O458" s="11">
        <v>27</v>
      </c>
    </row>
    <row r="459" spans="13:15" x14ac:dyDescent="0.3">
      <c r="M459" s="9" t="s">
        <v>18</v>
      </c>
      <c r="N459" s="9">
        <v>1815.49</v>
      </c>
      <c r="O459" s="9">
        <v>46</v>
      </c>
    </row>
    <row r="460" spans="13:15" x14ac:dyDescent="0.3">
      <c r="M460" s="11" t="s">
        <v>50</v>
      </c>
      <c r="N460" s="11">
        <v>2795.0039999999999</v>
      </c>
      <c r="O460" s="11">
        <v>16</v>
      </c>
    </row>
    <row r="461" spans="13:15" x14ac:dyDescent="0.3">
      <c r="M461" s="9" t="s">
        <v>23</v>
      </c>
      <c r="N461" s="9">
        <v>172.34</v>
      </c>
      <c r="O461" s="9">
        <v>1</v>
      </c>
    </row>
    <row r="462" spans="13:15" x14ac:dyDescent="0.3">
      <c r="M462" s="11" t="s">
        <v>23</v>
      </c>
      <c r="N462" s="11">
        <v>261.17</v>
      </c>
      <c r="O462" s="11">
        <v>7</v>
      </c>
    </row>
    <row r="463" spans="13:15" x14ac:dyDescent="0.3">
      <c r="M463" s="9" t="s">
        <v>76</v>
      </c>
      <c r="N463" s="9">
        <v>11747.97</v>
      </c>
      <c r="O463" s="9">
        <v>34</v>
      </c>
    </row>
    <row r="464" spans="13:15" x14ac:dyDescent="0.3">
      <c r="M464" s="11" t="s">
        <v>168</v>
      </c>
      <c r="N464" s="11">
        <v>262.31</v>
      </c>
      <c r="O464" s="11">
        <v>23</v>
      </c>
    </row>
    <row r="465" spans="13:15" x14ac:dyDescent="0.3">
      <c r="M465" s="9" t="s">
        <v>31</v>
      </c>
      <c r="N465" s="9">
        <v>744</v>
      </c>
      <c r="O465" s="9">
        <v>37</v>
      </c>
    </row>
    <row r="466" spans="13:15" x14ac:dyDescent="0.3">
      <c r="M466" s="11" t="s">
        <v>64</v>
      </c>
      <c r="N466" s="11">
        <v>182.4</v>
      </c>
      <c r="O466" s="11">
        <v>1</v>
      </c>
    </row>
    <row r="467" spans="13:15" x14ac:dyDescent="0.3">
      <c r="M467" s="9" t="s">
        <v>50</v>
      </c>
      <c r="N467" s="9">
        <v>6072.1875</v>
      </c>
      <c r="O467" s="9">
        <v>37</v>
      </c>
    </row>
    <row r="468" spans="13:15" x14ac:dyDescent="0.3">
      <c r="M468" s="11" t="s">
        <v>76</v>
      </c>
      <c r="N468" s="11">
        <v>1058.82</v>
      </c>
      <c r="O468" s="11">
        <v>8</v>
      </c>
    </row>
    <row r="469" spans="13:15" x14ac:dyDescent="0.3">
      <c r="M469" s="9" t="s">
        <v>76</v>
      </c>
      <c r="N469" s="9">
        <v>268.58</v>
      </c>
      <c r="O469" s="9">
        <v>25</v>
      </c>
    </row>
    <row r="470" spans="13:15" x14ac:dyDescent="0.3">
      <c r="M470" s="11" t="s">
        <v>23</v>
      </c>
      <c r="N470" s="11">
        <v>6131.54</v>
      </c>
      <c r="O470" s="11">
        <v>47</v>
      </c>
    </row>
    <row r="471" spans="13:15" x14ac:dyDescent="0.3">
      <c r="M471" s="9" t="s">
        <v>50</v>
      </c>
      <c r="N471" s="9">
        <v>4215.83</v>
      </c>
      <c r="O471" s="9">
        <v>39</v>
      </c>
    </row>
    <row r="472" spans="13:15" x14ac:dyDescent="0.3">
      <c r="M472" s="11" t="s">
        <v>76</v>
      </c>
      <c r="N472" s="11">
        <v>1222.68</v>
      </c>
      <c r="O472" s="11">
        <v>21</v>
      </c>
    </row>
    <row r="473" spans="13:15" x14ac:dyDescent="0.3">
      <c r="M473" s="9" t="s">
        <v>28</v>
      </c>
      <c r="N473" s="9">
        <v>117.33</v>
      </c>
      <c r="O473" s="9">
        <v>17</v>
      </c>
    </row>
    <row r="474" spans="13:15" x14ac:dyDescent="0.3">
      <c r="M474" s="11" t="s">
        <v>37</v>
      </c>
      <c r="N474" s="11">
        <v>68.42</v>
      </c>
      <c r="O474" s="11">
        <v>33</v>
      </c>
    </row>
    <row r="475" spans="13:15" x14ac:dyDescent="0.3">
      <c r="M475" s="9" t="s">
        <v>18</v>
      </c>
      <c r="N475" s="9">
        <v>128.62</v>
      </c>
      <c r="O475" s="9">
        <v>7</v>
      </c>
    </row>
    <row r="476" spans="13:15" x14ac:dyDescent="0.3">
      <c r="M476" s="11" t="s">
        <v>168</v>
      </c>
      <c r="N476" s="11">
        <v>4273.95</v>
      </c>
      <c r="O476" s="11">
        <v>49</v>
      </c>
    </row>
    <row r="477" spans="13:15" x14ac:dyDescent="0.3">
      <c r="M477" s="9" t="s">
        <v>168</v>
      </c>
      <c r="N477" s="9">
        <v>249.59</v>
      </c>
      <c r="O477" s="9">
        <v>32</v>
      </c>
    </row>
    <row r="478" spans="13:15" x14ac:dyDescent="0.3">
      <c r="M478" s="11" t="s">
        <v>76</v>
      </c>
      <c r="N478" s="11">
        <v>497.2</v>
      </c>
      <c r="O478" s="11">
        <v>7</v>
      </c>
    </row>
    <row r="479" spans="13:15" x14ac:dyDescent="0.3">
      <c r="M479" s="9" t="s">
        <v>76</v>
      </c>
      <c r="N479" s="9">
        <v>1580.57</v>
      </c>
      <c r="O479" s="9">
        <v>26</v>
      </c>
    </row>
    <row r="480" spans="13:15" x14ac:dyDescent="0.3">
      <c r="M480" s="11" t="s">
        <v>64</v>
      </c>
      <c r="N480" s="11">
        <v>3401.8</v>
      </c>
      <c r="O480" s="11">
        <v>39</v>
      </c>
    </row>
    <row r="481" spans="13:15" x14ac:dyDescent="0.3">
      <c r="M481" s="9" t="s">
        <v>18</v>
      </c>
      <c r="N481" s="9">
        <v>269.35000000000002</v>
      </c>
      <c r="O481" s="9">
        <v>35</v>
      </c>
    </row>
    <row r="482" spans="13:15" x14ac:dyDescent="0.3">
      <c r="M482" s="11" t="s">
        <v>46</v>
      </c>
      <c r="N482" s="11">
        <v>4475.03</v>
      </c>
      <c r="O482" s="11">
        <v>41</v>
      </c>
    </row>
    <row r="483" spans="13:15" x14ac:dyDescent="0.3">
      <c r="M483" s="9" t="s">
        <v>28</v>
      </c>
      <c r="N483" s="9">
        <v>121.09</v>
      </c>
      <c r="O483" s="9">
        <v>17</v>
      </c>
    </row>
    <row r="484" spans="13:15" x14ac:dyDescent="0.3">
      <c r="M484" s="11" t="s">
        <v>41</v>
      </c>
      <c r="N484" s="11">
        <v>109.49</v>
      </c>
      <c r="O484" s="11">
        <v>31</v>
      </c>
    </row>
    <row r="485" spans="13:15" x14ac:dyDescent="0.3">
      <c r="M485" s="9" t="s">
        <v>28</v>
      </c>
      <c r="N485" s="9">
        <v>174.03</v>
      </c>
      <c r="O485" s="9">
        <v>25</v>
      </c>
    </row>
    <row r="486" spans="13:15" x14ac:dyDescent="0.3">
      <c r="M486" s="11" t="s">
        <v>57</v>
      </c>
      <c r="N486" s="11">
        <v>1212.9280000000001</v>
      </c>
      <c r="O486" s="11">
        <v>45</v>
      </c>
    </row>
    <row r="487" spans="13:15" x14ac:dyDescent="0.3">
      <c r="M487" s="9" t="s">
        <v>76</v>
      </c>
      <c r="N487" s="9">
        <v>848.2</v>
      </c>
      <c r="O487" s="9">
        <v>21</v>
      </c>
    </row>
    <row r="488" spans="13:15" x14ac:dyDescent="0.3">
      <c r="M488" s="11" t="s">
        <v>41</v>
      </c>
      <c r="N488" s="11">
        <v>45.61</v>
      </c>
      <c r="O488" s="11">
        <v>12</v>
      </c>
    </row>
    <row r="489" spans="13:15" x14ac:dyDescent="0.3">
      <c r="M489" s="9" t="s">
        <v>46</v>
      </c>
      <c r="N489" s="9">
        <v>9172.32</v>
      </c>
      <c r="O489" s="9">
        <v>3</v>
      </c>
    </row>
    <row r="490" spans="13:15" x14ac:dyDescent="0.3">
      <c r="M490" s="11" t="s">
        <v>46</v>
      </c>
      <c r="N490" s="11">
        <v>493.56</v>
      </c>
      <c r="O490" s="11">
        <v>42</v>
      </c>
    </row>
    <row r="491" spans="13:15" x14ac:dyDescent="0.3">
      <c r="M491" s="9" t="s">
        <v>85</v>
      </c>
      <c r="N491" s="9">
        <v>76.89</v>
      </c>
      <c r="O491" s="9">
        <v>20</v>
      </c>
    </row>
    <row r="492" spans="13:15" x14ac:dyDescent="0.3">
      <c r="M492" s="11" t="s">
        <v>79</v>
      </c>
      <c r="N492" s="11">
        <v>5122.6099999999997</v>
      </c>
      <c r="O492" s="11">
        <v>17</v>
      </c>
    </row>
    <row r="493" spans="13:15" x14ac:dyDescent="0.3">
      <c r="M493" s="9" t="s">
        <v>50</v>
      </c>
      <c r="N493" s="9">
        <v>415.05500000000001</v>
      </c>
      <c r="O493" s="9">
        <v>23</v>
      </c>
    </row>
    <row r="494" spans="13:15" x14ac:dyDescent="0.3">
      <c r="M494" s="11" t="s">
        <v>79</v>
      </c>
      <c r="N494" s="11">
        <v>168.57</v>
      </c>
      <c r="O494" s="11">
        <v>28</v>
      </c>
    </row>
    <row r="495" spans="13:15" x14ac:dyDescent="0.3">
      <c r="M495" s="9" t="s">
        <v>28</v>
      </c>
      <c r="N495" s="9">
        <v>125.8</v>
      </c>
      <c r="O495" s="9">
        <v>18</v>
      </c>
    </row>
    <row r="496" spans="13:15" x14ac:dyDescent="0.3">
      <c r="M496" s="11" t="s">
        <v>79</v>
      </c>
      <c r="N496" s="11">
        <v>42.29</v>
      </c>
      <c r="O496" s="11">
        <v>17</v>
      </c>
    </row>
    <row r="497" spans="13:15" x14ac:dyDescent="0.3">
      <c r="M497" s="9" t="s">
        <v>85</v>
      </c>
      <c r="N497" s="9">
        <v>115.81</v>
      </c>
      <c r="O497" s="9">
        <v>32</v>
      </c>
    </row>
    <row r="498" spans="13:15" x14ac:dyDescent="0.3">
      <c r="M498" s="11" t="s">
        <v>18</v>
      </c>
      <c r="N498" s="11">
        <v>466.35</v>
      </c>
      <c r="O498" s="11">
        <v>11</v>
      </c>
    </row>
    <row r="499" spans="13:15" x14ac:dyDescent="0.3">
      <c r="M499" s="9" t="s">
        <v>41</v>
      </c>
      <c r="N499" s="9">
        <v>115.43</v>
      </c>
      <c r="O499" s="9">
        <v>38</v>
      </c>
    </row>
    <row r="500" spans="13:15" x14ac:dyDescent="0.3">
      <c r="M500" s="11" t="s">
        <v>50</v>
      </c>
      <c r="N500" s="11">
        <v>1978.4345000000001</v>
      </c>
      <c r="O500" s="11">
        <v>38</v>
      </c>
    </row>
    <row r="501" spans="13:15" x14ac:dyDescent="0.3">
      <c r="M501" s="9" t="s">
        <v>64</v>
      </c>
      <c r="N501" s="9">
        <v>543.72</v>
      </c>
      <c r="O501" s="9">
        <v>35</v>
      </c>
    </row>
    <row r="502" spans="13:15" x14ac:dyDescent="0.3">
      <c r="M502" s="11" t="s">
        <v>150</v>
      </c>
      <c r="N502" s="11">
        <v>4650.07</v>
      </c>
      <c r="O502" s="11">
        <v>38</v>
      </c>
    </row>
    <row r="503" spans="13:15" x14ac:dyDescent="0.3">
      <c r="M503" s="9" t="s">
        <v>57</v>
      </c>
      <c r="N503" s="9">
        <v>5989.0479999999998</v>
      </c>
      <c r="O503" s="9">
        <v>20</v>
      </c>
    </row>
    <row r="504" spans="13:15" x14ac:dyDescent="0.3">
      <c r="M504" s="11" t="s">
        <v>41</v>
      </c>
      <c r="N504" s="11">
        <v>72.63</v>
      </c>
      <c r="O504" s="11">
        <v>3</v>
      </c>
    </row>
    <row r="505" spans="13:15" x14ac:dyDescent="0.3">
      <c r="M505" s="9" t="s">
        <v>79</v>
      </c>
      <c r="N505" s="9">
        <v>83.02</v>
      </c>
      <c r="O505" s="9">
        <v>22</v>
      </c>
    </row>
    <row r="506" spans="13:15" x14ac:dyDescent="0.3">
      <c r="M506" s="11" t="s">
        <v>28</v>
      </c>
      <c r="N506" s="11">
        <v>229.88</v>
      </c>
      <c r="O506" s="11">
        <v>42</v>
      </c>
    </row>
    <row r="507" spans="13:15" x14ac:dyDescent="0.3">
      <c r="M507" s="9" t="s">
        <v>76</v>
      </c>
      <c r="N507" s="9">
        <v>157.94</v>
      </c>
      <c r="O507" s="9">
        <v>6</v>
      </c>
    </row>
    <row r="508" spans="13:15" x14ac:dyDescent="0.3">
      <c r="M508" s="11" t="s">
        <v>64</v>
      </c>
      <c r="N508" s="11">
        <v>597.04</v>
      </c>
      <c r="O508" s="11">
        <v>35</v>
      </c>
    </row>
    <row r="509" spans="13:15" x14ac:dyDescent="0.3">
      <c r="M509" s="9" t="s">
        <v>76</v>
      </c>
      <c r="N509" s="9">
        <v>374.38</v>
      </c>
      <c r="O509" s="9">
        <v>42</v>
      </c>
    </row>
    <row r="510" spans="13:15" x14ac:dyDescent="0.3">
      <c r="M510" s="11" t="s">
        <v>79</v>
      </c>
      <c r="N510" s="11">
        <v>159.71</v>
      </c>
      <c r="O510" s="11">
        <v>20</v>
      </c>
    </row>
    <row r="511" spans="13:15" x14ac:dyDescent="0.3">
      <c r="M511" s="9" t="s">
        <v>28</v>
      </c>
      <c r="N511" s="9">
        <v>88.84</v>
      </c>
      <c r="O511" s="9">
        <v>18</v>
      </c>
    </row>
    <row r="512" spans="13:15" x14ac:dyDescent="0.3">
      <c r="M512" s="11" t="s">
        <v>23</v>
      </c>
      <c r="N512" s="11">
        <v>19342.84</v>
      </c>
      <c r="O512" s="11">
        <v>39</v>
      </c>
    </row>
    <row r="513" spans="13:15" x14ac:dyDescent="0.3">
      <c r="M513" s="9" t="s">
        <v>150</v>
      </c>
      <c r="N513" s="9">
        <v>477.39</v>
      </c>
      <c r="O513" s="9">
        <v>5</v>
      </c>
    </row>
    <row r="514" spans="13:15" x14ac:dyDescent="0.3">
      <c r="M514" s="11" t="s">
        <v>50</v>
      </c>
      <c r="N514" s="11">
        <v>1271.0474999999999</v>
      </c>
      <c r="O514" s="11">
        <v>41</v>
      </c>
    </row>
    <row r="515" spans="13:15" x14ac:dyDescent="0.3">
      <c r="M515" s="9" t="s">
        <v>50</v>
      </c>
      <c r="N515" s="9">
        <v>4688.9485000000004</v>
      </c>
      <c r="O515" s="9">
        <v>26</v>
      </c>
    </row>
    <row r="516" spans="13:15" x14ac:dyDescent="0.3">
      <c r="M516" s="11" t="s">
        <v>18</v>
      </c>
      <c r="N516" s="11">
        <v>418.34</v>
      </c>
      <c r="O516" s="11">
        <v>35</v>
      </c>
    </row>
    <row r="517" spans="13:15" x14ac:dyDescent="0.3">
      <c r="M517" s="9" t="s">
        <v>18</v>
      </c>
      <c r="N517" s="9">
        <v>461.05</v>
      </c>
      <c r="O517" s="9">
        <v>45</v>
      </c>
    </row>
    <row r="518" spans="13:15" x14ac:dyDescent="0.3">
      <c r="M518" s="11" t="s">
        <v>76</v>
      </c>
      <c r="N518" s="11">
        <v>1692.56</v>
      </c>
      <c r="O518" s="11">
        <v>42</v>
      </c>
    </row>
    <row r="519" spans="13:15" x14ac:dyDescent="0.3">
      <c r="M519" s="9" t="s">
        <v>23</v>
      </c>
      <c r="N519" s="9">
        <v>8387.1</v>
      </c>
      <c r="O519" s="9">
        <v>41</v>
      </c>
    </row>
    <row r="520" spans="13:15" x14ac:dyDescent="0.3">
      <c r="M520" s="11" t="s">
        <v>18</v>
      </c>
      <c r="N520" s="11">
        <v>123.82</v>
      </c>
      <c r="O520" s="11">
        <v>4</v>
      </c>
    </row>
    <row r="521" spans="13:15" x14ac:dyDescent="0.3">
      <c r="M521" s="9" t="s">
        <v>168</v>
      </c>
      <c r="N521" s="9">
        <v>531.48</v>
      </c>
      <c r="O521" s="9">
        <v>50</v>
      </c>
    </row>
    <row r="522" spans="13:15" x14ac:dyDescent="0.3">
      <c r="M522" s="11" t="s">
        <v>64</v>
      </c>
      <c r="N522" s="11">
        <v>309.62</v>
      </c>
      <c r="O522" s="11">
        <v>21</v>
      </c>
    </row>
    <row r="523" spans="13:15" x14ac:dyDescent="0.3">
      <c r="M523" s="9" t="s">
        <v>18</v>
      </c>
      <c r="N523" s="9">
        <v>180.43</v>
      </c>
      <c r="O523" s="9">
        <v>8</v>
      </c>
    </row>
    <row r="524" spans="13:15" x14ac:dyDescent="0.3">
      <c r="M524" s="11" t="s">
        <v>76</v>
      </c>
      <c r="N524" s="11">
        <v>7837.44</v>
      </c>
      <c r="O524" s="11">
        <v>29</v>
      </c>
    </row>
    <row r="525" spans="13:15" x14ac:dyDescent="0.3">
      <c r="M525" s="9" t="s">
        <v>23</v>
      </c>
      <c r="N525" s="9">
        <v>4896.93</v>
      </c>
      <c r="O525" s="9">
        <v>37</v>
      </c>
    </row>
    <row r="526" spans="13:15" x14ac:dyDescent="0.3">
      <c r="M526" s="11" t="s">
        <v>85</v>
      </c>
      <c r="N526" s="11">
        <v>40.340000000000003</v>
      </c>
      <c r="O526" s="11">
        <v>15</v>
      </c>
    </row>
    <row r="527" spans="13:15" x14ac:dyDescent="0.3">
      <c r="M527" s="9" t="s">
        <v>79</v>
      </c>
      <c r="N527" s="9">
        <v>53.14</v>
      </c>
      <c r="O527" s="9">
        <v>8</v>
      </c>
    </row>
    <row r="528" spans="13:15" x14ac:dyDescent="0.3">
      <c r="M528" s="11" t="s">
        <v>41</v>
      </c>
      <c r="N528" s="11">
        <v>190.99</v>
      </c>
      <c r="O528" s="11">
        <v>21</v>
      </c>
    </row>
    <row r="529" spans="13:15" x14ac:dyDescent="0.3">
      <c r="M529" s="9" t="s">
        <v>28</v>
      </c>
      <c r="N529" s="9">
        <v>49.59</v>
      </c>
      <c r="O529" s="9">
        <v>3</v>
      </c>
    </row>
    <row r="530" spans="13:15" x14ac:dyDescent="0.3">
      <c r="M530" s="11" t="s">
        <v>79</v>
      </c>
      <c r="N530" s="11">
        <v>523.41999999999996</v>
      </c>
      <c r="O530" s="11">
        <v>44</v>
      </c>
    </row>
    <row r="531" spans="13:15" x14ac:dyDescent="0.3">
      <c r="M531" s="9" t="s">
        <v>50</v>
      </c>
      <c r="N531" s="9">
        <v>1124.2439999999999</v>
      </c>
      <c r="O531" s="9">
        <v>10</v>
      </c>
    </row>
    <row r="532" spans="13:15" x14ac:dyDescent="0.3">
      <c r="M532" s="11" t="s">
        <v>28</v>
      </c>
      <c r="N532" s="11">
        <v>101.14</v>
      </c>
      <c r="O532" s="11">
        <v>16</v>
      </c>
    </row>
    <row r="533" spans="13:15" x14ac:dyDescent="0.3">
      <c r="M533" s="9" t="s">
        <v>79</v>
      </c>
      <c r="N533" s="9">
        <v>341.39</v>
      </c>
      <c r="O533" s="9">
        <v>45</v>
      </c>
    </row>
    <row r="534" spans="13:15" x14ac:dyDescent="0.3">
      <c r="M534" s="11" t="s">
        <v>41</v>
      </c>
      <c r="N534" s="11">
        <v>23.7</v>
      </c>
      <c r="O534" s="11">
        <v>1</v>
      </c>
    </row>
    <row r="535" spans="13:15" x14ac:dyDescent="0.3">
      <c r="M535" s="9" t="s">
        <v>18</v>
      </c>
      <c r="N535" s="9">
        <v>356.7</v>
      </c>
      <c r="O535" s="9">
        <v>45</v>
      </c>
    </row>
    <row r="536" spans="13:15" x14ac:dyDescent="0.3">
      <c r="M536" s="11" t="s">
        <v>28</v>
      </c>
      <c r="N536" s="11">
        <v>272.39</v>
      </c>
      <c r="O536" s="11">
        <v>39</v>
      </c>
    </row>
    <row r="537" spans="13:15" x14ac:dyDescent="0.3">
      <c r="M537" s="9" t="s">
        <v>79</v>
      </c>
      <c r="N537" s="9">
        <v>19</v>
      </c>
      <c r="O537" s="9">
        <v>2</v>
      </c>
    </row>
    <row r="538" spans="13:15" x14ac:dyDescent="0.3">
      <c r="M538" s="11" t="s">
        <v>28</v>
      </c>
      <c r="N538" s="11">
        <v>628.39</v>
      </c>
      <c r="O538" s="11">
        <v>22</v>
      </c>
    </row>
    <row r="539" spans="13:15" x14ac:dyDescent="0.3">
      <c r="M539" s="9" t="s">
        <v>41</v>
      </c>
      <c r="N539" s="9">
        <v>102.34</v>
      </c>
      <c r="O539" s="9">
        <v>34</v>
      </c>
    </row>
    <row r="540" spans="13:15" x14ac:dyDescent="0.3">
      <c r="M540" s="11" t="s">
        <v>31</v>
      </c>
      <c r="N540" s="11">
        <v>38.99</v>
      </c>
      <c r="O540" s="11">
        <v>23</v>
      </c>
    </row>
    <row r="541" spans="13:15" x14ac:dyDescent="0.3">
      <c r="M541" s="9" t="s">
        <v>41</v>
      </c>
      <c r="N541" s="9">
        <v>111.9</v>
      </c>
      <c r="O541" s="9">
        <v>16</v>
      </c>
    </row>
    <row r="542" spans="13:15" x14ac:dyDescent="0.3">
      <c r="M542" s="11" t="s">
        <v>28</v>
      </c>
      <c r="N542" s="11">
        <v>270.83999999999997</v>
      </c>
      <c r="O542" s="11">
        <v>41</v>
      </c>
    </row>
    <row r="543" spans="13:15" x14ac:dyDescent="0.3">
      <c r="M543" s="9" t="s">
        <v>28</v>
      </c>
      <c r="N543" s="9">
        <v>268.94</v>
      </c>
      <c r="O543" s="9">
        <v>39</v>
      </c>
    </row>
    <row r="544" spans="13:15" x14ac:dyDescent="0.3">
      <c r="M544" s="11" t="s">
        <v>28</v>
      </c>
      <c r="N544" s="11">
        <v>764.13</v>
      </c>
      <c r="O544" s="11">
        <v>15</v>
      </c>
    </row>
    <row r="545" spans="13:15" x14ac:dyDescent="0.3">
      <c r="M545" s="9" t="s">
        <v>18</v>
      </c>
      <c r="N545" s="9">
        <v>846.59</v>
      </c>
      <c r="O545" s="9">
        <v>22</v>
      </c>
    </row>
    <row r="546" spans="13:15" x14ac:dyDescent="0.3">
      <c r="M546" s="11" t="s">
        <v>79</v>
      </c>
      <c r="N546" s="11">
        <v>30.1</v>
      </c>
      <c r="O546" s="11">
        <v>7</v>
      </c>
    </row>
    <row r="547" spans="13:15" x14ac:dyDescent="0.3">
      <c r="M547" s="9" t="s">
        <v>50</v>
      </c>
      <c r="N547" s="9">
        <v>567.93600000000004</v>
      </c>
      <c r="O547" s="9">
        <v>10</v>
      </c>
    </row>
    <row r="548" spans="13:15" x14ac:dyDescent="0.3">
      <c r="M548" s="11" t="s">
        <v>41</v>
      </c>
      <c r="N548" s="11">
        <v>138.75</v>
      </c>
      <c r="O548" s="11">
        <v>24</v>
      </c>
    </row>
    <row r="549" spans="13:15" x14ac:dyDescent="0.3">
      <c r="M549" s="9" t="s">
        <v>79</v>
      </c>
      <c r="N549" s="9">
        <v>375.57</v>
      </c>
      <c r="O549" s="9">
        <v>7</v>
      </c>
    </row>
    <row r="550" spans="13:15" x14ac:dyDescent="0.3">
      <c r="M550" s="11" t="s">
        <v>50</v>
      </c>
      <c r="N550" s="11">
        <v>2303.7125000000001</v>
      </c>
      <c r="O550" s="11">
        <v>41</v>
      </c>
    </row>
    <row r="551" spans="13:15" x14ac:dyDescent="0.3">
      <c r="M551" s="9" t="s">
        <v>79</v>
      </c>
      <c r="N551" s="9">
        <v>353.62</v>
      </c>
      <c r="O551" s="9">
        <v>27</v>
      </c>
    </row>
    <row r="552" spans="13:15" x14ac:dyDescent="0.3">
      <c r="M552" s="11" t="s">
        <v>64</v>
      </c>
      <c r="N552" s="11">
        <v>3093.76</v>
      </c>
      <c r="O552" s="11">
        <v>33</v>
      </c>
    </row>
    <row r="553" spans="13:15" x14ac:dyDescent="0.3">
      <c r="M553" s="9" t="s">
        <v>41</v>
      </c>
      <c r="N553" s="9">
        <v>24.91</v>
      </c>
      <c r="O553" s="9">
        <v>5</v>
      </c>
    </row>
    <row r="554" spans="13:15" x14ac:dyDescent="0.3">
      <c r="M554" s="11" t="s">
        <v>64</v>
      </c>
      <c r="N554" s="11">
        <v>6648.58</v>
      </c>
      <c r="O554" s="11">
        <v>19</v>
      </c>
    </row>
    <row r="555" spans="13:15" x14ac:dyDescent="0.3">
      <c r="M555" s="9" t="s">
        <v>76</v>
      </c>
      <c r="N555" s="9">
        <v>642.66</v>
      </c>
      <c r="O555" s="9">
        <v>13</v>
      </c>
    </row>
    <row r="556" spans="13:15" x14ac:dyDescent="0.3">
      <c r="M556" s="11" t="s">
        <v>28</v>
      </c>
      <c r="N556" s="11">
        <v>112.57</v>
      </c>
      <c r="O556" s="11">
        <v>17</v>
      </c>
    </row>
    <row r="557" spans="13:15" x14ac:dyDescent="0.3">
      <c r="M557" s="9" t="s">
        <v>64</v>
      </c>
      <c r="N557" s="9">
        <v>317.82</v>
      </c>
      <c r="O557" s="9">
        <v>8</v>
      </c>
    </row>
    <row r="558" spans="13:15" x14ac:dyDescent="0.3">
      <c r="M558" s="11" t="s">
        <v>57</v>
      </c>
      <c r="N558" s="11">
        <v>6502.46</v>
      </c>
      <c r="O558" s="11">
        <v>12</v>
      </c>
    </row>
    <row r="559" spans="13:15" x14ac:dyDescent="0.3">
      <c r="M559" s="9" t="s">
        <v>79</v>
      </c>
      <c r="N559" s="9">
        <v>221.13</v>
      </c>
      <c r="O559" s="9">
        <v>46</v>
      </c>
    </row>
    <row r="560" spans="13:15" x14ac:dyDescent="0.3">
      <c r="M560" s="11" t="s">
        <v>41</v>
      </c>
      <c r="N560" s="11">
        <v>22.37</v>
      </c>
      <c r="O560" s="11">
        <v>8</v>
      </c>
    </row>
    <row r="561" spans="13:15" x14ac:dyDescent="0.3">
      <c r="M561" s="9" t="s">
        <v>28</v>
      </c>
      <c r="N561" s="9">
        <v>209.53</v>
      </c>
      <c r="O561" s="9">
        <v>36</v>
      </c>
    </row>
    <row r="562" spans="13:15" x14ac:dyDescent="0.3">
      <c r="M562" s="11" t="s">
        <v>28</v>
      </c>
      <c r="N562" s="11">
        <v>57.22</v>
      </c>
      <c r="O562" s="11">
        <v>8</v>
      </c>
    </row>
    <row r="563" spans="13:15" x14ac:dyDescent="0.3">
      <c r="M563" s="9" t="s">
        <v>46</v>
      </c>
      <c r="N563" s="9">
        <v>756.15</v>
      </c>
      <c r="O563" s="9">
        <v>5</v>
      </c>
    </row>
    <row r="564" spans="13:15" x14ac:dyDescent="0.3">
      <c r="M564" s="11" t="s">
        <v>50</v>
      </c>
      <c r="N564" s="11">
        <v>6477.4589999999998</v>
      </c>
      <c r="O564" s="11">
        <v>43</v>
      </c>
    </row>
    <row r="565" spans="13:15" x14ac:dyDescent="0.3">
      <c r="M565" s="9" t="s">
        <v>28</v>
      </c>
      <c r="N565" s="9">
        <v>1033.44</v>
      </c>
      <c r="O565" s="9">
        <v>37</v>
      </c>
    </row>
    <row r="566" spans="13:15" x14ac:dyDescent="0.3">
      <c r="M566" s="11" t="s">
        <v>50</v>
      </c>
      <c r="N566" s="11">
        <v>473.9855</v>
      </c>
      <c r="O566" s="11">
        <v>6</v>
      </c>
    </row>
    <row r="567" spans="13:15" x14ac:dyDescent="0.3">
      <c r="M567" s="9" t="s">
        <v>31</v>
      </c>
      <c r="N567" s="9">
        <v>73.64</v>
      </c>
      <c r="O567" s="9">
        <v>44</v>
      </c>
    </row>
    <row r="568" spans="13:15" x14ac:dyDescent="0.3">
      <c r="M568" s="11" t="s">
        <v>18</v>
      </c>
      <c r="N568" s="11">
        <v>62.03</v>
      </c>
      <c r="O568" s="11">
        <v>6</v>
      </c>
    </row>
    <row r="569" spans="13:15" x14ac:dyDescent="0.3">
      <c r="M569" s="9" t="s">
        <v>76</v>
      </c>
      <c r="N569" s="9">
        <v>339.35</v>
      </c>
      <c r="O569" s="9">
        <v>8</v>
      </c>
    </row>
    <row r="570" spans="13:15" x14ac:dyDescent="0.3">
      <c r="M570" s="11" t="s">
        <v>50</v>
      </c>
      <c r="N570" s="11">
        <v>720.61300000000006</v>
      </c>
      <c r="O570" s="11">
        <v>43</v>
      </c>
    </row>
    <row r="571" spans="13:15" x14ac:dyDescent="0.3">
      <c r="M571" s="9" t="s">
        <v>18</v>
      </c>
      <c r="N571" s="9">
        <v>524.25</v>
      </c>
      <c r="O571" s="9">
        <v>23</v>
      </c>
    </row>
    <row r="572" spans="13:15" x14ac:dyDescent="0.3">
      <c r="M572" s="11" t="s">
        <v>102</v>
      </c>
      <c r="N572" s="11">
        <v>142.97</v>
      </c>
      <c r="O572" s="11">
        <v>31</v>
      </c>
    </row>
    <row r="573" spans="13:15" x14ac:dyDescent="0.3">
      <c r="M573" s="9" t="s">
        <v>50</v>
      </c>
      <c r="N573" s="9">
        <v>680.85850000000005</v>
      </c>
      <c r="O573" s="9">
        <v>39</v>
      </c>
    </row>
    <row r="574" spans="13:15" x14ac:dyDescent="0.3">
      <c r="M574" s="11" t="s">
        <v>76</v>
      </c>
      <c r="N574" s="11">
        <v>597.44000000000005</v>
      </c>
      <c r="O574" s="11">
        <v>16</v>
      </c>
    </row>
    <row r="575" spans="13:15" x14ac:dyDescent="0.3">
      <c r="M575" s="9" t="s">
        <v>57</v>
      </c>
      <c r="N575" s="9">
        <v>14493.84</v>
      </c>
      <c r="O575" s="9">
        <v>47</v>
      </c>
    </row>
    <row r="576" spans="13:15" x14ac:dyDescent="0.3">
      <c r="M576" s="11" t="s">
        <v>50</v>
      </c>
      <c r="N576" s="11">
        <v>2564.5774999999999</v>
      </c>
      <c r="O576" s="11">
        <v>25</v>
      </c>
    </row>
    <row r="577" spans="13:15" x14ac:dyDescent="0.3">
      <c r="M577" s="9" t="s">
        <v>85</v>
      </c>
      <c r="N577" s="9">
        <v>21.56</v>
      </c>
      <c r="O577" s="9">
        <v>5</v>
      </c>
    </row>
    <row r="578" spans="13:15" x14ac:dyDescent="0.3">
      <c r="M578" s="11" t="s">
        <v>28</v>
      </c>
      <c r="N578" s="11">
        <v>1131.1500000000001</v>
      </c>
      <c r="O578" s="11">
        <v>35</v>
      </c>
    </row>
    <row r="579" spans="13:15" x14ac:dyDescent="0.3">
      <c r="M579" s="9" t="s">
        <v>18</v>
      </c>
      <c r="N579" s="9">
        <v>1011.16</v>
      </c>
      <c r="O579" s="9">
        <v>7</v>
      </c>
    </row>
    <row r="580" spans="13:15" x14ac:dyDescent="0.3">
      <c r="M580" s="11" t="s">
        <v>31</v>
      </c>
      <c r="N580" s="11">
        <v>271.14</v>
      </c>
      <c r="O580" s="11">
        <v>33</v>
      </c>
    </row>
    <row r="581" spans="13:15" x14ac:dyDescent="0.3">
      <c r="M581" s="9" t="s">
        <v>50</v>
      </c>
      <c r="N581" s="9">
        <v>891.60749999999996</v>
      </c>
      <c r="O581" s="9">
        <v>49</v>
      </c>
    </row>
    <row r="582" spans="13:15" x14ac:dyDescent="0.3">
      <c r="M582" s="11" t="s">
        <v>79</v>
      </c>
      <c r="N582" s="11">
        <v>204.15</v>
      </c>
      <c r="O582" s="11">
        <v>48</v>
      </c>
    </row>
    <row r="583" spans="13:15" x14ac:dyDescent="0.3">
      <c r="M583" s="9" t="s">
        <v>46</v>
      </c>
      <c r="N583" s="9">
        <v>1900.47</v>
      </c>
      <c r="O583" s="9">
        <v>22</v>
      </c>
    </row>
    <row r="584" spans="13:15" x14ac:dyDescent="0.3">
      <c r="M584" s="11" t="s">
        <v>28</v>
      </c>
      <c r="N584" s="11">
        <v>391.9</v>
      </c>
      <c r="O584" s="11">
        <v>11</v>
      </c>
    </row>
    <row r="585" spans="13:15" x14ac:dyDescent="0.3">
      <c r="M585" s="9" t="s">
        <v>79</v>
      </c>
      <c r="N585" s="9">
        <v>24.16</v>
      </c>
      <c r="O585" s="9">
        <v>5</v>
      </c>
    </row>
    <row r="586" spans="13:15" x14ac:dyDescent="0.3">
      <c r="M586" s="11" t="s">
        <v>41</v>
      </c>
      <c r="N586" s="11">
        <v>33.96</v>
      </c>
      <c r="O586" s="11">
        <v>18</v>
      </c>
    </row>
    <row r="587" spans="13:15" x14ac:dyDescent="0.3">
      <c r="M587" s="9" t="s">
        <v>18</v>
      </c>
      <c r="N587" s="9">
        <v>152.44</v>
      </c>
      <c r="O587" s="9">
        <v>20</v>
      </c>
    </row>
    <row r="588" spans="13:15" x14ac:dyDescent="0.3">
      <c r="M588" s="11" t="s">
        <v>23</v>
      </c>
      <c r="N588" s="11">
        <v>2039.33</v>
      </c>
      <c r="O588" s="11">
        <v>21</v>
      </c>
    </row>
    <row r="589" spans="13:15" x14ac:dyDescent="0.3">
      <c r="M589" s="9" t="s">
        <v>31</v>
      </c>
      <c r="N589" s="9">
        <v>552.87</v>
      </c>
      <c r="O589" s="9">
        <v>20</v>
      </c>
    </row>
    <row r="590" spans="13:15" x14ac:dyDescent="0.3">
      <c r="M590" s="11" t="s">
        <v>31</v>
      </c>
      <c r="N590" s="11">
        <v>1121.8399999999999</v>
      </c>
      <c r="O590" s="11">
        <v>15</v>
      </c>
    </row>
    <row r="591" spans="13:15" x14ac:dyDescent="0.3">
      <c r="M591" s="9" t="s">
        <v>37</v>
      </c>
      <c r="N591" s="9">
        <v>327.14999999999998</v>
      </c>
      <c r="O591" s="9">
        <v>19</v>
      </c>
    </row>
    <row r="592" spans="13:15" x14ac:dyDescent="0.3">
      <c r="M592" s="11" t="s">
        <v>150</v>
      </c>
      <c r="N592" s="11">
        <v>1134.2</v>
      </c>
      <c r="O592" s="11">
        <v>19</v>
      </c>
    </row>
    <row r="593" spans="13:15" x14ac:dyDescent="0.3">
      <c r="M593" s="9" t="s">
        <v>214</v>
      </c>
      <c r="N593" s="9">
        <v>28664.52</v>
      </c>
      <c r="O593" s="9">
        <v>50</v>
      </c>
    </row>
    <row r="594" spans="13:15" x14ac:dyDescent="0.3">
      <c r="M594" s="11" t="s">
        <v>41</v>
      </c>
      <c r="N594" s="11">
        <v>115.51</v>
      </c>
      <c r="O594" s="11">
        <v>40</v>
      </c>
    </row>
    <row r="595" spans="13:15" x14ac:dyDescent="0.3">
      <c r="M595" s="9" t="s">
        <v>28</v>
      </c>
      <c r="N595" s="9">
        <v>51.3</v>
      </c>
      <c r="O595" s="9">
        <v>5</v>
      </c>
    </row>
    <row r="596" spans="13:15" x14ac:dyDescent="0.3">
      <c r="M596" s="11" t="s">
        <v>57</v>
      </c>
      <c r="N596" s="11">
        <v>1051.992</v>
      </c>
      <c r="O596" s="11">
        <v>19</v>
      </c>
    </row>
    <row r="597" spans="13:15" x14ac:dyDescent="0.3">
      <c r="M597" s="9" t="s">
        <v>41</v>
      </c>
      <c r="N597" s="9">
        <v>79.040000000000006</v>
      </c>
      <c r="O597" s="9">
        <v>22</v>
      </c>
    </row>
    <row r="598" spans="13:15" x14ac:dyDescent="0.3">
      <c r="M598" s="11" t="s">
        <v>57</v>
      </c>
      <c r="N598" s="11">
        <v>9541.0400000000009</v>
      </c>
      <c r="O598" s="11">
        <v>27</v>
      </c>
    </row>
    <row r="599" spans="13:15" x14ac:dyDescent="0.3">
      <c r="M599" s="9" t="s">
        <v>18</v>
      </c>
      <c r="N599" s="9">
        <v>126.68</v>
      </c>
      <c r="O599" s="9">
        <v>13</v>
      </c>
    </row>
    <row r="600" spans="13:15" x14ac:dyDescent="0.3">
      <c r="M600" s="11" t="s">
        <v>50</v>
      </c>
      <c r="N600" s="11">
        <v>196.85149999999999</v>
      </c>
      <c r="O600" s="11">
        <v>2</v>
      </c>
    </row>
    <row r="601" spans="13:15" x14ac:dyDescent="0.3">
      <c r="M601" s="9" t="s">
        <v>102</v>
      </c>
      <c r="N601" s="9">
        <v>133.07</v>
      </c>
      <c r="O601" s="9">
        <v>35</v>
      </c>
    </row>
    <row r="602" spans="13:15" x14ac:dyDescent="0.3">
      <c r="M602" s="11" t="s">
        <v>79</v>
      </c>
      <c r="N602" s="11">
        <v>12.61</v>
      </c>
      <c r="O602" s="11">
        <v>6</v>
      </c>
    </row>
    <row r="603" spans="13:15" x14ac:dyDescent="0.3">
      <c r="M603" s="9" t="s">
        <v>31</v>
      </c>
      <c r="N603" s="9">
        <v>490.17</v>
      </c>
      <c r="O603" s="9">
        <v>23</v>
      </c>
    </row>
    <row r="604" spans="13:15" x14ac:dyDescent="0.3">
      <c r="M604" s="11" t="s">
        <v>64</v>
      </c>
      <c r="N604" s="11">
        <v>1394.28</v>
      </c>
      <c r="O604" s="11">
        <v>9</v>
      </c>
    </row>
    <row r="605" spans="13:15" x14ac:dyDescent="0.3">
      <c r="M605" s="9" t="s">
        <v>37</v>
      </c>
      <c r="N605" s="9">
        <v>305.05</v>
      </c>
      <c r="O605" s="9">
        <v>27</v>
      </c>
    </row>
    <row r="606" spans="13:15" x14ac:dyDescent="0.3">
      <c r="M606" s="11" t="s">
        <v>76</v>
      </c>
      <c r="N606" s="11">
        <v>14588.28</v>
      </c>
      <c r="O606" s="11">
        <v>47</v>
      </c>
    </row>
    <row r="607" spans="13:15" x14ac:dyDescent="0.3">
      <c r="M607" s="9" t="s">
        <v>50</v>
      </c>
      <c r="N607" s="9">
        <v>438.60849999999999</v>
      </c>
      <c r="O607" s="9">
        <v>17</v>
      </c>
    </row>
    <row r="608" spans="13:15" x14ac:dyDescent="0.3">
      <c r="M608" s="11" t="s">
        <v>76</v>
      </c>
      <c r="N608" s="11">
        <v>1637.78</v>
      </c>
      <c r="O608" s="11">
        <v>38</v>
      </c>
    </row>
    <row r="609" spans="13:15" x14ac:dyDescent="0.3">
      <c r="M609" s="9" t="s">
        <v>102</v>
      </c>
      <c r="N609" s="9">
        <v>2.2400000000000002</v>
      </c>
      <c r="O609" s="9">
        <v>1</v>
      </c>
    </row>
    <row r="610" spans="13:15" x14ac:dyDescent="0.3">
      <c r="M610" s="11" t="s">
        <v>79</v>
      </c>
      <c r="N610" s="11">
        <v>156.09</v>
      </c>
      <c r="O610" s="11">
        <v>6</v>
      </c>
    </row>
    <row r="611" spans="13:15" x14ac:dyDescent="0.3">
      <c r="M611" s="9" t="s">
        <v>50</v>
      </c>
      <c r="N611" s="9">
        <v>3276.9965000000002</v>
      </c>
      <c r="O611" s="9">
        <v>30</v>
      </c>
    </row>
    <row r="612" spans="13:15" x14ac:dyDescent="0.3">
      <c r="M612" s="11" t="s">
        <v>57</v>
      </c>
      <c r="N612" s="11">
        <v>1761.4</v>
      </c>
      <c r="O612" s="11">
        <v>24</v>
      </c>
    </row>
    <row r="613" spans="13:15" x14ac:dyDescent="0.3">
      <c r="M613" s="9" t="s">
        <v>28</v>
      </c>
      <c r="N613" s="9">
        <v>410.15</v>
      </c>
      <c r="O613" s="9">
        <v>48</v>
      </c>
    </row>
    <row r="614" spans="13:15" x14ac:dyDescent="0.3">
      <c r="M614" s="11" t="s">
        <v>31</v>
      </c>
      <c r="N614" s="11">
        <v>205.88</v>
      </c>
      <c r="O614" s="11">
        <v>22</v>
      </c>
    </row>
    <row r="615" spans="13:15" x14ac:dyDescent="0.3">
      <c r="M615" s="9" t="s">
        <v>64</v>
      </c>
      <c r="N615" s="9">
        <v>950.3</v>
      </c>
      <c r="O615" s="9">
        <v>44</v>
      </c>
    </row>
    <row r="616" spans="13:15" x14ac:dyDescent="0.3">
      <c r="M616" s="11" t="s">
        <v>79</v>
      </c>
      <c r="N616" s="11">
        <v>243.37</v>
      </c>
      <c r="O616" s="11">
        <v>41</v>
      </c>
    </row>
    <row r="617" spans="13:15" x14ac:dyDescent="0.3">
      <c r="M617" s="9" t="s">
        <v>50</v>
      </c>
      <c r="N617" s="9">
        <v>2011.6355000000001</v>
      </c>
      <c r="O617" s="9">
        <v>12</v>
      </c>
    </row>
    <row r="618" spans="13:15" x14ac:dyDescent="0.3">
      <c r="M618" s="11" t="s">
        <v>85</v>
      </c>
      <c r="N618" s="11">
        <v>117.4</v>
      </c>
      <c r="O618" s="11">
        <v>41</v>
      </c>
    </row>
    <row r="619" spans="13:15" x14ac:dyDescent="0.3">
      <c r="M619" s="9" t="s">
        <v>31</v>
      </c>
      <c r="N619" s="9">
        <v>1617.88</v>
      </c>
      <c r="O619" s="9">
        <v>29</v>
      </c>
    </row>
    <row r="620" spans="13:15" x14ac:dyDescent="0.3">
      <c r="M620" s="11" t="s">
        <v>57</v>
      </c>
      <c r="N620" s="11">
        <v>17.43</v>
      </c>
      <c r="O620" s="11">
        <v>6</v>
      </c>
    </row>
    <row r="621" spans="13:15" x14ac:dyDescent="0.3">
      <c r="M621" s="9" t="s">
        <v>31</v>
      </c>
      <c r="N621" s="9">
        <v>436.78</v>
      </c>
      <c r="O621" s="9">
        <v>14</v>
      </c>
    </row>
    <row r="622" spans="13:15" x14ac:dyDescent="0.3">
      <c r="M622" s="11" t="s">
        <v>79</v>
      </c>
      <c r="N622" s="11">
        <v>648.26</v>
      </c>
      <c r="O622" s="11">
        <v>46</v>
      </c>
    </row>
    <row r="623" spans="13:15" x14ac:dyDescent="0.3">
      <c r="M623" s="9" t="s">
        <v>50</v>
      </c>
      <c r="N623" s="9">
        <v>7778.7579999999998</v>
      </c>
      <c r="O623" s="9">
        <v>50</v>
      </c>
    </row>
    <row r="624" spans="13:15" x14ac:dyDescent="0.3">
      <c r="M624" s="11" t="s">
        <v>37</v>
      </c>
      <c r="N624" s="11">
        <v>288.45</v>
      </c>
      <c r="O624" s="11">
        <v>30</v>
      </c>
    </row>
    <row r="625" spans="13:15" x14ac:dyDescent="0.3">
      <c r="M625" s="9" t="s">
        <v>50</v>
      </c>
      <c r="N625" s="9">
        <v>5352.9345000000003</v>
      </c>
      <c r="O625" s="9">
        <v>33</v>
      </c>
    </row>
    <row r="626" spans="13:15" x14ac:dyDescent="0.3">
      <c r="M626" s="11" t="s">
        <v>37</v>
      </c>
      <c r="N626" s="11">
        <v>59.76</v>
      </c>
      <c r="O626" s="11">
        <v>19</v>
      </c>
    </row>
    <row r="627" spans="13:15" x14ac:dyDescent="0.3">
      <c r="M627" s="9" t="s">
        <v>18</v>
      </c>
      <c r="N627" s="9">
        <v>131.5</v>
      </c>
      <c r="O627" s="9">
        <v>3</v>
      </c>
    </row>
    <row r="628" spans="13:15" x14ac:dyDescent="0.3">
      <c r="M628" s="11" t="s">
        <v>31</v>
      </c>
      <c r="N628" s="11">
        <v>1075.9100000000001</v>
      </c>
      <c r="O628" s="11">
        <v>26</v>
      </c>
    </row>
    <row r="629" spans="13:15" x14ac:dyDescent="0.3">
      <c r="M629" s="9" t="s">
        <v>64</v>
      </c>
      <c r="N629" s="9">
        <v>2257.88</v>
      </c>
      <c r="O629" s="9">
        <v>38</v>
      </c>
    </row>
    <row r="630" spans="13:15" x14ac:dyDescent="0.3">
      <c r="M630" s="11" t="s">
        <v>41</v>
      </c>
      <c r="N630" s="11">
        <v>417.88</v>
      </c>
      <c r="O630" s="11">
        <v>15</v>
      </c>
    </row>
    <row r="631" spans="13:15" x14ac:dyDescent="0.3">
      <c r="M631" s="9" t="s">
        <v>31</v>
      </c>
      <c r="N631" s="9">
        <v>206.34</v>
      </c>
      <c r="O631" s="9">
        <v>24</v>
      </c>
    </row>
    <row r="632" spans="13:15" x14ac:dyDescent="0.3">
      <c r="M632" s="11" t="s">
        <v>76</v>
      </c>
      <c r="N632" s="11">
        <v>1866.12</v>
      </c>
      <c r="O632" s="11">
        <v>15</v>
      </c>
    </row>
    <row r="633" spans="13:15" x14ac:dyDescent="0.3">
      <c r="M633" s="9" t="s">
        <v>28</v>
      </c>
      <c r="N633" s="9">
        <v>198.21</v>
      </c>
      <c r="O633" s="9">
        <v>28</v>
      </c>
    </row>
    <row r="634" spans="13:15" x14ac:dyDescent="0.3">
      <c r="M634" s="11" t="s">
        <v>85</v>
      </c>
      <c r="N634" s="11">
        <v>2455.54</v>
      </c>
      <c r="O634" s="11">
        <v>25</v>
      </c>
    </row>
    <row r="635" spans="13:15" x14ac:dyDescent="0.3">
      <c r="M635" s="9" t="s">
        <v>31</v>
      </c>
      <c r="N635" s="9">
        <v>2492.9699999999998</v>
      </c>
      <c r="O635" s="9">
        <v>33</v>
      </c>
    </row>
    <row r="636" spans="13:15" x14ac:dyDescent="0.3">
      <c r="M636" s="11" t="s">
        <v>76</v>
      </c>
      <c r="N636" s="11">
        <v>563.17999999999995</v>
      </c>
      <c r="O636" s="11">
        <v>13</v>
      </c>
    </row>
    <row r="637" spans="13:15" x14ac:dyDescent="0.3">
      <c r="M637" s="9" t="s">
        <v>79</v>
      </c>
      <c r="N637" s="9">
        <v>40.1</v>
      </c>
      <c r="O637" s="9">
        <v>1</v>
      </c>
    </row>
    <row r="638" spans="13:15" x14ac:dyDescent="0.3">
      <c r="M638" s="11" t="s">
        <v>31</v>
      </c>
      <c r="N638" s="11">
        <v>1616.64</v>
      </c>
      <c r="O638" s="11">
        <v>17</v>
      </c>
    </row>
    <row r="639" spans="13:15" x14ac:dyDescent="0.3">
      <c r="M639" s="9" t="s">
        <v>23</v>
      </c>
      <c r="N639" s="9">
        <v>404.54</v>
      </c>
      <c r="O639" s="9">
        <v>15</v>
      </c>
    </row>
    <row r="640" spans="13:15" x14ac:dyDescent="0.3">
      <c r="M640" s="11" t="s">
        <v>64</v>
      </c>
      <c r="N640" s="11">
        <v>473</v>
      </c>
      <c r="O640" s="11">
        <v>32</v>
      </c>
    </row>
    <row r="641" spans="13:15" x14ac:dyDescent="0.3">
      <c r="M641" s="9" t="s">
        <v>41</v>
      </c>
      <c r="N641" s="9">
        <v>169.46</v>
      </c>
      <c r="O641" s="9">
        <v>28</v>
      </c>
    </row>
    <row r="642" spans="13:15" x14ac:dyDescent="0.3">
      <c r="M642" s="11" t="s">
        <v>50</v>
      </c>
      <c r="N642" s="11">
        <v>3116.7714999999998</v>
      </c>
      <c r="O642" s="11">
        <v>45</v>
      </c>
    </row>
    <row r="643" spans="13:15" x14ac:dyDescent="0.3">
      <c r="M643" s="9" t="s">
        <v>79</v>
      </c>
      <c r="N643" s="9">
        <v>17.12</v>
      </c>
      <c r="O643" s="9">
        <v>4</v>
      </c>
    </row>
    <row r="644" spans="13:15" x14ac:dyDescent="0.3">
      <c r="M644" s="11" t="s">
        <v>102</v>
      </c>
      <c r="N644" s="11">
        <v>140.69</v>
      </c>
      <c r="O644" s="11">
        <v>31</v>
      </c>
    </row>
    <row r="645" spans="13:15" x14ac:dyDescent="0.3">
      <c r="M645" s="9" t="s">
        <v>57</v>
      </c>
      <c r="N645" s="9">
        <v>545.88</v>
      </c>
      <c r="O645" s="9">
        <v>3</v>
      </c>
    </row>
    <row r="646" spans="13:15" x14ac:dyDescent="0.3">
      <c r="M646" s="11" t="s">
        <v>64</v>
      </c>
      <c r="N646" s="11">
        <v>3644.6</v>
      </c>
      <c r="O646" s="11">
        <v>46</v>
      </c>
    </row>
    <row r="647" spans="13:15" x14ac:dyDescent="0.3">
      <c r="M647" s="9" t="s">
        <v>41</v>
      </c>
      <c r="N647" s="9">
        <v>143.85</v>
      </c>
      <c r="O647" s="9">
        <v>31</v>
      </c>
    </row>
    <row r="648" spans="13:15" x14ac:dyDescent="0.3">
      <c r="M648" s="11" t="s">
        <v>46</v>
      </c>
      <c r="N648" s="11">
        <v>181.66</v>
      </c>
      <c r="O648" s="11">
        <v>9</v>
      </c>
    </row>
    <row r="649" spans="13:15" x14ac:dyDescent="0.3">
      <c r="M649" s="9" t="s">
        <v>31</v>
      </c>
      <c r="N649" s="9">
        <v>1078.58</v>
      </c>
      <c r="O649" s="9">
        <v>35</v>
      </c>
    </row>
    <row r="650" spans="13:15" x14ac:dyDescent="0.3">
      <c r="M650" s="11" t="s">
        <v>28</v>
      </c>
      <c r="N650" s="11">
        <v>171.68</v>
      </c>
      <c r="O650" s="11">
        <v>26</v>
      </c>
    </row>
    <row r="651" spans="13:15" x14ac:dyDescent="0.3">
      <c r="M651" s="9" t="s">
        <v>28</v>
      </c>
      <c r="N651" s="9">
        <v>73.97</v>
      </c>
      <c r="O651" s="9">
        <v>13</v>
      </c>
    </row>
    <row r="652" spans="13:15" x14ac:dyDescent="0.3">
      <c r="M652" s="11" t="s">
        <v>64</v>
      </c>
      <c r="N652" s="11">
        <v>6863.95</v>
      </c>
      <c r="O652" s="11">
        <v>41</v>
      </c>
    </row>
    <row r="653" spans="13:15" x14ac:dyDescent="0.3">
      <c r="M653" s="9" t="s">
        <v>28</v>
      </c>
      <c r="N653" s="9">
        <v>23.44</v>
      </c>
      <c r="O653" s="9">
        <v>3</v>
      </c>
    </row>
    <row r="654" spans="13:15" x14ac:dyDescent="0.3">
      <c r="M654" s="11" t="s">
        <v>79</v>
      </c>
      <c r="N654" s="11">
        <v>50.19</v>
      </c>
      <c r="O654" s="11">
        <v>13</v>
      </c>
    </row>
    <row r="655" spans="13:15" x14ac:dyDescent="0.3">
      <c r="M655" s="9" t="s">
        <v>18</v>
      </c>
      <c r="N655" s="9">
        <v>813.9</v>
      </c>
      <c r="O655" s="9">
        <v>18</v>
      </c>
    </row>
    <row r="656" spans="13:15" x14ac:dyDescent="0.3">
      <c r="M656" s="11" t="s">
        <v>31</v>
      </c>
      <c r="N656" s="11">
        <v>1347.63</v>
      </c>
      <c r="O656" s="11">
        <v>48</v>
      </c>
    </row>
    <row r="657" spans="13:15" x14ac:dyDescent="0.3">
      <c r="M657" s="9" t="s">
        <v>28</v>
      </c>
      <c r="N657" s="9">
        <v>9.75</v>
      </c>
      <c r="O657" s="9">
        <v>1</v>
      </c>
    </row>
    <row r="658" spans="13:15" x14ac:dyDescent="0.3">
      <c r="M658" s="11" t="s">
        <v>31</v>
      </c>
      <c r="N658" s="11">
        <v>466.28</v>
      </c>
      <c r="O658" s="11">
        <v>15</v>
      </c>
    </row>
    <row r="659" spans="13:15" x14ac:dyDescent="0.3">
      <c r="M659" s="9" t="s">
        <v>57</v>
      </c>
      <c r="N659" s="9">
        <v>2946.05</v>
      </c>
      <c r="O659" s="9">
        <v>29</v>
      </c>
    </row>
    <row r="660" spans="13:15" x14ac:dyDescent="0.3">
      <c r="M660" s="11" t="s">
        <v>79</v>
      </c>
      <c r="N660" s="11">
        <v>273.89</v>
      </c>
      <c r="O660" s="11">
        <v>38</v>
      </c>
    </row>
    <row r="661" spans="13:15" x14ac:dyDescent="0.3">
      <c r="M661" s="9" t="s">
        <v>23</v>
      </c>
      <c r="N661" s="9">
        <v>3653.22</v>
      </c>
      <c r="O661" s="9">
        <v>22</v>
      </c>
    </row>
    <row r="662" spans="13:15" x14ac:dyDescent="0.3">
      <c r="M662" s="11" t="s">
        <v>85</v>
      </c>
      <c r="N662" s="11">
        <v>282.07</v>
      </c>
      <c r="O662" s="11">
        <v>39</v>
      </c>
    </row>
    <row r="663" spans="13:15" x14ac:dyDescent="0.3">
      <c r="M663" s="9" t="s">
        <v>79</v>
      </c>
      <c r="N663" s="9">
        <v>176.58</v>
      </c>
      <c r="O663" s="9">
        <v>6</v>
      </c>
    </row>
    <row r="664" spans="13:15" x14ac:dyDescent="0.3">
      <c r="M664" s="11" t="s">
        <v>57</v>
      </c>
      <c r="N664" s="11">
        <v>10261.25</v>
      </c>
      <c r="O664" s="11">
        <v>49</v>
      </c>
    </row>
    <row r="665" spans="13:15" x14ac:dyDescent="0.3">
      <c r="M665" s="9" t="s">
        <v>28</v>
      </c>
      <c r="N665" s="9">
        <v>1302.99</v>
      </c>
      <c r="O665" s="9">
        <v>37</v>
      </c>
    </row>
    <row r="666" spans="13:15" x14ac:dyDescent="0.3">
      <c r="M666" s="11" t="s">
        <v>28</v>
      </c>
      <c r="N666" s="11">
        <v>76.16</v>
      </c>
      <c r="O666" s="11">
        <v>12</v>
      </c>
    </row>
    <row r="667" spans="13:15" x14ac:dyDescent="0.3">
      <c r="M667" s="9" t="s">
        <v>214</v>
      </c>
      <c r="N667" s="9">
        <v>10134.549999999999</v>
      </c>
      <c r="O667" s="9">
        <v>17</v>
      </c>
    </row>
    <row r="668" spans="13:15" x14ac:dyDescent="0.3">
      <c r="M668" s="11" t="s">
        <v>28</v>
      </c>
      <c r="N668" s="11">
        <v>133.65</v>
      </c>
      <c r="O668" s="11">
        <v>26</v>
      </c>
    </row>
    <row r="669" spans="13:15" x14ac:dyDescent="0.3">
      <c r="M669" s="9" t="s">
        <v>76</v>
      </c>
      <c r="N669" s="9">
        <v>162.49</v>
      </c>
      <c r="O669" s="9">
        <v>2</v>
      </c>
    </row>
    <row r="670" spans="13:15" x14ac:dyDescent="0.3">
      <c r="M670" s="11" t="s">
        <v>28</v>
      </c>
      <c r="N670" s="11">
        <v>725.8</v>
      </c>
      <c r="O670" s="11">
        <v>47</v>
      </c>
    </row>
    <row r="671" spans="13:15" x14ac:dyDescent="0.3">
      <c r="M671" s="9" t="s">
        <v>57</v>
      </c>
      <c r="N671" s="9">
        <v>6766.8559999999998</v>
      </c>
      <c r="O671" s="9">
        <v>26</v>
      </c>
    </row>
    <row r="672" spans="13:15" x14ac:dyDescent="0.3">
      <c r="M672" s="11" t="s">
        <v>79</v>
      </c>
      <c r="N672" s="11">
        <v>197.49</v>
      </c>
      <c r="O672" s="11">
        <v>32</v>
      </c>
    </row>
    <row r="673" spans="13:15" x14ac:dyDescent="0.3">
      <c r="M673" s="9" t="s">
        <v>79</v>
      </c>
      <c r="N673" s="9">
        <v>158.97</v>
      </c>
      <c r="O673" s="9">
        <v>39</v>
      </c>
    </row>
    <row r="674" spans="13:15" x14ac:dyDescent="0.3">
      <c r="M674" s="11" t="s">
        <v>85</v>
      </c>
      <c r="N674" s="11">
        <v>123.75</v>
      </c>
      <c r="O674" s="11">
        <v>24</v>
      </c>
    </row>
    <row r="675" spans="13:15" x14ac:dyDescent="0.3">
      <c r="M675" s="9" t="s">
        <v>28</v>
      </c>
      <c r="N675" s="9">
        <v>75.28</v>
      </c>
      <c r="O675" s="9">
        <v>9</v>
      </c>
    </row>
    <row r="676" spans="13:15" x14ac:dyDescent="0.3">
      <c r="M676" s="11" t="s">
        <v>79</v>
      </c>
      <c r="N676" s="11">
        <v>127.17</v>
      </c>
      <c r="O676" s="11">
        <v>23</v>
      </c>
    </row>
    <row r="677" spans="13:15" x14ac:dyDescent="0.3">
      <c r="M677" s="9" t="s">
        <v>57</v>
      </c>
      <c r="N677" s="9">
        <v>1391.816</v>
      </c>
      <c r="O677" s="9">
        <v>8</v>
      </c>
    </row>
    <row r="678" spans="13:15" x14ac:dyDescent="0.3">
      <c r="M678" s="11" t="s">
        <v>79</v>
      </c>
      <c r="N678" s="11">
        <v>925.8</v>
      </c>
      <c r="O678" s="11">
        <v>37</v>
      </c>
    </row>
    <row r="679" spans="13:15" x14ac:dyDescent="0.3">
      <c r="M679" s="9" t="s">
        <v>76</v>
      </c>
      <c r="N679" s="9">
        <v>79.64</v>
      </c>
      <c r="O679" s="9">
        <v>9</v>
      </c>
    </row>
    <row r="680" spans="13:15" x14ac:dyDescent="0.3">
      <c r="M680" s="11" t="s">
        <v>31</v>
      </c>
      <c r="N680" s="11">
        <v>39.01</v>
      </c>
      <c r="O680" s="11">
        <v>7</v>
      </c>
    </row>
    <row r="681" spans="13:15" x14ac:dyDescent="0.3">
      <c r="M681" s="9" t="s">
        <v>18</v>
      </c>
      <c r="N681" s="9">
        <v>2808.08</v>
      </c>
      <c r="O681" s="9">
        <v>26</v>
      </c>
    </row>
    <row r="682" spans="13:15" x14ac:dyDescent="0.3">
      <c r="M682" s="11" t="s">
        <v>28</v>
      </c>
      <c r="N682" s="11">
        <v>978.77</v>
      </c>
      <c r="O682" s="11">
        <v>25</v>
      </c>
    </row>
    <row r="683" spans="13:15" x14ac:dyDescent="0.3">
      <c r="M683" s="9" t="s">
        <v>85</v>
      </c>
      <c r="N683" s="9">
        <v>216.3</v>
      </c>
      <c r="O683" s="9">
        <v>34</v>
      </c>
    </row>
    <row r="684" spans="13:15" x14ac:dyDescent="0.3">
      <c r="M684" s="11" t="s">
        <v>150</v>
      </c>
      <c r="N684" s="11">
        <v>8380.2199999999993</v>
      </c>
      <c r="O684" s="11">
        <v>48</v>
      </c>
    </row>
    <row r="685" spans="13:15" x14ac:dyDescent="0.3">
      <c r="M685" s="9" t="s">
        <v>41</v>
      </c>
      <c r="N685" s="9">
        <v>1408.34</v>
      </c>
      <c r="O685" s="9">
        <v>41</v>
      </c>
    </row>
    <row r="686" spans="13:15" x14ac:dyDescent="0.3">
      <c r="M686" s="11" t="s">
        <v>76</v>
      </c>
      <c r="N686" s="11">
        <v>294.52</v>
      </c>
      <c r="O686" s="11">
        <v>14</v>
      </c>
    </row>
    <row r="687" spans="13:15" x14ac:dyDescent="0.3">
      <c r="M687" s="9" t="s">
        <v>31</v>
      </c>
      <c r="N687" s="9">
        <v>278.64999999999998</v>
      </c>
      <c r="O687" s="9">
        <v>33</v>
      </c>
    </row>
    <row r="688" spans="13:15" x14ac:dyDescent="0.3">
      <c r="M688" s="11" t="s">
        <v>50</v>
      </c>
      <c r="N688" s="11">
        <v>766.96349999999995</v>
      </c>
      <c r="O688" s="11">
        <v>45</v>
      </c>
    </row>
    <row r="689" spans="13:15" x14ac:dyDescent="0.3">
      <c r="M689" s="9" t="s">
        <v>18</v>
      </c>
      <c r="N689" s="9">
        <v>74.05</v>
      </c>
      <c r="O689" s="9">
        <v>3</v>
      </c>
    </row>
    <row r="690" spans="13:15" x14ac:dyDescent="0.3">
      <c r="M690" s="11" t="s">
        <v>64</v>
      </c>
      <c r="N690" s="11">
        <v>2536.1799999999998</v>
      </c>
      <c r="O690" s="11">
        <v>19</v>
      </c>
    </row>
    <row r="691" spans="13:15" x14ac:dyDescent="0.3">
      <c r="M691" s="9" t="s">
        <v>28</v>
      </c>
      <c r="N691" s="9">
        <v>57.04</v>
      </c>
      <c r="O691" s="9">
        <v>8</v>
      </c>
    </row>
    <row r="692" spans="13:15" x14ac:dyDescent="0.3">
      <c r="M692" s="11" t="s">
        <v>28</v>
      </c>
      <c r="N692" s="11">
        <v>117.91</v>
      </c>
      <c r="O692" s="11">
        <v>34</v>
      </c>
    </row>
    <row r="693" spans="13:15" x14ac:dyDescent="0.3">
      <c r="M693" s="9" t="s">
        <v>31</v>
      </c>
      <c r="N693" s="9">
        <v>448.23</v>
      </c>
      <c r="O693" s="9">
        <v>26</v>
      </c>
    </row>
    <row r="694" spans="13:15" x14ac:dyDescent="0.3">
      <c r="M694" s="11" t="s">
        <v>46</v>
      </c>
      <c r="N694" s="11">
        <v>799.98</v>
      </c>
      <c r="O694" s="11">
        <v>9</v>
      </c>
    </row>
    <row r="695" spans="13:15" x14ac:dyDescent="0.3">
      <c r="M695" s="9" t="s">
        <v>79</v>
      </c>
      <c r="N695" s="9">
        <v>6427.18</v>
      </c>
      <c r="O695" s="9">
        <v>42</v>
      </c>
    </row>
    <row r="696" spans="13:15" x14ac:dyDescent="0.3">
      <c r="M696" s="11" t="s">
        <v>18</v>
      </c>
      <c r="N696" s="11">
        <v>450.39</v>
      </c>
      <c r="O696" s="11">
        <v>23</v>
      </c>
    </row>
    <row r="697" spans="13:15" x14ac:dyDescent="0.3">
      <c r="M697" s="9" t="s">
        <v>28</v>
      </c>
      <c r="N697" s="9">
        <v>945.54</v>
      </c>
      <c r="O697" s="9">
        <v>48</v>
      </c>
    </row>
    <row r="698" spans="13:15" x14ac:dyDescent="0.3">
      <c r="M698" s="11" t="s">
        <v>50</v>
      </c>
      <c r="N698" s="11">
        <v>631.49900000000002</v>
      </c>
      <c r="O698" s="11">
        <v>6</v>
      </c>
    </row>
    <row r="699" spans="13:15" x14ac:dyDescent="0.3">
      <c r="M699" s="9" t="s">
        <v>50</v>
      </c>
      <c r="N699" s="9">
        <v>242.28399999999999</v>
      </c>
      <c r="O699" s="9">
        <v>14</v>
      </c>
    </row>
    <row r="700" spans="13:15" x14ac:dyDescent="0.3">
      <c r="M700" s="11" t="s">
        <v>79</v>
      </c>
      <c r="N700" s="11">
        <v>468.95</v>
      </c>
      <c r="O700" s="11">
        <v>38</v>
      </c>
    </row>
    <row r="701" spans="13:15" x14ac:dyDescent="0.3">
      <c r="M701" s="9" t="s">
        <v>28</v>
      </c>
      <c r="N701" s="9">
        <v>157.4</v>
      </c>
      <c r="O701" s="9">
        <v>29</v>
      </c>
    </row>
    <row r="702" spans="13:15" x14ac:dyDescent="0.3">
      <c r="M702" s="11" t="s">
        <v>31</v>
      </c>
      <c r="N702" s="11">
        <v>1806.43</v>
      </c>
      <c r="O702" s="11">
        <v>38</v>
      </c>
    </row>
    <row r="703" spans="13:15" x14ac:dyDescent="0.3">
      <c r="M703" s="9" t="s">
        <v>102</v>
      </c>
      <c r="N703" s="9">
        <v>44.08</v>
      </c>
      <c r="O703" s="9">
        <v>21</v>
      </c>
    </row>
    <row r="704" spans="13:15" x14ac:dyDescent="0.3">
      <c r="M704" s="11" t="s">
        <v>50</v>
      </c>
      <c r="N704" s="11">
        <v>3951.6754999999998</v>
      </c>
      <c r="O704" s="11">
        <v>41</v>
      </c>
    </row>
    <row r="705" spans="13:15" x14ac:dyDescent="0.3">
      <c r="M705" s="9" t="s">
        <v>50</v>
      </c>
      <c r="N705" s="9">
        <v>1900.2260000000001</v>
      </c>
      <c r="O705" s="9">
        <v>33</v>
      </c>
    </row>
    <row r="706" spans="13:15" x14ac:dyDescent="0.3">
      <c r="M706" s="11" t="s">
        <v>79</v>
      </c>
      <c r="N706" s="11">
        <v>74.25</v>
      </c>
      <c r="O706" s="11">
        <v>17</v>
      </c>
    </row>
    <row r="707" spans="13:15" x14ac:dyDescent="0.3">
      <c r="M707" s="9" t="s">
        <v>85</v>
      </c>
      <c r="N707" s="9">
        <v>126.62</v>
      </c>
      <c r="O707" s="9">
        <v>18</v>
      </c>
    </row>
    <row r="708" spans="13:15" x14ac:dyDescent="0.3">
      <c r="M708" s="11" t="s">
        <v>18</v>
      </c>
      <c r="N708" s="11">
        <v>1765.64</v>
      </c>
      <c r="O708" s="11">
        <v>46</v>
      </c>
    </row>
    <row r="709" spans="13:15" x14ac:dyDescent="0.3">
      <c r="M709" s="9" t="s">
        <v>28</v>
      </c>
      <c r="N709" s="9">
        <v>137.97</v>
      </c>
      <c r="O709" s="9">
        <v>20</v>
      </c>
    </row>
    <row r="710" spans="13:15" x14ac:dyDescent="0.3">
      <c r="M710" s="11" t="s">
        <v>46</v>
      </c>
      <c r="N710" s="11">
        <v>20265.22</v>
      </c>
      <c r="O710" s="11">
        <v>47</v>
      </c>
    </row>
    <row r="711" spans="13:15" x14ac:dyDescent="0.3">
      <c r="M711" s="9" t="s">
        <v>28</v>
      </c>
      <c r="N711" s="9">
        <v>676.24</v>
      </c>
      <c r="O711" s="9">
        <v>25</v>
      </c>
    </row>
    <row r="712" spans="13:15" x14ac:dyDescent="0.3">
      <c r="M712" s="11" t="s">
        <v>150</v>
      </c>
      <c r="N712" s="11">
        <v>906.02</v>
      </c>
      <c r="O712" s="11">
        <v>6</v>
      </c>
    </row>
    <row r="713" spans="13:15" x14ac:dyDescent="0.3">
      <c r="M713" s="9" t="s">
        <v>31</v>
      </c>
      <c r="N713" s="9">
        <v>416.39</v>
      </c>
      <c r="O713" s="9">
        <v>18</v>
      </c>
    </row>
    <row r="714" spans="13:15" x14ac:dyDescent="0.3">
      <c r="M714" s="11" t="s">
        <v>76</v>
      </c>
      <c r="N714" s="11">
        <v>7765.13</v>
      </c>
      <c r="O714" s="11">
        <v>44</v>
      </c>
    </row>
    <row r="715" spans="13:15" x14ac:dyDescent="0.3">
      <c r="M715" s="9" t="s">
        <v>85</v>
      </c>
      <c r="N715" s="9">
        <v>53.91</v>
      </c>
      <c r="O715" s="9">
        <v>17</v>
      </c>
    </row>
    <row r="716" spans="13:15" x14ac:dyDescent="0.3">
      <c r="M716" s="11" t="s">
        <v>102</v>
      </c>
      <c r="N716" s="11">
        <v>77.989999999999995</v>
      </c>
      <c r="O716" s="11">
        <v>20</v>
      </c>
    </row>
    <row r="717" spans="13:15" x14ac:dyDescent="0.3">
      <c r="M717" s="9" t="s">
        <v>28</v>
      </c>
      <c r="N717" s="9">
        <v>70.33</v>
      </c>
      <c r="O717" s="9">
        <v>5</v>
      </c>
    </row>
    <row r="718" spans="13:15" x14ac:dyDescent="0.3">
      <c r="M718" s="11" t="s">
        <v>64</v>
      </c>
      <c r="N718" s="11">
        <v>2154.34</v>
      </c>
      <c r="O718" s="11">
        <v>34</v>
      </c>
    </row>
    <row r="719" spans="13:15" x14ac:dyDescent="0.3">
      <c r="M719" s="9" t="s">
        <v>41</v>
      </c>
      <c r="N719" s="9">
        <v>81.900000000000006</v>
      </c>
      <c r="O719" s="9">
        <v>27</v>
      </c>
    </row>
    <row r="720" spans="13:15" x14ac:dyDescent="0.3">
      <c r="M720" s="11" t="s">
        <v>46</v>
      </c>
      <c r="N720" s="11">
        <v>21532.26</v>
      </c>
      <c r="O720" s="11">
        <v>44</v>
      </c>
    </row>
    <row r="721" spans="13:15" x14ac:dyDescent="0.3">
      <c r="M721" s="9" t="s">
        <v>50</v>
      </c>
      <c r="N721" s="9">
        <v>1196.7915</v>
      </c>
      <c r="O721" s="9">
        <v>26</v>
      </c>
    </row>
    <row r="722" spans="13:15" x14ac:dyDescent="0.3">
      <c r="M722" s="11" t="s">
        <v>28</v>
      </c>
      <c r="N722" s="11">
        <v>29.31</v>
      </c>
      <c r="O722" s="11">
        <v>2</v>
      </c>
    </row>
    <row r="723" spans="13:15" x14ac:dyDescent="0.3">
      <c r="M723" s="9" t="s">
        <v>28</v>
      </c>
      <c r="N723" s="9">
        <v>278.8</v>
      </c>
      <c r="O723" s="9">
        <v>40</v>
      </c>
    </row>
    <row r="724" spans="13:15" x14ac:dyDescent="0.3">
      <c r="M724" s="11" t="s">
        <v>79</v>
      </c>
      <c r="N724" s="11">
        <v>95.38</v>
      </c>
      <c r="O724" s="11">
        <v>5</v>
      </c>
    </row>
    <row r="725" spans="13:15" x14ac:dyDescent="0.3">
      <c r="M725" s="9" t="s">
        <v>18</v>
      </c>
      <c r="N725" s="9">
        <v>475.9</v>
      </c>
      <c r="O725" s="9">
        <v>17</v>
      </c>
    </row>
    <row r="726" spans="13:15" x14ac:dyDescent="0.3">
      <c r="M726" s="11" t="s">
        <v>46</v>
      </c>
      <c r="N726" s="11">
        <v>4502.26</v>
      </c>
      <c r="O726" s="11">
        <v>38</v>
      </c>
    </row>
    <row r="727" spans="13:15" x14ac:dyDescent="0.3">
      <c r="M727" s="9" t="s">
        <v>57</v>
      </c>
      <c r="N727" s="9">
        <v>7663.74</v>
      </c>
      <c r="O727" s="9">
        <v>50</v>
      </c>
    </row>
    <row r="728" spans="13:15" x14ac:dyDescent="0.3">
      <c r="M728" s="11" t="s">
        <v>18</v>
      </c>
      <c r="N728" s="11">
        <v>440.92</v>
      </c>
      <c r="O728" s="11">
        <v>22</v>
      </c>
    </row>
    <row r="729" spans="13:15" x14ac:dyDescent="0.3">
      <c r="M729" s="9" t="s">
        <v>31</v>
      </c>
      <c r="N729" s="9">
        <v>1435.32</v>
      </c>
      <c r="O729" s="9">
        <v>49</v>
      </c>
    </row>
    <row r="730" spans="13:15" x14ac:dyDescent="0.3">
      <c r="M730" s="11" t="s">
        <v>85</v>
      </c>
      <c r="N730" s="11">
        <v>254.02</v>
      </c>
      <c r="O730" s="11">
        <v>40</v>
      </c>
    </row>
    <row r="731" spans="13:15" x14ac:dyDescent="0.3">
      <c r="M731" s="9" t="s">
        <v>79</v>
      </c>
      <c r="N731" s="9">
        <v>28.41</v>
      </c>
      <c r="O731" s="9">
        <v>12</v>
      </c>
    </row>
    <row r="732" spans="13:15" x14ac:dyDescent="0.3">
      <c r="M732" s="11" t="s">
        <v>23</v>
      </c>
      <c r="N732" s="11">
        <v>1168.28</v>
      </c>
      <c r="O732" s="11">
        <v>22</v>
      </c>
    </row>
    <row r="733" spans="13:15" x14ac:dyDescent="0.3">
      <c r="M733" s="9" t="s">
        <v>18</v>
      </c>
      <c r="N733" s="9">
        <v>36.799999999999997</v>
      </c>
      <c r="O733" s="9">
        <v>4</v>
      </c>
    </row>
    <row r="734" spans="13:15" x14ac:dyDescent="0.3">
      <c r="M734" s="11" t="s">
        <v>41</v>
      </c>
      <c r="N734" s="11">
        <v>92.03</v>
      </c>
      <c r="O734" s="11">
        <v>15</v>
      </c>
    </row>
    <row r="735" spans="13:15" x14ac:dyDescent="0.3">
      <c r="M735" s="9" t="s">
        <v>18</v>
      </c>
      <c r="N735" s="9">
        <v>113.85</v>
      </c>
      <c r="O735" s="9">
        <v>26</v>
      </c>
    </row>
    <row r="736" spans="13:15" x14ac:dyDescent="0.3">
      <c r="M736" s="11" t="s">
        <v>79</v>
      </c>
      <c r="N736" s="11">
        <v>24.77</v>
      </c>
      <c r="O736" s="11">
        <v>4</v>
      </c>
    </row>
    <row r="737" spans="13:15" x14ac:dyDescent="0.3">
      <c r="M737" s="9" t="s">
        <v>18</v>
      </c>
      <c r="N737" s="9">
        <v>3832.37</v>
      </c>
      <c r="O737" s="9">
        <v>36</v>
      </c>
    </row>
    <row r="738" spans="13:15" x14ac:dyDescent="0.3">
      <c r="M738" s="11" t="s">
        <v>31</v>
      </c>
      <c r="N738" s="11">
        <v>835.55</v>
      </c>
      <c r="O738" s="11">
        <v>18</v>
      </c>
    </row>
    <row r="739" spans="13:15" x14ac:dyDescent="0.3">
      <c r="M739" s="9" t="s">
        <v>79</v>
      </c>
      <c r="N739" s="9">
        <v>136.44999999999999</v>
      </c>
      <c r="O739" s="9">
        <v>41</v>
      </c>
    </row>
    <row r="740" spans="13:15" x14ac:dyDescent="0.3">
      <c r="M740" s="11" t="s">
        <v>23</v>
      </c>
      <c r="N740" s="11">
        <v>2130.66</v>
      </c>
      <c r="O740" s="11">
        <v>15</v>
      </c>
    </row>
    <row r="741" spans="13:15" x14ac:dyDescent="0.3">
      <c r="M741" s="9" t="s">
        <v>18</v>
      </c>
      <c r="N741" s="9">
        <v>5340.5</v>
      </c>
      <c r="O741" s="9">
        <v>48</v>
      </c>
    </row>
    <row r="742" spans="13:15" x14ac:dyDescent="0.3">
      <c r="M742" s="11" t="s">
        <v>28</v>
      </c>
      <c r="N742" s="11">
        <v>266.36</v>
      </c>
      <c r="O742" s="11">
        <v>42</v>
      </c>
    </row>
    <row r="743" spans="13:15" x14ac:dyDescent="0.3">
      <c r="M743" s="9" t="s">
        <v>41</v>
      </c>
      <c r="N743" s="9">
        <v>79.81</v>
      </c>
      <c r="O743" s="9">
        <v>38</v>
      </c>
    </row>
    <row r="744" spans="13:15" x14ac:dyDescent="0.3">
      <c r="M744" s="11" t="s">
        <v>18</v>
      </c>
      <c r="N744" s="11">
        <v>502.01</v>
      </c>
      <c r="O744" s="11">
        <v>12</v>
      </c>
    </row>
    <row r="745" spans="13:15" x14ac:dyDescent="0.3">
      <c r="M745" s="9" t="s">
        <v>64</v>
      </c>
      <c r="N745" s="9">
        <v>1756.11</v>
      </c>
      <c r="O745" s="9">
        <v>29</v>
      </c>
    </row>
    <row r="746" spans="13:15" x14ac:dyDescent="0.3">
      <c r="M746" s="11" t="s">
        <v>28</v>
      </c>
      <c r="N746" s="11">
        <v>148.65</v>
      </c>
      <c r="O746" s="11">
        <v>20</v>
      </c>
    </row>
    <row r="747" spans="13:15" x14ac:dyDescent="0.3">
      <c r="M747" s="9" t="s">
        <v>79</v>
      </c>
      <c r="N747" s="9">
        <v>291.67</v>
      </c>
      <c r="O747" s="9">
        <v>40</v>
      </c>
    </row>
    <row r="748" spans="13:15" x14ac:dyDescent="0.3">
      <c r="M748" s="11" t="s">
        <v>57</v>
      </c>
      <c r="N748" s="11">
        <v>17448.75</v>
      </c>
      <c r="O748" s="11">
        <v>41</v>
      </c>
    </row>
    <row r="749" spans="13:15" x14ac:dyDescent="0.3">
      <c r="M749" s="9" t="s">
        <v>28</v>
      </c>
      <c r="N749" s="9">
        <v>214.64</v>
      </c>
      <c r="O749" s="9">
        <v>34</v>
      </c>
    </row>
    <row r="750" spans="13:15" x14ac:dyDescent="0.3">
      <c r="M750" s="11" t="s">
        <v>214</v>
      </c>
      <c r="N750" s="11">
        <v>17599.39</v>
      </c>
      <c r="O750" s="11">
        <v>28</v>
      </c>
    </row>
    <row r="751" spans="13:15" x14ac:dyDescent="0.3">
      <c r="M751" s="9" t="s">
        <v>28</v>
      </c>
      <c r="N751" s="9">
        <v>330.27</v>
      </c>
      <c r="O751" s="9">
        <v>50</v>
      </c>
    </row>
    <row r="752" spans="13:15" x14ac:dyDescent="0.3">
      <c r="M752" s="11" t="s">
        <v>50</v>
      </c>
      <c r="N752" s="11">
        <v>524.21199999999999</v>
      </c>
      <c r="O752" s="11">
        <v>17</v>
      </c>
    </row>
    <row r="753" spans="13:15" x14ac:dyDescent="0.3">
      <c r="M753" s="9" t="s">
        <v>79</v>
      </c>
      <c r="N753" s="9">
        <v>75.599999999999994</v>
      </c>
      <c r="O753" s="9">
        <v>46</v>
      </c>
    </row>
    <row r="754" spans="13:15" x14ac:dyDescent="0.3">
      <c r="M754" s="11" t="s">
        <v>64</v>
      </c>
      <c r="N754" s="11">
        <v>1974.66</v>
      </c>
      <c r="O754" s="11">
        <v>32</v>
      </c>
    </row>
    <row r="755" spans="13:15" x14ac:dyDescent="0.3">
      <c r="M755" s="9" t="s">
        <v>85</v>
      </c>
      <c r="N755" s="9">
        <v>33.67</v>
      </c>
      <c r="O755" s="9">
        <v>11</v>
      </c>
    </row>
    <row r="756" spans="13:15" x14ac:dyDescent="0.3">
      <c r="M756" s="11" t="s">
        <v>31</v>
      </c>
      <c r="N756" s="11">
        <v>356.72</v>
      </c>
      <c r="O756" s="11">
        <v>9</v>
      </c>
    </row>
    <row r="757" spans="13:15" x14ac:dyDescent="0.3">
      <c r="M757" s="9" t="s">
        <v>28</v>
      </c>
      <c r="N757" s="9">
        <v>125.16</v>
      </c>
      <c r="O757" s="9">
        <v>18</v>
      </c>
    </row>
    <row r="758" spans="13:15" x14ac:dyDescent="0.3">
      <c r="M758" s="11" t="s">
        <v>28</v>
      </c>
      <c r="N758" s="11">
        <v>854.14</v>
      </c>
      <c r="O758" s="11">
        <v>45</v>
      </c>
    </row>
    <row r="759" spans="13:15" x14ac:dyDescent="0.3">
      <c r="M759" s="9" t="s">
        <v>28</v>
      </c>
      <c r="N759" s="9">
        <v>405.53</v>
      </c>
      <c r="O759" s="9">
        <v>11</v>
      </c>
    </row>
    <row r="760" spans="13:15" x14ac:dyDescent="0.3">
      <c r="M760" s="11" t="s">
        <v>79</v>
      </c>
      <c r="N760" s="11">
        <v>304.98</v>
      </c>
      <c r="O760" s="11">
        <v>27</v>
      </c>
    </row>
    <row r="761" spans="13:15" x14ac:dyDescent="0.3">
      <c r="M761" s="9" t="s">
        <v>150</v>
      </c>
      <c r="N761" s="9">
        <v>3301.33</v>
      </c>
      <c r="O761" s="9">
        <v>23</v>
      </c>
    </row>
    <row r="762" spans="13:15" x14ac:dyDescent="0.3">
      <c r="M762" s="11" t="s">
        <v>31</v>
      </c>
      <c r="N762" s="11">
        <v>1230.83</v>
      </c>
      <c r="O762" s="11">
        <v>38</v>
      </c>
    </row>
    <row r="763" spans="13:15" x14ac:dyDescent="0.3">
      <c r="M763" s="9" t="s">
        <v>50</v>
      </c>
      <c r="N763" s="9">
        <v>525.55499999999995</v>
      </c>
      <c r="O763" s="9">
        <v>7</v>
      </c>
    </row>
    <row r="764" spans="13:15" x14ac:dyDescent="0.3">
      <c r="M764" s="11" t="s">
        <v>79</v>
      </c>
      <c r="N764" s="11">
        <v>27.01</v>
      </c>
      <c r="O764" s="11">
        <v>7</v>
      </c>
    </row>
    <row r="765" spans="13:15" x14ac:dyDescent="0.3">
      <c r="M765" s="9" t="s">
        <v>23</v>
      </c>
      <c r="N765" s="9">
        <v>8225.24</v>
      </c>
      <c r="O765" s="9">
        <v>23</v>
      </c>
    </row>
    <row r="766" spans="13:15" x14ac:dyDescent="0.3">
      <c r="M766" s="11" t="s">
        <v>46</v>
      </c>
      <c r="N766" s="11">
        <v>25.07</v>
      </c>
      <c r="O766" s="11">
        <v>2</v>
      </c>
    </row>
    <row r="767" spans="13:15" x14ac:dyDescent="0.3">
      <c r="M767" s="9" t="s">
        <v>31</v>
      </c>
      <c r="N767" s="9">
        <v>6572.04</v>
      </c>
      <c r="O767" s="9">
        <v>23</v>
      </c>
    </row>
    <row r="768" spans="13:15" x14ac:dyDescent="0.3">
      <c r="M768" s="11" t="s">
        <v>50</v>
      </c>
      <c r="N768" s="11">
        <v>2614.3705</v>
      </c>
      <c r="O768" s="11">
        <v>25</v>
      </c>
    </row>
    <row r="769" spans="13:15" x14ac:dyDescent="0.3">
      <c r="M769" s="9" t="s">
        <v>18</v>
      </c>
      <c r="N769" s="9">
        <v>854.88</v>
      </c>
      <c r="O769" s="9">
        <v>25</v>
      </c>
    </row>
    <row r="770" spans="13:15" x14ac:dyDescent="0.3">
      <c r="M770" s="11" t="s">
        <v>18</v>
      </c>
      <c r="N770" s="11">
        <v>735.09</v>
      </c>
      <c r="O770" s="11">
        <v>27</v>
      </c>
    </row>
    <row r="771" spans="13:15" x14ac:dyDescent="0.3">
      <c r="M771" s="9" t="s">
        <v>64</v>
      </c>
      <c r="N771" s="9">
        <v>1438.33</v>
      </c>
      <c r="O771" s="9">
        <v>43</v>
      </c>
    </row>
    <row r="772" spans="13:15" x14ac:dyDescent="0.3">
      <c r="M772" s="11" t="s">
        <v>102</v>
      </c>
      <c r="N772" s="11">
        <v>54.32</v>
      </c>
      <c r="O772" s="11">
        <v>16</v>
      </c>
    </row>
    <row r="773" spans="13:15" x14ac:dyDescent="0.3">
      <c r="M773" s="9" t="s">
        <v>85</v>
      </c>
      <c r="N773" s="9">
        <v>87.68</v>
      </c>
      <c r="O773" s="9">
        <v>29</v>
      </c>
    </row>
    <row r="774" spans="13:15" x14ac:dyDescent="0.3">
      <c r="M774" s="11" t="s">
        <v>46</v>
      </c>
      <c r="N774" s="11">
        <v>8467.68</v>
      </c>
      <c r="O774" s="11">
        <v>4</v>
      </c>
    </row>
    <row r="775" spans="13:15" x14ac:dyDescent="0.3">
      <c r="M775" s="9" t="s">
        <v>50</v>
      </c>
      <c r="N775" s="9">
        <v>1856.9694999999999</v>
      </c>
      <c r="O775" s="9">
        <v>17</v>
      </c>
    </row>
    <row r="776" spans="13:15" x14ac:dyDescent="0.3">
      <c r="M776" s="11" t="s">
        <v>41</v>
      </c>
      <c r="N776" s="11">
        <v>226.15</v>
      </c>
      <c r="O776" s="11">
        <v>31</v>
      </c>
    </row>
    <row r="777" spans="13:15" x14ac:dyDescent="0.3">
      <c r="M777" s="9" t="s">
        <v>85</v>
      </c>
      <c r="N777" s="9">
        <v>102.56</v>
      </c>
      <c r="O777" s="9">
        <v>40</v>
      </c>
    </row>
    <row r="778" spans="13:15" x14ac:dyDescent="0.3">
      <c r="M778" s="11" t="s">
        <v>31</v>
      </c>
      <c r="N778" s="11">
        <v>667.64</v>
      </c>
      <c r="O778" s="11">
        <v>25</v>
      </c>
    </row>
    <row r="779" spans="13:15" x14ac:dyDescent="0.3">
      <c r="M779" s="9" t="s">
        <v>50</v>
      </c>
      <c r="N779" s="9">
        <v>1529.3115</v>
      </c>
      <c r="O779" s="9">
        <v>10</v>
      </c>
    </row>
    <row r="780" spans="13:15" x14ac:dyDescent="0.3">
      <c r="M780" s="11" t="s">
        <v>41</v>
      </c>
      <c r="N780" s="11">
        <v>87.52</v>
      </c>
      <c r="O780" s="11">
        <v>26</v>
      </c>
    </row>
    <row r="781" spans="13:15" x14ac:dyDescent="0.3">
      <c r="M781" s="9" t="s">
        <v>214</v>
      </c>
      <c r="N781" s="9">
        <v>17387.650000000001</v>
      </c>
      <c r="O781" s="9">
        <v>35</v>
      </c>
    </row>
    <row r="782" spans="13:15" x14ac:dyDescent="0.3">
      <c r="M782" s="11" t="s">
        <v>79</v>
      </c>
      <c r="N782" s="11">
        <v>73.819999999999993</v>
      </c>
      <c r="O782" s="11">
        <v>26</v>
      </c>
    </row>
    <row r="783" spans="13:15" x14ac:dyDescent="0.3">
      <c r="M783" s="9" t="s">
        <v>46</v>
      </c>
      <c r="N783" s="9">
        <v>3046.01</v>
      </c>
      <c r="O783" s="9">
        <v>32</v>
      </c>
    </row>
    <row r="784" spans="13:15" x14ac:dyDescent="0.3">
      <c r="M784" s="11" t="s">
        <v>18</v>
      </c>
      <c r="N784" s="11">
        <v>246.06</v>
      </c>
      <c r="O784" s="11">
        <v>20</v>
      </c>
    </row>
    <row r="785" spans="13:15" x14ac:dyDescent="0.3">
      <c r="M785" s="9" t="s">
        <v>23</v>
      </c>
      <c r="N785" s="9">
        <v>3156.6</v>
      </c>
      <c r="O785" s="9">
        <v>12</v>
      </c>
    </row>
    <row r="786" spans="13:15" x14ac:dyDescent="0.3">
      <c r="M786" s="11" t="s">
        <v>50</v>
      </c>
      <c r="N786" s="11">
        <v>3410.1574999999998</v>
      </c>
      <c r="O786" s="11">
        <v>48</v>
      </c>
    </row>
    <row r="787" spans="13:15" x14ac:dyDescent="0.3">
      <c r="M787" s="9" t="s">
        <v>57</v>
      </c>
      <c r="N787" s="9">
        <v>6048.18</v>
      </c>
      <c r="O787" s="9">
        <v>17</v>
      </c>
    </row>
    <row r="788" spans="13:15" x14ac:dyDescent="0.3">
      <c r="M788" s="11" t="s">
        <v>28</v>
      </c>
      <c r="N788" s="11">
        <v>192.54</v>
      </c>
      <c r="O788" s="11">
        <v>40</v>
      </c>
    </row>
    <row r="789" spans="13:15" x14ac:dyDescent="0.3">
      <c r="M789" s="9" t="s">
        <v>31</v>
      </c>
      <c r="N789" s="9">
        <v>175.92</v>
      </c>
      <c r="O789" s="9">
        <v>31</v>
      </c>
    </row>
    <row r="790" spans="13:15" x14ac:dyDescent="0.3">
      <c r="M790" s="11" t="s">
        <v>168</v>
      </c>
      <c r="N790" s="11">
        <v>283.17</v>
      </c>
      <c r="O790" s="11">
        <v>31</v>
      </c>
    </row>
    <row r="791" spans="13:15" x14ac:dyDescent="0.3">
      <c r="M791" s="9" t="s">
        <v>41</v>
      </c>
      <c r="N791" s="9">
        <v>211.97</v>
      </c>
      <c r="O791" s="9">
        <v>10</v>
      </c>
    </row>
    <row r="792" spans="13:15" x14ac:dyDescent="0.3">
      <c r="M792" s="11" t="s">
        <v>50</v>
      </c>
      <c r="N792" s="11">
        <v>635.7405</v>
      </c>
      <c r="O792" s="11">
        <v>6</v>
      </c>
    </row>
    <row r="793" spans="13:15" x14ac:dyDescent="0.3">
      <c r="M793" s="9" t="s">
        <v>76</v>
      </c>
      <c r="N793" s="9">
        <v>382.19</v>
      </c>
      <c r="O793" s="9">
        <v>24</v>
      </c>
    </row>
    <row r="794" spans="13:15" x14ac:dyDescent="0.3">
      <c r="M794" s="11" t="s">
        <v>31</v>
      </c>
      <c r="N794" s="11">
        <v>266.94</v>
      </c>
      <c r="O794" s="11">
        <v>10</v>
      </c>
    </row>
    <row r="795" spans="13:15" x14ac:dyDescent="0.3">
      <c r="M795" s="9" t="s">
        <v>102</v>
      </c>
      <c r="N795" s="9">
        <v>90.96</v>
      </c>
      <c r="O795" s="9">
        <v>48</v>
      </c>
    </row>
    <row r="796" spans="13:15" x14ac:dyDescent="0.3">
      <c r="M796" s="11" t="s">
        <v>41</v>
      </c>
      <c r="N796" s="11">
        <v>1218.08</v>
      </c>
      <c r="O796" s="11">
        <v>37</v>
      </c>
    </row>
    <row r="797" spans="13:15" x14ac:dyDescent="0.3">
      <c r="M797" s="9" t="s">
        <v>50</v>
      </c>
      <c r="N797" s="9">
        <v>5138.335</v>
      </c>
      <c r="O797" s="9">
        <v>48</v>
      </c>
    </row>
    <row r="798" spans="13:15" x14ac:dyDescent="0.3">
      <c r="M798" s="11" t="s">
        <v>85</v>
      </c>
      <c r="N798" s="11">
        <v>175.99</v>
      </c>
      <c r="O798" s="11">
        <v>48</v>
      </c>
    </row>
    <row r="799" spans="13:15" x14ac:dyDescent="0.3">
      <c r="M799" s="9" t="s">
        <v>41</v>
      </c>
      <c r="N799" s="9">
        <v>193.25</v>
      </c>
      <c r="O799" s="9">
        <v>19</v>
      </c>
    </row>
    <row r="800" spans="13:15" x14ac:dyDescent="0.3">
      <c r="M800" s="11" t="s">
        <v>28</v>
      </c>
      <c r="N800" s="11">
        <v>225.17</v>
      </c>
      <c r="O800" s="11">
        <v>39</v>
      </c>
    </row>
    <row r="801" spans="13:15" x14ac:dyDescent="0.3">
      <c r="M801" s="9" t="s">
        <v>28</v>
      </c>
      <c r="N801" s="9">
        <v>497.52</v>
      </c>
      <c r="O801" s="9">
        <v>39</v>
      </c>
    </row>
    <row r="802" spans="13:15" x14ac:dyDescent="0.3">
      <c r="M802" s="11" t="s">
        <v>18</v>
      </c>
      <c r="N802" s="11">
        <v>3397.72</v>
      </c>
      <c r="O802" s="11">
        <v>48</v>
      </c>
    </row>
    <row r="803" spans="13:15" x14ac:dyDescent="0.3">
      <c r="M803" s="9" t="s">
        <v>79</v>
      </c>
      <c r="N803" s="9">
        <v>197.1</v>
      </c>
      <c r="O803" s="9">
        <v>40</v>
      </c>
    </row>
    <row r="804" spans="13:15" x14ac:dyDescent="0.3">
      <c r="M804" s="11" t="s">
        <v>28</v>
      </c>
      <c r="N804" s="11">
        <v>169.93</v>
      </c>
      <c r="O804" s="11">
        <v>37</v>
      </c>
    </row>
    <row r="805" spans="13:15" x14ac:dyDescent="0.3">
      <c r="M805" s="9" t="s">
        <v>64</v>
      </c>
      <c r="N805" s="9">
        <v>3668.6</v>
      </c>
      <c r="O805" s="9">
        <v>24</v>
      </c>
    </row>
    <row r="806" spans="13:15" x14ac:dyDescent="0.3">
      <c r="M806" s="11" t="s">
        <v>50</v>
      </c>
      <c r="N806" s="11">
        <v>999.226</v>
      </c>
      <c r="O806" s="11">
        <v>33</v>
      </c>
    </row>
    <row r="807" spans="13:15" x14ac:dyDescent="0.3">
      <c r="M807" s="9" t="s">
        <v>28</v>
      </c>
      <c r="N807" s="9">
        <v>199.11</v>
      </c>
      <c r="O807" s="9">
        <v>30</v>
      </c>
    </row>
    <row r="808" spans="13:15" x14ac:dyDescent="0.3">
      <c r="M808" s="11" t="s">
        <v>50</v>
      </c>
      <c r="N808" s="11">
        <v>484.21949999999998</v>
      </c>
      <c r="O808" s="11">
        <v>10</v>
      </c>
    </row>
    <row r="809" spans="13:15" x14ac:dyDescent="0.3">
      <c r="M809" s="9" t="s">
        <v>50</v>
      </c>
      <c r="N809" s="9">
        <v>4799.7884999999997</v>
      </c>
      <c r="O809" s="9">
        <v>39</v>
      </c>
    </row>
    <row r="810" spans="13:15" x14ac:dyDescent="0.3">
      <c r="M810" s="11" t="s">
        <v>64</v>
      </c>
      <c r="N810" s="11">
        <v>238.25</v>
      </c>
      <c r="O810" s="11">
        <v>24</v>
      </c>
    </row>
    <row r="811" spans="13:15" x14ac:dyDescent="0.3">
      <c r="M811" s="9" t="s">
        <v>23</v>
      </c>
      <c r="N811" s="9">
        <v>14072.64</v>
      </c>
      <c r="O811" s="9">
        <v>39</v>
      </c>
    </row>
    <row r="812" spans="13:15" x14ac:dyDescent="0.3">
      <c r="M812" s="11" t="s">
        <v>64</v>
      </c>
      <c r="N812" s="11">
        <v>847.82</v>
      </c>
      <c r="O812" s="11">
        <v>38</v>
      </c>
    </row>
    <row r="813" spans="13:15" x14ac:dyDescent="0.3">
      <c r="M813" s="9" t="s">
        <v>28</v>
      </c>
      <c r="N813" s="9">
        <v>127.48</v>
      </c>
      <c r="O813" s="9">
        <v>19</v>
      </c>
    </row>
    <row r="814" spans="13:15" x14ac:dyDescent="0.3">
      <c r="M814" s="11" t="s">
        <v>79</v>
      </c>
      <c r="N814" s="11">
        <v>14346.73</v>
      </c>
      <c r="O814" s="11">
        <v>49</v>
      </c>
    </row>
    <row r="815" spans="13:15" x14ac:dyDescent="0.3">
      <c r="M815" s="9" t="s">
        <v>79</v>
      </c>
      <c r="N815" s="9">
        <v>189.49</v>
      </c>
      <c r="O815" s="9">
        <v>38</v>
      </c>
    </row>
    <row r="816" spans="13:15" x14ac:dyDescent="0.3">
      <c r="M816" s="11" t="s">
        <v>41</v>
      </c>
      <c r="N816" s="11">
        <v>764.32</v>
      </c>
      <c r="O816" s="11">
        <v>35</v>
      </c>
    </row>
    <row r="817" spans="13:15" x14ac:dyDescent="0.3">
      <c r="M817" s="9" t="s">
        <v>102</v>
      </c>
      <c r="N817" s="9">
        <v>239.86</v>
      </c>
      <c r="O817" s="9">
        <v>40</v>
      </c>
    </row>
    <row r="818" spans="13:15" x14ac:dyDescent="0.3">
      <c r="M818" s="11" t="s">
        <v>168</v>
      </c>
      <c r="N818" s="11">
        <v>73.5</v>
      </c>
      <c r="O818" s="11">
        <v>12</v>
      </c>
    </row>
    <row r="819" spans="13:15" x14ac:dyDescent="0.3">
      <c r="M819" s="9" t="s">
        <v>18</v>
      </c>
      <c r="N819" s="9">
        <v>85.96</v>
      </c>
      <c r="O819" s="9">
        <v>4</v>
      </c>
    </row>
    <row r="820" spans="13:15" x14ac:dyDescent="0.3">
      <c r="M820" s="11" t="s">
        <v>102</v>
      </c>
      <c r="N820" s="11">
        <v>123.13</v>
      </c>
      <c r="O820" s="11">
        <v>36</v>
      </c>
    </row>
    <row r="821" spans="13:15" x14ac:dyDescent="0.3">
      <c r="M821" s="9" t="s">
        <v>57</v>
      </c>
      <c r="N821" s="9">
        <v>5407.9</v>
      </c>
      <c r="O821" s="9">
        <v>35</v>
      </c>
    </row>
    <row r="822" spans="13:15" x14ac:dyDescent="0.3">
      <c r="M822" s="11" t="s">
        <v>41</v>
      </c>
      <c r="N822" s="11">
        <v>281.81</v>
      </c>
      <c r="O822" s="11">
        <v>50</v>
      </c>
    </row>
    <row r="823" spans="13:15" x14ac:dyDescent="0.3">
      <c r="M823" s="9" t="s">
        <v>41</v>
      </c>
      <c r="N823" s="9">
        <v>57.96</v>
      </c>
      <c r="O823" s="9">
        <v>17</v>
      </c>
    </row>
    <row r="824" spans="13:15" x14ac:dyDescent="0.3">
      <c r="M824" s="11" t="s">
        <v>18</v>
      </c>
      <c r="N824" s="11">
        <v>92.77</v>
      </c>
      <c r="O824" s="11">
        <v>18</v>
      </c>
    </row>
    <row r="825" spans="13:15" x14ac:dyDescent="0.3">
      <c r="M825" s="9" t="s">
        <v>28</v>
      </c>
      <c r="N825" s="9">
        <v>647.77</v>
      </c>
      <c r="O825" s="9">
        <v>33</v>
      </c>
    </row>
    <row r="826" spans="13:15" x14ac:dyDescent="0.3">
      <c r="M826" s="11" t="s">
        <v>79</v>
      </c>
      <c r="N826" s="11">
        <v>19325.2</v>
      </c>
      <c r="O826" s="11">
        <v>49</v>
      </c>
    </row>
    <row r="827" spans="13:15" x14ac:dyDescent="0.3">
      <c r="M827" s="9" t="s">
        <v>64</v>
      </c>
      <c r="N827" s="9">
        <v>198.13</v>
      </c>
      <c r="O827" s="9">
        <v>27</v>
      </c>
    </row>
    <row r="828" spans="13:15" x14ac:dyDescent="0.3">
      <c r="M828" s="11" t="s">
        <v>50</v>
      </c>
      <c r="N828" s="11">
        <v>160.23349999999999</v>
      </c>
      <c r="O828" s="11">
        <v>23</v>
      </c>
    </row>
    <row r="829" spans="13:15" x14ac:dyDescent="0.3">
      <c r="M829" s="9" t="s">
        <v>79</v>
      </c>
      <c r="N829" s="9">
        <v>232.67</v>
      </c>
      <c r="O829" s="9">
        <v>1</v>
      </c>
    </row>
    <row r="830" spans="13:15" x14ac:dyDescent="0.3">
      <c r="M830" s="11" t="s">
        <v>28</v>
      </c>
      <c r="N830" s="11">
        <v>1749.07</v>
      </c>
      <c r="O830" s="11">
        <v>36</v>
      </c>
    </row>
    <row r="831" spans="13:15" x14ac:dyDescent="0.3">
      <c r="M831" s="9" t="s">
        <v>57</v>
      </c>
      <c r="N831" s="9">
        <v>6077.11</v>
      </c>
      <c r="O831" s="9">
        <v>43</v>
      </c>
    </row>
    <row r="832" spans="13:15" x14ac:dyDescent="0.3">
      <c r="M832" s="11" t="s">
        <v>64</v>
      </c>
      <c r="N832" s="11">
        <v>158.99</v>
      </c>
      <c r="O832" s="11">
        <v>23</v>
      </c>
    </row>
    <row r="833" spans="13:15" x14ac:dyDescent="0.3">
      <c r="M833" s="9" t="s">
        <v>41</v>
      </c>
      <c r="N833" s="9">
        <v>906.07</v>
      </c>
      <c r="O833" s="9">
        <v>42</v>
      </c>
    </row>
    <row r="834" spans="13:15" x14ac:dyDescent="0.3">
      <c r="M834" s="11" t="s">
        <v>31</v>
      </c>
      <c r="N834" s="11">
        <v>1905.79</v>
      </c>
      <c r="O834" s="11">
        <v>46</v>
      </c>
    </row>
    <row r="835" spans="13:15" x14ac:dyDescent="0.3">
      <c r="M835" s="9" t="s">
        <v>28</v>
      </c>
      <c r="N835" s="9">
        <v>146.1</v>
      </c>
      <c r="O835" s="9">
        <v>18</v>
      </c>
    </row>
    <row r="836" spans="13:15" x14ac:dyDescent="0.3">
      <c r="M836" s="11" t="s">
        <v>31</v>
      </c>
      <c r="N836" s="11">
        <v>240.63</v>
      </c>
      <c r="O836" s="11">
        <v>31</v>
      </c>
    </row>
    <row r="837" spans="13:15" x14ac:dyDescent="0.3">
      <c r="M837" s="9" t="s">
        <v>28</v>
      </c>
      <c r="N837" s="9">
        <v>1692.03</v>
      </c>
      <c r="O837" s="9">
        <v>33</v>
      </c>
    </row>
    <row r="838" spans="13:15" x14ac:dyDescent="0.3">
      <c r="M838" s="11" t="s">
        <v>76</v>
      </c>
      <c r="N838" s="11">
        <v>389.28</v>
      </c>
      <c r="O838" s="11">
        <v>48</v>
      </c>
    </row>
    <row r="839" spans="13:15" x14ac:dyDescent="0.3">
      <c r="M839" s="9" t="s">
        <v>46</v>
      </c>
      <c r="N839" s="9">
        <v>38.5</v>
      </c>
      <c r="O839" s="9">
        <v>2</v>
      </c>
    </row>
    <row r="840" spans="13:15" x14ac:dyDescent="0.3">
      <c r="M840" s="11" t="s">
        <v>64</v>
      </c>
      <c r="N840" s="11">
        <v>3780.43</v>
      </c>
      <c r="O840" s="11">
        <v>18</v>
      </c>
    </row>
    <row r="841" spans="13:15" x14ac:dyDescent="0.3">
      <c r="M841" s="9" t="s">
        <v>18</v>
      </c>
      <c r="N841" s="9">
        <v>325.58</v>
      </c>
      <c r="O841" s="9">
        <v>18</v>
      </c>
    </row>
    <row r="842" spans="13:15" x14ac:dyDescent="0.3">
      <c r="M842" s="11" t="s">
        <v>50</v>
      </c>
      <c r="N842" s="11">
        <v>1491.8264999999999</v>
      </c>
      <c r="O842" s="11">
        <v>28</v>
      </c>
    </row>
    <row r="843" spans="13:15" x14ac:dyDescent="0.3">
      <c r="M843" s="9" t="s">
        <v>50</v>
      </c>
      <c r="N843" s="9">
        <v>1274.5155</v>
      </c>
      <c r="O843" s="9">
        <v>42</v>
      </c>
    </row>
    <row r="844" spans="13:15" x14ac:dyDescent="0.3">
      <c r="M844" s="11" t="s">
        <v>28</v>
      </c>
      <c r="N844" s="11">
        <v>40.26</v>
      </c>
      <c r="O844" s="11">
        <v>8</v>
      </c>
    </row>
    <row r="845" spans="13:15" x14ac:dyDescent="0.3">
      <c r="M845" s="9" t="s">
        <v>50</v>
      </c>
      <c r="N845" s="9">
        <v>3713.0124999999998</v>
      </c>
      <c r="O845" s="9">
        <v>48</v>
      </c>
    </row>
    <row r="846" spans="13:15" x14ac:dyDescent="0.3">
      <c r="M846" s="11" t="s">
        <v>150</v>
      </c>
      <c r="N846" s="11">
        <v>29345.27</v>
      </c>
      <c r="O846" s="11">
        <v>34</v>
      </c>
    </row>
    <row r="847" spans="13:15" x14ac:dyDescent="0.3">
      <c r="M847" s="9" t="s">
        <v>37</v>
      </c>
      <c r="N847" s="9">
        <v>230.77</v>
      </c>
      <c r="O847" s="9">
        <v>29</v>
      </c>
    </row>
    <row r="848" spans="13:15" x14ac:dyDescent="0.3">
      <c r="M848" s="11" t="s">
        <v>23</v>
      </c>
      <c r="N848" s="11">
        <v>10278.790000000001</v>
      </c>
      <c r="O848" s="11">
        <v>35</v>
      </c>
    </row>
    <row r="849" spans="13:15" x14ac:dyDescent="0.3">
      <c r="M849" s="9" t="s">
        <v>28</v>
      </c>
      <c r="N849" s="9">
        <v>435.24</v>
      </c>
      <c r="O849" s="9">
        <v>42</v>
      </c>
    </row>
    <row r="850" spans="13:15" x14ac:dyDescent="0.3">
      <c r="M850" s="11" t="s">
        <v>50</v>
      </c>
      <c r="N850" s="11">
        <v>3644.596</v>
      </c>
      <c r="O850" s="11">
        <v>44</v>
      </c>
    </row>
    <row r="851" spans="13:15" x14ac:dyDescent="0.3">
      <c r="M851" s="9" t="s">
        <v>37</v>
      </c>
      <c r="N851" s="9">
        <v>238.34</v>
      </c>
      <c r="O851" s="9">
        <v>26</v>
      </c>
    </row>
    <row r="852" spans="13:15" x14ac:dyDescent="0.3">
      <c r="M852" s="11" t="s">
        <v>85</v>
      </c>
      <c r="N852" s="11">
        <v>18.46</v>
      </c>
      <c r="O852" s="11">
        <v>4</v>
      </c>
    </row>
    <row r="853" spans="13:15" x14ac:dyDescent="0.3">
      <c r="M853" s="9" t="s">
        <v>76</v>
      </c>
      <c r="N853" s="9">
        <v>4153.0600000000004</v>
      </c>
      <c r="O853" s="9">
        <v>48</v>
      </c>
    </row>
    <row r="854" spans="13:15" x14ac:dyDescent="0.3">
      <c r="M854" s="11" t="s">
        <v>64</v>
      </c>
      <c r="N854" s="11">
        <v>206.68</v>
      </c>
      <c r="O854" s="11">
        <v>2</v>
      </c>
    </row>
    <row r="855" spans="13:15" x14ac:dyDescent="0.3">
      <c r="M855" s="9" t="s">
        <v>85</v>
      </c>
      <c r="N855" s="9">
        <v>21.07</v>
      </c>
      <c r="O855" s="9">
        <v>6</v>
      </c>
    </row>
    <row r="856" spans="13:15" x14ac:dyDescent="0.3">
      <c r="M856" s="11" t="s">
        <v>46</v>
      </c>
      <c r="N856" s="11">
        <v>12125.14</v>
      </c>
      <c r="O856" s="11">
        <v>41</v>
      </c>
    </row>
    <row r="857" spans="13:15" x14ac:dyDescent="0.3">
      <c r="M857" s="9" t="s">
        <v>18</v>
      </c>
      <c r="N857" s="9">
        <v>3351.55</v>
      </c>
      <c r="O857" s="9">
        <v>37</v>
      </c>
    </row>
    <row r="858" spans="13:15" x14ac:dyDescent="0.3">
      <c r="M858" s="11" t="s">
        <v>28</v>
      </c>
      <c r="N858" s="11">
        <v>1533.46</v>
      </c>
      <c r="O858" s="11">
        <v>30</v>
      </c>
    </row>
    <row r="859" spans="13:15" x14ac:dyDescent="0.3">
      <c r="M859" s="9" t="s">
        <v>46</v>
      </c>
      <c r="N859" s="9">
        <v>4393.75</v>
      </c>
      <c r="O859" s="9">
        <v>13</v>
      </c>
    </row>
    <row r="860" spans="13:15" x14ac:dyDescent="0.3">
      <c r="M860" s="11" t="s">
        <v>28</v>
      </c>
      <c r="N860" s="11">
        <v>208.47</v>
      </c>
      <c r="O860" s="11">
        <v>29</v>
      </c>
    </row>
    <row r="861" spans="13:15" x14ac:dyDescent="0.3">
      <c r="M861" s="9" t="s">
        <v>64</v>
      </c>
      <c r="N861" s="9">
        <v>69.569999999999993</v>
      </c>
      <c r="O861" s="9">
        <v>8</v>
      </c>
    </row>
    <row r="862" spans="13:15" x14ac:dyDescent="0.3">
      <c r="M862" s="11" t="s">
        <v>28</v>
      </c>
      <c r="N862" s="11">
        <v>183.65</v>
      </c>
      <c r="O862" s="11">
        <v>28</v>
      </c>
    </row>
    <row r="863" spans="13:15" x14ac:dyDescent="0.3">
      <c r="M863" s="9" t="s">
        <v>64</v>
      </c>
      <c r="N863" s="9">
        <v>3533.97</v>
      </c>
      <c r="O863" s="9">
        <v>46</v>
      </c>
    </row>
    <row r="864" spans="13:15" x14ac:dyDescent="0.3">
      <c r="M864" s="11" t="s">
        <v>46</v>
      </c>
      <c r="N864" s="11">
        <v>29186.49</v>
      </c>
      <c r="O864" s="11">
        <v>38</v>
      </c>
    </row>
    <row r="865" spans="13:15" x14ac:dyDescent="0.3">
      <c r="M865" s="9" t="s">
        <v>50</v>
      </c>
      <c r="N865" s="9">
        <v>928.90549999999996</v>
      </c>
      <c r="O865" s="9">
        <v>13</v>
      </c>
    </row>
    <row r="866" spans="13:15" x14ac:dyDescent="0.3">
      <c r="M866" s="11" t="s">
        <v>31</v>
      </c>
      <c r="N866" s="11">
        <v>616.39</v>
      </c>
      <c r="O866" s="11">
        <v>32</v>
      </c>
    </row>
    <row r="867" spans="13:15" x14ac:dyDescent="0.3">
      <c r="M867" s="9" t="s">
        <v>31</v>
      </c>
      <c r="N867" s="9">
        <v>362.75</v>
      </c>
      <c r="O867" s="9">
        <v>44</v>
      </c>
    </row>
    <row r="868" spans="13:15" x14ac:dyDescent="0.3">
      <c r="M868" s="11" t="s">
        <v>28</v>
      </c>
      <c r="N868" s="11">
        <v>156.69999999999999</v>
      </c>
      <c r="O868" s="11">
        <v>29</v>
      </c>
    </row>
    <row r="869" spans="13:15" x14ac:dyDescent="0.3">
      <c r="M869" s="9" t="s">
        <v>76</v>
      </c>
      <c r="N869" s="9">
        <v>412.37</v>
      </c>
      <c r="O869" s="9">
        <v>46</v>
      </c>
    </row>
    <row r="870" spans="13:15" x14ac:dyDescent="0.3">
      <c r="M870" s="11" t="s">
        <v>23</v>
      </c>
      <c r="N870" s="11">
        <v>5643.49</v>
      </c>
      <c r="O870" s="11">
        <v>45</v>
      </c>
    </row>
    <row r="871" spans="13:15" x14ac:dyDescent="0.3">
      <c r="M871" s="9" t="s">
        <v>28</v>
      </c>
      <c r="N871" s="9">
        <v>257.75</v>
      </c>
      <c r="O871" s="9">
        <v>48</v>
      </c>
    </row>
    <row r="872" spans="13:15" x14ac:dyDescent="0.3">
      <c r="M872" s="11" t="s">
        <v>18</v>
      </c>
      <c r="N872" s="11">
        <v>1753.51</v>
      </c>
      <c r="O872" s="11">
        <v>42</v>
      </c>
    </row>
    <row r="873" spans="13:15" x14ac:dyDescent="0.3">
      <c r="M873" s="9" t="s">
        <v>28</v>
      </c>
      <c r="N873" s="9">
        <v>1150.3</v>
      </c>
      <c r="O873" s="9">
        <v>26</v>
      </c>
    </row>
    <row r="874" spans="13:15" x14ac:dyDescent="0.3">
      <c r="M874" s="11" t="s">
        <v>57</v>
      </c>
      <c r="N874" s="11">
        <v>1199.336</v>
      </c>
      <c r="O874" s="11">
        <v>4</v>
      </c>
    </row>
    <row r="875" spans="13:15" x14ac:dyDescent="0.3">
      <c r="M875" s="9" t="s">
        <v>18</v>
      </c>
      <c r="N875" s="9">
        <v>389.52</v>
      </c>
      <c r="O875" s="9">
        <v>18</v>
      </c>
    </row>
    <row r="876" spans="13:15" x14ac:dyDescent="0.3">
      <c r="M876" s="11" t="s">
        <v>102</v>
      </c>
      <c r="N876" s="11">
        <v>11.15</v>
      </c>
      <c r="O876" s="11">
        <v>6</v>
      </c>
    </row>
    <row r="877" spans="13:15" x14ac:dyDescent="0.3">
      <c r="M877" s="9" t="s">
        <v>31</v>
      </c>
      <c r="N877" s="9">
        <v>506.84</v>
      </c>
      <c r="O877" s="9">
        <v>16</v>
      </c>
    </row>
    <row r="878" spans="13:15" x14ac:dyDescent="0.3">
      <c r="M878" s="11" t="s">
        <v>41</v>
      </c>
      <c r="N878" s="11">
        <v>252.99</v>
      </c>
      <c r="O878" s="11">
        <v>37</v>
      </c>
    </row>
    <row r="879" spans="13:15" x14ac:dyDescent="0.3">
      <c r="M879" s="9" t="s">
        <v>76</v>
      </c>
      <c r="N879" s="9">
        <v>1596.86</v>
      </c>
      <c r="O879" s="9">
        <v>37</v>
      </c>
    </row>
    <row r="880" spans="13:15" x14ac:dyDescent="0.3">
      <c r="M880" s="11" t="s">
        <v>28</v>
      </c>
      <c r="N880" s="11">
        <v>205.52</v>
      </c>
      <c r="O880" s="11">
        <v>33</v>
      </c>
    </row>
    <row r="881" spans="13:15" x14ac:dyDescent="0.3">
      <c r="M881" s="9" t="s">
        <v>28</v>
      </c>
      <c r="N881" s="9">
        <v>449.79</v>
      </c>
      <c r="O881" s="9">
        <v>11</v>
      </c>
    </row>
    <row r="882" spans="13:15" x14ac:dyDescent="0.3">
      <c r="M882" s="11" t="s">
        <v>76</v>
      </c>
      <c r="N882" s="11">
        <v>1374.67</v>
      </c>
      <c r="O882" s="11">
        <v>5</v>
      </c>
    </row>
    <row r="883" spans="13:15" x14ac:dyDescent="0.3">
      <c r="M883" s="9" t="s">
        <v>79</v>
      </c>
      <c r="N883" s="9">
        <v>136.85</v>
      </c>
      <c r="O883" s="9">
        <v>14</v>
      </c>
    </row>
    <row r="884" spans="13:15" x14ac:dyDescent="0.3">
      <c r="M884" s="11" t="s">
        <v>85</v>
      </c>
      <c r="N884" s="11">
        <v>67.84</v>
      </c>
      <c r="O884" s="11">
        <v>24</v>
      </c>
    </row>
    <row r="885" spans="13:15" x14ac:dyDescent="0.3">
      <c r="M885" s="9" t="s">
        <v>31</v>
      </c>
      <c r="N885" s="9">
        <v>538.14</v>
      </c>
      <c r="O885" s="9">
        <v>39</v>
      </c>
    </row>
    <row r="886" spans="13:15" x14ac:dyDescent="0.3">
      <c r="M886" s="11" t="s">
        <v>28</v>
      </c>
      <c r="N886" s="11">
        <v>593.62</v>
      </c>
      <c r="O886" s="11">
        <v>14</v>
      </c>
    </row>
    <row r="887" spans="13:15" x14ac:dyDescent="0.3">
      <c r="M887" s="9" t="s">
        <v>23</v>
      </c>
      <c r="N887" s="9">
        <v>6483.42</v>
      </c>
      <c r="O887" s="9">
        <v>32</v>
      </c>
    </row>
    <row r="888" spans="13:15" x14ac:dyDescent="0.3">
      <c r="M888" s="11" t="s">
        <v>50</v>
      </c>
      <c r="N888" s="11">
        <v>941.62149999999997</v>
      </c>
      <c r="O888" s="11">
        <v>10</v>
      </c>
    </row>
    <row r="889" spans="13:15" x14ac:dyDescent="0.3">
      <c r="M889" s="9" t="s">
        <v>76</v>
      </c>
      <c r="N889" s="9">
        <v>8316.76</v>
      </c>
      <c r="O889" s="9">
        <v>30</v>
      </c>
    </row>
    <row r="890" spans="13:15" x14ac:dyDescent="0.3">
      <c r="M890" s="11" t="s">
        <v>64</v>
      </c>
      <c r="N890" s="11">
        <v>6069.05</v>
      </c>
      <c r="O890" s="11">
        <v>40</v>
      </c>
    </row>
    <row r="891" spans="13:15" x14ac:dyDescent="0.3">
      <c r="M891" s="9" t="s">
        <v>28</v>
      </c>
      <c r="N891" s="9">
        <v>643.53</v>
      </c>
      <c r="O891" s="9">
        <v>32</v>
      </c>
    </row>
    <row r="892" spans="13:15" x14ac:dyDescent="0.3">
      <c r="M892" s="11" t="s">
        <v>46</v>
      </c>
      <c r="N892" s="11">
        <v>21366.51</v>
      </c>
      <c r="O892" s="11">
        <v>3</v>
      </c>
    </row>
    <row r="893" spans="13:15" x14ac:dyDescent="0.3">
      <c r="M893" s="9" t="s">
        <v>18</v>
      </c>
      <c r="N893" s="9">
        <v>1053.74</v>
      </c>
      <c r="O893" s="9">
        <v>33</v>
      </c>
    </row>
    <row r="894" spans="13:15" x14ac:dyDescent="0.3">
      <c r="M894" s="11" t="s">
        <v>28</v>
      </c>
      <c r="N894" s="11">
        <v>200.24</v>
      </c>
      <c r="O894" s="11">
        <v>30</v>
      </c>
    </row>
    <row r="895" spans="13:15" x14ac:dyDescent="0.3">
      <c r="M895" s="9" t="s">
        <v>64</v>
      </c>
      <c r="N895" s="9">
        <v>4558.21</v>
      </c>
      <c r="O895" s="9">
        <v>11</v>
      </c>
    </row>
    <row r="896" spans="13:15" x14ac:dyDescent="0.3">
      <c r="M896" s="11" t="s">
        <v>23</v>
      </c>
      <c r="N896" s="11">
        <v>9248.74</v>
      </c>
      <c r="O896" s="11">
        <v>45</v>
      </c>
    </row>
    <row r="897" spans="13:15" x14ac:dyDescent="0.3">
      <c r="M897" s="9" t="s">
        <v>64</v>
      </c>
      <c r="N897" s="9">
        <v>6040.22</v>
      </c>
      <c r="O897" s="9">
        <v>44</v>
      </c>
    </row>
    <row r="898" spans="13:15" x14ac:dyDescent="0.3">
      <c r="M898" s="11" t="s">
        <v>18</v>
      </c>
      <c r="N898" s="11">
        <v>2018.45</v>
      </c>
      <c r="O898" s="11">
        <v>29</v>
      </c>
    </row>
    <row r="899" spans="13:15" x14ac:dyDescent="0.3">
      <c r="M899" s="9" t="s">
        <v>18</v>
      </c>
      <c r="N899" s="9">
        <v>2718.07</v>
      </c>
      <c r="O899" s="9">
        <v>14</v>
      </c>
    </row>
    <row r="900" spans="13:15" x14ac:dyDescent="0.3">
      <c r="M900" s="11" t="s">
        <v>28</v>
      </c>
      <c r="N900" s="11">
        <v>281.47000000000003</v>
      </c>
      <c r="O900" s="11">
        <v>47</v>
      </c>
    </row>
    <row r="901" spans="13:15" x14ac:dyDescent="0.3">
      <c r="M901" s="9" t="s">
        <v>28</v>
      </c>
      <c r="N901" s="9">
        <v>272.01</v>
      </c>
      <c r="O901" s="9">
        <v>40</v>
      </c>
    </row>
    <row r="902" spans="13:15" x14ac:dyDescent="0.3">
      <c r="M902" s="11" t="s">
        <v>79</v>
      </c>
      <c r="N902" s="11">
        <v>149.4</v>
      </c>
      <c r="O902" s="11">
        <v>23</v>
      </c>
    </row>
    <row r="903" spans="13:15" x14ac:dyDescent="0.3">
      <c r="M903" s="9" t="s">
        <v>28</v>
      </c>
      <c r="N903" s="9">
        <v>163.13999999999999</v>
      </c>
      <c r="O903" s="9">
        <v>24</v>
      </c>
    </row>
    <row r="904" spans="13:15" x14ac:dyDescent="0.3">
      <c r="M904" s="11" t="s">
        <v>79</v>
      </c>
      <c r="N904" s="11">
        <v>346.2</v>
      </c>
      <c r="O904" s="11">
        <v>44</v>
      </c>
    </row>
    <row r="905" spans="13:15" x14ac:dyDescent="0.3">
      <c r="M905" s="9" t="s">
        <v>41</v>
      </c>
      <c r="N905" s="9">
        <v>15.69</v>
      </c>
      <c r="O905" s="9">
        <v>4</v>
      </c>
    </row>
    <row r="906" spans="13:15" x14ac:dyDescent="0.3">
      <c r="M906" s="11" t="s">
        <v>28</v>
      </c>
      <c r="N906" s="11">
        <v>1734.72</v>
      </c>
      <c r="O906" s="11">
        <v>48</v>
      </c>
    </row>
    <row r="907" spans="13:15" x14ac:dyDescent="0.3">
      <c r="M907" s="9" t="s">
        <v>85</v>
      </c>
      <c r="N907" s="9">
        <v>187.83</v>
      </c>
      <c r="O907" s="9">
        <v>50</v>
      </c>
    </row>
    <row r="908" spans="13:15" x14ac:dyDescent="0.3">
      <c r="M908" s="11" t="s">
        <v>18</v>
      </c>
      <c r="N908" s="11">
        <v>208.77</v>
      </c>
      <c r="O908" s="11">
        <v>43</v>
      </c>
    </row>
    <row r="909" spans="13:15" x14ac:dyDescent="0.3">
      <c r="M909" s="9" t="s">
        <v>31</v>
      </c>
      <c r="N909" s="9">
        <v>205.24</v>
      </c>
      <c r="O909" s="9">
        <v>6</v>
      </c>
    </row>
    <row r="910" spans="13:15" x14ac:dyDescent="0.3">
      <c r="M910" s="11" t="s">
        <v>31</v>
      </c>
      <c r="N910" s="11">
        <v>10.62</v>
      </c>
      <c r="O910" s="11">
        <v>1</v>
      </c>
    </row>
    <row r="911" spans="13:15" x14ac:dyDescent="0.3">
      <c r="M911" s="9" t="s">
        <v>57</v>
      </c>
      <c r="N911" s="9">
        <v>2320.35</v>
      </c>
      <c r="O911" s="9">
        <v>6</v>
      </c>
    </row>
    <row r="912" spans="13:15" x14ac:dyDescent="0.3">
      <c r="M912" s="11" t="s">
        <v>18</v>
      </c>
      <c r="N912" s="11">
        <v>2437.67</v>
      </c>
      <c r="O912" s="11">
        <v>50</v>
      </c>
    </row>
    <row r="913" spans="13:15" x14ac:dyDescent="0.3">
      <c r="M913" s="9" t="s">
        <v>18</v>
      </c>
      <c r="N913" s="9">
        <v>343.64</v>
      </c>
      <c r="O913" s="9">
        <v>41</v>
      </c>
    </row>
    <row r="914" spans="13:15" x14ac:dyDescent="0.3">
      <c r="M914" s="11" t="s">
        <v>23</v>
      </c>
      <c r="N914" s="11">
        <v>1266.72</v>
      </c>
      <c r="O914" s="11">
        <v>4</v>
      </c>
    </row>
    <row r="915" spans="13:15" x14ac:dyDescent="0.3">
      <c r="M915" s="9" t="s">
        <v>31</v>
      </c>
      <c r="N915" s="9">
        <v>649.46</v>
      </c>
      <c r="O915" s="9">
        <v>40</v>
      </c>
    </row>
    <row r="916" spans="13:15" x14ac:dyDescent="0.3">
      <c r="M916" s="11" t="s">
        <v>23</v>
      </c>
      <c r="N916" s="11">
        <v>1648.33</v>
      </c>
      <c r="O916" s="11">
        <v>16</v>
      </c>
    </row>
    <row r="917" spans="13:15" x14ac:dyDescent="0.3">
      <c r="M917" s="9" t="s">
        <v>18</v>
      </c>
      <c r="N917" s="9">
        <v>366.87</v>
      </c>
      <c r="O917" s="9">
        <v>40</v>
      </c>
    </row>
    <row r="918" spans="13:15" x14ac:dyDescent="0.3">
      <c r="M918" s="11" t="s">
        <v>79</v>
      </c>
      <c r="N918" s="11">
        <v>137.5</v>
      </c>
      <c r="O918" s="11">
        <v>27</v>
      </c>
    </row>
    <row r="919" spans="13:15" x14ac:dyDescent="0.3">
      <c r="M919" s="9" t="s">
        <v>76</v>
      </c>
      <c r="N919" s="9">
        <v>2405</v>
      </c>
      <c r="O919" s="9">
        <v>39</v>
      </c>
    </row>
    <row r="920" spans="13:15" x14ac:dyDescent="0.3">
      <c r="M920" s="11" t="s">
        <v>79</v>
      </c>
      <c r="N920" s="11">
        <v>162.25</v>
      </c>
      <c r="O920" s="11">
        <v>21</v>
      </c>
    </row>
    <row r="921" spans="13:15" x14ac:dyDescent="0.3">
      <c r="M921" s="9" t="s">
        <v>50</v>
      </c>
      <c r="N921" s="9">
        <v>1733.3625</v>
      </c>
      <c r="O921" s="9">
        <v>25</v>
      </c>
    </row>
    <row r="922" spans="13:15" x14ac:dyDescent="0.3">
      <c r="M922" s="11" t="s">
        <v>64</v>
      </c>
      <c r="N922" s="11">
        <v>312.25</v>
      </c>
      <c r="O922" s="11">
        <v>9</v>
      </c>
    </row>
    <row r="923" spans="13:15" x14ac:dyDescent="0.3">
      <c r="M923" s="9" t="s">
        <v>31</v>
      </c>
      <c r="N923" s="9">
        <v>767.34</v>
      </c>
      <c r="O923" s="9">
        <v>10</v>
      </c>
    </row>
    <row r="924" spans="13:15" x14ac:dyDescent="0.3">
      <c r="M924" s="11" t="s">
        <v>23</v>
      </c>
      <c r="N924" s="11">
        <v>7547.14</v>
      </c>
      <c r="O924" s="11">
        <v>24</v>
      </c>
    </row>
    <row r="925" spans="13:15" x14ac:dyDescent="0.3">
      <c r="M925" s="9" t="s">
        <v>23</v>
      </c>
      <c r="N925" s="9">
        <v>8363.65</v>
      </c>
      <c r="O925" s="9">
        <v>30</v>
      </c>
    </row>
    <row r="926" spans="13:15" x14ac:dyDescent="0.3">
      <c r="M926" s="11" t="s">
        <v>64</v>
      </c>
      <c r="N926" s="11">
        <v>741.49</v>
      </c>
      <c r="O926" s="11">
        <v>8</v>
      </c>
    </row>
    <row r="927" spans="13:15" x14ac:dyDescent="0.3">
      <c r="M927" s="9" t="s">
        <v>31</v>
      </c>
      <c r="N927" s="9">
        <v>1718.87</v>
      </c>
      <c r="O927" s="9">
        <v>40</v>
      </c>
    </row>
    <row r="928" spans="13:15" x14ac:dyDescent="0.3">
      <c r="M928" s="11" t="s">
        <v>31</v>
      </c>
      <c r="N928" s="11">
        <v>2070.6799999999998</v>
      </c>
      <c r="O928" s="11">
        <v>14</v>
      </c>
    </row>
    <row r="929" spans="13:15" x14ac:dyDescent="0.3">
      <c r="M929" s="9" t="s">
        <v>41</v>
      </c>
      <c r="N929" s="9">
        <v>157.87</v>
      </c>
      <c r="O929" s="9">
        <v>46</v>
      </c>
    </row>
    <row r="930" spans="13:15" x14ac:dyDescent="0.3">
      <c r="M930" s="11" t="s">
        <v>79</v>
      </c>
      <c r="N930" s="11">
        <v>17</v>
      </c>
      <c r="O930" s="11">
        <v>6</v>
      </c>
    </row>
    <row r="931" spans="13:15" x14ac:dyDescent="0.3">
      <c r="M931" s="9" t="s">
        <v>102</v>
      </c>
      <c r="N931" s="9">
        <v>41.18</v>
      </c>
      <c r="O931" s="9">
        <v>22</v>
      </c>
    </row>
    <row r="932" spans="13:15" x14ac:dyDescent="0.3">
      <c r="M932" s="11" t="s">
        <v>79</v>
      </c>
      <c r="N932" s="11">
        <v>621.12</v>
      </c>
      <c r="O932" s="11">
        <v>40</v>
      </c>
    </row>
    <row r="933" spans="13:15" x14ac:dyDescent="0.3">
      <c r="M933" s="9" t="s">
        <v>18</v>
      </c>
      <c r="N933" s="9">
        <v>44.84</v>
      </c>
      <c r="O933" s="9">
        <v>3</v>
      </c>
    </row>
    <row r="934" spans="13:15" x14ac:dyDescent="0.3">
      <c r="M934" s="11" t="s">
        <v>28</v>
      </c>
      <c r="N934" s="11">
        <v>136.24</v>
      </c>
      <c r="O934" s="11">
        <v>22</v>
      </c>
    </row>
    <row r="935" spans="13:15" x14ac:dyDescent="0.3">
      <c r="M935" s="9" t="s">
        <v>79</v>
      </c>
      <c r="N935" s="9">
        <v>72.75</v>
      </c>
      <c r="O935" s="9">
        <v>17</v>
      </c>
    </row>
    <row r="936" spans="13:15" x14ac:dyDescent="0.3">
      <c r="M936" s="11" t="s">
        <v>41</v>
      </c>
      <c r="N936" s="11">
        <v>336.48</v>
      </c>
      <c r="O936" s="11">
        <v>14</v>
      </c>
    </row>
    <row r="937" spans="13:15" x14ac:dyDescent="0.3">
      <c r="M937" s="9" t="s">
        <v>57</v>
      </c>
      <c r="N937" s="9">
        <v>8122.53</v>
      </c>
      <c r="O937" s="9">
        <v>29</v>
      </c>
    </row>
    <row r="938" spans="13:15" x14ac:dyDescent="0.3">
      <c r="M938" s="11" t="s">
        <v>79</v>
      </c>
      <c r="N938" s="11">
        <v>862.64</v>
      </c>
      <c r="O938" s="11">
        <v>20</v>
      </c>
    </row>
    <row r="939" spans="13:15" x14ac:dyDescent="0.3">
      <c r="M939" s="9" t="s">
        <v>64</v>
      </c>
      <c r="N939" s="9">
        <v>423.04</v>
      </c>
      <c r="O939" s="9">
        <v>2</v>
      </c>
    </row>
    <row r="940" spans="13:15" x14ac:dyDescent="0.3">
      <c r="M940" s="11" t="s">
        <v>41</v>
      </c>
      <c r="N940" s="11">
        <v>75.39</v>
      </c>
      <c r="O940" s="11">
        <v>45</v>
      </c>
    </row>
    <row r="941" spans="13:15" x14ac:dyDescent="0.3">
      <c r="M941" s="9" t="s">
        <v>79</v>
      </c>
      <c r="N941" s="9">
        <v>423.24</v>
      </c>
      <c r="O941" s="9">
        <v>21</v>
      </c>
    </row>
    <row r="942" spans="13:15" x14ac:dyDescent="0.3">
      <c r="M942" s="11" t="s">
        <v>79</v>
      </c>
      <c r="N942" s="11">
        <v>38.56</v>
      </c>
      <c r="O942" s="11">
        <v>20</v>
      </c>
    </row>
    <row r="943" spans="13:15" x14ac:dyDescent="0.3">
      <c r="M943" s="9" t="s">
        <v>85</v>
      </c>
      <c r="N943" s="9">
        <v>14.76</v>
      </c>
      <c r="O943" s="9">
        <v>5</v>
      </c>
    </row>
    <row r="944" spans="13:15" x14ac:dyDescent="0.3">
      <c r="M944" s="11" t="s">
        <v>41</v>
      </c>
      <c r="N944" s="11">
        <v>136.5</v>
      </c>
      <c r="O944" s="11">
        <v>38</v>
      </c>
    </row>
    <row r="945" spans="13:15" x14ac:dyDescent="0.3">
      <c r="M945" s="9" t="s">
        <v>50</v>
      </c>
      <c r="N945" s="9">
        <v>2632.4755</v>
      </c>
      <c r="O945" s="9">
        <v>34</v>
      </c>
    </row>
    <row r="946" spans="13:15" x14ac:dyDescent="0.3">
      <c r="M946" s="11" t="s">
        <v>168</v>
      </c>
      <c r="N946" s="11">
        <v>168.95</v>
      </c>
      <c r="O946" s="11">
        <v>18</v>
      </c>
    </row>
    <row r="947" spans="13:15" x14ac:dyDescent="0.3">
      <c r="M947" s="9" t="s">
        <v>18</v>
      </c>
      <c r="N947" s="9">
        <v>823.63</v>
      </c>
      <c r="O947" s="9">
        <v>44</v>
      </c>
    </row>
    <row r="948" spans="13:15" x14ac:dyDescent="0.3">
      <c r="M948" s="11" t="s">
        <v>28</v>
      </c>
      <c r="N948" s="11">
        <v>138.94999999999999</v>
      </c>
      <c r="O948" s="11">
        <v>14</v>
      </c>
    </row>
    <row r="949" spans="13:15" x14ac:dyDescent="0.3">
      <c r="M949" s="9" t="s">
        <v>18</v>
      </c>
      <c r="N949" s="9">
        <v>1965.21</v>
      </c>
      <c r="O949" s="9">
        <v>24</v>
      </c>
    </row>
    <row r="950" spans="13:15" x14ac:dyDescent="0.3">
      <c r="M950" s="11" t="s">
        <v>57</v>
      </c>
      <c r="N950" s="11">
        <v>4530.96</v>
      </c>
      <c r="O950" s="11">
        <v>44</v>
      </c>
    </row>
    <row r="951" spans="13:15" x14ac:dyDescent="0.3">
      <c r="M951" s="9" t="s">
        <v>31</v>
      </c>
      <c r="N951" s="9">
        <v>799.84</v>
      </c>
      <c r="O951" s="9">
        <v>26</v>
      </c>
    </row>
    <row r="952" spans="13:15" x14ac:dyDescent="0.3">
      <c r="M952" s="11" t="s">
        <v>28</v>
      </c>
      <c r="N952" s="11">
        <v>129.77000000000001</v>
      </c>
      <c r="O952" s="11">
        <v>18</v>
      </c>
    </row>
    <row r="953" spans="13:15" x14ac:dyDescent="0.3">
      <c r="M953" s="9" t="s">
        <v>79</v>
      </c>
      <c r="N953" s="9">
        <v>1413.82</v>
      </c>
      <c r="O953" s="9">
        <v>47</v>
      </c>
    </row>
    <row r="954" spans="13:15" x14ac:dyDescent="0.3">
      <c r="M954" s="11" t="s">
        <v>79</v>
      </c>
      <c r="N954" s="11">
        <v>197.21</v>
      </c>
      <c r="O954" s="11">
        <v>10</v>
      </c>
    </row>
    <row r="955" spans="13:15" x14ac:dyDescent="0.3">
      <c r="M955" s="9" t="s">
        <v>31</v>
      </c>
      <c r="N955" s="9">
        <v>1824.13</v>
      </c>
      <c r="O955" s="9">
        <v>46</v>
      </c>
    </row>
    <row r="956" spans="13:15" x14ac:dyDescent="0.3">
      <c r="M956" s="11" t="s">
        <v>50</v>
      </c>
      <c r="N956" s="11">
        <v>4671.1495000000004</v>
      </c>
      <c r="O956" s="11">
        <v>28</v>
      </c>
    </row>
    <row r="957" spans="13:15" x14ac:dyDescent="0.3">
      <c r="M957" s="9" t="s">
        <v>28</v>
      </c>
      <c r="N957" s="9">
        <v>1779.87</v>
      </c>
      <c r="O957" s="9">
        <v>43</v>
      </c>
    </row>
    <row r="958" spans="13:15" x14ac:dyDescent="0.3">
      <c r="M958" s="11" t="s">
        <v>28</v>
      </c>
      <c r="N958" s="11">
        <v>225.45</v>
      </c>
      <c r="O958" s="11">
        <v>34</v>
      </c>
    </row>
    <row r="959" spans="13:15" x14ac:dyDescent="0.3">
      <c r="M959" s="9" t="s">
        <v>79</v>
      </c>
      <c r="N959" s="9">
        <v>41.06</v>
      </c>
      <c r="O959" s="9">
        <v>4</v>
      </c>
    </row>
    <row r="960" spans="13:15" x14ac:dyDescent="0.3">
      <c r="M960" s="11" t="s">
        <v>79</v>
      </c>
      <c r="N960" s="11">
        <v>937.04</v>
      </c>
      <c r="O960" s="11">
        <v>34</v>
      </c>
    </row>
    <row r="961" spans="13:15" x14ac:dyDescent="0.3">
      <c r="M961" s="9" t="s">
        <v>18</v>
      </c>
      <c r="N961" s="9">
        <v>108.73</v>
      </c>
      <c r="O961" s="9">
        <v>16</v>
      </c>
    </row>
    <row r="962" spans="13:15" x14ac:dyDescent="0.3">
      <c r="M962" s="11" t="s">
        <v>23</v>
      </c>
      <c r="N962" s="11">
        <v>775.74</v>
      </c>
      <c r="O962" s="11">
        <v>8</v>
      </c>
    </row>
    <row r="963" spans="13:15" x14ac:dyDescent="0.3">
      <c r="M963" s="9" t="s">
        <v>168</v>
      </c>
      <c r="N963" s="9">
        <v>258.74</v>
      </c>
      <c r="O963" s="9">
        <v>23</v>
      </c>
    </row>
    <row r="964" spans="13:15" x14ac:dyDescent="0.3">
      <c r="M964" s="11" t="s">
        <v>28</v>
      </c>
      <c r="N964" s="11">
        <v>155.72999999999999</v>
      </c>
      <c r="O964" s="11">
        <v>21</v>
      </c>
    </row>
    <row r="965" spans="13:15" x14ac:dyDescent="0.3">
      <c r="M965" s="9" t="s">
        <v>28</v>
      </c>
      <c r="N965" s="9">
        <v>507.18</v>
      </c>
      <c r="O965" s="9">
        <v>47</v>
      </c>
    </row>
    <row r="966" spans="13:15" x14ac:dyDescent="0.3">
      <c r="M966" s="11" t="s">
        <v>50</v>
      </c>
      <c r="N966" s="11">
        <v>772.41200000000003</v>
      </c>
      <c r="O966" s="11">
        <v>16</v>
      </c>
    </row>
    <row r="967" spans="13:15" x14ac:dyDescent="0.3">
      <c r="M967" s="9" t="s">
        <v>28</v>
      </c>
      <c r="N967" s="9">
        <v>261.38</v>
      </c>
      <c r="O967" s="9">
        <v>38</v>
      </c>
    </row>
    <row r="968" spans="13:15" x14ac:dyDescent="0.3">
      <c r="M968" s="11" t="s">
        <v>50</v>
      </c>
      <c r="N968" s="11">
        <v>315.79199999999997</v>
      </c>
      <c r="O968" s="11">
        <v>13</v>
      </c>
    </row>
    <row r="969" spans="13:15" x14ac:dyDescent="0.3">
      <c r="M969" s="9" t="s">
        <v>23</v>
      </c>
      <c r="N969" s="9">
        <v>997</v>
      </c>
      <c r="O969" s="9">
        <v>4</v>
      </c>
    </row>
    <row r="970" spans="13:15" x14ac:dyDescent="0.3">
      <c r="M970" s="11" t="s">
        <v>64</v>
      </c>
      <c r="N970" s="11">
        <v>460.71</v>
      </c>
      <c r="O970" s="11">
        <v>6</v>
      </c>
    </row>
    <row r="971" spans="13:15" x14ac:dyDescent="0.3">
      <c r="M971" s="9" t="s">
        <v>37</v>
      </c>
      <c r="N971" s="9">
        <v>459.26</v>
      </c>
      <c r="O971" s="9">
        <v>46</v>
      </c>
    </row>
    <row r="972" spans="13:15" x14ac:dyDescent="0.3">
      <c r="M972" s="11" t="s">
        <v>18</v>
      </c>
      <c r="N972" s="11">
        <v>1417.21</v>
      </c>
      <c r="O972" s="11">
        <v>28</v>
      </c>
    </row>
    <row r="973" spans="13:15" x14ac:dyDescent="0.3">
      <c r="M973" s="9" t="s">
        <v>79</v>
      </c>
      <c r="N973" s="9">
        <v>82.06</v>
      </c>
      <c r="O973" s="9">
        <v>7</v>
      </c>
    </row>
    <row r="974" spans="13:15" x14ac:dyDescent="0.3">
      <c r="M974" s="11" t="s">
        <v>50</v>
      </c>
      <c r="N974" s="11">
        <v>5154.009</v>
      </c>
      <c r="O974" s="11">
        <v>33</v>
      </c>
    </row>
    <row r="975" spans="13:15" x14ac:dyDescent="0.3">
      <c r="M975" s="9" t="s">
        <v>168</v>
      </c>
      <c r="N975" s="9">
        <v>230.41</v>
      </c>
      <c r="O975" s="9">
        <v>23</v>
      </c>
    </row>
    <row r="976" spans="13:15" x14ac:dyDescent="0.3">
      <c r="M976" s="11" t="s">
        <v>168</v>
      </c>
      <c r="N976" s="11">
        <v>495.5</v>
      </c>
      <c r="O976" s="11">
        <v>44</v>
      </c>
    </row>
    <row r="977" spans="13:15" x14ac:dyDescent="0.3">
      <c r="M977" s="9" t="s">
        <v>28</v>
      </c>
      <c r="N977" s="9">
        <v>67.459999999999994</v>
      </c>
      <c r="O977" s="9">
        <v>9</v>
      </c>
    </row>
    <row r="978" spans="13:15" x14ac:dyDescent="0.3">
      <c r="M978" s="11" t="s">
        <v>79</v>
      </c>
      <c r="N978" s="11">
        <v>32.35</v>
      </c>
      <c r="O978" s="11">
        <v>16</v>
      </c>
    </row>
    <row r="979" spans="13:15" x14ac:dyDescent="0.3">
      <c r="M979" s="9" t="s">
        <v>41</v>
      </c>
      <c r="N979" s="9">
        <v>377.02</v>
      </c>
      <c r="O979" s="9">
        <v>49</v>
      </c>
    </row>
    <row r="980" spans="13:15" x14ac:dyDescent="0.3">
      <c r="M980" s="11" t="s">
        <v>168</v>
      </c>
      <c r="N980" s="11">
        <v>729.75</v>
      </c>
      <c r="O980" s="11">
        <v>44</v>
      </c>
    </row>
    <row r="981" spans="13:15" x14ac:dyDescent="0.3">
      <c r="M981" s="9" t="s">
        <v>18</v>
      </c>
      <c r="N981" s="9">
        <v>494.84</v>
      </c>
      <c r="O981" s="9">
        <v>22</v>
      </c>
    </row>
    <row r="982" spans="13:15" x14ac:dyDescent="0.3">
      <c r="M982" s="11" t="s">
        <v>31</v>
      </c>
      <c r="N982" s="11">
        <v>92.02</v>
      </c>
      <c r="O982" s="11">
        <v>6</v>
      </c>
    </row>
    <row r="983" spans="13:15" x14ac:dyDescent="0.3">
      <c r="M983" s="9" t="s">
        <v>37</v>
      </c>
      <c r="N983" s="9">
        <v>343.26</v>
      </c>
      <c r="O983" s="9">
        <v>50</v>
      </c>
    </row>
    <row r="984" spans="13:15" x14ac:dyDescent="0.3">
      <c r="M984" s="11" t="s">
        <v>50</v>
      </c>
      <c r="N984" s="11">
        <v>1429.088</v>
      </c>
      <c r="O984" s="11">
        <v>20</v>
      </c>
    </row>
    <row r="985" spans="13:15" x14ac:dyDescent="0.3">
      <c r="M985" s="9" t="s">
        <v>64</v>
      </c>
      <c r="N985" s="9">
        <v>431.11</v>
      </c>
      <c r="O985" s="9">
        <v>4</v>
      </c>
    </row>
    <row r="986" spans="13:15" x14ac:dyDescent="0.3">
      <c r="M986" s="11" t="s">
        <v>28</v>
      </c>
      <c r="N986" s="11">
        <v>41.52</v>
      </c>
      <c r="O986" s="11">
        <v>16</v>
      </c>
    </row>
    <row r="987" spans="13:15" x14ac:dyDescent="0.3">
      <c r="M987" s="9" t="s">
        <v>76</v>
      </c>
      <c r="N987" s="9">
        <v>385.99</v>
      </c>
      <c r="O987" s="9">
        <v>48</v>
      </c>
    </row>
    <row r="988" spans="13:15" x14ac:dyDescent="0.3">
      <c r="M988" s="11" t="s">
        <v>76</v>
      </c>
      <c r="N988" s="11">
        <v>514.86</v>
      </c>
      <c r="O988" s="11">
        <v>50</v>
      </c>
    </row>
    <row r="989" spans="13:15" x14ac:dyDescent="0.3">
      <c r="M989" s="9" t="s">
        <v>41</v>
      </c>
      <c r="N989" s="9">
        <v>422.25</v>
      </c>
      <c r="O989" s="9">
        <v>35</v>
      </c>
    </row>
    <row r="990" spans="13:15" x14ac:dyDescent="0.3">
      <c r="M990" s="11" t="s">
        <v>31</v>
      </c>
      <c r="N990" s="11">
        <v>534.96</v>
      </c>
      <c r="O990" s="11">
        <v>30</v>
      </c>
    </row>
    <row r="991" spans="13:15" x14ac:dyDescent="0.3">
      <c r="M991" s="9" t="s">
        <v>64</v>
      </c>
      <c r="N991" s="9">
        <v>570.51</v>
      </c>
      <c r="O991" s="9">
        <v>33</v>
      </c>
    </row>
    <row r="992" spans="13:15" x14ac:dyDescent="0.3">
      <c r="M992" s="11" t="s">
        <v>150</v>
      </c>
      <c r="N992" s="11">
        <v>6123.94</v>
      </c>
      <c r="O992" s="11">
        <v>22</v>
      </c>
    </row>
    <row r="993" spans="13:15" x14ac:dyDescent="0.3">
      <c r="M993" s="9" t="s">
        <v>31</v>
      </c>
      <c r="N993" s="9">
        <v>258.11</v>
      </c>
      <c r="O993" s="9">
        <v>8</v>
      </c>
    </row>
    <row r="994" spans="13:15" x14ac:dyDescent="0.3">
      <c r="M994" s="11" t="s">
        <v>18</v>
      </c>
      <c r="N994" s="11">
        <v>27.32</v>
      </c>
      <c r="O994" s="11">
        <v>6</v>
      </c>
    </row>
    <row r="995" spans="13:15" x14ac:dyDescent="0.3">
      <c r="M995" s="9" t="s">
        <v>102</v>
      </c>
      <c r="N995" s="9">
        <v>14.85</v>
      </c>
      <c r="O995" s="9">
        <v>6</v>
      </c>
    </row>
    <row r="996" spans="13:15" x14ac:dyDescent="0.3">
      <c r="M996" s="11" t="s">
        <v>50</v>
      </c>
      <c r="N996" s="11">
        <v>2143.2154999999998</v>
      </c>
      <c r="O996" s="11">
        <v>37</v>
      </c>
    </row>
    <row r="997" spans="13:15" x14ac:dyDescent="0.3">
      <c r="M997" s="9" t="s">
        <v>28</v>
      </c>
      <c r="N997" s="9">
        <v>23.23</v>
      </c>
      <c r="O997" s="9">
        <v>4</v>
      </c>
    </row>
    <row r="998" spans="13:15" x14ac:dyDescent="0.3">
      <c r="M998" s="11" t="s">
        <v>28</v>
      </c>
      <c r="N998" s="11">
        <v>107.75</v>
      </c>
      <c r="O998" s="11">
        <v>23</v>
      </c>
    </row>
    <row r="999" spans="13:15" x14ac:dyDescent="0.3">
      <c r="M999" s="9" t="s">
        <v>50</v>
      </c>
      <c r="N999" s="9">
        <v>4097.1445000000003</v>
      </c>
      <c r="O999" s="9">
        <v>26</v>
      </c>
    </row>
    <row r="1000" spans="13:15" x14ac:dyDescent="0.3">
      <c r="M1000" s="11" t="s">
        <v>41</v>
      </c>
      <c r="N1000" s="11">
        <v>220.82</v>
      </c>
      <c r="O1000" s="11">
        <v>23</v>
      </c>
    </row>
    <row r="1001" spans="13:15" x14ac:dyDescent="0.3">
      <c r="M1001" s="9" t="s">
        <v>76</v>
      </c>
      <c r="N1001" s="9">
        <v>2510.71</v>
      </c>
      <c r="O1001" s="9">
        <v>50</v>
      </c>
    </row>
    <row r="1002" spans="13:15" x14ac:dyDescent="0.3">
      <c r="M1002" s="11" t="s">
        <v>85</v>
      </c>
      <c r="N1002" s="11">
        <v>75.19</v>
      </c>
      <c r="O1002" s="11">
        <v>19</v>
      </c>
    </row>
    <row r="1003" spans="13:15" x14ac:dyDescent="0.3">
      <c r="M1003" s="9" t="s">
        <v>85</v>
      </c>
      <c r="N1003" s="9">
        <v>46.55</v>
      </c>
      <c r="O1003" s="9">
        <v>12</v>
      </c>
    </row>
    <row r="1004" spans="13:15" x14ac:dyDescent="0.3">
      <c r="M1004" s="11" t="s">
        <v>18</v>
      </c>
      <c r="N1004" s="11">
        <v>138.71</v>
      </c>
      <c r="O1004" s="11">
        <v>23</v>
      </c>
    </row>
    <row r="1005" spans="13:15" x14ac:dyDescent="0.3">
      <c r="M1005" s="9" t="s">
        <v>57</v>
      </c>
      <c r="N1005" s="9">
        <v>4644.87</v>
      </c>
      <c r="O1005" s="9">
        <v>48</v>
      </c>
    </row>
    <row r="1006" spans="13:15" x14ac:dyDescent="0.3">
      <c r="M1006" s="11" t="s">
        <v>28</v>
      </c>
      <c r="N1006" s="11">
        <v>43.29</v>
      </c>
      <c r="O1006" s="11">
        <v>8</v>
      </c>
    </row>
    <row r="1007" spans="13:15" x14ac:dyDescent="0.3">
      <c r="M1007" s="9" t="s">
        <v>57</v>
      </c>
      <c r="N1007" s="9">
        <v>7656.3040000000001</v>
      </c>
      <c r="O1007" s="9">
        <v>34</v>
      </c>
    </row>
    <row r="1008" spans="13:15" x14ac:dyDescent="0.3">
      <c r="M1008" s="11" t="s">
        <v>31</v>
      </c>
      <c r="N1008" s="11">
        <v>4598.7299999999996</v>
      </c>
      <c r="O1008" s="11">
        <v>45</v>
      </c>
    </row>
    <row r="1009" spans="13:15" x14ac:dyDescent="0.3">
      <c r="M1009" s="9" t="s">
        <v>76</v>
      </c>
      <c r="N1009" s="9">
        <v>849.51</v>
      </c>
      <c r="O1009" s="9">
        <v>12</v>
      </c>
    </row>
    <row r="1010" spans="13:15" x14ac:dyDescent="0.3">
      <c r="M1010" s="11" t="s">
        <v>50</v>
      </c>
      <c r="N1010" s="11">
        <v>2561.6705000000002</v>
      </c>
      <c r="O1010" s="11">
        <v>21</v>
      </c>
    </row>
    <row r="1011" spans="13:15" x14ac:dyDescent="0.3">
      <c r="M1011" s="9" t="s">
        <v>37</v>
      </c>
      <c r="N1011" s="9">
        <v>114.53</v>
      </c>
      <c r="O1011" s="9">
        <v>21</v>
      </c>
    </row>
    <row r="1012" spans="13:15" x14ac:dyDescent="0.3">
      <c r="M1012" s="11" t="s">
        <v>168</v>
      </c>
      <c r="N1012" s="11">
        <v>136.97999999999999</v>
      </c>
      <c r="O1012" s="11">
        <v>16</v>
      </c>
    </row>
    <row r="1013" spans="13:15" x14ac:dyDescent="0.3">
      <c r="M1013" s="9" t="s">
        <v>79</v>
      </c>
      <c r="N1013" s="9">
        <v>230.29</v>
      </c>
      <c r="O1013" s="9">
        <v>41</v>
      </c>
    </row>
    <row r="1014" spans="13:15" x14ac:dyDescent="0.3">
      <c r="M1014" s="11" t="s">
        <v>23</v>
      </c>
      <c r="N1014" s="11">
        <v>3335.27</v>
      </c>
      <c r="O1014" s="11">
        <v>13</v>
      </c>
    </row>
    <row r="1015" spans="13:15" x14ac:dyDescent="0.3">
      <c r="M1015" s="9" t="s">
        <v>28</v>
      </c>
      <c r="N1015" s="9">
        <v>76.06</v>
      </c>
      <c r="O1015" s="9">
        <v>14</v>
      </c>
    </row>
    <row r="1016" spans="13:15" x14ac:dyDescent="0.3">
      <c r="M1016" s="11" t="s">
        <v>50</v>
      </c>
      <c r="N1016" s="11">
        <v>1592.0415</v>
      </c>
      <c r="O1016" s="11">
        <v>27</v>
      </c>
    </row>
    <row r="1017" spans="13:15" x14ac:dyDescent="0.3">
      <c r="M1017" s="9" t="s">
        <v>37</v>
      </c>
      <c r="N1017" s="9">
        <v>171.5</v>
      </c>
      <c r="O1017" s="9">
        <v>16</v>
      </c>
    </row>
    <row r="1018" spans="13:15" x14ac:dyDescent="0.3">
      <c r="M1018" s="11" t="s">
        <v>64</v>
      </c>
      <c r="N1018" s="11">
        <v>122.14</v>
      </c>
      <c r="O1018" s="11">
        <v>9</v>
      </c>
    </row>
    <row r="1019" spans="13:15" x14ac:dyDescent="0.3">
      <c r="M1019" s="9" t="s">
        <v>28</v>
      </c>
      <c r="N1019" s="9">
        <v>233.38</v>
      </c>
      <c r="O1019" s="9">
        <v>36</v>
      </c>
    </row>
    <row r="1020" spans="13:15" x14ac:dyDescent="0.3">
      <c r="M1020" s="11" t="s">
        <v>18</v>
      </c>
      <c r="N1020" s="11">
        <v>1360.82</v>
      </c>
      <c r="O1020" s="11">
        <v>28</v>
      </c>
    </row>
    <row r="1021" spans="13:15" x14ac:dyDescent="0.3">
      <c r="M1021" s="9" t="s">
        <v>85</v>
      </c>
      <c r="N1021" s="9">
        <v>206.2</v>
      </c>
      <c r="O1021" s="9">
        <v>42</v>
      </c>
    </row>
    <row r="1022" spans="13:15" x14ac:dyDescent="0.3">
      <c r="M1022" s="11" t="s">
        <v>79</v>
      </c>
      <c r="N1022" s="11">
        <v>128.13999999999999</v>
      </c>
      <c r="O1022" s="11">
        <v>32</v>
      </c>
    </row>
    <row r="1023" spans="13:15" x14ac:dyDescent="0.3">
      <c r="M1023" s="9" t="s">
        <v>28</v>
      </c>
      <c r="N1023" s="9">
        <v>1451.59</v>
      </c>
      <c r="O1023" s="9">
        <v>26</v>
      </c>
    </row>
    <row r="1024" spans="13:15" x14ac:dyDescent="0.3">
      <c r="M1024" s="11" t="s">
        <v>41</v>
      </c>
      <c r="N1024" s="11">
        <v>248.1</v>
      </c>
      <c r="O1024" s="11">
        <v>41</v>
      </c>
    </row>
    <row r="1025" spans="13:15" x14ac:dyDescent="0.3">
      <c r="M1025" s="9" t="s">
        <v>102</v>
      </c>
      <c r="N1025" s="9">
        <v>68.14</v>
      </c>
      <c r="O1025" s="9">
        <v>30</v>
      </c>
    </row>
    <row r="1026" spans="13:15" x14ac:dyDescent="0.3">
      <c r="M1026" s="11" t="s">
        <v>85</v>
      </c>
      <c r="N1026" s="11">
        <v>47.44</v>
      </c>
      <c r="O1026" s="11">
        <v>17</v>
      </c>
    </row>
    <row r="1027" spans="13:15" x14ac:dyDescent="0.3">
      <c r="M1027" s="9" t="s">
        <v>79</v>
      </c>
      <c r="N1027" s="9">
        <v>84.47</v>
      </c>
      <c r="O1027" s="9">
        <v>23</v>
      </c>
    </row>
    <row r="1028" spans="13:15" x14ac:dyDescent="0.3">
      <c r="M1028" s="11" t="s">
        <v>79</v>
      </c>
      <c r="N1028" s="11">
        <v>91.43</v>
      </c>
      <c r="O1028" s="11">
        <v>47</v>
      </c>
    </row>
    <row r="1029" spans="13:15" x14ac:dyDescent="0.3">
      <c r="M1029" s="9" t="s">
        <v>214</v>
      </c>
      <c r="N1029" s="9">
        <v>885.94</v>
      </c>
      <c r="O1029" s="9">
        <v>2</v>
      </c>
    </row>
    <row r="1030" spans="13:15" x14ac:dyDescent="0.3">
      <c r="M1030" s="11" t="s">
        <v>64</v>
      </c>
      <c r="N1030" s="11">
        <v>5318.89</v>
      </c>
      <c r="O1030" s="11">
        <v>48</v>
      </c>
    </row>
    <row r="1031" spans="13:15" x14ac:dyDescent="0.3">
      <c r="M1031" s="9" t="s">
        <v>18</v>
      </c>
      <c r="N1031" s="9">
        <v>210.86</v>
      </c>
      <c r="O1031" s="9">
        <v>21</v>
      </c>
    </row>
    <row r="1032" spans="13:15" x14ac:dyDescent="0.3">
      <c r="M1032" s="11" t="s">
        <v>79</v>
      </c>
      <c r="N1032" s="11">
        <v>438.47</v>
      </c>
      <c r="O1032" s="11">
        <v>14</v>
      </c>
    </row>
    <row r="1033" spans="13:15" x14ac:dyDescent="0.3">
      <c r="M1033" s="9" t="s">
        <v>46</v>
      </c>
      <c r="N1033" s="9">
        <v>12343.07</v>
      </c>
      <c r="O1033" s="9">
        <v>25</v>
      </c>
    </row>
    <row r="1034" spans="13:15" x14ac:dyDescent="0.3">
      <c r="M1034" s="11" t="s">
        <v>28</v>
      </c>
      <c r="N1034" s="11">
        <v>135.21</v>
      </c>
      <c r="O1034" s="11">
        <v>14</v>
      </c>
    </row>
    <row r="1035" spans="13:15" x14ac:dyDescent="0.3">
      <c r="M1035" s="9" t="s">
        <v>50</v>
      </c>
      <c r="N1035" s="9">
        <v>1942.1735000000001</v>
      </c>
      <c r="O1035" s="9">
        <v>19</v>
      </c>
    </row>
    <row r="1036" spans="13:15" x14ac:dyDescent="0.3">
      <c r="M1036" s="11" t="s">
        <v>64</v>
      </c>
      <c r="N1036" s="11">
        <v>159.5</v>
      </c>
      <c r="O1036" s="11">
        <v>5</v>
      </c>
    </row>
    <row r="1037" spans="13:15" x14ac:dyDescent="0.3">
      <c r="M1037" s="9" t="s">
        <v>18</v>
      </c>
      <c r="N1037" s="9">
        <v>3436.9</v>
      </c>
      <c r="O1037" s="9">
        <v>36</v>
      </c>
    </row>
    <row r="1038" spans="13:15" x14ac:dyDescent="0.3">
      <c r="M1038" s="11" t="s">
        <v>85</v>
      </c>
      <c r="N1038" s="11">
        <v>174.3</v>
      </c>
      <c r="O1038" s="11">
        <v>14</v>
      </c>
    </row>
    <row r="1039" spans="13:15" x14ac:dyDescent="0.3">
      <c r="M1039" s="9" t="s">
        <v>18</v>
      </c>
      <c r="N1039" s="9">
        <v>3389.93</v>
      </c>
      <c r="O1039" s="9">
        <v>35</v>
      </c>
    </row>
    <row r="1040" spans="13:15" x14ac:dyDescent="0.3">
      <c r="M1040" s="11" t="s">
        <v>46</v>
      </c>
      <c r="N1040" s="11">
        <v>509.49</v>
      </c>
      <c r="O1040" s="11">
        <v>13</v>
      </c>
    </row>
    <row r="1041" spans="13:15" x14ac:dyDescent="0.3">
      <c r="M1041" s="9" t="s">
        <v>31</v>
      </c>
      <c r="N1041" s="9">
        <v>28.11</v>
      </c>
      <c r="O1041" s="9">
        <v>3</v>
      </c>
    </row>
    <row r="1042" spans="13:15" x14ac:dyDescent="0.3">
      <c r="M1042" s="11" t="s">
        <v>64</v>
      </c>
      <c r="N1042" s="11">
        <v>1264.1300000000001</v>
      </c>
      <c r="O1042" s="11">
        <v>35</v>
      </c>
    </row>
    <row r="1043" spans="13:15" x14ac:dyDescent="0.3">
      <c r="M1043" s="9" t="s">
        <v>18</v>
      </c>
      <c r="N1043" s="9">
        <v>336.86</v>
      </c>
      <c r="O1043" s="9">
        <v>23</v>
      </c>
    </row>
    <row r="1044" spans="13:15" x14ac:dyDescent="0.3">
      <c r="M1044" s="11" t="s">
        <v>18</v>
      </c>
      <c r="N1044" s="11">
        <v>4680.8900000000003</v>
      </c>
      <c r="O1044" s="11">
        <v>45</v>
      </c>
    </row>
    <row r="1045" spans="13:15" x14ac:dyDescent="0.3">
      <c r="M1045" s="9" t="s">
        <v>18</v>
      </c>
      <c r="N1045" s="9">
        <v>325.92</v>
      </c>
      <c r="O1045" s="9">
        <v>33</v>
      </c>
    </row>
    <row r="1046" spans="13:15" x14ac:dyDescent="0.3">
      <c r="M1046" s="11" t="s">
        <v>28</v>
      </c>
      <c r="N1046" s="11">
        <v>642.41999999999996</v>
      </c>
      <c r="O1046" s="11">
        <v>6</v>
      </c>
    </row>
    <row r="1047" spans="13:15" x14ac:dyDescent="0.3">
      <c r="M1047" s="9" t="s">
        <v>168</v>
      </c>
      <c r="N1047" s="9">
        <v>662.51</v>
      </c>
      <c r="O1047" s="9">
        <v>46</v>
      </c>
    </row>
    <row r="1048" spans="13:15" x14ac:dyDescent="0.3">
      <c r="M1048" s="11" t="s">
        <v>31</v>
      </c>
      <c r="N1048" s="11">
        <v>748.83</v>
      </c>
      <c r="O1048" s="11">
        <v>21</v>
      </c>
    </row>
    <row r="1049" spans="13:15" x14ac:dyDescent="0.3">
      <c r="M1049" s="9" t="s">
        <v>23</v>
      </c>
      <c r="N1049" s="9">
        <v>3554.46</v>
      </c>
      <c r="O1049" s="9">
        <v>39</v>
      </c>
    </row>
    <row r="1050" spans="13:15" x14ac:dyDescent="0.3">
      <c r="M1050" s="11" t="s">
        <v>28</v>
      </c>
      <c r="N1050" s="11">
        <v>118.43</v>
      </c>
      <c r="O1050" s="11">
        <v>26</v>
      </c>
    </row>
    <row r="1051" spans="13:15" x14ac:dyDescent="0.3">
      <c r="M1051" s="9" t="s">
        <v>57</v>
      </c>
      <c r="N1051" s="9">
        <v>363.57</v>
      </c>
      <c r="O1051" s="9">
        <v>7</v>
      </c>
    </row>
    <row r="1052" spans="13:15" x14ac:dyDescent="0.3">
      <c r="M1052" s="11" t="s">
        <v>31</v>
      </c>
      <c r="N1052" s="11">
        <v>925.03</v>
      </c>
      <c r="O1052" s="11">
        <v>18</v>
      </c>
    </row>
    <row r="1053" spans="13:15" x14ac:dyDescent="0.3">
      <c r="M1053" s="9" t="s">
        <v>23</v>
      </c>
      <c r="N1053" s="9">
        <v>3896.39</v>
      </c>
      <c r="O1053" s="9">
        <v>19</v>
      </c>
    </row>
    <row r="1054" spans="13:15" x14ac:dyDescent="0.3">
      <c r="M1054" s="11" t="s">
        <v>79</v>
      </c>
      <c r="N1054" s="11">
        <v>53.18</v>
      </c>
      <c r="O1054" s="11">
        <v>9</v>
      </c>
    </row>
    <row r="1055" spans="13:15" x14ac:dyDescent="0.3">
      <c r="M1055" s="9" t="s">
        <v>46</v>
      </c>
      <c r="N1055" s="9">
        <v>410.43</v>
      </c>
      <c r="O1055" s="9">
        <v>46</v>
      </c>
    </row>
    <row r="1056" spans="13:15" x14ac:dyDescent="0.3">
      <c r="M1056" s="11" t="s">
        <v>76</v>
      </c>
      <c r="N1056" s="11">
        <v>5977.63</v>
      </c>
      <c r="O1056" s="11">
        <v>36</v>
      </c>
    </row>
    <row r="1057" spans="13:15" x14ac:dyDescent="0.3">
      <c r="M1057" s="9" t="s">
        <v>85</v>
      </c>
      <c r="N1057" s="9">
        <v>86.29</v>
      </c>
      <c r="O1057" s="9">
        <v>17</v>
      </c>
    </row>
    <row r="1058" spans="13:15" x14ac:dyDescent="0.3">
      <c r="M1058" s="11" t="s">
        <v>150</v>
      </c>
      <c r="N1058" s="11">
        <v>4805.92</v>
      </c>
      <c r="O1058" s="11">
        <v>34</v>
      </c>
    </row>
    <row r="1059" spans="13:15" x14ac:dyDescent="0.3">
      <c r="M1059" s="9" t="s">
        <v>28</v>
      </c>
      <c r="N1059" s="9">
        <v>152.6</v>
      </c>
      <c r="O1059" s="9">
        <v>24</v>
      </c>
    </row>
    <row r="1060" spans="13:15" x14ac:dyDescent="0.3">
      <c r="M1060" s="11" t="s">
        <v>150</v>
      </c>
      <c r="N1060" s="11">
        <v>647.78</v>
      </c>
      <c r="O1060" s="11">
        <v>6</v>
      </c>
    </row>
    <row r="1061" spans="13:15" x14ac:dyDescent="0.3">
      <c r="M1061" s="9" t="s">
        <v>57</v>
      </c>
      <c r="N1061" s="9">
        <v>1223.43</v>
      </c>
      <c r="O1061" s="9">
        <v>16</v>
      </c>
    </row>
    <row r="1062" spans="13:15" x14ac:dyDescent="0.3">
      <c r="M1062" s="11" t="s">
        <v>79</v>
      </c>
      <c r="N1062" s="11">
        <v>1515</v>
      </c>
      <c r="O1062" s="11">
        <v>49</v>
      </c>
    </row>
    <row r="1063" spans="13:15" x14ac:dyDescent="0.3">
      <c r="M1063" s="9" t="s">
        <v>37</v>
      </c>
      <c r="N1063" s="9">
        <v>180.92</v>
      </c>
      <c r="O1063" s="9">
        <v>22</v>
      </c>
    </row>
    <row r="1064" spans="13:15" x14ac:dyDescent="0.3">
      <c r="M1064" s="11" t="s">
        <v>46</v>
      </c>
      <c r="N1064" s="11">
        <v>10071.09</v>
      </c>
      <c r="O1064" s="11">
        <v>41</v>
      </c>
    </row>
    <row r="1065" spans="13:15" x14ac:dyDescent="0.3">
      <c r="M1065" s="9" t="s">
        <v>46</v>
      </c>
      <c r="N1065" s="9">
        <v>1207.02</v>
      </c>
      <c r="O1065" s="9">
        <v>13</v>
      </c>
    </row>
    <row r="1066" spans="13:15" x14ac:dyDescent="0.3">
      <c r="M1066" s="11" t="s">
        <v>28</v>
      </c>
      <c r="N1066" s="11">
        <v>176.35</v>
      </c>
      <c r="O1066" s="11">
        <v>36</v>
      </c>
    </row>
    <row r="1067" spans="13:15" x14ac:dyDescent="0.3">
      <c r="M1067" s="9" t="s">
        <v>28</v>
      </c>
      <c r="N1067" s="9">
        <v>75.94</v>
      </c>
      <c r="O1067" s="9">
        <v>9</v>
      </c>
    </row>
    <row r="1068" spans="13:15" x14ac:dyDescent="0.3">
      <c r="M1068" s="11" t="s">
        <v>23</v>
      </c>
      <c r="N1068" s="11">
        <v>473.88</v>
      </c>
      <c r="O1068" s="11">
        <v>4</v>
      </c>
    </row>
    <row r="1069" spans="13:15" x14ac:dyDescent="0.3">
      <c r="M1069" s="9" t="s">
        <v>57</v>
      </c>
      <c r="N1069" s="9">
        <v>13104.992</v>
      </c>
      <c r="O1069" s="9">
        <v>45</v>
      </c>
    </row>
    <row r="1070" spans="13:15" x14ac:dyDescent="0.3">
      <c r="M1070" s="11" t="s">
        <v>18</v>
      </c>
      <c r="N1070" s="11">
        <v>1825.42</v>
      </c>
      <c r="O1070" s="11">
        <v>19</v>
      </c>
    </row>
    <row r="1071" spans="13:15" x14ac:dyDescent="0.3">
      <c r="M1071" s="9" t="s">
        <v>31</v>
      </c>
      <c r="N1071" s="9">
        <v>1559.5</v>
      </c>
      <c r="O1071" s="9">
        <v>38</v>
      </c>
    </row>
    <row r="1072" spans="13:15" x14ac:dyDescent="0.3">
      <c r="M1072" s="11" t="s">
        <v>31</v>
      </c>
      <c r="N1072" s="11">
        <v>195.96</v>
      </c>
      <c r="O1072" s="11">
        <v>19</v>
      </c>
    </row>
    <row r="1073" spans="13:15" x14ac:dyDescent="0.3">
      <c r="M1073" s="9" t="s">
        <v>41</v>
      </c>
      <c r="N1073" s="9">
        <v>39.69</v>
      </c>
      <c r="O1073" s="9">
        <v>24</v>
      </c>
    </row>
    <row r="1074" spans="13:15" x14ac:dyDescent="0.3">
      <c r="M1074" s="11" t="s">
        <v>150</v>
      </c>
      <c r="N1074" s="11">
        <v>4203.88</v>
      </c>
      <c r="O1074" s="11">
        <v>29</v>
      </c>
    </row>
    <row r="1075" spans="13:15" x14ac:dyDescent="0.3">
      <c r="M1075" s="9" t="s">
        <v>31</v>
      </c>
      <c r="N1075" s="9">
        <v>293.27</v>
      </c>
      <c r="O1075" s="9">
        <v>21</v>
      </c>
    </row>
    <row r="1076" spans="13:15" x14ac:dyDescent="0.3">
      <c r="M1076" s="11" t="s">
        <v>18</v>
      </c>
      <c r="N1076" s="11">
        <v>120.22</v>
      </c>
      <c r="O1076" s="11">
        <v>8</v>
      </c>
    </row>
    <row r="1077" spans="13:15" x14ac:dyDescent="0.3">
      <c r="M1077" s="9" t="s">
        <v>57</v>
      </c>
      <c r="N1077" s="9">
        <v>7339.24</v>
      </c>
      <c r="O1077" s="9">
        <v>48</v>
      </c>
    </row>
    <row r="1078" spans="13:15" x14ac:dyDescent="0.3">
      <c r="M1078" s="11" t="s">
        <v>57</v>
      </c>
      <c r="N1078" s="11">
        <v>4956.7839999999997</v>
      </c>
      <c r="O1078" s="11">
        <v>15</v>
      </c>
    </row>
    <row r="1079" spans="13:15" x14ac:dyDescent="0.3">
      <c r="M1079" s="9" t="s">
        <v>28</v>
      </c>
      <c r="N1079" s="9">
        <v>1119.9100000000001</v>
      </c>
      <c r="O1079" s="9">
        <v>25</v>
      </c>
    </row>
    <row r="1080" spans="13:15" x14ac:dyDescent="0.3">
      <c r="M1080" s="11" t="s">
        <v>168</v>
      </c>
      <c r="N1080" s="11">
        <v>32.49</v>
      </c>
      <c r="O1080" s="11">
        <v>3</v>
      </c>
    </row>
    <row r="1081" spans="13:15" x14ac:dyDescent="0.3">
      <c r="M1081" s="9" t="s">
        <v>28</v>
      </c>
      <c r="N1081" s="9">
        <v>400.57</v>
      </c>
      <c r="O1081" s="9">
        <v>20</v>
      </c>
    </row>
    <row r="1082" spans="13:15" x14ac:dyDescent="0.3">
      <c r="M1082" s="11" t="s">
        <v>28</v>
      </c>
      <c r="N1082" s="11">
        <v>980.07</v>
      </c>
      <c r="O1082" s="11">
        <v>32</v>
      </c>
    </row>
    <row r="1083" spans="13:15" x14ac:dyDescent="0.3">
      <c r="M1083" s="9" t="s">
        <v>46</v>
      </c>
      <c r="N1083" s="9">
        <v>642.1</v>
      </c>
      <c r="O1083" s="9">
        <v>42</v>
      </c>
    </row>
    <row r="1084" spans="13:15" x14ac:dyDescent="0.3">
      <c r="M1084" s="11" t="s">
        <v>64</v>
      </c>
      <c r="N1084" s="11">
        <v>1225.4100000000001</v>
      </c>
      <c r="O1084" s="11">
        <v>43</v>
      </c>
    </row>
    <row r="1085" spans="13:15" x14ac:dyDescent="0.3">
      <c r="M1085" s="9" t="s">
        <v>41</v>
      </c>
      <c r="N1085" s="9">
        <v>92.31</v>
      </c>
      <c r="O1085" s="9">
        <v>3</v>
      </c>
    </row>
    <row r="1086" spans="13:15" x14ac:dyDescent="0.3">
      <c r="M1086" s="11" t="s">
        <v>50</v>
      </c>
      <c r="N1086" s="11">
        <v>1453.704</v>
      </c>
      <c r="O1086" s="11">
        <v>44</v>
      </c>
    </row>
    <row r="1087" spans="13:15" x14ac:dyDescent="0.3">
      <c r="M1087" s="9" t="s">
        <v>79</v>
      </c>
      <c r="N1087" s="9">
        <v>320.26</v>
      </c>
      <c r="O1087" s="9">
        <v>43</v>
      </c>
    </row>
    <row r="1088" spans="13:15" x14ac:dyDescent="0.3">
      <c r="M1088" s="11" t="s">
        <v>31</v>
      </c>
      <c r="N1088" s="11">
        <v>718.6</v>
      </c>
      <c r="O1088" s="11">
        <v>40</v>
      </c>
    </row>
    <row r="1089" spans="13:15" x14ac:dyDescent="0.3">
      <c r="M1089" s="9" t="s">
        <v>76</v>
      </c>
      <c r="N1089" s="9">
        <v>1368.14</v>
      </c>
      <c r="O1089" s="9">
        <v>17</v>
      </c>
    </row>
    <row r="1090" spans="13:15" x14ac:dyDescent="0.3">
      <c r="M1090" s="11" t="s">
        <v>214</v>
      </c>
      <c r="N1090" s="11">
        <v>2222.61</v>
      </c>
      <c r="O1090" s="11">
        <v>3</v>
      </c>
    </row>
    <row r="1091" spans="13:15" x14ac:dyDescent="0.3">
      <c r="M1091" s="9" t="s">
        <v>64</v>
      </c>
      <c r="N1091" s="9">
        <v>500.48</v>
      </c>
      <c r="O1091" s="9">
        <v>45</v>
      </c>
    </row>
    <row r="1092" spans="13:15" x14ac:dyDescent="0.3">
      <c r="M1092" s="11" t="s">
        <v>79</v>
      </c>
      <c r="N1092" s="11">
        <v>92.24</v>
      </c>
      <c r="O1092" s="11">
        <v>19</v>
      </c>
    </row>
    <row r="1093" spans="13:15" x14ac:dyDescent="0.3">
      <c r="M1093" s="9" t="s">
        <v>79</v>
      </c>
      <c r="N1093" s="9">
        <v>388.71</v>
      </c>
      <c r="O1093" s="9">
        <v>25</v>
      </c>
    </row>
    <row r="1094" spans="13:15" x14ac:dyDescent="0.3">
      <c r="M1094" s="11" t="s">
        <v>76</v>
      </c>
      <c r="N1094" s="11">
        <v>217.69</v>
      </c>
      <c r="O1094" s="11">
        <v>19</v>
      </c>
    </row>
    <row r="1095" spans="13:15" x14ac:dyDescent="0.3">
      <c r="M1095" s="9" t="s">
        <v>37</v>
      </c>
      <c r="N1095" s="9">
        <v>134.86000000000001</v>
      </c>
      <c r="O1095" s="9">
        <v>42</v>
      </c>
    </row>
    <row r="1096" spans="13:15" x14ac:dyDescent="0.3">
      <c r="M1096" s="11" t="s">
        <v>50</v>
      </c>
      <c r="N1096" s="11">
        <v>6618.4570000000003</v>
      </c>
      <c r="O1096" s="11">
        <v>40</v>
      </c>
    </row>
    <row r="1097" spans="13:15" x14ac:dyDescent="0.3">
      <c r="M1097" s="9" t="s">
        <v>64</v>
      </c>
      <c r="N1097" s="9">
        <v>293.52</v>
      </c>
      <c r="O1097" s="9">
        <v>31</v>
      </c>
    </row>
    <row r="1098" spans="13:15" x14ac:dyDescent="0.3">
      <c r="M1098" s="11" t="s">
        <v>18</v>
      </c>
      <c r="N1098" s="11">
        <v>1227.18</v>
      </c>
      <c r="O1098" s="11">
        <v>50</v>
      </c>
    </row>
    <row r="1099" spans="13:15" x14ac:dyDescent="0.3">
      <c r="M1099" s="9" t="s">
        <v>31</v>
      </c>
      <c r="N1099" s="9">
        <v>1031.06</v>
      </c>
      <c r="O1099" s="9">
        <v>9</v>
      </c>
    </row>
    <row r="1100" spans="13:15" x14ac:dyDescent="0.3">
      <c r="M1100" s="11" t="s">
        <v>64</v>
      </c>
      <c r="N1100" s="11">
        <v>396.69</v>
      </c>
      <c r="O1100" s="11">
        <v>12</v>
      </c>
    </row>
    <row r="1101" spans="13:15" x14ac:dyDescent="0.3">
      <c r="M1101" s="9" t="s">
        <v>76</v>
      </c>
      <c r="N1101" s="9">
        <v>340.97</v>
      </c>
      <c r="O1101" s="9">
        <v>33</v>
      </c>
    </row>
    <row r="1102" spans="13:15" x14ac:dyDescent="0.3">
      <c r="M1102" s="11" t="s">
        <v>50</v>
      </c>
      <c r="N1102" s="11">
        <v>5139.8819999999996</v>
      </c>
      <c r="O1102" s="11">
        <v>48</v>
      </c>
    </row>
    <row r="1103" spans="13:15" x14ac:dyDescent="0.3">
      <c r="M1103" s="9" t="s">
        <v>41</v>
      </c>
      <c r="N1103" s="9">
        <v>48.24</v>
      </c>
      <c r="O1103" s="9">
        <v>17</v>
      </c>
    </row>
    <row r="1104" spans="13:15" x14ac:dyDescent="0.3">
      <c r="M1104" s="11" t="s">
        <v>46</v>
      </c>
      <c r="N1104" s="11">
        <v>4733.88</v>
      </c>
      <c r="O1104" s="11">
        <v>39</v>
      </c>
    </row>
    <row r="1105" spans="13:15" x14ac:dyDescent="0.3">
      <c r="M1105" s="9" t="s">
        <v>28</v>
      </c>
      <c r="N1105" s="9">
        <v>25.82</v>
      </c>
      <c r="O1105" s="9">
        <v>4</v>
      </c>
    </row>
    <row r="1106" spans="13:15" x14ac:dyDescent="0.3">
      <c r="M1106" s="11" t="s">
        <v>28</v>
      </c>
      <c r="N1106" s="11">
        <v>144.94999999999999</v>
      </c>
      <c r="O1106" s="11">
        <v>7</v>
      </c>
    </row>
    <row r="1107" spans="13:15" x14ac:dyDescent="0.3">
      <c r="M1107" s="9" t="s">
        <v>50</v>
      </c>
      <c r="N1107" s="9">
        <v>462.36599999999999</v>
      </c>
      <c r="O1107" s="9">
        <v>27</v>
      </c>
    </row>
    <row r="1108" spans="13:15" x14ac:dyDescent="0.3">
      <c r="M1108" s="11" t="s">
        <v>31</v>
      </c>
      <c r="N1108" s="11">
        <v>138.91</v>
      </c>
      <c r="O1108" s="11">
        <v>7</v>
      </c>
    </row>
    <row r="1109" spans="13:15" x14ac:dyDescent="0.3">
      <c r="M1109" s="9" t="s">
        <v>31</v>
      </c>
      <c r="N1109" s="9">
        <v>1760.35</v>
      </c>
      <c r="O1109" s="9">
        <v>48</v>
      </c>
    </row>
    <row r="1110" spans="13:15" x14ac:dyDescent="0.3">
      <c r="M1110" s="11" t="s">
        <v>150</v>
      </c>
      <c r="N1110" s="11">
        <v>979.52</v>
      </c>
      <c r="O1110" s="11">
        <v>17</v>
      </c>
    </row>
    <row r="1111" spans="13:15" x14ac:dyDescent="0.3">
      <c r="M1111" s="9" t="s">
        <v>50</v>
      </c>
      <c r="N1111" s="9">
        <v>503.32749999999999</v>
      </c>
      <c r="O1111" s="9">
        <v>5</v>
      </c>
    </row>
    <row r="1112" spans="13:15" x14ac:dyDescent="0.3">
      <c r="M1112" s="11" t="s">
        <v>102</v>
      </c>
      <c r="N1112" s="11">
        <v>61.77</v>
      </c>
      <c r="O1112" s="11">
        <v>37</v>
      </c>
    </row>
    <row r="1113" spans="13:15" x14ac:dyDescent="0.3">
      <c r="M1113" s="9" t="s">
        <v>64</v>
      </c>
      <c r="N1113" s="9">
        <v>90.58</v>
      </c>
      <c r="O1113" s="9">
        <v>7</v>
      </c>
    </row>
    <row r="1114" spans="13:15" x14ac:dyDescent="0.3">
      <c r="M1114" s="11" t="s">
        <v>64</v>
      </c>
      <c r="N1114" s="11">
        <v>1562.69</v>
      </c>
      <c r="O1114" s="11">
        <v>43</v>
      </c>
    </row>
    <row r="1115" spans="13:15" x14ac:dyDescent="0.3">
      <c r="M1115" s="9" t="s">
        <v>46</v>
      </c>
      <c r="N1115" s="9">
        <v>2893.31</v>
      </c>
      <c r="O1115" s="9">
        <v>31</v>
      </c>
    </row>
    <row r="1116" spans="13:15" x14ac:dyDescent="0.3">
      <c r="M1116" s="11" t="s">
        <v>102</v>
      </c>
      <c r="N1116" s="11">
        <v>46.34</v>
      </c>
      <c r="O1116" s="11">
        <v>10</v>
      </c>
    </row>
    <row r="1117" spans="13:15" x14ac:dyDescent="0.3">
      <c r="M1117" s="9" t="s">
        <v>102</v>
      </c>
      <c r="N1117" s="9">
        <v>256.64</v>
      </c>
      <c r="O1117" s="9">
        <v>42</v>
      </c>
    </row>
    <row r="1118" spans="13:15" x14ac:dyDescent="0.3">
      <c r="M1118" s="11" t="s">
        <v>50</v>
      </c>
      <c r="N1118" s="11">
        <v>3821.0390000000002</v>
      </c>
      <c r="O1118" s="11">
        <v>38</v>
      </c>
    </row>
    <row r="1119" spans="13:15" x14ac:dyDescent="0.3">
      <c r="M1119" s="9" t="s">
        <v>85</v>
      </c>
      <c r="N1119" s="9">
        <v>48.37</v>
      </c>
      <c r="O1119" s="9">
        <v>16</v>
      </c>
    </row>
    <row r="1120" spans="13:15" x14ac:dyDescent="0.3">
      <c r="M1120" s="11" t="s">
        <v>79</v>
      </c>
      <c r="N1120" s="11">
        <v>282.48</v>
      </c>
      <c r="O1120" s="11">
        <v>39</v>
      </c>
    </row>
    <row r="1121" spans="13:15" x14ac:dyDescent="0.3">
      <c r="M1121" s="9" t="s">
        <v>76</v>
      </c>
      <c r="N1121" s="9">
        <v>170.45</v>
      </c>
      <c r="O1121" s="9">
        <v>4</v>
      </c>
    </row>
    <row r="1122" spans="13:15" x14ac:dyDescent="0.3">
      <c r="M1122" s="11" t="s">
        <v>28</v>
      </c>
      <c r="N1122" s="11">
        <v>187.13</v>
      </c>
      <c r="O1122" s="11">
        <v>31</v>
      </c>
    </row>
    <row r="1123" spans="13:15" x14ac:dyDescent="0.3">
      <c r="M1123" s="9" t="s">
        <v>79</v>
      </c>
      <c r="N1123" s="9">
        <v>59.62</v>
      </c>
      <c r="O1123" s="9">
        <v>10</v>
      </c>
    </row>
    <row r="1124" spans="13:15" x14ac:dyDescent="0.3">
      <c r="M1124" s="11" t="s">
        <v>168</v>
      </c>
      <c r="N1124" s="11">
        <v>356.09</v>
      </c>
      <c r="O1124" s="11">
        <v>23</v>
      </c>
    </row>
    <row r="1125" spans="13:15" x14ac:dyDescent="0.3">
      <c r="M1125" s="9" t="s">
        <v>50</v>
      </c>
      <c r="N1125" s="9">
        <v>7164.7434999999996</v>
      </c>
      <c r="O1125" s="9">
        <v>44</v>
      </c>
    </row>
    <row r="1126" spans="13:15" x14ac:dyDescent="0.3">
      <c r="M1126" s="11" t="s">
        <v>31</v>
      </c>
      <c r="N1126" s="11">
        <v>2427.25</v>
      </c>
      <c r="O1126" s="11">
        <v>25</v>
      </c>
    </row>
    <row r="1127" spans="13:15" x14ac:dyDescent="0.3">
      <c r="M1127" s="9" t="s">
        <v>41</v>
      </c>
      <c r="N1127" s="9">
        <v>81.099999999999994</v>
      </c>
      <c r="O1127" s="9">
        <v>29</v>
      </c>
    </row>
    <row r="1128" spans="13:15" x14ac:dyDescent="0.3">
      <c r="M1128" s="11" t="s">
        <v>23</v>
      </c>
      <c r="N1128" s="11">
        <v>789.94</v>
      </c>
      <c r="O1128" s="11">
        <v>31</v>
      </c>
    </row>
    <row r="1129" spans="13:15" x14ac:dyDescent="0.3">
      <c r="M1129" s="9" t="s">
        <v>50</v>
      </c>
      <c r="N1129" s="9">
        <v>469.83749999999998</v>
      </c>
      <c r="O1129" s="9">
        <v>8</v>
      </c>
    </row>
    <row r="1130" spans="13:15" x14ac:dyDescent="0.3">
      <c r="M1130" s="11" t="s">
        <v>28</v>
      </c>
      <c r="N1130" s="11">
        <v>17.7</v>
      </c>
      <c r="O1130" s="11">
        <v>3</v>
      </c>
    </row>
    <row r="1131" spans="13:15" x14ac:dyDescent="0.3">
      <c r="M1131" s="9" t="s">
        <v>28</v>
      </c>
      <c r="N1131" s="9">
        <v>368.04</v>
      </c>
      <c r="O1131" s="9">
        <v>19</v>
      </c>
    </row>
    <row r="1132" spans="13:15" x14ac:dyDescent="0.3">
      <c r="M1132" s="11" t="s">
        <v>28</v>
      </c>
      <c r="N1132" s="11">
        <v>941.13</v>
      </c>
      <c r="O1132" s="11">
        <v>20</v>
      </c>
    </row>
    <row r="1133" spans="13:15" x14ac:dyDescent="0.3">
      <c r="M1133" s="9" t="s">
        <v>79</v>
      </c>
      <c r="N1133" s="9">
        <v>109.9</v>
      </c>
      <c r="O1133" s="9">
        <v>16</v>
      </c>
    </row>
    <row r="1134" spans="13:15" x14ac:dyDescent="0.3">
      <c r="M1134" s="11" t="s">
        <v>50</v>
      </c>
      <c r="N1134" s="11">
        <v>6335.8575000000001</v>
      </c>
      <c r="O1134" s="11">
        <v>49</v>
      </c>
    </row>
    <row r="1135" spans="13:15" x14ac:dyDescent="0.3">
      <c r="M1135" s="9" t="s">
        <v>102</v>
      </c>
      <c r="N1135" s="9">
        <v>28.82</v>
      </c>
      <c r="O1135" s="9">
        <v>19</v>
      </c>
    </row>
    <row r="1136" spans="13:15" x14ac:dyDescent="0.3">
      <c r="M1136" s="11" t="s">
        <v>28</v>
      </c>
      <c r="N1136" s="11">
        <v>306.3</v>
      </c>
      <c r="O1136" s="11">
        <v>34</v>
      </c>
    </row>
    <row r="1137" spans="13:15" x14ac:dyDescent="0.3">
      <c r="M1137" s="9" t="s">
        <v>31</v>
      </c>
      <c r="N1137" s="9">
        <v>20.25</v>
      </c>
      <c r="O1137" s="9">
        <v>4</v>
      </c>
    </row>
    <row r="1138" spans="13:15" x14ac:dyDescent="0.3">
      <c r="M1138" s="11" t="s">
        <v>23</v>
      </c>
      <c r="N1138" s="11">
        <v>1379.98</v>
      </c>
      <c r="O1138" s="11">
        <v>12</v>
      </c>
    </row>
    <row r="1139" spans="13:15" x14ac:dyDescent="0.3">
      <c r="M1139" s="9" t="s">
        <v>18</v>
      </c>
      <c r="N1139" s="9">
        <v>467</v>
      </c>
      <c r="O1139" s="9">
        <v>25</v>
      </c>
    </row>
    <row r="1140" spans="13:15" x14ac:dyDescent="0.3">
      <c r="M1140" s="11" t="s">
        <v>23</v>
      </c>
      <c r="N1140" s="11">
        <v>160.52000000000001</v>
      </c>
      <c r="O1140" s="11">
        <v>3</v>
      </c>
    </row>
    <row r="1141" spans="13:15" x14ac:dyDescent="0.3">
      <c r="M1141" s="9" t="s">
        <v>79</v>
      </c>
      <c r="N1141" s="9">
        <v>76.599999999999994</v>
      </c>
      <c r="O1141" s="9">
        <v>16</v>
      </c>
    </row>
    <row r="1142" spans="13:15" x14ac:dyDescent="0.3">
      <c r="M1142" s="11" t="s">
        <v>18</v>
      </c>
      <c r="N1142" s="11">
        <v>1270.03</v>
      </c>
      <c r="O1142" s="11">
        <v>50</v>
      </c>
    </row>
    <row r="1143" spans="13:15" x14ac:dyDescent="0.3">
      <c r="M1143" s="9" t="s">
        <v>18</v>
      </c>
      <c r="N1143" s="9">
        <v>71.2</v>
      </c>
      <c r="O1143" s="9">
        <v>9</v>
      </c>
    </row>
    <row r="1144" spans="13:15" x14ac:dyDescent="0.3">
      <c r="M1144" s="11" t="s">
        <v>79</v>
      </c>
      <c r="N1144" s="11">
        <v>472.35</v>
      </c>
      <c r="O1144" s="11">
        <v>31</v>
      </c>
    </row>
    <row r="1145" spans="13:15" x14ac:dyDescent="0.3">
      <c r="M1145" s="9" t="s">
        <v>168</v>
      </c>
      <c r="N1145" s="9">
        <v>104.82</v>
      </c>
      <c r="O1145" s="9">
        <v>23</v>
      </c>
    </row>
    <row r="1146" spans="13:15" x14ac:dyDescent="0.3">
      <c r="M1146" s="11" t="s">
        <v>76</v>
      </c>
      <c r="N1146" s="11">
        <v>171.14</v>
      </c>
      <c r="O1146" s="11">
        <v>26</v>
      </c>
    </row>
    <row r="1147" spans="13:15" x14ac:dyDescent="0.3">
      <c r="M1147" s="9" t="s">
        <v>28</v>
      </c>
      <c r="N1147" s="9">
        <v>135.86000000000001</v>
      </c>
      <c r="O1147" s="9">
        <v>27</v>
      </c>
    </row>
    <row r="1148" spans="13:15" x14ac:dyDescent="0.3">
      <c r="M1148" s="11" t="s">
        <v>23</v>
      </c>
      <c r="N1148" s="11">
        <v>742.84</v>
      </c>
      <c r="O1148" s="11">
        <v>9</v>
      </c>
    </row>
    <row r="1149" spans="13:15" x14ac:dyDescent="0.3">
      <c r="M1149" s="9" t="s">
        <v>50</v>
      </c>
      <c r="N1149" s="9">
        <v>448.36649999999997</v>
      </c>
      <c r="O1149" s="9">
        <v>3</v>
      </c>
    </row>
    <row r="1150" spans="13:15" x14ac:dyDescent="0.3">
      <c r="M1150" s="11" t="s">
        <v>50</v>
      </c>
      <c r="N1150" s="11">
        <v>3814.1709999999998</v>
      </c>
      <c r="O1150" s="11">
        <v>35</v>
      </c>
    </row>
    <row r="1151" spans="13:15" x14ac:dyDescent="0.3">
      <c r="M1151" s="9" t="s">
        <v>50</v>
      </c>
      <c r="N1151" s="9">
        <v>276.029</v>
      </c>
      <c r="O1151" s="9">
        <v>39</v>
      </c>
    </row>
    <row r="1152" spans="13:15" x14ac:dyDescent="0.3">
      <c r="M1152" s="11" t="s">
        <v>46</v>
      </c>
      <c r="N1152" s="11">
        <v>1566.8</v>
      </c>
      <c r="O1152" s="11">
        <v>3</v>
      </c>
    </row>
    <row r="1153" spans="13:15" x14ac:dyDescent="0.3">
      <c r="M1153" s="9" t="s">
        <v>41</v>
      </c>
      <c r="N1153" s="9">
        <v>53.33</v>
      </c>
      <c r="O1153" s="9">
        <v>31</v>
      </c>
    </row>
    <row r="1154" spans="13:15" x14ac:dyDescent="0.3">
      <c r="M1154" s="11" t="s">
        <v>64</v>
      </c>
      <c r="N1154" s="11">
        <v>1105.6600000000001</v>
      </c>
      <c r="O1154" s="11">
        <v>39</v>
      </c>
    </row>
    <row r="1155" spans="13:15" x14ac:dyDescent="0.3">
      <c r="M1155" s="9" t="s">
        <v>150</v>
      </c>
      <c r="N1155" s="9">
        <v>131.27000000000001</v>
      </c>
      <c r="O1155" s="9">
        <v>1</v>
      </c>
    </row>
    <row r="1156" spans="13:15" x14ac:dyDescent="0.3">
      <c r="M1156" s="11" t="s">
        <v>64</v>
      </c>
      <c r="N1156" s="11">
        <v>3981.23</v>
      </c>
      <c r="O1156" s="11">
        <v>21</v>
      </c>
    </row>
    <row r="1157" spans="13:15" x14ac:dyDescent="0.3">
      <c r="M1157" s="9" t="s">
        <v>64</v>
      </c>
      <c r="N1157" s="9">
        <v>8289.51</v>
      </c>
      <c r="O1157" s="9">
        <v>50</v>
      </c>
    </row>
    <row r="1158" spans="13:15" x14ac:dyDescent="0.3">
      <c r="M1158" s="11" t="s">
        <v>50</v>
      </c>
      <c r="N1158" s="11">
        <v>2912.0149999999999</v>
      </c>
      <c r="O1158" s="11">
        <v>37</v>
      </c>
    </row>
    <row r="1159" spans="13:15" x14ac:dyDescent="0.3">
      <c r="M1159" s="9" t="s">
        <v>79</v>
      </c>
      <c r="N1159" s="9">
        <v>376.21</v>
      </c>
      <c r="O1159" s="9">
        <v>19</v>
      </c>
    </row>
    <row r="1160" spans="13:15" x14ac:dyDescent="0.3">
      <c r="M1160" s="11" t="s">
        <v>50</v>
      </c>
      <c r="N1160" s="11">
        <v>831.58050000000003</v>
      </c>
      <c r="O1160" s="11">
        <v>44</v>
      </c>
    </row>
    <row r="1161" spans="13:15" x14ac:dyDescent="0.3">
      <c r="M1161" s="9" t="s">
        <v>64</v>
      </c>
      <c r="N1161" s="9">
        <v>1337.08</v>
      </c>
      <c r="O1161" s="9">
        <v>29</v>
      </c>
    </row>
    <row r="1162" spans="13:15" x14ac:dyDescent="0.3">
      <c r="M1162" s="11" t="s">
        <v>31</v>
      </c>
      <c r="N1162" s="11">
        <v>1009.8</v>
      </c>
      <c r="O1162" s="11">
        <v>45</v>
      </c>
    </row>
    <row r="1163" spans="13:15" x14ac:dyDescent="0.3">
      <c r="M1163" s="9" t="s">
        <v>79</v>
      </c>
      <c r="N1163" s="9">
        <v>105.94</v>
      </c>
      <c r="O1163" s="9">
        <v>7</v>
      </c>
    </row>
    <row r="1164" spans="13:15" x14ac:dyDescent="0.3">
      <c r="M1164" s="11" t="s">
        <v>79</v>
      </c>
      <c r="N1164" s="11">
        <v>706.91</v>
      </c>
      <c r="O1164" s="11">
        <v>34</v>
      </c>
    </row>
    <row r="1165" spans="13:15" x14ac:dyDescent="0.3">
      <c r="M1165" s="9" t="s">
        <v>41</v>
      </c>
      <c r="N1165" s="9">
        <v>71.319999999999993</v>
      </c>
      <c r="O1165" s="9">
        <v>42</v>
      </c>
    </row>
    <row r="1166" spans="13:15" x14ac:dyDescent="0.3">
      <c r="M1166" s="11" t="s">
        <v>79</v>
      </c>
      <c r="N1166" s="11">
        <v>546.01</v>
      </c>
      <c r="O1166" s="11">
        <v>32</v>
      </c>
    </row>
    <row r="1167" spans="13:15" x14ac:dyDescent="0.3">
      <c r="M1167" s="9" t="s">
        <v>150</v>
      </c>
      <c r="N1167" s="9">
        <v>3081.33</v>
      </c>
      <c r="O1167" s="9">
        <v>31</v>
      </c>
    </row>
    <row r="1168" spans="13:15" x14ac:dyDescent="0.3">
      <c r="M1168" s="11" t="s">
        <v>28</v>
      </c>
      <c r="N1168" s="11">
        <v>1638.2</v>
      </c>
      <c r="O1168" s="11">
        <v>31</v>
      </c>
    </row>
    <row r="1169" spans="13:15" x14ac:dyDescent="0.3">
      <c r="M1169" s="9" t="s">
        <v>18</v>
      </c>
      <c r="N1169" s="9">
        <v>823.78</v>
      </c>
      <c r="O1169" s="9">
        <v>37</v>
      </c>
    </row>
    <row r="1170" spans="13:15" x14ac:dyDescent="0.3">
      <c r="M1170" s="11" t="s">
        <v>79</v>
      </c>
      <c r="N1170" s="11">
        <v>434.62</v>
      </c>
      <c r="O1170" s="11">
        <v>40</v>
      </c>
    </row>
    <row r="1171" spans="13:15" x14ac:dyDescent="0.3">
      <c r="M1171" s="9" t="s">
        <v>79</v>
      </c>
      <c r="N1171" s="9">
        <v>1326.09</v>
      </c>
      <c r="O1171" s="9">
        <v>3</v>
      </c>
    </row>
    <row r="1172" spans="13:15" x14ac:dyDescent="0.3">
      <c r="M1172" s="11" t="s">
        <v>18</v>
      </c>
      <c r="N1172" s="11">
        <v>8.48</v>
      </c>
      <c r="O1172" s="11">
        <v>1</v>
      </c>
    </row>
    <row r="1173" spans="13:15" x14ac:dyDescent="0.3">
      <c r="M1173" s="9" t="s">
        <v>76</v>
      </c>
      <c r="N1173" s="9">
        <v>3089.06</v>
      </c>
      <c r="O1173" s="9">
        <v>50</v>
      </c>
    </row>
    <row r="1174" spans="13:15" x14ac:dyDescent="0.3">
      <c r="M1174" s="11" t="s">
        <v>31</v>
      </c>
      <c r="N1174" s="11">
        <v>1082.45</v>
      </c>
      <c r="O1174" s="11">
        <v>28</v>
      </c>
    </row>
    <row r="1175" spans="13:15" x14ac:dyDescent="0.3">
      <c r="M1175" s="9" t="s">
        <v>18</v>
      </c>
      <c r="N1175" s="9">
        <v>804.14</v>
      </c>
      <c r="O1175" s="9">
        <v>50</v>
      </c>
    </row>
    <row r="1176" spans="13:15" x14ac:dyDescent="0.3">
      <c r="M1176" s="11" t="s">
        <v>31</v>
      </c>
      <c r="N1176" s="11">
        <v>1734.4</v>
      </c>
      <c r="O1176" s="11">
        <v>49</v>
      </c>
    </row>
    <row r="1177" spans="13:15" x14ac:dyDescent="0.3">
      <c r="M1177" s="9" t="s">
        <v>46</v>
      </c>
      <c r="N1177" s="9">
        <v>5549.79</v>
      </c>
      <c r="O1177" s="9">
        <v>47</v>
      </c>
    </row>
    <row r="1178" spans="13:15" x14ac:dyDescent="0.3">
      <c r="M1178" s="11" t="s">
        <v>85</v>
      </c>
      <c r="N1178" s="11">
        <v>195.51</v>
      </c>
      <c r="O1178" s="11">
        <v>37</v>
      </c>
    </row>
    <row r="1179" spans="13:15" x14ac:dyDescent="0.3">
      <c r="M1179" s="9" t="s">
        <v>28</v>
      </c>
      <c r="N1179" s="9">
        <v>195.11</v>
      </c>
      <c r="O1179" s="9">
        <v>28</v>
      </c>
    </row>
    <row r="1180" spans="13:15" x14ac:dyDescent="0.3">
      <c r="M1180" s="11" t="s">
        <v>18</v>
      </c>
      <c r="N1180" s="11">
        <v>381.69</v>
      </c>
      <c r="O1180" s="11">
        <v>8</v>
      </c>
    </row>
    <row r="1181" spans="13:15" x14ac:dyDescent="0.3">
      <c r="M1181" s="9" t="s">
        <v>168</v>
      </c>
      <c r="N1181" s="9">
        <v>693.06</v>
      </c>
      <c r="O1181" s="9">
        <v>18</v>
      </c>
    </row>
    <row r="1182" spans="13:15" x14ac:dyDescent="0.3">
      <c r="M1182" s="11" t="s">
        <v>79</v>
      </c>
      <c r="N1182" s="11">
        <v>60.68</v>
      </c>
      <c r="O1182" s="11">
        <v>29</v>
      </c>
    </row>
    <row r="1183" spans="13:15" x14ac:dyDescent="0.3">
      <c r="M1183" s="9" t="s">
        <v>64</v>
      </c>
      <c r="N1183" s="9">
        <v>120.03</v>
      </c>
      <c r="O1183" s="9">
        <v>7</v>
      </c>
    </row>
    <row r="1184" spans="13:15" x14ac:dyDescent="0.3">
      <c r="M1184" s="11" t="s">
        <v>31</v>
      </c>
      <c r="N1184" s="11">
        <v>1785.02</v>
      </c>
      <c r="O1184" s="11">
        <v>32</v>
      </c>
    </row>
    <row r="1185" spans="13:15" x14ac:dyDescent="0.3">
      <c r="M1185" s="9" t="s">
        <v>18</v>
      </c>
      <c r="N1185" s="9">
        <v>520.49</v>
      </c>
      <c r="O1185" s="9">
        <v>9</v>
      </c>
    </row>
    <row r="1186" spans="13:15" x14ac:dyDescent="0.3">
      <c r="M1186" s="11" t="s">
        <v>23</v>
      </c>
      <c r="N1186" s="11">
        <v>709.37</v>
      </c>
      <c r="O1186" s="11">
        <v>8</v>
      </c>
    </row>
    <row r="1187" spans="13:15" x14ac:dyDescent="0.3">
      <c r="M1187" s="9" t="s">
        <v>18</v>
      </c>
      <c r="N1187" s="9">
        <v>118.95</v>
      </c>
      <c r="O1187" s="9">
        <v>9</v>
      </c>
    </row>
    <row r="1188" spans="13:15" x14ac:dyDescent="0.3">
      <c r="M1188" s="11" t="s">
        <v>79</v>
      </c>
      <c r="N1188" s="11">
        <v>5642.18</v>
      </c>
      <c r="O1188" s="11">
        <v>19</v>
      </c>
    </row>
    <row r="1189" spans="13:15" x14ac:dyDescent="0.3">
      <c r="M1189" s="9" t="s">
        <v>76</v>
      </c>
      <c r="N1189" s="9">
        <v>70.91</v>
      </c>
      <c r="O1189" s="9">
        <v>1</v>
      </c>
    </row>
    <row r="1190" spans="13:15" x14ac:dyDescent="0.3">
      <c r="M1190" s="11" t="s">
        <v>18</v>
      </c>
      <c r="N1190" s="11">
        <v>5051.8900000000003</v>
      </c>
      <c r="O1190" s="11">
        <v>47</v>
      </c>
    </row>
    <row r="1191" spans="13:15" x14ac:dyDescent="0.3">
      <c r="M1191" s="9" t="s">
        <v>18</v>
      </c>
      <c r="N1191" s="9">
        <v>94.35</v>
      </c>
      <c r="O1191" s="9">
        <v>8</v>
      </c>
    </row>
    <row r="1192" spans="13:15" x14ac:dyDescent="0.3">
      <c r="M1192" s="11" t="s">
        <v>50</v>
      </c>
      <c r="N1192" s="11">
        <v>504.6705</v>
      </c>
      <c r="O1192" s="11">
        <v>3</v>
      </c>
    </row>
    <row r="1193" spans="13:15" x14ac:dyDescent="0.3">
      <c r="M1193" s="9" t="s">
        <v>57</v>
      </c>
      <c r="N1193" s="9">
        <v>26622.55</v>
      </c>
      <c r="O1193" s="9">
        <v>49</v>
      </c>
    </row>
    <row r="1194" spans="13:15" x14ac:dyDescent="0.3">
      <c r="M1194" s="11" t="s">
        <v>31</v>
      </c>
      <c r="N1194" s="11">
        <v>1541.92</v>
      </c>
      <c r="O1194" s="11">
        <v>38</v>
      </c>
    </row>
    <row r="1195" spans="13:15" x14ac:dyDescent="0.3">
      <c r="M1195" s="9" t="s">
        <v>79</v>
      </c>
      <c r="N1195" s="9">
        <v>247.34</v>
      </c>
      <c r="O1195" s="9">
        <v>6</v>
      </c>
    </row>
    <row r="1196" spans="13:15" x14ac:dyDescent="0.3">
      <c r="M1196" s="11" t="s">
        <v>50</v>
      </c>
      <c r="N1196" s="11">
        <v>220.78749999999999</v>
      </c>
      <c r="O1196" s="11">
        <v>5</v>
      </c>
    </row>
    <row r="1197" spans="13:15" x14ac:dyDescent="0.3">
      <c r="M1197" s="9" t="s">
        <v>41</v>
      </c>
      <c r="N1197" s="9">
        <v>288.56</v>
      </c>
      <c r="O1197" s="9">
        <v>30</v>
      </c>
    </row>
    <row r="1198" spans="13:15" x14ac:dyDescent="0.3">
      <c r="M1198" s="11" t="s">
        <v>23</v>
      </c>
      <c r="N1198" s="11">
        <v>3524.55</v>
      </c>
      <c r="O1198" s="11">
        <v>29</v>
      </c>
    </row>
    <row r="1199" spans="13:15" x14ac:dyDescent="0.3">
      <c r="M1199" s="9" t="s">
        <v>31</v>
      </c>
      <c r="N1199" s="9">
        <v>32.51</v>
      </c>
      <c r="O1199" s="9">
        <v>1</v>
      </c>
    </row>
    <row r="1200" spans="13:15" x14ac:dyDescent="0.3">
      <c r="M1200" s="11" t="s">
        <v>50</v>
      </c>
      <c r="N1200" s="11">
        <v>6330.0860000000002</v>
      </c>
      <c r="O1200" s="11">
        <v>39</v>
      </c>
    </row>
    <row r="1201" spans="13:15" x14ac:dyDescent="0.3">
      <c r="M1201" s="9" t="s">
        <v>76</v>
      </c>
      <c r="N1201" s="9">
        <v>169.18</v>
      </c>
      <c r="O1201" s="9">
        <v>20</v>
      </c>
    </row>
    <row r="1202" spans="13:15" x14ac:dyDescent="0.3">
      <c r="M1202" s="11" t="s">
        <v>50</v>
      </c>
      <c r="N1202" s="11">
        <v>5347.9875000000002</v>
      </c>
      <c r="O1202" s="11">
        <v>31</v>
      </c>
    </row>
    <row r="1203" spans="13:15" x14ac:dyDescent="0.3">
      <c r="M1203" s="9" t="s">
        <v>41</v>
      </c>
      <c r="N1203" s="9">
        <v>58.14</v>
      </c>
      <c r="O1203" s="9">
        <v>21</v>
      </c>
    </row>
    <row r="1204" spans="13:15" x14ac:dyDescent="0.3">
      <c r="M1204" s="11" t="s">
        <v>18</v>
      </c>
      <c r="N1204" s="11">
        <v>451.32</v>
      </c>
      <c r="O1204" s="11">
        <v>42</v>
      </c>
    </row>
    <row r="1205" spans="13:15" x14ac:dyDescent="0.3">
      <c r="M1205" s="9" t="s">
        <v>31</v>
      </c>
      <c r="N1205" s="9">
        <v>649.71</v>
      </c>
      <c r="O1205" s="9">
        <v>22</v>
      </c>
    </row>
    <row r="1206" spans="13:15" x14ac:dyDescent="0.3">
      <c r="M1206" s="11" t="s">
        <v>79</v>
      </c>
      <c r="N1206" s="11">
        <v>187.37</v>
      </c>
      <c r="O1206" s="11">
        <v>37</v>
      </c>
    </row>
    <row r="1207" spans="13:15" x14ac:dyDescent="0.3">
      <c r="M1207" s="9" t="s">
        <v>28</v>
      </c>
      <c r="N1207" s="9">
        <v>676.26</v>
      </c>
      <c r="O1207" s="9">
        <v>34</v>
      </c>
    </row>
    <row r="1208" spans="13:15" x14ac:dyDescent="0.3">
      <c r="M1208" s="11" t="s">
        <v>76</v>
      </c>
      <c r="N1208" s="11">
        <v>3702.92</v>
      </c>
      <c r="O1208" s="11">
        <v>49</v>
      </c>
    </row>
    <row r="1209" spans="13:15" x14ac:dyDescent="0.3">
      <c r="M1209" s="9" t="s">
        <v>79</v>
      </c>
      <c r="N1209" s="9">
        <v>137.07</v>
      </c>
      <c r="O1209" s="9">
        <v>38</v>
      </c>
    </row>
    <row r="1210" spans="13:15" x14ac:dyDescent="0.3">
      <c r="M1210" s="11" t="s">
        <v>28</v>
      </c>
      <c r="N1210" s="11">
        <v>241.92</v>
      </c>
      <c r="O1210" s="11">
        <v>26</v>
      </c>
    </row>
    <row r="1211" spans="13:15" x14ac:dyDescent="0.3">
      <c r="M1211" s="9" t="s">
        <v>76</v>
      </c>
      <c r="N1211" s="9">
        <v>1717.88</v>
      </c>
      <c r="O1211" s="9">
        <v>28</v>
      </c>
    </row>
    <row r="1212" spans="13:15" x14ac:dyDescent="0.3">
      <c r="M1212" s="11" t="s">
        <v>28</v>
      </c>
      <c r="N1212" s="11">
        <v>614.91</v>
      </c>
      <c r="O1212" s="11">
        <v>19</v>
      </c>
    </row>
    <row r="1213" spans="13:15" x14ac:dyDescent="0.3">
      <c r="M1213" s="9" t="s">
        <v>50</v>
      </c>
      <c r="N1213" s="9">
        <v>1029.8855000000001</v>
      </c>
      <c r="O1213" s="9">
        <v>6</v>
      </c>
    </row>
    <row r="1214" spans="13:15" x14ac:dyDescent="0.3">
      <c r="M1214" s="11" t="s">
        <v>28</v>
      </c>
      <c r="N1214" s="11">
        <v>19.34</v>
      </c>
      <c r="O1214" s="11">
        <v>3</v>
      </c>
    </row>
    <row r="1215" spans="13:15" x14ac:dyDescent="0.3">
      <c r="M1215" s="9" t="s">
        <v>64</v>
      </c>
      <c r="N1215" s="9">
        <v>170.35</v>
      </c>
      <c r="O1215" s="9">
        <v>10</v>
      </c>
    </row>
    <row r="1216" spans="13:15" x14ac:dyDescent="0.3">
      <c r="M1216" s="11" t="s">
        <v>50</v>
      </c>
      <c r="N1216" s="11">
        <v>667.99800000000005</v>
      </c>
      <c r="O1216" s="11">
        <v>23</v>
      </c>
    </row>
    <row r="1217" spans="13:15" x14ac:dyDescent="0.3">
      <c r="M1217" s="9" t="s">
        <v>50</v>
      </c>
      <c r="N1217" s="9">
        <v>1529.0139999999999</v>
      </c>
      <c r="O1217" s="9">
        <v>17</v>
      </c>
    </row>
    <row r="1218" spans="13:15" x14ac:dyDescent="0.3">
      <c r="M1218" s="11" t="s">
        <v>79</v>
      </c>
      <c r="N1218" s="11">
        <v>501.32</v>
      </c>
      <c r="O1218" s="11">
        <v>30</v>
      </c>
    </row>
    <row r="1219" spans="13:15" x14ac:dyDescent="0.3">
      <c r="M1219" s="9" t="s">
        <v>50</v>
      </c>
      <c r="N1219" s="9">
        <v>125.273</v>
      </c>
      <c r="O1219" s="9">
        <v>2</v>
      </c>
    </row>
    <row r="1220" spans="13:15" x14ac:dyDescent="0.3">
      <c r="M1220" s="11" t="s">
        <v>18</v>
      </c>
      <c r="N1220" s="11">
        <v>52.43</v>
      </c>
      <c r="O1220" s="11">
        <v>4</v>
      </c>
    </row>
    <row r="1221" spans="13:15" x14ac:dyDescent="0.3">
      <c r="M1221" s="9" t="s">
        <v>28</v>
      </c>
      <c r="N1221" s="9">
        <v>181.83</v>
      </c>
      <c r="O1221" s="9">
        <v>29</v>
      </c>
    </row>
    <row r="1222" spans="13:15" x14ac:dyDescent="0.3">
      <c r="M1222" s="11" t="s">
        <v>64</v>
      </c>
      <c r="N1222" s="11">
        <v>231.06</v>
      </c>
      <c r="O1222" s="11">
        <v>18</v>
      </c>
    </row>
    <row r="1223" spans="13:15" x14ac:dyDescent="0.3">
      <c r="M1223" s="9" t="s">
        <v>31</v>
      </c>
      <c r="N1223" s="9">
        <v>677.43</v>
      </c>
      <c r="O1223" s="9">
        <v>35</v>
      </c>
    </row>
    <row r="1224" spans="13:15" x14ac:dyDescent="0.3">
      <c r="M1224" s="11" t="s">
        <v>57</v>
      </c>
      <c r="N1224" s="11">
        <v>10714.78</v>
      </c>
      <c r="O1224" s="11">
        <v>41</v>
      </c>
    </row>
    <row r="1225" spans="13:15" x14ac:dyDescent="0.3">
      <c r="M1225" s="9" t="s">
        <v>31</v>
      </c>
      <c r="N1225" s="9">
        <v>1307.8800000000001</v>
      </c>
      <c r="O1225" s="9">
        <v>13</v>
      </c>
    </row>
    <row r="1226" spans="13:15" x14ac:dyDescent="0.3">
      <c r="M1226" s="11" t="s">
        <v>23</v>
      </c>
      <c r="N1226" s="11">
        <v>5428.49</v>
      </c>
      <c r="O1226" s="11">
        <v>35</v>
      </c>
    </row>
    <row r="1227" spans="13:15" x14ac:dyDescent="0.3">
      <c r="M1227" s="9" t="s">
        <v>41</v>
      </c>
      <c r="N1227" s="9">
        <v>105.07</v>
      </c>
      <c r="O1227" s="9">
        <v>39</v>
      </c>
    </row>
    <row r="1228" spans="13:15" x14ac:dyDescent="0.3">
      <c r="M1228" s="11" t="s">
        <v>214</v>
      </c>
      <c r="N1228" s="11">
        <v>8662.34</v>
      </c>
      <c r="O1228" s="11">
        <v>15</v>
      </c>
    </row>
    <row r="1229" spans="13:15" x14ac:dyDescent="0.3">
      <c r="M1229" s="9" t="s">
        <v>41</v>
      </c>
      <c r="N1229" s="9">
        <v>217.25</v>
      </c>
      <c r="O1229" s="9">
        <v>39</v>
      </c>
    </row>
    <row r="1230" spans="13:15" x14ac:dyDescent="0.3">
      <c r="M1230" s="11" t="s">
        <v>18</v>
      </c>
      <c r="N1230" s="11">
        <v>203.3</v>
      </c>
      <c r="O1230" s="11">
        <v>2</v>
      </c>
    </row>
    <row r="1231" spans="13:15" x14ac:dyDescent="0.3">
      <c r="M1231" s="9" t="s">
        <v>41</v>
      </c>
      <c r="N1231" s="9">
        <v>180.56</v>
      </c>
      <c r="O1231" s="9">
        <v>46</v>
      </c>
    </row>
    <row r="1232" spans="13:15" x14ac:dyDescent="0.3">
      <c r="M1232" s="11" t="s">
        <v>37</v>
      </c>
      <c r="N1232" s="11">
        <v>111.55</v>
      </c>
      <c r="O1232" s="11">
        <v>35</v>
      </c>
    </row>
    <row r="1233" spans="13:15" x14ac:dyDescent="0.3">
      <c r="M1233" s="9" t="s">
        <v>76</v>
      </c>
      <c r="N1233" s="9">
        <v>1412.98</v>
      </c>
      <c r="O1233" s="9">
        <v>25</v>
      </c>
    </row>
    <row r="1234" spans="13:15" x14ac:dyDescent="0.3">
      <c r="M1234" s="11" t="s">
        <v>50</v>
      </c>
      <c r="N1234" s="11">
        <v>1703.8505</v>
      </c>
      <c r="O1234" s="11">
        <v>28</v>
      </c>
    </row>
    <row r="1235" spans="13:15" x14ac:dyDescent="0.3">
      <c r="M1235" s="9" t="s">
        <v>41</v>
      </c>
      <c r="N1235" s="9">
        <v>40.020000000000003</v>
      </c>
      <c r="O1235" s="9">
        <v>4</v>
      </c>
    </row>
    <row r="1236" spans="13:15" x14ac:dyDescent="0.3">
      <c r="M1236" s="11" t="s">
        <v>18</v>
      </c>
      <c r="N1236" s="11">
        <v>126.02</v>
      </c>
      <c r="O1236" s="11">
        <v>6</v>
      </c>
    </row>
    <row r="1237" spans="13:15" x14ac:dyDescent="0.3">
      <c r="M1237" s="9" t="s">
        <v>28</v>
      </c>
      <c r="N1237" s="9">
        <v>54.3</v>
      </c>
      <c r="O1237" s="9">
        <v>6</v>
      </c>
    </row>
    <row r="1238" spans="13:15" x14ac:dyDescent="0.3">
      <c r="M1238" s="11" t="s">
        <v>18</v>
      </c>
      <c r="N1238" s="11">
        <v>220.97</v>
      </c>
      <c r="O1238" s="11">
        <v>23</v>
      </c>
    </row>
    <row r="1239" spans="13:15" x14ac:dyDescent="0.3">
      <c r="M1239" s="9" t="s">
        <v>41</v>
      </c>
      <c r="N1239" s="9">
        <v>38.200000000000003</v>
      </c>
      <c r="O1239" s="9">
        <v>16</v>
      </c>
    </row>
    <row r="1240" spans="13:15" x14ac:dyDescent="0.3">
      <c r="M1240" s="11" t="s">
        <v>18</v>
      </c>
      <c r="N1240" s="11">
        <v>254.76</v>
      </c>
      <c r="O1240" s="11">
        <v>6</v>
      </c>
    </row>
    <row r="1241" spans="13:15" x14ac:dyDescent="0.3">
      <c r="M1241" s="9" t="s">
        <v>50</v>
      </c>
      <c r="N1241" s="9">
        <v>772.26750000000004</v>
      </c>
      <c r="O1241" s="9">
        <v>13</v>
      </c>
    </row>
    <row r="1242" spans="13:15" x14ac:dyDescent="0.3">
      <c r="M1242" s="11" t="s">
        <v>18</v>
      </c>
      <c r="N1242" s="11">
        <v>7814.59</v>
      </c>
      <c r="O1242" s="11">
        <v>38</v>
      </c>
    </row>
    <row r="1243" spans="13:15" x14ac:dyDescent="0.3">
      <c r="M1243" s="9" t="s">
        <v>18</v>
      </c>
      <c r="N1243" s="9">
        <v>510.56</v>
      </c>
      <c r="O1243" s="9">
        <v>50</v>
      </c>
    </row>
    <row r="1244" spans="13:15" x14ac:dyDescent="0.3">
      <c r="M1244" s="11" t="s">
        <v>41</v>
      </c>
      <c r="N1244" s="11">
        <v>1165.33</v>
      </c>
      <c r="O1244" s="11">
        <v>28</v>
      </c>
    </row>
    <row r="1245" spans="13:15" x14ac:dyDescent="0.3">
      <c r="M1245" s="9" t="s">
        <v>46</v>
      </c>
      <c r="N1245" s="9">
        <v>3019.41</v>
      </c>
      <c r="O1245" s="9">
        <v>25</v>
      </c>
    </row>
    <row r="1246" spans="13:15" x14ac:dyDescent="0.3">
      <c r="M1246" s="11" t="s">
        <v>28</v>
      </c>
      <c r="N1246" s="11">
        <v>196.98</v>
      </c>
      <c r="O1246" s="11">
        <v>16</v>
      </c>
    </row>
    <row r="1247" spans="13:15" x14ac:dyDescent="0.3">
      <c r="M1247" s="9" t="s">
        <v>64</v>
      </c>
      <c r="N1247" s="9">
        <v>234.28</v>
      </c>
      <c r="O1247" s="9">
        <v>8</v>
      </c>
    </row>
    <row r="1248" spans="13:15" x14ac:dyDescent="0.3">
      <c r="M1248" s="11" t="s">
        <v>64</v>
      </c>
      <c r="N1248" s="11">
        <v>229.03</v>
      </c>
      <c r="O1248" s="11">
        <v>15</v>
      </c>
    </row>
    <row r="1249" spans="13:15" x14ac:dyDescent="0.3">
      <c r="M1249" s="9" t="s">
        <v>31</v>
      </c>
      <c r="N1249" s="9">
        <v>598.49</v>
      </c>
      <c r="O1249" s="9">
        <v>29</v>
      </c>
    </row>
    <row r="1250" spans="13:15" x14ac:dyDescent="0.3">
      <c r="M1250" s="11" t="s">
        <v>50</v>
      </c>
      <c r="N1250" s="11">
        <v>1162.4005</v>
      </c>
      <c r="O1250" s="11">
        <v>22</v>
      </c>
    </row>
    <row r="1251" spans="13:15" x14ac:dyDescent="0.3">
      <c r="M1251" s="9" t="s">
        <v>41</v>
      </c>
      <c r="N1251" s="9">
        <v>350.42</v>
      </c>
      <c r="O1251" s="9">
        <v>28</v>
      </c>
    </row>
    <row r="1252" spans="13:15" x14ac:dyDescent="0.3">
      <c r="M1252" s="11" t="s">
        <v>28</v>
      </c>
      <c r="N1252" s="11">
        <v>100.4</v>
      </c>
      <c r="O1252" s="11">
        <v>20</v>
      </c>
    </row>
    <row r="1253" spans="13:15" x14ac:dyDescent="0.3">
      <c r="M1253" s="9" t="s">
        <v>76</v>
      </c>
      <c r="N1253" s="9">
        <v>311.08</v>
      </c>
      <c r="O1253" s="9">
        <v>30</v>
      </c>
    </row>
    <row r="1254" spans="13:15" x14ac:dyDescent="0.3">
      <c r="M1254" s="11" t="s">
        <v>79</v>
      </c>
      <c r="N1254" s="11">
        <v>236.68</v>
      </c>
      <c r="O1254" s="11">
        <v>41</v>
      </c>
    </row>
    <row r="1255" spans="13:15" x14ac:dyDescent="0.3">
      <c r="M1255" s="9" t="s">
        <v>79</v>
      </c>
      <c r="N1255" s="9">
        <v>59.08</v>
      </c>
      <c r="O1255" s="9">
        <v>22</v>
      </c>
    </row>
    <row r="1256" spans="13:15" x14ac:dyDescent="0.3">
      <c r="M1256" s="11" t="s">
        <v>64</v>
      </c>
      <c r="N1256" s="11">
        <v>2227.34</v>
      </c>
      <c r="O1256" s="11">
        <v>20</v>
      </c>
    </row>
    <row r="1257" spans="13:15" x14ac:dyDescent="0.3">
      <c r="M1257" s="9" t="s">
        <v>31</v>
      </c>
      <c r="N1257" s="9">
        <v>57.5</v>
      </c>
      <c r="O1257" s="9">
        <v>2</v>
      </c>
    </row>
    <row r="1258" spans="13:15" x14ac:dyDescent="0.3">
      <c r="M1258" s="11" t="s">
        <v>76</v>
      </c>
      <c r="N1258" s="11">
        <v>1758.41</v>
      </c>
      <c r="O1258" s="11">
        <v>18</v>
      </c>
    </row>
    <row r="1259" spans="13:15" x14ac:dyDescent="0.3">
      <c r="M1259" s="9" t="s">
        <v>50</v>
      </c>
      <c r="N1259" s="9">
        <v>6862.2370000000001</v>
      </c>
      <c r="O1259" s="9">
        <v>44</v>
      </c>
    </row>
    <row r="1260" spans="13:15" x14ac:dyDescent="0.3">
      <c r="M1260" s="11" t="s">
        <v>79</v>
      </c>
      <c r="N1260" s="11">
        <v>852.75</v>
      </c>
      <c r="O1260" s="11">
        <v>29</v>
      </c>
    </row>
    <row r="1261" spans="13:15" x14ac:dyDescent="0.3">
      <c r="M1261" s="9" t="s">
        <v>50</v>
      </c>
      <c r="N1261" s="9">
        <v>1779.8915</v>
      </c>
      <c r="O1261" s="9">
        <v>41</v>
      </c>
    </row>
    <row r="1262" spans="13:15" x14ac:dyDescent="0.3">
      <c r="M1262" s="11" t="s">
        <v>79</v>
      </c>
      <c r="N1262" s="11">
        <v>23.18</v>
      </c>
      <c r="O1262" s="11">
        <v>2</v>
      </c>
    </row>
    <row r="1263" spans="13:15" x14ac:dyDescent="0.3">
      <c r="M1263" s="9" t="s">
        <v>102</v>
      </c>
      <c r="N1263" s="9">
        <v>24.95</v>
      </c>
      <c r="O1263" s="9">
        <v>11</v>
      </c>
    </row>
    <row r="1264" spans="13:15" x14ac:dyDescent="0.3">
      <c r="M1264" s="11" t="s">
        <v>79</v>
      </c>
      <c r="N1264" s="11">
        <v>135.31</v>
      </c>
      <c r="O1264" s="11">
        <v>23</v>
      </c>
    </row>
    <row r="1265" spans="13:15" x14ac:dyDescent="0.3">
      <c r="M1265" s="9" t="s">
        <v>18</v>
      </c>
      <c r="N1265" s="9">
        <v>522.05999999999995</v>
      </c>
      <c r="O1265" s="9">
        <v>5</v>
      </c>
    </row>
    <row r="1266" spans="13:15" x14ac:dyDescent="0.3">
      <c r="M1266" s="11" t="s">
        <v>18</v>
      </c>
      <c r="N1266" s="11">
        <v>269.3</v>
      </c>
      <c r="O1266" s="11">
        <v>32</v>
      </c>
    </row>
    <row r="1267" spans="13:15" x14ac:dyDescent="0.3">
      <c r="M1267" s="9" t="s">
        <v>41</v>
      </c>
      <c r="N1267" s="9">
        <v>136.41999999999999</v>
      </c>
      <c r="O1267" s="9">
        <v>24</v>
      </c>
    </row>
    <row r="1268" spans="13:15" x14ac:dyDescent="0.3">
      <c r="M1268" s="11" t="s">
        <v>41</v>
      </c>
      <c r="N1268" s="11">
        <v>390.35</v>
      </c>
      <c r="O1268" s="11">
        <v>34</v>
      </c>
    </row>
    <row r="1269" spans="13:15" x14ac:dyDescent="0.3">
      <c r="M1269" s="9" t="s">
        <v>31</v>
      </c>
      <c r="N1269" s="9">
        <v>3812.73</v>
      </c>
      <c r="O1269" s="9">
        <v>32</v>
      </c>
    </row>
    <row r="1270" spans="13:15" x14ac:dyDescent="0.3">
      <c r="M1270" s="11" t="s">
        <v>23</v>
      </c>
      <c r="N1270" s="11">
        <v>2502.67</v>
      </c>
      <c r="O1270" s="11">
        <v>9</v>
      </c>
    </row>
    <row r="1271" spans="13:15" x14ac:dyDescent="0.3">
      <c r="M1271" s="9" t="s">
        <v>76</v>
      </c>
      <c r="N1271" s="9">
        <v>217.66</v>
      </c>
      <c r="O1271" s="9">
        <v>15</v>
      </c>
    </row>
    <row r="1272" spans="13:15" x14ac:dyDescent="0.3">
      <c r="M1272" s="11" t="s">
        <v>18</v>
      </c>
      <c r="N1272" s="11">
        <v>283.58</v>
      </c>
      <c r="O1272" s="11">
        <v>42</v>
      </c>
    </row>
    <row r="1273" spans="13:15" x14ac:dyDescent="0.3">
      <c r="M1273" s="9" t="s">
        <v>214</v>
      </c>
      <c r="N1273" s="9">
        <v>24233.54</v>
      </c>
      <c r="O1273" s="9">
        <v>43</v>
      </c>
    </row>
    <row r="1274" spans="13:15" x14ac:dyDescent="0.3">
      <c r="M1274" s="11" t="s">
        <v>41</v>
      </c>
      <c r="N1274" s="11">
        <v>64.19</v>
      </c>
      <c r="O1274" s="11">
        <v>10</v>
      </c>
    </row>
    <row r="1275" spans="13:15" x14ac:dyDescent="0.3">
      <c r="M1275" s="9" t="s">
        <v>79</v>
      </c>
      <c r="N1275" s="9">
        <v>307.57</v>
      </c>
      <c r="O1275" s="9">
        <v>47</v>
      </c>
    </row>
    <row r="1276" spans="13:15" x14ac:dyDescent="0.3">
      <c r="M1276" s="11" t="s">
        <v>79</v>
      </c>
      <c r="N1276" s="11">
        <v>2684.98</v>
      </c>
      <c r="O1276" s="11">
        <v>22</v>
      </c>
    </row>
    <row r="1277" spans="13:15" x14ac:dyDescent="0.3">
      <c r="M1277" s="9" t="s">
        <v>64</v>
      </c>
      <c r="N1277" s="9">
        <v>1733.1</v>
      </c>
      <c r="O1277" s="9">
        <v>18</v>
      </c>
    </row>
    <row r="1278" spans="13:15" x14ac:dyDescent="0.3">
      <c r="M1278" s="11" t="s">
        <v>57</v>
      </c>
      <c r="N1278" s="11">
        <v>3329.27</v>
      </c>
      <c r="O1278" s="11">
        <v>22</v>
      </c>
    </row>
    <row r="1279" spans="13:15" x14ac:dyDescent="0.3">
      <c r="M1279" s="9" t="s">
        <v>50</v>
      </c>
      <c r="N1279" s="9">
        <v>3448.6455000000001</v>
      </c>
      <c r="O1279" s="9">
        <v>31</v>
      </c>
    </row>
    <row r="1280" spans="13:15" x14ac:dyDescent="0.3">
      <c r="M1280" s="11" t="s">
        <v>18</v>
      </c>
      <c r="N1280" s="11">
        <v>26.82</v>
      </c>
      <c r="O1280" s="11">
        <v>2</v>
      </c>
    </row>
    <row r="1281" spans="13:15" x14ac:dyDescent="0.3">
      <c r="M1281" s="9" t="s">
        <v>23</v>
      </c>
      <c r="N1281" s="9">
        <v>4647.6899999999996</v>
      </c>
      <c r="O1281" s="9">
        <v>39</v>
      </c>
    </row>
    <row r="1282" spans="13:15" x14ac:dyDescent="0.3">
      <c r="M1282" s="11" t="s">
        <v>28</v>
      </c>
      <c r="N1282" s="11">
        <v>62.84</v>
      </c>
      <c r="O1282" s="11">
        <v>11</v>
      </c>
    </row>
    <row r="1283" spans="13:15" x14ac:dyDescent="0.3">
      <c r="M1283" s="9" t="s">
        <v>18</v>
      </c>
      <c r="N1283" s="9">
        <v>2860.19</v>
      </c>
      <c r="O1283" s="9">
        <v>28</v>
      </c>
    </row>
    <row r="1284" spans="13:15" x14ac:dyDescent="0.3">
      <c r="M1284" s="11" t="s">
        <v>28</v>
      </c>
      <c r="N1284" s="11">
        <v>260.13</v>
      </c>
      <c r="O1284" s="11">
        <v>36</v>
      </c>
    </row>
    <row r="1285" spans="13:15" x14ac:dyDescent="0.3">
      <c r="M1285" s="9" t="s">
        <v>18</v>
      </c>
      <c r="N1285" s="9">
        <v>89.04</v>
      </c>
      <c r="O1285" s="9">
        <v>10</v>
      </c>
    </row>
    <row r="1286" spans="13:15" x14ac:dyDescent="0.3">
      <c r="M1286" s="11" t="s">
        <v>79</v>
      </c>
      <c r="N1286" s="11">
        <v>93.54</v>
      </c>
      <c r="O1286" s="11">
        <v>12</v>
      </c>
    </row>
    <row r="1287" spans="13:15" x14ac:dyDescent="0.3">
      <c r="M1287" s="9" t="s">
        <v>28</v>
      </c>
      <c r="N1287" s="9">
        <v>221.23</v>
      </c>
      <c r="O1287" s="9">
        <v>33</v>
      </c>
    </row>
    <row r="1288" spans="13:15" x14ac:dyDescent="0.3">
      <c r="M1288" s="11" t="s">
        <v>31</v>
      </c>
      <c r="N1288" s="11">
        <v>877.81</v>
      </c>
      <c r="O1288" s="11">
        <v>17</v>
      </c>
    </row>
    <row r="1289" spans="13:15" x14ac:dyDescent="0.3">
      <c r="M1289" s="9" t="s">
        <v>28</v>
      </c>
      <c r="N1289" s="9">
        <v>192.23</v>
      </c>
      <c r="O1289" s="9">
        <v>34</v>
      </c>
    </row>
    <row r="1290" spans="13:15" x14ac:dyDescent="0.3">
      <c r="M1290" s="11" t="s">
        <v>41</v>
      </c>
      <c r="N1290" s="11">
        <v>193.15</v>
      </c>
      <c r="O1290" s="11">
        <v>47</v>
      </c>
    </row>
    <row r="1291" spans="13:15" x14ac:dyDescent="0.3">
      <c r="M1291" s="9" t="s">
        <v>46</v>
      </c>
      <c r="N1291" s="9">
        <v>15703.82</v>
      </c>
      <c r="O1291" s="9">
        <v>20</v>
      </c>
    </row>
    <row r="1292" spans="13:15" x14ac:dyDescent="0.3">
      <c r="M1292" s="11" t="s">
        <v>28</v>
      </c>
      <c r="N1292" s="11">
        <v>278.94</v>
      </c>
      <c r="O1292" s="11">
        <v>30</v>
      </c>
    </row>
    <row r="1293" spans="13:15" x14ac:dyDescent="0.3">
      <c r="M1293" s="9" t="s">
        <v>41</v>
      </c>
      <c r="N1293" s="9">
        <v>1000.78</v>
      </c>
      <c r="O1293" s="9">
        <v>29</v>
      </c>
    </row>
    <row r="1294" spans="13:15" x14ac:dyDescent="0.3">
      <c r="M1294" s="11" t="s">
        <v>64</v>
      </c>
      <c r="N1294" s="11">
        <v>135.38</v>
      </c>
      <c r="O1294" s="11">
        <v>17</v>
      </c>
    </row>
    <row r="1295" spans="13:15" x14ac:dyDescent="0.3">
      <c r="M1295" s="9" t="s">
        <v>76</v>
      </c>
      <c r="N1295" s="9">
        <v>1262.75</v>
      </c>
      <c r="O1295" s="9">
        <v>28</v>
      </c>
    </row>
    <row r="1296" spans="13:15" x14ac:dyDescent="0.3">
      <c r="M1296" s="11" t="s">
        <v>64</v>
      </c>
      <c r="N1296" s="11">
        <v>567.51</v>
      </c>
      <c r="O1296" s="11">
        <v>8</v>
      </c>
    </row>
    <row r="1297" spans="13:15" x14ac:dyDescent="0.3">
      <c r="M1297" s="9" t="s">
        <v>168</v>
      </c>
      <c r="N1297" s="9">
        <v>862.64</v>
      </c>
      <c r="O1297" s="9">
        <v>23</v>
      </c>
    </row>
    <row r="1298" spans="13:15" x14ac:dyDescent="0.3">
      <c r="M1298" s="11" t="s">
        <v>102</v>
      </c>
      <c r="N1298" s="11">
        <v>73.55</v>
      </c>
      <c r="O1298" s="11">
        <v>32</v>
      </c>
    </row>
    <row r="1299" spans="13:15" x14ac:dyDescent="0.3">
      <c r="M1299" s="9" t="s">
        <v>31</v>
      </c>
      <c r="N1299" s="9">
        <v>28.46</v>
      </c>
      <c r="O1299" s="9">
        <v>4</v>
      </c>
    </row>
    <row r="1300" spans="13:15" x14ac:dyDescent="0.3">
      <c r="M1300" s="11" t="s">
        <v>18</v>
      </c>
      <c r="N1300" s="11">
        <v>418.03</v>
      </c>
      <c r="O1300" s="11">
        <v>47</v>
      </c>
    </row>
    <row r="1301" spans="13:15" x14ac:dyDescent="0.3">
      <c r="M1301" s="9" t="s">
        <v>28</v>
      </c>
      <c r="N1301" s="9">
        <v>169.13</v>
      </c>
      <c r="O1301" s="9">
        <v>50</v>
      </c>
    </row>
    <row r="1302" spans="13:15" x14ac:dyDescent="0.3">
      <c r="M1302" s="11" t="s">
        <v>28</v>
      </c>
      <c r="N1302" s="11">
        <v>76.36</v>
      </c>
      <c r="O1302" s="11">
        <v>11</v>
      </c>
    </row>
    <row r="1303" spans="13:15" x14ac:dyDescent="0.3">
      <c r="M1303" s="9" t="s">
        <v>18</v>
      </c>
      <c r="N1303" s="9">
        <v>401.37</v>
      </c>
      <c r="O1303" s="9">
        <v>42</v>
      </c>
    </row>
    <row r="1304" spans="13:15" x14ac:dyDescent="0.3">
      <c r="M1304" s="11" t="s">
        <v>79</v>
      </c>
      <c r="N1304" s="11">
        <v>254.93</v>
      </c>
      <c r="O1304" s="11">
        <v>37</v>
      </c>
    </row>
    <row r="1305" spans="13:15" x14ac:dyDescent="0.3">
      <c r="M1305" s="9" t="s">
        <v>79</v>
      </c>
      <c r="N1305" s="9">
        <v>1477.39</v>
      </c>
      <c r="O1305" s="9">
        <v>40</v>
      </c>
    </row>
    <row r="1306" spans="13:15" x14ac:dyDescent="0.3">
      <c r="M1306" s="11" t="s">
        <v>28</v>
      </c>
      <c r="N1306" s="11">
        <v>238.79</v>
      </c>
      <c r="O1306" s="11">
        <v>48</v>
      </c>
    </row>
    <row r="1307" spans="13:15" x14ac:dyDescent="0.3">
      <c r="M1307" s="9" t="s">
        <v>31</v>
      </c>
      <c r="N1307" s="9">
        <v>1618.31</v>
      </c>
      <c r="O1307" s="9">
        <v>41</v>
      </c>
    </row>
    <row r="1308" spans="13:15" x14ac:dyDescent="0.3">
      <c r="M1308" s="11" t="s">
        <v>18</v>
      </c>
      <c r="N1308" s="11">
        <v>88.1</v>
      </c>
      <c r="O1308" s="11">
        <v>46</v>
      </c>
    </row>
    <row r="1309" spans="13:15" x14ac:dyDescent="0.3">
      <c r="M1309" s="9" t="s">
        <v>50</v>
      </c>
      <c r="N1309" s="9">
        <v>4442.049</v>
      </c>
      <c r="O1309" s="9">
        <v>27</v>
      </c>
    </row>
    <row r="1310" spans="13:15" x14ac:dyDescent="0.3">
      <c r="M1310" s="11" t="s">
        <v>41</v>
      </c>
      <c r="N1310" s="11">
        <v>76.42</v>
      </c>
      <c r="O1310" s="11">
        <v>12</v>
      </c>
    </row>
    <row r="1311" spans="13:15" x14ac:dyDescent="0.3">
      <c r="M1311" s="9" t="s">
        <v>41</v>
      </c>
      <c r="N1311" s="9">
        <v>27.05</v>
      </c>
      <c r="O1311" s="9">
        <v>12</v>
      </c>
    </row>
    <row r="1312" spans="13:15" x14ac:dyDescent="0.3">
      <c r="M1312" s="11" t="s">
        <v>18</v>
      </c>
      <c r="N1312" s="11">
        <v>410.27</v>
      </c>
      <c r="O1312" s="11">
        <v>14</v>
      </c>
    </row>
    <row r="1313" spans="13:15" x14ac:dyDescent="0.3">
      <c r="M1313" s="9" t="s">
        <v>64</v>
      </c>
      <c r="N1313" s="9">
        <v>2954.14</v>
      </c>
      <c r="O1313" s="9">
        <v>21</v>
      </c>
    </row>
    <row r="1314" spans="13:15" x14ac:dyDescent="0.3">
      <c r="M1314" s="11" t="s">
        <v>57</v>
      </c>
      <c r="N1314" s="11">
        <v>64.430000000000007</v>
      </c>
      <c r="O1314" s="11">
        <v>36</v>
      </c>
    </row>
    <row r="1315" spans="13:15" x14ac:dyDescent="0.3">
      <c r="M1315" s="9" t="s">
        <v>76</v>
      </c>
      <c r="N1315" s="9">
        <v>515.65</v>
      </c>
      <c r="O1315" s="9">
        <v>12</v>
      </c>
    </row>
    <row r="1316" spans="13:15" x14ac:dyDescent="0.3">
      <c r="M1316" s="11" t="s">
        <v>57</v>
      </c>
      <c r="N1316" s="11">
        <v>11674.968000000001</v>
      </c>
      <c r="O1316" s="11">
        <v>43</v>
      </c>
    </row>
    <row r="1317" spans="13:15" x14ac:dyDescent="0.3">
      <c r="M1317" s="9" t="s">
        <v>85</v>
      </c>
      <c r="N1317" s="9">
        <v>106.03</v>
      </c>
      <c r="O1317" s="9">
        <v>26</v>
      </c>
    </row>
    <row r="1318" spans="13:15" x14ac:dyDescent="0.3">
      <c r="M1318" s="11" t="s">
        <v>57</v>
      </c>
      <c r="N1318" s="11">
        <v>6481.0479999999998</v>
      </c>
      <c r="O1318" s="11">
        <v>25</v>
      </c>
    </row>
    <row r="1319" spans="13:15" x14ac:dyDescent="0.3">
      <c r="M1319" s="9" t="s">
        <v>23</v>
      </c>
      <c r="N1319" s="9">
        <v>11266.4</v>
      </c>
      <c r="O1319" s="9">
        <v>50</v>
      </c>
    </row>
    <row r="1320" spans="13:15" x14ac:dyDescent="0.3">
      <c r="M1320" s="11" t="s">
        <v>31</v>
      </c>
      <c r="N1320" s="11">
        <v>333.3</v>
      </c>
      <c r="O1320" s="11">
        <v>15</v>
      </c>
    </row>
    <row r="1321" spans="13:15" x14ac:dyDescent="0.3">
      <c r="M1321" s="9" t="s">
        <v>50</v>
      </c>
      <c r="N1321" s="9">
        <v>405.33949999999999</v>
      </c>
      <c r="O1321" s="9">
        <v>7</v>
      </c>
    </row>
    <row r="1322" spans="13:15" x14ac:dyDescent="0.3">
      <c r="M1322" s="11" t="s">
        <v>50</v>
      </c>
      <c r="N1322" s="11">
        <v>1294.0229999999999</v>
      </c>
      <c r="O1322" s="11">
        <v>47</v>
      </c>
    </row>
    <row r="1323" spans="13:15" x14ac:dyDescent="0.3">
      <c r="M1323" s="9" t="s">
        <v>31</v>
      </c>
      <c r="N1323" s="9">
        <v>127.74</v>
      </c>
      <c r="O1323" s="9">
        <v>7</v>
      </c>
    </row>
    <row r="1324" spans="13:15" x14ac:dyDescent="0.3">
      <c r="M1324" s="11" t="s">
        <v>41</v>
      </c>
      <c r="N1324" s="11">
        <v>184.1</v>
      </c>
      <c r="O1324" s="11">
        <v>48</v>
      </c>
    </row>
    <row r="1325" spans="13:15" x14ac:dyDescent="0.3">
      <c r="M1325" s="9" t="s">
        <v>50</v>
      </c>
      <c r="N1325" s="9">
        <v>1112.1569999999999</v>
      </c>
      <c r="O1325" s="9">
        <v>24</v>
      </c>
    </row>
    <row r="1326" spans="13:15" x14ac:dyDescent="0.3">
      <c r="M1326" s="11" t="s">
        <v>31</v>
      </c>
      <c r="N1326" s="11">
        <v>1154.8900000000001</v>
      </c>
      <c r="O1326" s="11">
        <v>27</v>
      </c>
    </row>
    <row r="1327" spans="13:15" x14ac:dyDescent="0.3">
      <c r="M1327" s="9" t="s">
        <v>41</v>
      </c>
      <c r="N1327" s="9">
        <v>46.94</v>
      </c>
      <c r="O1327" s="9">
        <v>7</v>
      </c>
    </row>
    <row r="1328" spans="13:15" x14ac:dyDescent="0.3">
      <c r="M1328" s="11" t="s">
        <v>85</v>
      </c>
      <c r="N1328" s="11">
        <v>111.37</v>
      </c>
      <c r="O1328" s="11">
        <v>37</v>
      </c>
    </row>
    <row r="1329" spans="13:15" x14ac:dyDescent="0.3">
      <c r="M1329" s="9" t="s">
        <v>28</v>
      </c>
      <c r="N1329" s="9">
        <v>302.07</v>
      </c>
      <c r="O1329" s="9">
        <v>44</v>
      </c>
    </row>
    <row r="1330" spans="13:15" x14ac:dyDescent="0.3">
      <c r="M1330" s="11" t="s">
        <v>23</v>
      </c>
      <c r="N1330" s="11">
        <v>9499.2999999999993</v>
      </c>
      <c r="O1330" s="11">
        <v>44</v>
      </c>
    </row>
    <row r="1331" spans="13:15" x14ac:dyDescent="0.3">
      <c r="M1331" s="9" t="s">
        <v>41</v>
      </c>
      <c r="N1331" s="9">
        <v>53.94</v>
      </c>
      <c r="O1331" s="9">
        <v>19</v>
      </c>
    </row>
    <row r="1332" spans="13:15" x14ac:dyDescent="0.3">
      <c r="M1332" s="11" t="s">
        <v>41</v>
      </c>
      <c r="N1332" s="11">
        <v>56.77</v>
      </c>
      <c r="O1332" s="11">
        <v>21</v>
      </c>
    </row>
    <row r="1333" spans="13:15" x14ac:dyDescent="0.3">
      <c r="M1333" s="9" t="s">
        <v>79</v>
      </c>
      <c r="N1333" s="9">
        <v>188.38</v>
      </c>
      <c r="O1333" s="9">
        <v>38</v>
      </c>
    </row>
    <row r="1334" spans="13:15" x14ac:dyDescent="0.3">
      <c r="M1334" s="11" t="s">
        <v>168</v>
      </c>
      <c r="N1334" s="11">
        <v>276.5</v>
      </c>
      <c r="O1334" s="11">
        <v>25</v>
      </c>
    </row>
    <row r="1335" spans="13:15" x14ac:dyDescent="0.3">
      <c r="M1335" s="9" t="s">
        <v>50</v>
      </c>
      <c r="N1335" s="9">
        <v>187.20400000000001</v>
      </c>
      <c r="O1335" s="9">
        <v>1</v>
      </c>
    </row>
    <row r="1336" spans="13:15" x14ac:dyDescent="0.3">
      <c r="M1336" s="11" t="s">
        <v>28</v>
      </c>
      <c r="N1336" s="11">
        <v>391.42</v>
      </c>
      <c r="O1336" s="11">
        <v>38</v>
      </c>
    </row>
    <row r="1337" spans="13:15" x14ac:dyDescent="0.3">
      <c r="M1337" s="9" t="s">
        <v>79</v>
      </c>
      <c r="N1337" s="9">
        <v>188.34</v>
      </c>
      <c r="O1337" s="9">
        <v>36</v>
      </c>
    </row>
    <row r="1338" spans="13:15" x14ac:dyDescent="0.3">
      <c r="M1338" s="11" t="s">
        <v>18</v>
      </c>
      <c r="N1338" s="11">
        <v>844.09</v>
      </c>
      <c r="O1338" s="11">
        <v>41</v>
      </c>
    </row>
    <row r="1339" spans="13:15" x14ac:dyDescent="0.3">
      <c r="M1339" s="9" t="s">
        <v>64</v>
      </c>
      <c r="N1339" s="9">
        <v>475.52</v>
      </c>
      <c r="O1339" s="9">
        <v>39</v>
      </c>
    </row>
    <row r="1340" spans="13:15" x14ac:dyDescent="0.3">
      <c r="M1340" s="11" t="s">
        <v>85</v>
      </c>
      <c r="N1340" s="11">
        <v>142.1</v>
      </c>
      <c r="O1340" s="11">
        <v>49</v>
      </c>
    </row>
    <row r="1341" spans="13:15" x14ac:dyDescent="0.3">
      <c r="M1341" s="9" t="s">
        <v>85</v>
      </c>
      <c r="N1341" s="9">
        <v>220.45</v>
      </c>
      <c r="O1341" s="9">
        <v>36</v>
      </c>
    </row>
    <row r="1342" spans="13:15" x14ac:dyDescent="0.3">
      <c r="M1342" s="11" t="s">
        <v>28</v>
      </c>
      <c r="N1342" s="11">
        <v>7.64</v>
      </c>
      <c r="O1342" s="11">
        <v>1</v>
      </c>
    </row>
    <row r="1343" spans="13:15" x14ac:dyDescent="0.3">
      <c r="M1343" s="9" t="s">
        <v>50</v>
      </c>
      <c r="N1343" s="9">
        <v>953.04549999999995</v>
      </c>
      <c r="O1343" s="9">
        <v>31</v>
      </c>
    </row>
    <row r="1344" spans="13:15" x14ac:dyDescent="0.3">
      <c r="M1344" s="11" t="s">
        <v>76</v>
      </c>
      <c r="N1344" s="11">
        <v>139</v>
      </c>
      <c r="O1344" s="11">
        <v>16</v>
      </c>
    </row>
    <row r="1345" spans="13:15" x14ac:dyDescent="0.3">
      <c r="M1345" s="9" t="s">
        <v>28</v>
      </c>
      <c r="N1345" s="9">
        <v>325.8</v>
      </c>
      <c r="O1345" s="9">
        <v>45</v>
      </c>
    </row>
    <row r="1346" spans="13:15" x14ac:dyDescent="0.3">
      <c r="M1346" s="11" t="s">
        <v>28</v>
      </c>
      <c r="N1346" s="11">
        <v>108.87</v>
      </c>
      <c r="O1346" s="11">
        <v>4</v>
      </c>
    </row>
    <row r="1347" spans="13:15" x14ac:dyDescent="0.3">
      <c r="M1347" s="9" t="s">
        <v>79</v>
      </c>
      <c r="N1347" s="9">
        <v>156.47</v>
      </c>
      <c r="O1347" s="9">
        <v>20</v>
      </c>
    </row>
    <row r="1348" spans="13:15" x14ac:dyDescent="0.3">
      <c r="M1348" s="11" t="s">
        <v>85</v>
      </c>
      <c r="N1348" s="11">
        <v>170.82</v>
      </c>
      <c r="O1348" s="11">
        <v>41</v>
      </c>
    </row>
    <row r="1349" spans="13:15" x14ac:dyDescent="0.3">
      <c r="M1349" s="9" t="s">
        <v>64</v>
      </c>
      <c r="N1349" s="9">
        <v>601.78</v>
      </c>
      <c r="O1349" s="9">
        <v>44</v>
      </c>
    </row>
    <row r="1350" spans="13:15" x14ac:dyDescent="0.3">
      <c r="M1350" s="11" t="s">
        <v>18</v>
      </c>
      <c r="N1350" s="11">
        <v>651.9</v>
      </c>
      <c r="O1350" s="11">
        <v>49</v>
      </c>
    </row>
    <row r="1351" spans="13:15" x14ac:dyDescent="0.3">
      <c r="M1351" s="9" t="s">
        <v>50</v>
      </c>
      <c r="N1351" s="9">
        <v>1281.1795</v>
      </c>
      <c r="O1351" s="9">
        <v>13</v>
      </c>
    </row>
    <row r="1352" spans="13:15" x14ac:dyDescent="0.3">
      <c r="M1352" s="11" t="s">
        <v>50</v>
      </c>
      <c r="N1352" s="11">
        <v>388.86649999999997</v>
      </c>
      <c r="O1352" s="11">
        <v>12</v>
      </c>
    </row>
    <row r="1353" spans="13:15" x14ac:dyDescent="0.3">
      <c r="M1353" s="9" t="s">
        <v>76</v>
      </c>
      <c r="N1353" s="9">
        <v>1849.8</v>
      </c>
      <c r="O1353" s="9">
        <v>43</v>
      </c>
    </row>
    <row r="1354" spans="13:15" x14ac:dyDescent="0.3">
      <c r="M1354" s="11" t="s">
        <v>76</v>
      </c>
      <c r="N1354" s="11">
        <v>9626.86</v>
      </c>
      <c r="O1354" s="11">
        <v>34</v>
      </c>
    </row>
    <row r="1355" spans="13:15" x14ac:dyDescent="0.3">
      <c r="M1355" s="9" t="s">
        <v>41</v>
      </c>
      <c r="N1355" s="9">
        <v>65.849999999999994</v>
      </c>
      <c r="O1355" s="9">
        <v>19</v>
      </c>
    </row>
    <row r="1356" spans="13:15" x14ac:dyDescent="0.3">
      <c r="M1356" s="11" t="s">
        <v>50</v>
      </c>
      <c r="N1356" s="11">
        <v>797.98</v>
      </c>
      <c r="O1356" s="11">
        <v>44</v>
      </c>
    </row>
    <row r="1357" spans="13:15" x14ac:dyDescent="0.3">
      <c r="M1357" s="9" t="s">
        <v>57</v>
      </c>
      <c r="N1357" s="9">
        <v>6746.3119999999999</v>
      </c>
      <c r="O1357" s="9">
        <v>48</v>
      </c>
    </row>
    <row r="1358" spans="13:15" x14ac:dyDescent="0.3">
      <c r="M1358" s="11" t="s">
        <v>31</v>
      </c>
      <c r="N1358" s="11">
        <v>857.42</v>
      </c>
      <c r="O1358" s="11">
        <v>29</v>
      </c>
    </row>
    <row r="1359" spans="13:15" x14ac:dyDescent="0.3">
      <c r="M1359" s="9" t="s">
        <v>23</v>
      </c>
      <c r="N1359" s="9">
        <v>1225.3699999999999</v>
      </c>
      <c r="O1359" s="9">
        <v>9</v>
      </c>
    </row>
    <row r="1360" spans="13:15" x14ac:dyDescent="0.3">
      <c r="M1360" s="11" t="s">
        <v>37</v>
      </c>
      <c r="N1360" s="11">
        <v>174.22</v>
      </c>
      <c r="O1360" s="11">
        <v>21</v>
      </c>
    </row>
    <row r="1361" spans="13:15" x14ac:dyDescent="0.3">
      <c r="M1361" s="9" t="s">
        <v>64</v>
      </c>
      <c r="N1361" s="9">
        <v>225.47</v>
      </c>
      <c r="O1361" s="9">
        <v>14</v>
      </c>
    </row>
    <row r="1362" spans="13:15" x14ac:dyDescent="0.3">
      <c r="M1362" s="11" t="s">
        <v>85</v>
      </c>
      <c r="N1362" s="11">
        <v>28.01</v>
      </c>
      <c r="O1362" s="11">
        <v>6</v>
      </c>
    </row>
    <row r="1363" spans="13:15" x14ac:dyDescent="0.3">
      <c r="M1363" s="9" t="s">
        <v>28</v>
      </c>
      <c r="N1363" s="9">
        <v>514.86</v>
      </c>
      <c r="O1363" s="9">
        <v>45</v>
      </c>
    </row>
    <row r="1364" spans="13:15" x14ac:dyDescent="0.3">
      <c r="M1364" s="11" t="s">
        <v>18</v>
      </c>
      <c r="N1364" s="11">
        <v>224.32</v>
      </c>
      <c r="O1364" s="11">
        <v>2</v>
      </c>
    </row>
    <row r="1365" spans="13:15" x14ac:dyDescent="0.3">
      <c r="M1365" s="9" t="s">
        <v>57</v>
      </c>
      <c r="N1365" s="9">
        <v>1731.104</v>
      </c>
      <c r="O1365" s="9">
        <v>18</v>
      </c>
    </row>
    <row r="1366" spans="13:15" x14ac:dyDescent="0.3">
      <c r="M1366" s="11" t="s">
        <v>28</v>
      </c>
      <c r="N1366" s="11">
        <v>839.7</v>
      </c>
      <c r="O1366" s="11">
        <v>44</v>
      </c>
    </row>
    <row r="1367" spans="13:15" x14ac:dyDescent="0.3">
      <c r="M1367" s="9" t="s">
        <v>85</v>
      </c>
      <c r="N1367" s="9">
        <v>127.9</v>
      </c>
      <c r="O1367" s="9">
        <v>31</v>
      </c>
    </row>
    <row r="1368" spans="13:15" x14ac:dyDescent="0.3">
      <c r="M1368" s="11" t="s">
        <v>150</v>
      </c>
      <c r="N1368" s="11">
        <v>544.41</v>
      </c>
      <c r="O1368" s="11">
        <v>5</v>
      </c>
    </row>
    <row r="1369" spans="13:15" x14ac:dyDescent="0.3">
      <c r="M1369" s="9" t="s">
        <v>18</v>
      </c>
      <c r="N1369" s="9">
        <v>686.2</v>
      </c>
      <c r="O1369" s="9">
        <v>37</v>
      </c>
    </row>
    <row r="1370" spans="13:15" x14ac:dyDescent="0.3">
      <c r="M1370" s="11" t="s">
        <v>23</v>
      </c>
      <c r="N1370" s="11">
        <v>1025.8800000000001</v>
      </c>
      <c r="O1370" s="11">
        <v>10</v>
      </c>
    </row>
    <row r="1371" spans="13:15" x14ac:dyDescent="0.3">
      <c r="M1371" s="9" t="s">
        <v>102</v>
      </c>
      <c r="N1371" s="9">
        <v>65.78</v>
      </c>
      <c r="O1371" s="9">
        <v>11</v>
      </c>
    </row>
    <row r="1372" spans="13:15" x14ac:dyDescent="0.3">
      <c r="M1372" s="11" t="s">
        <v>28</v>
      </c>
      <c r="N1372" s="11">
        <v>710.33</v>
      </c>
      <c r="O1372" s="11">
        <v>38</v>
      </c>
    </row>
    <row r="1373" spans="13:15" x14ac:dyDescent="0.3">
      <c r="M1373" s="9" t="s">
        <v>18</v>
      </c>
      <c r="N1373" s="9">
        <v>43.29</v>
      </c>
      <c r="O1373" s="9">
        <v>4</v>
      </c>
    </row>
    <row r="1374" spans="13:15" x14ac:dyDescent="0.3">
      <c r="M1374" s="11" t="s">
        <v>37</v>
      </c>
      <c r="N1374" s="11">
        <v>248.42</v>
      </c>
      <c r="O1374" s="11">
        <v>35</v>
      </c>
    </row>
    <row r="1375" spans="13:15" x14ac:dyDescent="0.3">
      <c r="M1375" s="9" t="s">
        <v>31</v>
      </c>
      <c r="N1375" s="9">
        <v>9544.18</v>
      </c>
      <c r="O1375" s="9">
        <v>36</v>
      </c>
    </row>
    <row r="1376" spans="13:15" x14ac:dyDescent="0.3">
      <c r="M1376" s="11" t="s">
        <v>79</v>
      </c>
      <c r="N1376" s="11">
        <v>145.15</v>
      </c>
      <c r="O1376" s="11">
        <v>24</v>
      </c>
    </row>
    <row r="1377" spans="13:15" x14ac:dyDescent="0.3">
      <c r="M1377" s="9" t="s">
        <v>50</v>
      </c>
      <c r="N1377" s="9">
        <v>932.89200000000005</v>
      </c>
      <c r="O1377" s="9">
        <v>30</v>
      </c>
    </row>
    <row r="1378" spans="13:15" x14ac:dyDescent="0.3">
      <c r="M1378" s="11" t="s">
        <v>31</v>
      </c>
      <c r="N1378" s="11">
        <v>596.55999999999995</v>
      </c>
      <c r="O1378" s="11">
        <v>20</v>
      </c>
    </row>
    <row r="1379" spans="13:15" x14ac:dyDescent="0.3">
      <c r="M1379" s="9" t="s">
        <v>18</v>
      </c>
      <c r="N1379" s="9">
        <v>178.78</v>
      </c>
      <c r="O1379" s="9">
        <v>8</v>
      </c>
    </row>
    <row r="1380" spans="13:15" x14ac:dyDescent="0.3">
      <c r="M1380" s="11" t="s">
        <v>18</v>
      </c>
      <c r="N1380" s="11">
        <v>275.11</v>
      </c>
      <c r="O1380" s="11">
        <v>38</v>
      </c>
    </row>
    <row r="1381" spans="13:15" x14ac:dyDescent="0.3">
      <c r="M1381" s="9" t="s">
        <v>28</v>
      </c>
      <c r="N1381" s="9">
        <v>161.96</v>
      </c>
      <c r="O1381" s="9">
        <v>26</v>
      </c>
    </row>
    <row r="1382" spans="13:15" x14ac:dyDescent="0.3">
      <c r="M1382" s="11" t="s">
        <v>28</v>
      </c>
      <c r="N1382" s="11">
        <v>157.79</v>
      </c>
      <c r="O1382" s="11">
        <v>31</v>
      </c>
    </row>
    <row r="1383" spans="13:15" x14ac:dyDescent="0.3">
      <c r="M1383" s="9" t="s">
        <v>50</v>
      </c>
      <c r="N1383" s="9">
        <v>4941.7725</v>
      </c>
      <c r="O1383" s="9">
        <v>32</v>
      </c>
    </row>
    <row r="1384" spans="13:15" x14ac:dyDescent="0.3">
      <c r="M1384" s="11" t="s">
        <v>37</v>
      </c>
      <c r="N1384" s="11">
        <v>452.15</v>
      </c>
      <c r="O1384" s="11">
        <v>42</v>
      </c>
    </row>
    <row r="1385" spans="13:15" x14ac:dyDescent="0.3">
      <c r="M1385" s="9" t="s">
        <v>23</v>
      </c>
      <c r="N1385" s="9">
        <v>10445.950000000001</v>
      </c>
      <c r="O1385" s="9">
        <v>44</v>
      </c>
    </row>
    <row r="1386" spans="13:15" x14ac:dyDescent="0.3">
      <c r="M1386" s="11" t="s">
        <v>64</v>
      </c>
      <c r="N1386" s="11">
        <v>643.30999999999995</v>
      </c>
      <c r="O1386" s="11">
        <v>43</v>
      </c>
    </row>
    <row r="1387" spans="13:15" x14ac:dyDescent="0.3">
      <c r="M1387" s="9" t="s">
        <v>50</v>
      </c>
      <c r="N1387" s="9">
        <v>4373.8535000000002</v>
      </c>
      <c r="O1387" s="9">
        <v>42</v>
      </c>
    </row>
    <row r="1388" spans="13:15" x14ac:dyDescent="0.3">
      <c r="M1388" s="11" t="s">
        <v>23</v>
      </c>
      <c r="N1388" s="11">
        <v>12457.63</v>
      </c>
      <c r="O1388" s="11">
        <v>45</v>
      </c>
    </row>
    <row r="1389" spans="13:15" x14ac:dyDescent="0.3">
      <c r="M1389" s="9" t="s">
        <v>150</v>
      </c>
      <c r="N1389" s="9">
        <v>1971.56</v>
      </c>
      <c r="O1389" s="9">
        <v>28</v>
      </c>
    </row>
    <row r="1390" spans="13:15" x14ac:dyDescent="0.3">
      <c r="M1390" s="11" t="s">
        <v>64</v>
      </c>
      <c r="N1390" s="11">
        <v>760.85</v>
      </c>
      <c r="O1390" s="11">
        <v>50</v>
      </c>
    </row>
    <row r="1391" spans="13:15" x14ac:dyDescent="0.3">
      <c r="M1391" s="9" t="s">
        <v>46</v>
      </c>
      <c r="N1391" s="9">
        <v>636.5</v>
      </c>
      <c r="O1391" s="9">
        <v>46</v>
      </c>
    </row>
    <row r="1392" spans="13:15" x14ac:dyDescent="0.3">
      <c r="M1392" s="11" t="s">
        <v>28</v>
      </c>
      <c r="N1392" s="11">
        <v>195.61</v>
      </c>
      <c r="O1392" s="11">
        <v>23</v>
      </c>
    </row>
    <row r="1393" spans="13:15" x14ac:dyDescent="0.3">
      <c r="M1393" s="9" t="s">
        <v>50</v>
      </c>
      <c r="N1393" s="9">
        <v>4872.6674999999996</v>
      </c>
      <c r="O1393" s="9">
        <v>50</v>
      </c>
    </row>
    <row r="1394" spans="13:15" x14ac:dyDescent="0.3">
      <c r="M1394" s="11" t="s">
        <v>28</v>
      </c>
      <c r="N1394" s="11">
        <v>320.04000000000002</v>
      </c>
      <c r="O1394" s="11">
        <v>34</v>
      </c>
    </row>
    <row r="1395" spans="13:15" x14ac:dyDescent="0.3">
      <c r="M1395" s="9" t="s">
        <v>41</v>
      </c>
      <c r="N1395" s="9">
        <v>411.75</v>
      </c>
      <c r="O1395" s="9">
        <v>36</v>
      </c>
    </row>
    <row r="1396" spans="13:15" x14ac:dyDescent="0.3">
      <c r="M1396" s="11" t="s">
        <v>28</v>
      </c>
      <c r="N1396" s="11">
        <v>1141.3699999999999</v>
      </c>
      <c r="O1396" s="11">
        <v>32</v>
      </c>
    </row>
    <row r="1397" spans="13:15" x14ac:dyDescent="0.3">
      <c r="M1397" s="9" t="s">
        <v>85</v>
      </c>
      <c r="N1397" s="9">
        <v>8.6</v>
      </c>
      <c r="O1397" s="9">
        <v>3</v>
      </c>
    </row>
    <row r="1398" spans="13:15" x14ac:dyDescent="0.3">
      <c r="M1398" s="11" t="s">
        <v>50</v>
      </c>
      <c r="N1398" s="11">
        <v>4804.0384999999997</v>
      </c>
      <c r="O1398" s="11">
        <v>46</v>
      </c>
    </row>
    <row r="1399" spans="13:15" x14ac:dyDescent="0.3">
      <c r="M1399" s="9" t="s">
        <v>85</v>
      </c>
      <c r="N1399" s="9">
        <v>116.56</v>
      </c>
      <c r="O1399" s="9">
        <v>23</v>
      </c>
    </row>
    <row r="1400" spans="13:15" x14ac:dyDescent="0.3">
      <c r="M1400" s="11" t="s">
        <v>79</v>
      </c>
      <c r="N1400" s="11">
        <v>121.66</v>
      </c>
      <c r="O1400" s="11">
        <v>13</v>
      </c>
    </row>
    <row r="1401" spans="13:15" x14ac:dyDescent="0.3">
      <c r="M1401" s="9" t="s">
        <v>18</v>
      </c>
      <c r="N1401" s="9">
        <v>755.19</v>
      </c>
      <c r="O1401" s="9">
        <v>41</v>
      </c>
    </row>
    <row r="1402" spans="13:15" x14ac:dyDescent="0.3">
      <c r="M1402" s="11" t="s">
        <v>168</v>
      </c>
      <c r="N1402" s="11">
        <v>311.38</v>
      </c>
      <c r="O1402" s="11">
        <v>26</v>
      </c>
    </row>
    <row r="1403" spans="13:15" x14ac:dyDescent="0.3">
      <c r="M1403" s="9" t="s">
        <v>28</v>
      </c>
      <c r="N1403" s="9">
        <v>76.42</v>
      </c>
      <c r="O1403" s="9">
        <v>15</v>
      </c>
    </row>
    <row r="1404" spans="13:15" x14ac:dyDescent="0.3">
      <c r="M1404" s="11" t="s">
        <v>50</v>
      </c>
      <c r="N1404" s="11">
        <v>6888.6634999999997</v>
      </c>
      <c r="O1404" s="11">
        <v>39</v>
      </c>
    </row>
    <row r="1405" spans="13:15" x14ac:dyDescent="0.3">
      <c r="M1405" s="9" t="s">
        <v>102</v>
      </c>
      <c r="N1405" s="9">
        <v>119.2</v>
      </c>
      <c r="O1405" s="9">
        <v>32</v>
      </c>
    </row>
    <row r="1406" spans="13:15" x14ac:dyDescent="0.3">
      <c r="M1406" s="11" t="s">
        <v>28</v>
      </c>
      <c r="N1406" s="11">
        <v>254.69</v>
      </c>
      <c r="O1406" s="11">
        <v>41</v>
      </c>
    </row>
    <row r="1407" spans="13:15" x14ac:dyDescent="0.3">
      <c r="M1407" s="9" t="s">
        <v>46</v>
      </c>
      <c r="N1407" s="9">
        <v>15602.93</v>
      </c>
      <c r="O1407" s="9">
        <v>48</v>
      </c>
    </row>
    <row r="1408" spans="13:15" x14ac:dyDescent="0.3">
      <c r="M1408" s="11" t="s">
        <v>46</v>
      </c>
      <c r="N1408" s="11">
        <v>5744.24</v>
      </c>
      <c r="O1408" s="11">
        <v>12</v>
      </c>
    </row>
    <row r="1409" spans="13:15" x14ac:dyDescent="0.3">
      <c r="M1409" s="9" t="s">
        <v>102</v>
      </c>
      <c r="N1409" s="9">
        <v>15.87</v>
      </c>
      <c r="O1409" s="9">
        <v>3</v>
      </c>
    </row>
    <row r="1410" spans="13:15" x14ac:dyDescent="0.3">
      <c r="M1410" s="11" t="s">
        <v>79</v>
      </c>
      <c r="N1410" s="11">
        <v>218.27</v>
      </c>
      <c r="O1410" s="11">
        <v>34</v>
      </c>
    </row>
    <row r="1411" spans="13:15" x14ac:dyDescent="0.3">
      <c r="M1411" s="9" t="s">
        <v>79</v>
      </c>
      <c r="N1411" s="9">
        <v>43.29</v>
      </c>
      <c r="O1411" s="9">
        <v>7</v>
      </c>
    </row>
    <row r="1412" spans="13:15" x14ac:dyDescent="0.3">
      <c r="M1412" s="11" t="s">
        <v>57</v>
      </c>
      <c r="N1412" s="11">
        <v>5140.08</v>
      </c>
      <c r="O1412" s="11">
        <v>36</v>
      </c>
    </row>
    <row r="1413" spans="13:15" x14ac:dyDescent="0.3">
      <c r="M1413" s="9" t="s">
        <v>28</v>
      </c>
      <c r="N1413" s="9">
        <v>199.48</v>
      </c>
      <c r="O1413" s="9">
        <v>47</v>
      </c>
    </row>
    <row r="1414" spans="13:15" x14ac:dyDescent="0.3">
      <c r="M1414" s="11" t="s">
        <v>50</v>
      </c>
      <c r="N1414" s="11">
        <v>2388.636</v>
      </c>
      <c r="O1414" s="11">
        <v>13</v>
      </c>
    </row>
    <row r="1415" spans="13:15" x14ac:dyDescent="0.3">
      <c r="M1415" s="9" t="s">
        <v>23</v>
      </c>
      <c r="N1415" s="9">
        <v>1309.53</v>
      </c>
      <c r="O1415" s="9">
        <v>6</v>
      </c>
    </row>
    <row r="1416" spans="13:15" x14ac:dyDescent="0.3">
      <c r="M1416" s="11" t="s">
        <v>79</v>
      </c>
      <c r="N1416" s="11">
        <v>306.13</v>
      </c>
      <c r="O1416" s="11">
        <v>50</v>
      </c>
    </row>
    <row r="1417" spans="13:15" x14ac:dyDescent="0.3">
      <c r="M1417" s="9" t="s">
        <v>18</v>
      </c>
      <c r="N1417" s="9">
        <v>26.33</v>
      </c>
      <c r="O1417" s="9">
        <v>12</v>
      </c>
    </row>
    <row r="1418" spans="13:15" x14ac:dyDescent="0.3">
      <c r="M1418" s="11" t="s">
        <v>23</v>
      </c>
      <c r="N1418" s="11">
        <v>5526.16</v>
      </c>
      <c r="O1418" s="11">
        <v>38</v>
      </c>
    </row>
    <row r="1419" spans="13:15" x14ac:dyDescent="0.3">
      <c r="M1419" s="9" t="s">
        <v>79</v>
      </c>
      <c r="N1419" s="9">
        <v>511.83</v>
      </c>
      <c r="O1419" s="9">
        <v>33</v>
      </c>
    </row>
    <row r="1420" spans="13:15" x14ac:dyDescent="0.3">
      <c r="M1420" s="11" t="s">
        <v>79</v>
      </c>
      <c r="N1420" s="11">
        <v>750.39</v>
      </c>
      <c r="O1420" s="11">
        <v>23</v>
      </c>
    </row>
    <row r="1421" spans="13:15" x14ac:dyDescent="0.3">
      <c r="M1421" s="9" t="s">
        <v>79</v>
      </c>
      <c r="N1421" s="9">
        <v>270.25</v>
      </c>
      <c r="O1421" s="9">
        <v>14</v>
      </c>
    </row>
    <row r="1422" spans="13:15" x14ac:dyDescent="0.3">
      <c r="M1422" s="11" t="s">
        <v>28</v>
      </c>
      <c r="N1422" s="11">
        <v>211.55</v>
      </c>
      <c r="O1422" s="11">
        <v>31</v>
      </c>
    </row>
    <row r="1423" spans="13:15" x14ac:dyDescent="0.3">
      <c r="M1423" s="9" t="s">
        <v>85</v>
      </c>
      <c r="N1423" s="9">
        <v>92.15</v>
      </c>
      <c r="O1423" s="9">
        <v>20</v>
      </c>
    </row>
    <row r="1424" spans="13:15" x14ac:dyDescent="0.3">
      <c r="M1424" s="11" t="s">
        <v>79</v>
      </c>
      <c r="N1424" s="11">
        <v>170.42</v>
      </c>
      <c r="O1424" s="11">
        <v>36</v>
      </c>
    </row>
    <row r="1425" spans="13:15" x14ac:dyDescent="0.3">
      <c r="M1425" s="9" t="s">
        <v>46</v>
      </c>
      <c r="N1425" s="9">
        <v>163.78</v>
      </c>
      <c r="O1425" s="9">
        <v>9</v>
      </c>
    </row>
    <row r="1426" spans="13:15" x14ac:dyDescent="0.3">
      <c r="M1426" s="11" t="s">
        <v>76</v>
      </c>
      <c r="N1426" s="11">
        <v>2700.41</v>
      </c>
      <c r="O1426" s="11">
        <v>10</v>
      </c>
    </row>
    <row r="1427" spans="13:15" x14ac:dyDescent="0.3">
      <c r="M1427" s="9" t="s">
        <v>41</v>
      </c>
      <c r="N1427" s="9">
        <v>616.01</v>
      </c>
      <c r="O1427" s="9">
        <v>30</v>
      </c>
    </row>
    <row r="1428" spans="13:15" x14ac:dyDescent="0.3">
      <c r="M1428" s="11" t="s">
        <v>23</v>
      </c>
      <c r="N1428" s="11">
        <v>556.45000000000005</v>
      </c>
      <c r="O1428" s="11">
        <v>21</v>
      </c>
    </row>
    <row r="1429" spans="13:15" x14ac:dyDescent="0.3">
      <c r="M1429" s="9" t="s">
        <v>28</v>
      </c>
      <c r="N1429" s="9">
        <v>21.01</v>
      </c>
      <c r="O1429" s="9">
        <v>3</v>
      </c>
    </row>
    <row r="1430" spans="13:15" x14ac:dyDescent="0.3">
      <c r="M1430" s="11" t="s">
        <v>18</v>
      </c>
      <c r="N1430" s="11">
        <v>236.17</v>
      </c>
      <c r="O1430" s="11">
        <v>10</v>
      </c>
    </row>
    <row r="1431" spans="13:15" x14ac:dyDescent="0.3">
      <c r="M1431" s="9" t="s">
        <v>64</v>
      </c>
      <c r="N1431" s="9">
        <v>8185.89</v>
      </c>
      <c r="O1431" s="9">
        <v>21</v>
      </c>
    </row>
    <row r="1432" spans="13:15" x14ac:dyDescent="0.3">
      <c r="M1432" s="11" t="s">
        <v>64</v>
      </c>
      <c r="N1432" s="11">
        <v>153.22999999999999</v>
      </c>
      <c r="O1432" s="11">
        <v>27</v>
      </c>
    </row>
    <row r="1433" spans="13:15" x14ac:dyDescent="0.3">
      <c r="M1433" s="9" t="s">
        <v>41</v>
      </c>
      <c r="N1433" s="9">
        <v>1243.8800000000001</v>
      </c>
      <c r="O1433" s="9">
        <v>43</v>
      </c>
    </row>
    <row r="1434" spans="13:15" x14ac:dyDescent="0.3">
      <c r="M1434" s="11" t="s">
        <v>50</v>
      </c>
      <c r="N1434" s="11">
        <v>2174.4189999999999</v>
      </c>
      <c r="O1434" s="11">
        <v>48</v>
      </c>
    </row>
    <row r="1435" spans="13:15" x14ac:dyDescent="0.3">
      <c r="M1435" s="9" t="s">
        <v>18</v>
      </c>
      <c r="N1435" s="9">
        <v>1323.67</v>
      </c>
      <c r="O1435" s="9">
        <v>12</v>
      </c>
    </row>
    <row r="1436" spans="13:15" x14ac:dyDescent="0.3">
      <c r="M1436" s="11" t="s">
        <v>85</v>
      </c>
      <c r="N1436" s="11">
        <v>103.79</v>
      </c>
      <c r="O1436" s="11">
        <v>40</v>
      </c>
    </row>
    <row r="1437" spans="13:15" x14ac:dyDescent="0.3">
      <c r="M1437" s="9" t="s">
        <v>46</v>
      </c>
      <c r="N1437" s="9">
        <v>525.77</v>
      </c>
      <c r="O1437" s="9">
        <v>43</v>
      </c>
    </row>
    <row r="1438" spans="13:15" x14ac:dyDescent="0.3">
      <c r="M1438" s="11" t="s">
        <v>18</v>
      </c>
      <c r="N1438" s="11">
        <v>217.42</v>
      </c>
      <c r="O1438" s="11">
        <v>30</v>
      </c>
    </row>
    <row r="1439" spans="13:15" x14ac:dyDescent="0.3">
      <c r="M1439" s="9" t="s">
        <v>76</v>
      </c>
      <c r="N1439" s="9">
        <v>1339.25</v>
      </c>
      <c r="O1439" s="9">
        <v>24</v>
      </c>
    </row>
    <row r="1440" spans="13:15" x14ac:dyDescent="0.3">
      <c r="M1440" s="11" t="s">
        <v>18</v>
      </c>
      <c r="N1440" s="11">
        <v>7.15</v>
      </c>
      <c r="O1440" s="11">
        <v>1</v>
      </c>
    </row>
    <row r="1441" spans="13:15" x14ac:dyDescent="0.3">
      <c r="M1441" s="9" t="s">
        <v>168</v>
      </c>
      <c r="N1441" s="9">
        <v>96.07</v>
      </c>
      <c r="O1441" s="9">
        <v>22</v>
      </c>
    </row>
    <row r="1442" spans="13:15" x14ac:dyDescent="0.3">
      <c r="M1442" s="11" t="s">
        <v>57</v>
      </c>
      <c r="N1442" s="11">
        <v>3467.28</v>
      </c>
      <c r="O1442" s="11">
        <v>20</v>
      </c>
    </row>
    <row r="1443" spans="13:15" x14ac:dyDescent="0.3">
      <c r="M1443" s="9" t="s">
        <v>28</v>
      </c>
      <c r="N1443" s="9">
        <v>269.93</v>
      </c>
      <c r="O1443" s="9">
        <v>48</v>
      </c>
    </row>
    <row r="1444" spans="13:15" x14ac:dyDescent="0.3">
      <c r="M1444" s="11" t="s">
        <v>79</v>
      </c>
      <c r="N1444" s="11">
        <v>165.51</v>
      </c>
      <c r="O1444" s="11">
        <v>49</v>
      </c>
    </row>
    <row r="1445" spans="13:15" x14ac:dyDescent="0.3">
      <c r="M1445" s="9" t="s">
        <v>18</v>
      </c>
      <c r="N1445" s="9">
        <v>26.68</v>
      </c>
      <c r="O1445" s="9">
        <v>1</v>
      </c>
    </row>
    <row r="1446" spans="13:15" x14ac:dyDescent="0.3">
      <c r="M1446" s="11" t="s">
        <v>41</v>
      </c>
      <c r="N1446" s="11">
        <v>82.64</v>
      </c>
      <c r="O1446" s="11">
        <v>12</v>
      </c>
    </row>
    <row r="1447" spans="13:15" x14ac:dyDescent="0.3">
      <c r="M1447" s="9" t="s">
        <v>28</v>
      </c>
      <c r="N1447" s="9">
        <v>400.49</v>
      </c>
      <c r="O1447" s="9">
        <v>46</v>
      </c>
    </row>
    <row r="1448" spans="13:15" x14ac:dyDescent="0.3">
      <c r="M1448" s="11" t="s">
        <v>46</v>
      </c>
      <c r="N1448" s="11">
        <v>11039.75</v>
      </c>
      <c r="O1448" s="11">
        <v>29</v>
      </c>
    </row>
    <row r="1449" spans="13:15" x14ac:dyDescent="0.3">
      <c r="M1449" s="9" t="s">
        <v>50</v>
      </c>
      <c r="N1449" s="9">
        <v>437.47800000000001</v>
      </c>
      <c r="O1449" s="9">
        <v>24</v>
      </c>
    </row>
    <row r="1450" spans="13:15" x14ac:dyDescent="0.3">
      <c r="M1450" s="11" t="s">
        <v>18</v>
      </c>
      <c r="N1450" s="11">
        <v>48</v>
      </c>
      <c r="O1450" s="11">
        <v>10</v>
      </c>
    </row>
    <row r="1451" spans="13:15" x14ac:dyDescent="0.3">
      <c r="M1451" s="9" t="s">
        <v>57</v>
      </c>
      <c r="N1451" s="9">
        <v>1095.1099999999999</v>
      </c>
      <c r="O1451" s="9">
        <v>36</v>
      </c>
    </row>
    <row r="1452" spans="13:15" x14ac:dyDescent="0.3">
      <c r="M1452" s="11" t="s">
        <v>23</v>
      </c>
      <c r="N1452" s="11">
        <v>6325.65</v>
      </c>
      <c r="O1452" s="11">
        <v>45</v>
      </c>
    </row>
    <row r="1453" spans="13:15" x14ac:dyDescent="0.3">
      <c r="M1453" s="9" t="s">
        <v>31</v>
      </c>
      <c r="N1453" s="9">
        <v>866.73</v>
      </c>
      <c r="O1453" s="9">
        <v>43</v>
      </c>
    </row>
    <row r="1454" spans="13:15" x14ac:dyDescent="0.3">
      <c r="M1454" s="11" t="s">
        <v>28</v>
      </c>
      <c r="N1454" s="11">
        <v>114.28</v>
      </c>
      <c r="O1454" s="11">
        <v>17</v>
      </c>
    </row>
    <row r="1455" spans="13:15" x14ac:dyDescent="0.3">
      <c r="M1455" s="9" t="s">
        <v>64</v>
      </c>
      <c r="N1455" s="9">
        <v>825.82</v>
      </c>
      <c r="O1455" s="9">
        <v>36</v>
      </c>
    </row>
    <row r="1456" spans="13:15" x14ac:dyDescent="0.3">
      <c r="M1456" s="11" t="s">
        <v>31</v>
      </c>
      <c r="N1456" s="11">
        <v>98.82</v>
      </c>
      <c r="O1456" s="11">
        <v>13</v>
      </c>
    </row>
    <row r="1457" spans="13:15" x14ac:dyDescent="0.3">
      <c r="M1457" s="9" t="s">
        <v>57</v>
      </c>
      <c r="N1457" s="9">
        <v>2638.79</v>
      </c>
      <c r="O1457" s="9">
        <v>37</v>
      </c>
    </row>
    <row r="1458" spans="13:15" x14ac:dyDescent="0.3">
      <c r="M1458" s="11" t="s">
        <v>28</v>
      </c>
      <c r="N1458" s="11">
        <v>240.14</v>
      </c>
      <c r="O1458" s="11">
        <v>36</v>
      </c>
    </row>
    <row r="1459" spans="13:15" x14ac:dyDescent="0.3">
      <c r="M1459" s="9" t="s">
        <v>79</v>
      </c>
      <c r="N1459" s="9">
        <v>188.47</v>
      </c>
      <c r="O1459" s="9">
        <v>24</v>
      </c>
    </row>
    <row r="1460" spans="13:15" x14ac:dyDescent="0.3">
      <c r="M1460" s="11" t="s">
        <v>28</v>
      </c>
      <c r="N1460" s="11">
        <v>1558.18</v>
      </c>
      <c r="O1460" s="11">
        <v>50</v>
      </c>
    </row>
    <row r="1461" spans="13:15" x14ac:dyDescent="0.3">
      <c r="M1461" s="9" t="s">
        <v>28</v>
      </c>
      <c r="N1461" s="9">
        <v>169.48</v>
      </c>
      <c r="O1461" s="9">
        <v>40</v>
      </c>
    </row>
    <row r="1462" spans="13:15" x14ac:dyDescent="0.3">
      <c r="M1462" s="11" t="s">
        <v>18</v>
      </c>
      <c r="N1462" s="11">
        <v>308.52</v>
      </c>
      <c r="O1462" s="11">
        <v>7</v>
      </c>
    </row>
    <row r="1463" spans="13:15" x14ac:dyDescent="0.3">
      <c r="M1463" s="9" t="s">
        <v>50</v>
      </c>
      <c r="N1463" s="9">
        <v>1108.366</v>
      </c>
      <c r="O1463" s="9">
        <v>20</v>
      </c>
    </row>
    <row r="1464" spans="13:15" x14ac:dyDescent="0.3">
      <c r="M1464" s="11" t="s">
        <v>76</v>
      </c>
      <c r="N1464" s="11">
        <v>1793.24</v>
      </c>
      <c r="O1464" s="11">
        <v>36</v>
      </c>
    </row>
    <row r="1465" spans="13:15" x14ac:dyDescent="0.3">
      <c r="M1465" s="9" t="s">
        <v>102</v>
      </c>
      <c r="N1465" s="9">
        <v>89.41</v>
      </c>
      <c r="O1465" s="9">
        <v>46</v>
      </c>
    </row>
    <row r="1466" spans="13:15" x14ac:dyDescent="0.3">
      <c r="M1466" s="11" t="s">
        <v>50</v>
      </c>
      <c r="N1466" s="11">
        <v>1680.9770000000001</v>
      </c>
      <c r="O1466" s="11">
        <v>43</v>
      </c>
    </row>
    <row r="1467" spans="13:15" x14ac:dyDescent="0.3">
      <c r="M1467" s="9" t="s">
        <v>31</v>
      </c>
      <c r="N1467" s="9">
        <v>1103.67</v>
      </c>
      <c r="O1467" s="9">
        <v>28</v>
      </c>
    </row>
    <row r="1468" spans="13:15" x14ac:dyDescent="0.3">
      <c r="M1468" s="11" t="s">
        <v>28</v>
      </c>
      <c r="N1468" s="11">
        <v>236.19</v>
      </c>
      <c r="O1468" s="11">
        <v>36</v>
      </c>
    </row>
    <row r="1469" spans="13:15" x14ac:dyDescent="0.3">
      <c r="M1469" s="9" t="s">
        <v>102</v>
      </c>
      <c r="N1469" s="9">
        <v>234.2</v>
      </c>
      <c r="O1469" s="9">
        <v>42</v>
      </c>
    </row>
    <row r="1470" spans="13:15" x14ac:dyDescent="0.3">
      <c r="M1470" s="11" t="s">
        <v>41</v>
      </c>
      <c r="N1470" s="11">
        <v>61.18</v>
      </c>
      <c r="O1470" s="11">
        <v>21</v>
      </c>
    </row>
    <row r="1471" spans="13:15" x14ac:dyDescent="0.3">
      <c r="M1471" s="9" t="s">
        <v>41</v>
      </c>
      <c r="N1471" s="9">
        <v>123.06</v>
      </c>
      <c r="O1471" s="9">
        <v>44</v>
      </c>
    </row>
    <row r="1472" spans="13:15" x14ac:dyDescent="0.3">
      <c r="M1472" s="11" t="s">
        <v>41</v>
      </c>
      <c r="N1472" s="11">
        <v>1038.19</v>
      </c>
      <c r="O1472" s="11">
        <v>40</v>
      </c>
    </row>
    <row r="1473" spans="13:15" x14ac:dyDescent="0.3">
      <c r="M1473" s="9" t="s">
        <v>28</v>
      </c>
      <c r="N1473" s="9">
        <v>28.34</v>
      </c>
      <c r="O1473" s="9">
        <v>4</v>
      </c>
    </row>
    <row r="1474" spans="13:15" x14ac:dyDescent="0.3">
      <c r="M1474" s="11" t="s">
        <v>18</v>
      </c>
      <c r="N1474" s="11">
        <v>194.11</v>
      </c>
      <c r="O1474" s="11">
        <v>8</v>
      </c>
    </row>
    <row r="1475" spans="13:15" x14ac:dyDescent="0.3">
      <c r="M1475" s="9" t="s">
        <v>214</v>
      </c>
      <c r="N1475" s="9">
        <v>13571.7</v>
      </c>
      <c r="O1475" s="9">
        <v>29</v>
      </c>
    </row>
    <row r="1476" spans="13:15" x14ac:dyDescent="0.3">
      <c r="M1476" s="11" t="s">
        <v>31</v>
      </c>
      <c r="N1476" s="11">
        <v>357.43</v>
      </c>
      <c r="O1476" s="11">
        <v>17</v>
      </c>
    </row>
    <row r="1477" spans="13:15" x14ac:dyDescent="0.3">
      <c r="M1477" s="9" t="s">
        <v>76</v>
      </c>
      <c r="N1477" s="9">
        <v>2507.48</v>
      </c>
      <c r="O1477" s="9">
        <v>42</v>
      </c>
    </row>
    <row r="1478" spans="13:15" x14ac:dyDescent="0.3">
      <c r="M1478" s="11" t="s">
        <v>168</v>
      </c>
      <c r="N1478" s="11">
        <v>44.56</v>
      </c>
      <c r="O1478" s="11">
        <v>8</v>
      </c>
    </row>
    <row r="1479" spans="13:15" x14ac:dyDescent="0.3">
      <c r="M1479" s="9" t="s">
        <v>79</v>
      </c>
      <c r="N1479" s="9">
        <v>189.73</v>
      </c>
      <c r="O1479" s="9">
        <v>7</v>
      </c>
    </row>
    <row r="1480" spans="13:15" x14ac:dyDescent="0.3">
      <c r="M1480" s="11" t="s">
        <v>28</v>
      </c>
      <c r="N1480" s="11">
        <v>275.16000000000003</v>
      </c>
      <c r="O1480" s="11">
        <v>23</v>
      </c>
    </row>
    <row r="1481" spans="13:15" x14ac:dyDescent="0.3">
      <c r="M1481" s="9" t="s">
        <v>168</v>
      </c>
      <c r="N1481" s="9">
        <v>365.24</v>
      </c>
      <c r="O1481" s="9">
        <v>44</v>
      </c>
    </row>
    <row r="1482" spans="13:15" x14ac:dyDescent="0.3">
      <c r="M1482" s="11" t="s">
        <v>102</v>
      </c>
      <c r="N1482" s="11">
        <v>137.51</v>
      </c>
      <c r="O1482" s="11">
        <v>41</v>
      </c>
    </row>
    <row r="1483" spans="13:15" x14ac:dyDescent="0.3">
      <c r="M1483" s="9" t="s">
        <v>18</v>
      </c>
      <c r="N1483" s="9">
        <v>61.4</v>
      </c>
      <c r="O1483" s="9">
        <v>26</v>
      </c>
    </row>
    <row r="1484" spans="13:15" x14ac:dyDescent="0.3">
      <c r="M1484" s="11" t="s">
        <v>79</v>
      </c>
      <c r="N1484" s="11">
        <v>176.15</v>
      </c>
      <c r="O1484" s="11">
        <v>30</v>
      </c>
    </row>
    <row r="1485" spans="13:15" x14ac:dyDescent="0.3">
      <c r="M1485" s="9" t="s">
        <v>28</v>
      </c>
      <c r="N1485" s="9">
        <v>2283.2199999999998</v>
      </c>
      <c r="O1485" s="9">
        <v>48</v>
      </c>
    </row>
    <row r="1486" spans="13:15" x14ac:dyDescent="0.3">
      <c r="M1486" s="11" t="s">
        <v>31</v>
      </c>
      <c r="N1486" s="11">
        <v>321.20999999999998</v>
      </c>
      <c r="O1486" s="11">
        <v>14</v>
      </c>
    </row>
    <row r="1487" spans="13:15" x14ac:dyDescent="0.3">
      <c r="M1487" s="9" t="s">
        <v>41</v>
      </c>
      <c r="N1487" s="9">
        <v>88</v>
      </c>
      <c r="O1487" s="9">
        <v>8</v>
      </c>
    </row>
    <row r="1488" spans="13:15" x14ac:dyDescent="0.3">
      <c r="M1488" s="11" t="s">
        <v>102</v>
      </c>
      <c r="N1488" s="11">
        <v>46.44</v>
      </c>
      <c r="O1488" s="11">
        <v>35</v>
      </c>
    </row>
    <row r="1489" spans="13:15" x14ac:dyDescent="0.3">
      <c r="M1489" s="9" t="s">
        <v>50</v>
      </c>
      <c r="N1489" s="9">
        <v>1028.1600000000001</v>
      </c>
      <c r="O1489" s="9">
        <v>23</v>
      </c>
    </row>
    <row r="1490" spans="13:15" x14ac:dyDescent="0.3">
      <c r="M1490" s="11" t="s">
        <v>28</v>
      </c>
      <c r="N1490" s="11">
        <v>31.14</v>
      </c>
      <c r="O1490" s="11">
        <v>4</v>
      </c>
    </row>
    <row r="1491" spans="13:15" x14ac:dyDescent="0.3">
      <c r="M1491" s="9" t="s">
        <v>57</v>
      </c>
      <c r="N1491" s="9">
        <v>20596.580000000002</v>
      </c>
      <c r="O1491" s="9">
        <v>39</v>
      </c>
    </row>
    <row r="1492" spans="13:15" x14ac:dyDescent="0.3">
      <c r="M1492" s="11" t="s">
        <v>28</v>
      </c>
      <c r="N1492" s="11">
        <v>270.23</v>
      </c>
      <c r="O1492" s="11">
        <v>12</v>
      </c>
    </row>
    <row r="1493" spans="13:15" x14ac:dyDescent="0.3">
      <c r="M1493" s="9" t="s">
        <v>50</v>
      </c>
      <c r="N1493" s="9">
        <v>1204.0844999999999</v>
      </c>
      <c r="O1493" s="9">
        <v>41</v>
      </c>
    </row>
    <row r="1494" spans="13:15" x14ac:dyDescent="0.3">
      <c r="M1494" s="11" t="s">
        <v>150</v>
      </c>
      <c r="N1494" s="11">
        <v>2085.9299999999998</v>
      </c>
      <c r="O1494" s="11">
        <v>14</v>
      </c>
    </row>
    <row r="1495" spans="13:15" x14ac:dyDescent="0.3">
      <c r="M1495" s="9" t="s">
        <v>28</v>
      </c>
      <c r="N1495" s="9">
        <v>231.35</v>
      </c>
      <c r="O1495" s="9">
        <v>46</v>
      </c>
    </row>
    <row r="1496" spans="13:15" x14ac:dyDescent="0.3">
      <c r="M1496" s="11" t="s">
        <v>23</v>
      </c>
      <c r="N1496" s="11">
        <v>5264.48</v>
      </c>
      <c r="O1496" s="11">
        <v>40</v>
      </c>
    </row>
    <row r="1497" spans="13:15" x14ac:dyDescent="0.3">
      <c r="M1497" s="9" t="s">
        <v>28</v>
      </c>
      <c r="N1497" s="9">
        <v>308.92</v>
      </c>
      <c r="O1497" s="9">
        <v>45</v>
      </c>
    </row>
    <row r="1498" spans="13:15" x14ac:dyDescent="0.3">
      <c r="M1498" s="11" t="s">
        <v>64</v>
      </c>
      <c r="N1498" s="11">
        <v>2703.45</v>
      </c>
      <c r="O1498" s="11">
        <v>26</v>
      </c>
    </row>
    <row r="1499" spans="13:15" x14ac:dyDescent="0.3">
      <c r="M1499" s="9" t="s">
        <v>31</v>
      </c>
      <c r="N1499" s="9">
        <v>138.05000000000001</v>
      </c>
      <c r="O1499" s="9">
        <v>19</v>
      </c>
    </row>
    <row r="1500" spans="13:15" x14ac:dyDescent="0.3">
      <c r="M1500" s="11" t="s">
        <v>41</v>
      </c>
      <c r="N1500" s="11">
        <v>103.07</v>
      </c>
      <c r="O1500" s="11">
        <v>38</v>
      </c>
    </row>
    <row r="1501" spans="13:15" x14ac:dyDescent="0.3">
      <c r="M1501" s="9" t="s">
        <v>31</v>
      </c>
      <c r="N1501" s="9">
        <v>157.13</v>
      </c>
      <c r="O1501" s="9">
        <v>20</v>
      </c>
    </row>
    <row r="1502" spans="13:15" x14ac:dyDescent="0.3">
      <c r="M1502" s="11" t="s">
        <v>50</v>
      </c>
      <c r="N1502" s="11">
        <v>6030.58</v>
      </c>
      <c r="O1502" s="11">
        <v>39</v>
      </c>
    </row>
    <row r="1503" spans="13:15" x14ac:dyDescent="0.3">
      <c r="M1503" s="9" t="s">
        <v>79</v>
      </c>
      <c r="N1503" s="9">
        <v>84.09</v>
      </c>
      <c r="O1503" s="9">
        <v>14</v>
      </c>
    </row>
    <row r="1504" spans="13:15" x14ac:dyDescent="0.3">
      <c r="M1504" s="11" t="s">
        <v>85</v>
      </c>
      <c r="N1504" s="11">
        <v>45.63</v>
      </c>
      <c r="O1504" s="11">
        <v>12</v>
      </c>
    </row>
    <row r="1505" spans="13:15" x14ac:dyDescent="0.3">
      <c r="M1505" s="9" t="s">
        <v>50</v>
      </c>
      <c r="N1505" s="9">
        <v>4091.152</v>
      </c>
      <c r="O1505" s="9">
        <v>42</v>
      </c>
    </row>
    <row r="1506" spans="13:15" x14ac:dyDescent="0.3">
      <c r="M1506" s="11" t="s">
        <v>28</v>
      </c>
      <c r="N1506" s="11">
        <v>137.77000000000001</v>
      </c>
      <c r="O1506" s="11">
        <v>10</v>
      </c>
    </row>
    <row r="1507" spans="13:15" x14ac:dyDescent="0.3">
      <c r="M1507" s="9" t="s">
        <v>168</v>
      </c>
      <c r="N1507" s="9">
        <v>229.43</v>
      </c>
      <c r="O1507" s="9">
        <v>28</v>
      </c>
    </row>
    <row r="1508" spans="13:15" x14ac:dyDescent="0.3">
      <c r="M1508" s="11" t="s">
        <v>28</v>
      </c>
      <c r="N1508" s="11">
        <v>11.15</v>
      </c>
      <c r="O1508" s="11">
        <v>2</v>
      </c>
    </row>
    <row r="1509" spans="13:15" x14ac:dyDescent="0.3">
      <c r="M1509" s="9" t="s">
        <v>168</v>
      </c>
      <c r="N1509" s="9">
        <v>223.2</v>
      </c>
      <c r="O1509" s="9">
        <v>24</v>
      </c>
    </row>
    <row r="1510" spans="13:15" x14ac:dyDescent="0.3">
      <c r="M1510" s="11" t="s">
        <v>64</v>
      </c>
      <c r="N1510" s="11">
        <v>294.91000000000003</v>
      </c>
      <c r="O1510" s="11">
        <v>23</v>
      </c>
    </row>
    <row r="1511" spans="13:15" x14ac:dyDescent="0.3">
      <c r="M1511" s="9" t="s">
        <v>64</v>
      </c>
      <c r="N1511" s="9">
        <v>539.82000000000005</v>
      </c>
      <c r="O1511" s="9">
        <v>4</v>
      </c>
    </row>
    <row r="1512" spans="13:15" x14ac:dyDescent="0.3">
      <c r="M1512" s="11" t="s">
        <v>50</v>
      </c>
      <c r="N1512" s="11">
        <v>1176.944</v>
      </c>
      <c r="O1512" s="11">
        <v>23</v>
      </c>
    </row>
    <row r="1513" spans="13:15" x14ac:dyDescent="0.3">
      <c r="M1513" s="9" t="s">
        <v>79</v>
      </c>
      <c r="N1513" s="9">
        <v>68.03</v>
      </c>
      <c r="O1513" s="9">
        <v>15</v>
      </c>
    </row>
    <row r="1514" spans="13:15" x14ac:dyDescent="0.3">
      <c r="M1514" s="11" t="s">
        <v>23</v>
      </c>
      <c r="N1514" s="11">
        <v>559.75</v>
      </c>
      <c r="O1514" s="11">
        <v>4</v>
      </c>
    </row>
    <row r="1515" spans="13:15" x14ac:dyDescent="0.3">
      <c r="M1515" s="9" t="s">
        <v>85</v>
      </c>
      <c r="N1515" s="9">
        <v>298.12</v>
      </c>
      <c r="O1515" s="9">
        <v>50</v>
      </c>
    </row>
    <row r="1516" spans="13:15" x14ac:dyDescent="0.3">
      <c r="M1516" s="11" t="s">
        <v>23</v>
      </c>
      <c r="N1516" s="11">
        <v>1735.59</v>
      </c>
      <c r="O1516" s="11">
        <v>11</v>
      </c>
    </row>
    <row r="1517" spans="13:15" x14ac:dyDescent="0.3">
      <c r="M1517" s="9" t="s">
        <v>50</v>
      </c>
      <c r="N1517" s="9">
        <v>2731.73</v>
      </c>
      <c r="O1517" s="9">
        <v>21</v>
      </c>
    </row>
    <row r="1518" spans="13:15" x14ac:dyDescent="0.3">
      <c r="M1518" s="11" t="s">
        <v>37</v>
      </c>
      <c r="N1518" s="11">
        <v>59.76</v>
      </c>
      <c r="O1518" s="11">
        <v>5</v>
      </c>
    </row>
    <row r="1519" spans="13:15" x14ac:dyDescent="0.3">
      <c r="M1519" s="9" t="s">
        <v>46</v>
      </c>
      <c r="N1519" s="9">
        <v>10854.83</v>
      </c>
      <c r="O1519" s="9">
        <v>43</v>
      </c>
    </row>
    <row r="1520" spans="13:15" x14ac:dyDescent="0.3">
      <c r="M1520" s="11" t="s">
        <v>31</v>
      </c>
      <c r="N1520" s="11">
        <v>4326.2700000000004</v>
      </c>
      <c r="O1520" s="11">
        <v>44</v>
      </c>
    </row>
    <row r="1521" spans="13:15" x14ac:dyDescent="0.3">
      <c r="M1521" s="9" t="s">
        <v>18</v>
      </c>
      <c r="N1521" s="9">
        <v>25.17</v>
      </c>
      <c r="O1521" s="9">
        <v>4</v>
      </c>
    </row>
    <row r="1522" spans="13:15" x14ac:dyDescent="0.3">
      <c r="M1522" s="11" t="s">
        <v>28</v>
      </c>
      <c r="N1522" s="11">
        <v>190.06</v>
      </c>
      <c r="O1522" s="11">
        <v>31</v>
      </c>
    </row>
    <row r="1523" spans="13:15" x14ac:dyDescent="0.3">
      <c r="M1523" s="9" t="s">
        <v>79</v>
      </c>
      <c r="N1523" s="9">
        <v>260.51</v>
      </c>
      <c r="O1523" s="9">
        <v>34</v>
      </c>
    </row>
    <row r="1524" spans="13:15" x14ac:dyDescent="0.3">
      <c r="M1524" s="11" t="s">
        <v>79</v>
      </c>
      <c r="N1524" s="11">
        <v>170.88</v>
      </c>
      <c r="O1524" s="11">
        <v>43</v>
      </c>
    </row>
    <row r="1525" spans="13:15" x14ac:dyDescent="0.3">
      <c r="M1525" s="9" t="s">
        <v>31</v>
      </c>
      <c r="N1525" s="9">
        <v>65.61</v>
      </c>
      <c r="O1525" s="9">
        <v>9</v>
      </c>
    </row>
    <row r="1526" spans="13:15" x14ac:dyDescent="0.3">
      <c r="M1526" s="11" t="s">
        <v>37</v>
      </c>
      <c r="N1526" s="11">
        <v>577.95000000000005</v>
      </c>
      <c r="O1526" s="11">
        <v>39</v>
      </c>
    </row>
    <row r="1527" spans="13:15" x14ac:dyDescent="0.3">
      <c r="M1527" s="9" t="s">
        <v>64</v>
      </c>
      <c r="N1527" s="9">
        <v>1225.52</v>
      </c>
      <c r="O1527" s="9">
        <v>36</v>
      </c>
    </row>
    <row r="1528" spans="13:15" x14ac:dyDescent="0.3">
      <c r="M1528" s="11" t="s">
        <v>28</v>
      </c>
      <c r="N1528" s="11">
        <v>302.69</v>
      </c>
      <c r="O1528" s="11">
        <v>47</v>
      </c>
    </row>
    <row r="1529" spans="13:15" x14ac:dyDescent="0.3">
      <c r="M1529" s="9" t="s">
        <v>18</v>
      </c>
      <c r="N1529" s="9">
        <v>3854.4</v>
      </c>
      <c r="O1529" s="9">
        <v>39</v>
      </c>
    </row>
    <row r="1530" spans="13:15" x14ac:dyDescent="0.3">
      <c r="M1530" s="11" t="s">
        <v>50</v>
      </c>
      <c r="N1530" s="11">
        <v>1529.0564999999999</v>
      </c>
      <c r="O1530" s="11">
        <v>29</v>
      </c>
    </row>
    <row r="1531" spans="13:15" x14ac:dyDescent="0.3">
      <c r="M1531" s="9" t="s">
        <v>79</v>
      </c>
      <c r="N1531" s="9">
        <v>99.36</v>
      </c>
      <c r="O1531" s="9">
        <v>18</v>
      </c>
    </row>
    <row r="1532" spans="13:15" x14ac:dyDescent="0.3">
      <c r="M1532" s="11" t="s">
        <v>50</v>
      </c>
      <c r="N1532" s="11">
        <v>1892.848</v>
      </c>
      <c r="O1532" s="11">
        <v>14</v>
      </c>
    </row>
    <row r="1533" spans="13:15" x14ac:dyDescent="0.3">
      <c r="M1533" s="9" t="s">
        <v>18</v>
      </c>
      <c r="N1533" s="9">
        <v>3922.42</v>
      </c>
      <c r="O1533" s="9">
        <v>44</v>
      </c>
    </row>
    <row r="1534" spans="13:15" x14ac:dyDescent="0.3">
      <c r="M1534" s="11" t="s">
        <v>50</v>
      </c>
      <c r="N1534" s="11">
        <v>3900.5309999999999</v>
      </c>
      <c r="O1534" s="11">
        <v>42</v>
      </c>
    </row>
    <row r="1535" spans="13:15" x14ac:dyDescent="0.3">
      <c r="M1535" s="9" t="s">
        <v>28</v>
      </c>
      <c r="N1535" s="9">
        <v>70.13</v>
      </c>
      <c r="O1535" s="9">
        <v>13</v>
      </c>
    </row>
    <row r="1536" spans="13:15" x14ac:dyDescent="0.3">
      <c r="M1536" s="11" t="s">
        <v>28</v>
      </c>
      <c r="N1536" s="11">
        <v>192.8</v>
      </c>
      <c r="O1536" s="11">
        <v>24</v>
      </c>
    </row>
    <row r="1537" spans="13:15" x14ac:dyDescent="0.3">
      <c r="M1537" s="9" t="s">
        <v>79</v>
      </c>
      <c r="N1537" s="9">
        <v>2206.17</v>
      </c>
      <c r="O1537" s="9">
        <v>4</v>
      </c>
    </row>
    <row r="1538" spans="13:15" x14ac:dyDescent="0.3">
      <c r="M1538" s="11" t="s">
        <v>79</v>
      </c>
      <c r="N1538" s="11">
        <v>49.23</v>
      </c>
      <c r="O1538" s="11">
        <v>21</v>
      </c>
    </row>
    <row r="1539" spans="13:15" x14ac:dyDescent="0.3">
      <c r="M1539" s="9" t="s">
        <v>214</v>
      </c>
      <c r="N1539" s="9">
        <v>6350.29</v>
      </c>
      <c r="O1539" s="9">
        <v>10</v>
      </c>
    </row>
    <row r="1540" spans="13:15" x14ac:dyDescent="0.3">
      <c r="M1540" s="11" t="s">
        <v>50</v>
      </c>
      <c r="N1540" s="11">
        <v>7640.2250000000004</v>
      </c>
      <c r="O1540" s="11">
        <v>46</v>
      </c>
    </row>
    <row r="1541" spans="13:15" x14ac:dyDescent="0.3">
      <c r="M1541" s="9" t="s">
        <v>64</v>
      </c>
      <c r="N1541" s="9">
        <v>5176.2700000000004</v>
      </c>
      <c r="O1541" s="9">
        <v>38</v>
      </c>
    </row>
    <row r="1542" spans="13:15" x14ac:dyDescent="0.3">
      <c r="M1542" s="11" t="s">
        <v>50</v>
      </c>
      <c r="N1542" s="11">
        <v>3491.6129999999998</v>
      </c>
      <c r="O1542" s="11">
        <v>33</v>
      </c>
    </row>
    <row r="1543" spans="13:15" x14ac:dyDescent="0.3">
      <c r="M1543" s="9" t="s">
        <v>79</v>
      </c>
      <c r="N1543" s="9">
        <v>109.23</v>
      </c>
      <c r="O1543" s="9">
        <v>24</v>
      </c>
    </row>
    <row r="1544" spans="13:15" x14ac:dyDescent="0.3">
      <c r="M1544" s="11" t="s">
        <v>76</v>
      </c>
      <c r="N1544" s="11">
        <v>1477.63</v>
      </c>
      <c r="O1544" s="11">
        <v>35</v>
      </c>
    </row>
    <row r="1545" spans="13:15" x14ac:dyDescent="0.3">
      <c r="M1545" s="9" t="s">
        <v>23</v>
      </c>
      <c r="N1545" s="9">
        <v>431.29</v>
      </c>
      <c r="O1545" s="9">
        <v>3</v>
      </c>
    </row>
    <row r="1546" spans="13:15" x14ac:dyDescent="0.3">
      <c r="M1546" s="11" t="s">
        <v>85</v>
      </c>
      <c r="N1546" s="11">
        <v>2905.3</v>
      </c>
      <c r="O1546" s="11">
        <v>28</v>
      </c>
    </row>
    <row r="1547" spans="13:15" x14ac:dyDescent="0.3">
      <c r="M1547" s="9" t="s">
        <v>57</v>
      </c>
      <c r="N1547" s="9">
        <v>4245.93</v>
      </c>
      <c r="O1547" s="9">
        <v>19</v>
      </c>
    </row>
    <row r="1548" spans="13:15" x14ac:dyDescent="0.3">
      <c r="M1548" s="11" t="s">
        <v>64</v>
      </c>
      <c r="N1548" s="11">
        <v>189.19</v>
      </c>
      <c r="O1548" s="11">
        <v>12</v>
      </c>
    </row>
    <row r="1549" spans="13:15" x14ac:dyDescent="0.3">
      <c r="M1549" s="9" t="s">
        <v>28</v>
      </c>
      <c r="N1549" s="9">
        <v>130.38</v>
      </c>
      <c r="O1549" s="9">
        <v>18</v>
      </c>
    </row>
    <row r="1550" spans="13:15" x14ac:dyDescent="0.3">
      <c r="M1550" s="11" t="s">
        <v>50</v>
      </c>
      <c r="N1550" s="11">
        <v>2197.4115000000002</v>
      </c>
      <c r="O1550" s="11">
        <v>20</v>
      </c>
    </row>
    <row r="1551" spans="13:15" x14ac:dyDescent="0.3">
      <c r="M1551" s="9" t="s">
        <v>79</v>
      </c>
      <c r="N1551" s="9">
        <v>52.7</v>
      </c>
      <c r="O1551" s="9">
        <v>20</v>
      </c>
    </row>
    <row r="1552" spans="13:15" x14ac:dyDescent="0.3">
      <c r="M1552" s="11" t="s">
        <v>28</v>
      </c>
      <c r="N1552" s="11">
        <v>163.36000000000001</v>
      </c>
      <c r="O1552" s="11">
        <v>24</v>
      </c>
    </row>
    <row r="1553" spans="13:15" x14ac:dyDescent="0.3">
      <c r="M1553" s="9" t="s">
        <v>18</v>
      </c>
      <c r="N1553" s="9">
        <v>508.49</v>
      </c>
      <c r="O1553" s="9">
        <v>45</v>
      </c>
    </row>
    <row r="1554" spans="13:15" x14ac:dyDescent="0.3">
      <c r="M1554" s="11" t="s">
        <v>50</v>
      </c>
      <c r="N1554" s="11">
        <v>617.21900000000005</v>
      </c>
      <c r="O1554" s="11">
        <v>11</v>
      </c>
    </row>
    <row r="1555" spans="13:15" x14ac:dyDescent="0.3">
      <c r="M1555" s="9" t="s">
        <v>31</v>
      </c>
      <c r="N1555" s="9">
        <v>1608.08</v>
      </c>
      <c r="O1555" s="9">
        <v>34</v>
      </c>
    </row>
    <row r="1556" spans="13:15" x14ac:dyDescent="0.3">
      <c r="M1556" s="11" t="s">
        <v>18</v>
      </c>
      <c r="N1556" s="11">
        <v>717.21</v>
      </c>
      <c r="O1556" s="11">
        <v>30</v>
      </c>
    </row>
    <row r="1557" spans="13:15" x14ac:dyDescent="0.3">
      <c r="M1557" s="9" t="s">
        <v>79</v>
      </c>
      <c r="N1557" s="9">
        <v>12.49</v>
      </c>
      <c r="O1557" s="9">
        <v>4</v>
      </c>
    </row>
    <row r="1558" spans="13:15" x14ac:dyDescent="0.3">
      <c r="M1558" s="11" t="s">
        <v>28</v>
      </c>
      <c r="N1558" s="11">
        <v>124.89</v>
      </c>
      <c r="O1558" s="11">
        <v>16</v>
      </c>
    </row>
    <row r="1559" spans="13:15" x14ac:dyDescent="0.3">
      <c r="M1559" s="9" t="s">
        <v>214</v>
      </c>
      <c r="N1559" s="9">
        <v>3457.99</v>
      </c>
      <c r="O1559" s="9">
        <v>1</v>
      </c>
    </row>
    <row r="1560" spans="13:15" x14ac:dyDescent="0.3">
      <c r="M1560" s="11" t="s">
        <v>85</v>
      </c>
      <c r="N1560" s="11">
        <v>196.39</v>
      </c>
      <c r="O1560" s="11">
        <v>50</v>
      </c>
    </row>
    <row r="1561" spans="13:15" x14ac:dyDescent="0.3">
      <c r="M1561" s="9" t="s">
        <v>57</v>
      </c>
      <c r="N1561" s="9">
        <v>8252.3919999999998</v>
      </c>
      <c r="O1561" s="9">
        <v>37</v>
      </c>
    </row>
    <row r="1562" spans="13:15" x14ac:dyDescent="0.3">
      <c r="M1562" s="11" t="s">
        <v>76</v>
      </c>
      <c r="N1562" s="11">
        <v>308.22000000000003</v>
      </c>
      <c r="O1562" s="11">
        <v>37</v>
      </c>
    </row>
    <row r="1563" spans="13:15" x14ac:dyDescent="0.3">
      <c r="M1563" s="9" t="s">
        <v>79</v>
      </c>
      <c r="N1563" s="9">
        <v>12805.25</v>
      </c>
      <c r="O1563" s="9">
        <v>14</v>
      </c>
    </row>
    <row r="1564" spans="13:15" x14ac:dyDescent="0.3">
      <c r="M1564" s="11" t="s">
        <v>28</v>
      </c>
      <c r="N1564" s="11">
        <v>170.02</v>
      </c>
      <c r="O1564" s="11">
        <v>7</v>
      </c>
    </row>
    <row r="1565" spans="13:15" x14ac:dyDescent="0.3">
      <c r="M1565" s="9" t="s">
        <v>79</v>
      </c>
      <c r="N1565" s="9">
        <v>15.61</v>
      </c>
      <c r="O1565" s="9">
        <v>7</v>
      </c>
    </row>
    <row r="1566" spans="13:15" x14ac:dyDescent="0.3">
      <c r="M1566" s="11" t="s">
        <v>18</v>
      </c>
      <c r="N1566" s="11">
        <v>315.27</v>
      </c>
      <c r="O1566" s="11">
        <v>3</v>
      </c>
    </row>
    <row r="1567" spans="13:15" x14ac:dyDescent="0.3">
      <c r="M1567" s="9" t="s">
        <v>50</v>
      </c>
      <c r="N1567" s="9">
        <v>428.72300000000001</v>
      </c>
      <c r="O1567" s="9">
        <v>6</v>
      </c>
    </row>
    <row r="1568" spans="13:15" x14ac:dyDescent="0.3">
      <c r="M1568" s="11" t="s">
        <v>28</v>
      </c>
      <c r="N1568" s="11">
        <v>9.3699999999999992</v>
      </c>
      <c r="O1568" s="11">
        <v>2</v>
      </c>
    </row>
    <row r="1569" spans="13:15" x14ac:dyDescent="0.3">
      <c r="M1569" s="9" t="s">
        <v>31</v>
      </c>
      <c r="N1569" s="9">
        <v>627.69000000000005</v>
      </c>
      <c r="O1569" s="9">
        <v>15</v>
      </c>
    </row>
    <row r="1570" spans="13:15" x14ac:dyDescent="0.3">
      <c r="M1570" s="11" t="s">
        <v>102</v>
      </c>
      <c r="N1570" s="11">
        <v>74</v>
      </c>
      <c r="O1570" s="11">
        <v>39</v>
      </c>
    </row>
    <row r="1571" spans="13:15" x14ac:dyDescent="0.3">
      <c r="M1571" s="9" t="s">
        <v>150</v>
      </c>
      <c r="N1571" s="9">
        <v>3308.28</v>
      </c>
      <c r="O1571" s="9">
        <v>25</v>
      </c>
    </row>
    <row r="1572" spans="13:15" x14ac:dyDescent="0.3">
      <c r="M1572" s="11" t="s">
        <v>18</v>
      </c>
      <c r="N1572" s="11">
        <v>143.78</v>
      </c>
      <c r="O1572" s="11">
        <v>6</v>
      </c>
    </row>
    <row r="1573" spans="13:15" x14ac:dyDescent="0.3">
      <c r="M1573" s="9" t="s">
        <v>41</v>
      </c>
      <c r="N1573" s="9">
        <v>78.36</v>
      </c>
      <c r="O1573" s="9">
        <v>12</v>
      </c>
    </row>
    <row r="1574" spans="13:15" x14ac:dyDescent="0.3">
      <c r="M1574" s="11" t="s">
        <v>76</v>
      </c>
      <c r="N1574" s="11">
        <v>1503.49</v>
      </c>
      <c r="O1574" s="11">
        <v>21</v>
      </c>
    </row>
    <row r="1575" spans="13:15" x14ac:dyDescent="0.3">
      <c r="M1575" s="9" t="s">
        <v>41</v>
      </c>
      <c r="N1575" s="9">
        <v>449.17</v>
      </c>
      <c r="O1575" s="9">
        <v>43</v>
      </c>
    </row>
    <row r="1576" spans="13:15" x14ac:dyDescent="0.3">
      <c r="M1576" s="11" t="s">
        <v>168</v>
      </c>
      <c r="N1576" s="11">
        <v>29.19</v>
      </c>
      <c r="O1576" s="11">
        <v>1</v>
      </c>
    </row>
    <row r="1577" spans="13:15" x14ac:dyDescent="0.3">
      <c r="M1577" s="9" t="s">
        <v>50</v>
      </c>
      <c r="N1577" s="9">
        <v>3821.4045000000001</v>
      </c>
      <c r="O1577" s="9">
        <v>38</v>
      </c>
    </row>
    <row r="1578" spans="13:15" x14ac:dyDescent="0.3">
      <c r="M1578" s="11" t="s">
        <v>50</v>
      </c>
      <c r="N1578" s="11">
        <v>441.80450000000002</v>
      </c>
      <c r="O1578" s="11">
        <v>8</v>
      </c>
    </row>
    <row r="1579" spans="13:15" x14ac:dyDescent="0.3">
      <c r="M1579" s="9" t="s">
        <v>79</v>
      </c>
      <c r="N1579" s="9">
        <v>3800.4</v>
      </c>
      <c r="O1579" s="9">
        <v>9</v>
      </c>
    </row>
    <row r="1580" spans="13:15" x14ac:dyDescent="0.3">
      <c r="M1580" s="11" t="s">
        <v>28</v>
      </c>
      <c r="N1580" s="11">
        <v>9.69</v>
      </c>
      <c r="O1580" s="11">
        <v>1</v>
      </c>
    </row>
    <row r="1581" spans="13:15" x14ac:dyDescent="0.3">
      <c r="M1581" s="9" t="s">
        <v>23</v>
      </c>
      <c r="N1581" s="9">
        <v>14861.07</v>
      </c>
      <c r="O1581" s="9">
        <v>32</v>
      </c>
    </row>
    <row r="1582" spans="13:15" x14ac:dyDescent="0.3">
      <c r="M1582" s="11" t="s">
        <v>64</v>
      </c>
      <c r="N1582" s="11">
        <v>150.33000000000001</v>
      </c>
      <c r="O1582" s="11">
        <v>15</v>
      </c>
    </row>
    <row r="1583" spans="13:15" x14ac:dyDescent="0.3">
      <c r="M1583" s="9" t="s">
        <v>23</v>
      </c>
      <c r="N1583" s="9">
        <v>2573.29</v>
      </c>
      <c r="O1583" s="9">
        <v>20</v>
      </c>
    </row>
    <row r="1584" spans="13:15" x14ac:dyDescent="0.3">
      <c r="M1584" s="11" t="s">
        <v>28</v>
      </c>
      <c r="N1584" s="11">
        <v>306.92</v>
      </c>
      <c r="O1584" s="11">
        <v>30</v>
      </c>
    </row>
    <row r="1585" spans="13:15" x14ac:dyDescent="0.3">
      <c r="M1585" s="9" t="s">
        <v>23</v>
      </c>
      <c r="N1585" s="9">
        <v>737.38</v>
      </c>
      <c r="O1585" s="9">
        <v>29</v>
      </c>
    </row>
    <row r="1586" spans="13:15" x14ac:dyDescent="0.3">
      <c r="M1586" s="11" t="s">
        <v>18</v>
      </c>
      <c r="N1586" s="11">
        <v>894.64</v>
      </c>
      <c r="O1586" s="11">
        <v>31</v>
      </c>
    </row>
    <row r="1587" spans="13:15" x14ac:dyDescent="0.3">
      <c r="M1587" s="9" t="s">
        <v>79</v>
      </c>
      <c r="N1587" s="9">
        <v>179.26</v>
      </c>
      <c r="O1587" s="9">
        <v>16</v>
      </c>
    </row>
    <row r="1588" spans="13:15" x14ac:dyDescent="0.3">
      <c r="M1588" s="11" t="s">
        <v>79</v>
      </c>
      <c r="N1588" s="11">
        <v>74.069999999999993</v>
      </c>
      <c r="O1588" s="11">
        <v>25</v>
      </c>
    </row>
    <row r="1589" spans="13:15" x14ac:dyDescent="0.3">
      <c r="M1589" s="9" t="s">
        <v>214</v>
      </c>
      <c r="N1589" s="9">
        <v>5964.19</v>
      </c>
      <c r="O1589" s="9">
        <v>33</v>
      </c>
    </row>
    <row r="1590" spans="13:15" x14ac:dyDescent="0.3">
      <c r="M1590" s="11" t="s">
        <v>64</v>
      </c>
      <c r="N1590" s="11">
        <v>5228.2</v>
      </c>
      <c r="O1590" s="11">
        <v>38</v>
      </c>
    </row>
    <row r="1591" spans="13:15" x14ac:dyDescent="0.3">
      <c r="M1591" s="9" t="s">
        <v>41</v>
      </c>
      <c r="N1591" s="9">
        <v>404.3</v>
      </c>
      <c r="O1591" s="9">
        <v>18</v>
      </c>
    </row>
    <row r="1592" spans="13:15" x14ac:dyDescent="0.3">
      <c r="M1592" s="11" t="s">
        <v>50</v>
      </c>
      <c r="N1592" s="11">
        <v>2969.6365000000001</v>
      </c>
      <c r="O1592" s="11">
        <v>23</v>
      </c>
    </row>
    <row r="1593" spans="13:15" x14ac:dyDescent="0.3">
      <c r="M1593" s="9" t="s">
        <v>18</v>
      </c>
      <c r="N1593" s="9">
        <v>22.74</v>
      </c>
      <c r="O1593" s="9">
        <v>1</v>
      </c>
    </row>
    <row r="1594" spans="13:15" x14ac:dyDescent="0.3">
      <c r="M1594" s="11" t="s">
        <v>79</v>
      </c>
      <c r="N1594" s="11">
        <v>670.02</v>
      </c>
      <c r="O1594" s="11">
        <v>34</v>
      </c>
    </row>
    <row r="1595" spans="13:15" x14ac:dyDescent="0.3">
      <c r="M1595" s="9" t="s">
        <v>46</v>
      </c>
      <c r="N1595" s="9">
        <v>5793.46</v>
      </c>
      <c r="O1595" s="9">
        <v>38</v>
      </c>
    </row>
    <row r="1596" spans="13:15" x14ac:dyDescent="0.3">
      <c r="M1596" s="11" t="s">
        <v>85</v>
      </c>
      <c r="N1596" s="11">
        <v>175.76</v>
      </c>
      <c r="O1596" s="11">
        <v>28</v>
      </c>
    </row>
    <row r="1597" spans="13:15" x14ac:dyDescent="0.3">
      <c r="M1597" s="9" t="s">
        <v>37</v>
      </c>
      <c r="N1597" s="9">
        <v>177.06</v>
      </c>
      <c r="O1597" s="9">
        <v>21</v>
      </c>
    </row>
    <row r="1598" spans="13:15" x14ac:dyDescent="0.3">
      <c r="M1598" s="11" t="s">
        <v>28</v>
      </c>
      <c r="N1598" s="11">
        <v>197.93</v>
      </c>
      <c r="O1598" s="11">
        <v>32</v>
      </c>
    </row>
    <row r="1599" spans="13:15" x14ac:dyDescent="0.3">
      <c r="M1599" s="9" t="s">
        <v>79</v>
      </c>
      <c r="N1599" s="9">
        <v>3581.52</v>
      </c>
      <c r="O1599" s="9">
        <v>3</v>
      </c>
    </row>
    <row r="1600" spans="13:15" x14ac:dyDescent="0.3">
      <c r="M1600" s="11" t="s">
        <v>50</v>
      </c>
      <c r="N1600" s="11">
        <v>1756.6949999999999</v>
      </c>
      <c r="O1600" s="11">
        <v>33</v>
      </c>
    </row>
    <row r="1601" spans="13:15" x14ac:dyDescent="0.3">
      <c r="M1601" s="9" t="s">
        <v>50</v>
      </c>
      <c r="N1601" s="9">
        <v>1403.027</v>
      </c>
      <c r="O1601" s="9">
        <v>27</v>
      </c>
    </row>
    <row r="1602" spans="13:15" x14ac:dyDescent="0.3">
      <c r="M1602" s="11" t="s">
        <v>79</v>
      </c>
      <c r="N1602" s="11">
        <v>27.99</v>
      </c>
      <c r="O1602" s="11">
        <v>7</v>
      </c>
    </row>
    <row r="1603" spans="13:15" x14ac:dyDescent="0.3">
      <c r="M1603" s="9" t="s">
        <v>150</v>
      </c>
      <c r="N1603" s="9">
        <v>3904.12</v>
      </c>
      <c r="O1603" s="9">
        <v>50</v>
      </c>
    </row>
    <row r="1604" spans="13:15" x14ac:dyDescent="0.3">
      <c r="M1604" s="11" t="s">
        <v>18</v>
      </c>
      <c r="N1604" s="11">
        <v>708.83</v>
      </c>
      <c r="O1604" s="11">
        <v>41</v>
      </c>
    </row>
    <row r="1605" spans="13:15" x14ac:dyDescent="0.3">
      <c r="M1605" s="9" t="s">
        <v>168</v>
      </c>
      <c r="N1605" s="9">
        <v>151.38</v>
      </c>
      <c r="O1605" s="9">
        <v>27</v>
      </c>
    </row>
    <row r="1606" spans="13:15" x14ac:dyDescent="0.3">
      <c r="M1606" s="11" t="s">
        <v>28</v>
      </c>
      <c r="N1606" s="11">
        <v>160.11000000000001</v>
      </c>
      <c r="O1606" s="11">
        <v>41</v>
      </c>
    </row>
    <row r="1607" spans="13:15" x14ac:dyDescent="0.3">
      <c r="M1607" s="9" t="s">
        <v>50</v>
      </c>
      <c r="N1607" s="9">
        <v>554.42949999999996</v>
      </c>
      <c r="O1607" s="9">
        <v>30</v>
      </c>
    </row>
    <row r="1608" spans="13:15" x14ac:dyDescent="0.3">
      <c r="M1608" s="11" t="s">
        <v>31</v>
      </c>
      <c r="N1608" s="11">
        <v>504.79</v>
      </c>
      <c r="O1608" s="11">
        <v>5</v>
      </c>
    </row>
    <row r="1609" spans="13:15" x14ac:dyDescent="0.3">
      <c r="M1609" s="9" t="s">
        <v>64</v>
      </c>
      <c r="N1609" s="9">
        <v>608.33000000000004</v>
      </c>
      <c r="O1609" s="9">
        <v>37</v>
      </c>
    </row>
    <row r="1610" spans="13:15" x14ac:dyDescent="0.3">
      <c r="M1610" s="11" t="s">
        <v>31</v>
      </c>
      <c r="N1610" s="11">
        <v>125.85</v>
      </c>
      <c r="O1610" s="11">
        <v>25</v>
      </c>
    </row>
    <row r="1611" spans="13:15" x14ac:dyDescent="0.3">
      <c r="M1611" s="9" t="s">
        <v>50</v>
      </c>
      <c r="N1611" s="9">
        <v>2379.3285000000001</v>
      </c>
      <c r="O1611" s="9">
        <v>26</v>
      </c>
    </row>
    <row r="1612" spans="13:15" x14ac:dyDescent="0.3">
      <c r="M1612" s="11" t="s">
        <v>28</v>
      </c>
      <c r="N1612" s="11">
        <v>10.43</v>
      </c>
      <c r="O1612" s="11">
        <v>2</v>
      </c>
    </row>
    <row r="1613" spans="13:15" x14ac:dyDescent="0.3">
      <c r="M1613" s="9" t="s">
        <v>31</v>
      </c>
      <c r="N1613" s="9">
        <v>1313.64</v>
      </c>
      <c r="O1613" s="9">
        <v>16</v>
      </c>
    </row>
    <row r="1614" spans="13:15" x14ac:dyDescent="0.3">
      <c r="M1614" s="11" t="s">
        <v>18</v>
      </c>
      <c r="N1614" s="11">
        <v>146.69</v>
      </c>
      <c r="O1614" s="11">
        <v>28</v>
      </c>
    </row>
    <row r="1615" spans="13:15" x14ac:dyDescent="0.3">
      <c r="M1615" s="9" t="s">
        <v>76</v>
      </c>
      <c r="N1615" s="9">
        <v>663.24</v>
      </c>
      <c r="O1615" s="9">
        <v>30</v>
      </c>
    </row>
    <row r="1616" spans="13:15" x14ac:dyDescent="0.3">
      <c r="M1616" s="11" t="s">
        <v>18</v>
      </c>
      <c r="N1616" s="11">
        <v>154.43</v>
      </c>
      <c r="O1616" s="11">
        <v>34</v>
      </c>
    </row>
    <row r="1617" spans="13:15" x14ac:dyDescent="0.3">
      <c r="M1617" s="9" t="s">
        <v>150</v>
      </c>
      <c r="N1617" s="9">
        <v>3218.42</v>
      </c>
      <c r="O1617" s="9">
        <v>29</v>
      </c>
    </row>
    <row r="1618" spans="13:15" x14ac:dyDescent="0.3">
      <c r="M1618" s="11" t="s">
        <v>18</v>
      </c>
      <c r="N1618" s="11">
        <v>826.27</v>
      </c>
      <c r="O1618" s="11">
        <v>27</v>
      </c>
    </row>
    <row r="1619" spans="13:15" x14ac:dyDescent="0.3">
      <c r="M1619" s="9" t="s">
        <v>28</v>
      </c>
      <c r="N1619" s="9">
        <v>107.12</v>
      </c>
      <c r="O1619" s="9">
        <v>2</v>
      </c>
    </row>
    <row r="1620" spans="13:15" x14ac:dyDescent="0.3">
      <c r="M1620" s="11" t="s">
        <v>28</v>
      </c>
      <c r="N1620" s="11">
        <v>123.16</v>
      </c>
      <c r="O1620" s="11">
        <v>26</v>
      </c>
    </row>
    <row r="1621" spans="13:15" x14ac:dyDescent="0.3">
      <c r="M1621" s="9" t="s">
        <v>79</v>
      </c>
      <c r="N1621" s="9">
        <v>125.27</v>
      </c>
      <c r="O1621" s="9">
        <v>33</v>
      </c>
    </row>
    <row r="1622" spans="13:15" x14ac:dyDescent="0.3">
      <c r="M1622" s="11" t="s">
        <v>41</v>
      </c>
      <c r="N1622" s="11">
        <v>1662.5</v>
      </c>
      <c r="O1622" s="11">
        <v>46</v>
      </c>
    </row>
    <row r="1623" spans="13:15" x14ac:dyDescent="0.3">
      <c r="M1623" s="9" t="s">
        <v>28</v>
      </c>
      <c r="N1623" s="9">
        <v>188.93</v>
      </c>
      <c r="O1623" s="9">
        <v>26</v>
      </c>
    </row>
    <row r="1624" spans="13:15" x14ac:dyDescent="0.3">
      <c r="M1624" s="11" t="s">
        <v>85</v>
      </c>
      <c r="N1624" s="11">
        <v>23.84</v>
      </c>
      <c r="O1624" s="11">
        <v>7</v>
      </c>
    </row>
    <row r="1625" spans="13:15" x14ac:dyDescent="0.3">
      <c r="M1625" s="9" t="s">
        <v>18</v>
      </c>
      <c r="N1625" s="9">
        <v>255.65</v>
      </c>
      <c r="O1625" s="9">
        <v>47</v>
      </c>
    </row>
    <row r="1626" spans="13:15" x14ac:dyDescent="0.3">
      <c r="M1626" s="11" t="s">
        <v>41</v>
      </c>
      <c r="N1626" s="11">
        <v>77.62</v>
      </c>
      <c r="O1626" s="11">
        <v>21</v>
      </c>
    </row>
    <row r="1627" spans="13:15" x14ac:dyDescent="0.3">
      <c r="M1627" s="9" t="s">
        <v>18</v>
      </c>
      <c r="N1627" s="9">
        <v>1782.68</v>
      </c>
      <c r="O1627" s="9">
        <v>17</v>
      </c>
    </row>
    <row r="1628" spans="13:15" x14ac:dyDescent="0.3">
      <c r="M1628" s="11" t="s">
        <v>23</v>
      </c>
      <c r="N1628" s="11">
        <v>6641.14</v>
      </c>
      <c r="O1628" s="11">
        <v>23</v>
      </c>
    </row>
    <row r="1629" spans="13:15" x14ac:dyDescent="0.3">
      <c r="M1629" s="9" t="s">
        <v>28</v>
      </c>
      <c r="N1629" s="9">
        <v>49.08</v>
      </c>
      <c r="O1629" s="9">
        <v>13</v>
      </c>
    </row>
    <row r="1630" spans="13:15" x14ac:dyDescent="0.3">
      <c r="M1630" s="11" t="s">
        <v>37</v>
      </c>
      <c r="N1630" s="11">
        <v>29.71</v>
      </c>
      <c r="O1630" s="11">
        <v>12</v>
      </c>
    </row>
    <row r="1631" spans="13:15" x14ac:dyDescent="0.3">
      <c r="M1631" s="9" t="s">
        <v>79</v>
      </c>
      <c r="N1631" s="9">
        <v>212.12</v>
      </c>
      <c r="O1631" s="9">
        <v>50</v>
      </c>
    </row>
    <row r="1632" spans="13:15" x14ac:dyDescent="0.3">
      <c r="M1632" s="11" t="s">
        <v>64</v>
      </c>
      <c r="N1632" s="11">
        <v>370.72</v>
      </c>
      <c r="O1632" s="11">
        <v>24</v>
      </c>
    </row>
    <row r="1633" spans="13:15" x14ac:dyDescent="0.3">
      <c r="M1633" s="9" t="s">
        <v>37</v>
      </c>
      <c r="N1633" s="9">
        <v>351.27</v>
      </c>
      <c r="O1633" s="9">
        <v>22</v>
      </c>
    </row>
    <row r="1634" spans="13:15" x14ac:dyDescent="0.3">
      <c r="M1634" s="11" t="s">
        <v>50</v>
      </c>
      <c r="N1634" s="11">
        <v>2162.8164999999999</v>
      </c>
      <c r="O1634" s="11">
        <v>20</v>
      </c>
    </row>
    <row r="1635" spans="13:15" x14ac:dyDescent="0.3">
      <c r="M1635" s="9" t="s">
        <v>79</v>
      </c>
      <c r="N1635" s="9">
        <v>13.96</v>
      </c>
      <c r="O1635" s="9">
        <v>1</v>
      </c>
    </row>
    <row r="1636" spans="13:15" x14ac:dyDescent="0.3">
      <c r="M1636" s="11" t="s">
        <v>28</v>
      </c>
      <c r="N1636" s="11">
        <v>116.11</v>
      </c>
      <c r="O1636" s="11">
        <v>16</v>
      </c>
    </row>
    <row r="1637" spans="13:15" x14ac:dyDescent="0.3">
      <c r="M1637" s="9" t="s">
        <v>50</v>
      </c>
      <c r="N1637" s="9">
        <v>143.667</v>
      </c>
      <c r="O1637" s="9">
        <v>2</v>
      </c>
    </row>
    <row r="1638" spans="13:15" x14ac:dyDescent="0.3">
      <c r="M1638" s="11" t="s">
        <v>28</v>
      </c>
      <c r="N1638" s="11">
        <v>155.16999999999999</v>
      </c>
      <c r="O1638" s="11">
        <v>17</v>
      </c>
    </row>
    <row r="1639" spans="13:15" x14ac:dyDescent="0.3">
      <c r="M1639" s="9" t="s">
        <v>23</v>
      </c>
      <c r="N1639" s="9">
        <v>4605.3599999999997</v>
      </c>
      <c r="O1639" s="9">
        <v>18</v>
      </c>
    </row>
    <row r="1640" spans="13:15" x14ac:dyDescent="0.3">
      <c r="M1640" s="11" t="s">
        <v>46</v>
      </c>
      <c r="N1640" s="11">
        <v>17131.36</v>
      </c>
      <c r="O1640" s="11">
        <v>43</v>
      </c>
    </row>
    <row r="1641" spans="13:15" x14ac:dyDescent="0.3">
      <c r="M1641" s="9" t="s">
        <v>50</v>
      </c>
      <c r="N1641" s="9">
        <v>324.3175</v>
      </c>
      <c r="O1641" s="9">
        <v>10</v>
      </c>
    </row>
    <row r="1642" spans="13:15" x14ac:dyDescent="0.3">
      <c r="M1642" s="11" t="s">
        <v>76</v>
      </c>
      <c r="N1642" s="11">
        <v>2192.63</v>
      </c>
      <c r="O1642" s="11">
        <v>37</v>
      </c>
    </row>
    <row r="1643" spans="13:15" x14ac:dyDescent="0.3">
      <c r="M1643" s="9" t="s">
        <v>23</v>
      </c>
      <c r="N1643" s="9">
        <v>155.22</v>
      </c>
      <c r="O1643" s="9">
        <v>47</v>
      </c>
    </row>
    <row r="1644" spans="13:15" x14ac:dyDescent="0.3">
      <c r="M1644" s="11" t="s">
        <v>28</v>
      </c>
      <c r="N1644" s="11">
        <v>88.57</v>
      </c>
      <c r="O1644" s="11">
        <v>12</v>
      </c>
    </row>
    <row r="1645" spans="13:15" x14ac:dyDescent="0.3">
      <c r="M1645" s="9" t="s">
        <v>150</v>
      </c>
      <c r="N1645" s="9">
        <v>261.16000000000003</v>
      </c>
      <c r="O1645" s="9">
        <v>39</v>
      </c>
    </row>
    <row r="1646" spans="13:15" x14ac:dyDescent="0.3">
      <c r="M1646" s="11" t="s">
        <v>79</v>
      </c>
      <c r="N1646" s="11">
        <v>18.920000000000002</v>
      </c>
      <c r="O1646" s="11">
        <v>1</v>
      </c>
    </row>
    <row r="1647" spans="13:15" x14ac:dyDescent="0.3">
      <c r="M1647" s="9" t="s">
        <v>31</v>
      </c>
      <c r="N1647" s="9">
        <v>472.12</v>
      </c>
      <c r="O1647" s="9">
        <v>11</v>
      </c>
    </row>
    <row r="1648" spans="13:15" x14ac:dyDescent="0.3">
      <c r="M1648" s="11" t="s">
        <v>18</v>
      </c>
      <c r="N1648" s="11">
        <v>1882.18</v>
      </c>
      <c r="O1648" s="11">
        <v>19</v>
      </c>
    </row>
    <row r="1649" spans="13:15" x14ac:dyDescent="0.3">
      <c r="M1649" s="9" t="s">
        <v>79</v>
      </c>
      <c r="N1649" s="9">
        <v>11.08</v>
      </c>
      <c r="O1649" s="9">
        <v>1</v>
      </c>
    </row>
    <row r="1650" spans="13:15" x14ac:dyDescent="0.3">
      <c r="M1650" s="11" t="s">
        <v>28</v>
      </c>
      <c r="N1650" s="11">
        <v>92.07</v>
      </c>
      <c r="O1650" s="11">
        <v>14</v>
      </c>
    </row>
    <row r="1651" spans="13:15" x14ac:dyDescent="0.3">
      <c r="M1651" s="9" t="s">
        <v>41</v>
      </c>
      <c r="N1651" s="9">
        <v>825.8</v>
      </c>
      <c r="O1651" s="9">
        <v>40</v>
      </c>
    </row>
    <row r="1652" spans="13:15" x14ac:dyDescent="0.3">
      <c r="M1652" s="11" t="s">
        <v>79</v>
      </c>
      <c r="N1652" s="11">
        <v>59.38</v>
      </c>
      <c r="O1652" s="11">
        <v>7</v>
      </c>
    </row>
    <row r="1653" spans="13:15" x14ac:dyDescent="0.3">
      <c r="M1653" s="9" t="s">
        <v>23</v>
      </c>
      <c r="N1653" s="9">
        <v>5349.21</v>
      </c>
      <c r="O1653" s="9">
        <v>38</v>
      </c>
    </row>
    <row r="1654" spans="13:15" x14ac:dyDescent="0.3">
      <c r="M1654" s="11" t="s">
        <v>64</v>
      </c>
      <c r="N1654" s="11">
        <v>140.82</v>
      </c>
      <c r="O1654" s="11">
        <v>15</v>
      </c>
    </row>
    <row r="1655" spans="13:15" x14ac:dyDescent="0.3">
      <c r="M1655" s="9" t="s">
        <v>57</v>
      </c>
      <c r="N1655" s="9">
        <v>73.44</v>
      </c>
      <c r="O1655" s="9">
        <v>3</v>
      </c>
    </row>
    <row r="1656" spans="13:15" x14ac:dyDescent="0.3">
      <c r="M1656" s="11" t="s">
        <v>31</v>
      </c>
      <c r="N1656" s="11">
        <v>1269.79</v>
      </c>
      <c r="O1656" s="11">
        <v>48</v>
      </c>
    </row>
    <row r="1657" spans="13:15" x14ac:dyDescent="0.3">
      <c r="M1657" s="9" t="s">
        <v>28</v>
      </c>
      <c r="N1657" s="9">
        <v>265.35000000000002</v>
      </c>
      <c r="O1657" s="9">
        <v>24</v>
      </c>
    </row>
    <row r="1658" spans="13:15" x14ac:dyDescent="0.3">
      <c r="M1658" s="11" t="s">
        <v>50</v>
      </c>
      <c r="N1658" s="11">
        <v>1721.6410000000001</v>
      </c>
      <c r="O1658" s="11">
        <v>17</v>
      </c>
    </row>
    <row r="1659" spans="13:15" x14ac:dyDescent="0.3">
      <c r="M1659" s="9" t="s">
        <v>41</v>
      </c>
      <c r="N1659" s="9">
        <v>110.38</v>
      </c>
      <c r="O1659" s="9">
        <v>39</v>
      </c>
    </row>
    <row r="1660" spans="13:15" x14ac:dyDescent="0.3">
      <c r="M1660" s="11" t="s">
        <v>102</v>
      </c>
      <c r="N1660" s="11">
        <v>151.19</v>
      </c>
      <c r="O1660" s="11">
        <v>33</v>
      </c>
    </row>
    <row r="1661" spans="13:15" x14ac:dyDescent="0.3">
      <c r="M1661" s="9" t="s">
        <v>31</v>
      </c>
      <c r="N1661" s="9">
        <v>1024.29</v>
      </c>
      <c r="O1661" s="9">
        <v>10</v>
      </c>
    </row>
    <row r="1662" spans="13:15" x14ac:dyDescent="0.3">
      <c r="M1662" s="11" t="s">
        <v>31</v>
      </c>
      <c r="N1662" s="11">
        <v>1127.81</v>
      </c>
      <c r="O1662" s="11">
        <v>44</v>
      </c>
    </row>
    <row r="1663" spans="13:15" x14ac:dyDescent="0.3">
      <c r="M1663" s="9" t="s">
        <v>28</v>
      </c>
      <c r="N1663" s="9">
        <v>351.25</v>
      </c>
      <c r="O1663" s="9">
        <v>17</v>
      </c>
    </row>
    <row r="1664" spans="13:15" x14ac:dyDescent="0.3">
      <c r="M1664" s="11" t="s">
        <v>31</v>
      </c>
      <c r="N1664" s="11">
        <v>130.13999999999999</v>
      </c>
      <c r="O1664" s="11">
        <v>4</v>
      </c>
    </row>
    <row r="1665" spans="13:15" x14ac:dyDescent="0.3">
      <c r="M1665" s="9" t="s">
        <v>50</v>
      </c>
      <c r="N1665" s="9">
        <v>2503.3265000000001</v>
      </c>
      <c r="O1665" s="9">
        <v>45</v>
      </c>
    </row>
    <row r="1666" spans="13:15" x14ac:dyDescent="0.3">
      <c r="M1666" s="11" t="s">
        <v>79</v>
      </c>
      <c r="N1666" s="11">
        <v>589.78</v>
      </c>
      <c r="O1666" s="11">
        <v>13</v>
      </c>
    </row>
    <row r="1667" spans="13:15" x14ac:dyDescent="0.3">
      <c r="M1667" s="9" t="s">
        <v>57</v>
      </c>
      <c r="N1667" s="9">
        <v>5441.06</v>
      </c>
      <c r="O1667" s="9">
        <v>19</v>
      </c>
    </row>
    <row r="1668" spans="13:15" x14ac:dyDescent="0.3">
      <c r="M1668" s="11" t="s">
        <v>28</v>
      </c>
      <c r="N1668" s="11">
        <v>172.33</v>
      </c>
      <c r="O1668" s="11">
        <v>26</v>
      </c>
    </row>
    <row r="1669" spans="13:15" x14ac:dyDescent="0.3">
      <c r="M1669" s="9" t="s">
        <v>85</v>
      </c>
      <c r="N1669" s="9">
        <v>183.08</v>
      </c>
      <c r="O1669" s="9">
        <v>49</v>
      </c>
    </row>
    <row r="1670" spans="13:15" x14ac:dyDescent="0.3">
      <c r="M1670" s="11" t="s">
        <v>18</v>
      </c>
      <c r="N1670" s="11">
        <v>1901.29</v>
      </c>
      <c r="O1670" s="11">
        <v>41</v>
      </c>
    </row>
    <row r="1671" spans="13:15" x14ac:dyDescent="0.3">
      <c r="M1671" s="9" t="s">
        <v>57</v>
      </c>
      <c r="N1671" s="9">
        <v>7413.29</v>
      </c>
      <c r="O1671" s="9">
        <v>49</v>
      </c>
    </row>
    <row r="1672" spans="13:15" x14ac:dyDescent="0.3">
      <c r="M1672" s="11" t="s">
        <v>57</v>
      </c>
      <c r="N1672" s="11">
        <v>1307.184</v>
      </c>
      <c r="O1672" s="11">
        <v>6</v>
      </c>
    </row>
    <row r="1673" spans="13:15" x14ac:dyDescent="0.3">
      <c r="M1673" s="9" t="s">
        <v>31</v>
      </c>
      <c r="N1673" s="9">
        <v>845.7</v>
      </c>
      <c r="O1673" s="9">
        <v>20</v>
      </c>
    </row>
    <row r="1674" spans="13:15" x14ac:dyDescent="0.3">
      <c r="M1674" s="11" t="s">
        <v>28</v>
      </c>
      <c r="N1674" s="11">
        <v>136.18</v>
      </c>
      <c r="O1674" s="11">
        <v>22</v>
      </c>
    </row>
    <row r="1675" spans="13:15" x14ac:dyDescent="0.3">
      <c r="M1675" s="9" t="s">
        <v>85</v>
      </c>
      <c r="N1675" s="9">
        <v>205.11</v>
      </c>
      <c r="O1675" s="9">
        <v>44</v>
      </c>
    </row>
    <row r="1676" spans="13:15" x14ac:dyDescent="0.3">
      <c r="M1676" s="11" t="s">
        <v>76</v>
      </c>
      <c r="N1676" s="11">
        <v>140.37</v>
      </c>
      <c r="O1676" s="11">
        <v>20</v>
      </c>
    </row>
    <row r="1677" spans="13:15" x14ac:dyDescent="0.3">
      <c r="M1677" s="9" t="s">
        <v>85</v>
      </c>
      <c r="N1677" s="9">
        <v>176.26</v>
      </c>
      <c r="O1677" s="9">
        <v>44</v>
      </c>
    </row>
    <row r="1678" spans="13:15" x14ac:dyDescent="0.3">
      <c r="M1678" s="11" t="s">
        <v>64</v>
      </c>
      <c r="N1678" s="11">
        <v>876.01</v>
      </c>
      <c r="O1678" s="11">
        <v>8</v>
      </c>
    </row>
    <row r="1679" spans="13:15" x14ac:dyDescent="0.3">
      <c r="M1679" s="9" t="s">
        <v>150</v>
      </c>
      <c r="N1679" s="9">
        <v>951.09</v>
      </c>
      <c r="O1679" s="9">
        <v>15</v>
      </c>
    </row>
    <row r="1680" spans="13:15" x14ac:dyDescent="0.3">
      <c r="M1680" s="11" t="s">
        <v>28</v>
      </c>
      <c r="N1680" s="11">
        <v>155.86000000000001</v>
      </c>
      <c r="O1680" s="11">
        <v>29</v>
      </c>
    </row>
    <row r="1681" spans="13:15" x14ac:dyDescent="0.3">
      <c r="M1681" s="9" t="s">
        <v>85</v>
      </c>
      <c r="N1681" s="9">
        <v>54.59</v>
      </c>
      <c r="O1681" s="9">
        <v>11</v>
      </c>
    </row>
    <row r="1682" spans="13:15" x14ac:dyDescent="0.3">
      <c r="M1682" s="11" t="s">
        <v>31</v>
      </c>
      <c r="N1682" s="11">
        <v>437.77</v>
      </c>
      <c r="O1682" s="11">
        <v>26</v>
      </c>
    </row>
    <row r="1683" spans="13:15" x14ac:dyDescent="0.3">
      <c r="M1683" s="9" t="s">
        <v>28</v>
      </c>
      <c r="N1683" s="9">
        <v>142.18</v>
      </c>
      <c r="O1683" s="9">
        <v>28</v>
      </c>
    </row>
    <row r="1684" spans="13:15" x14ac:dyDescent="0.3">
      <c r="M1684" s="11" t="s">
        <v>41</v>
      </c>
      <c r="N1684" s="11">
        <v>148.80000000000001</v>
      </c>
      <c r="O1684" s="11">
        <v>22</v>
      </c>
    </row>
    <row r="1685" spans="13:15" x14ac:dyDescent="0.3">
      <c r="M1685" s="9" t="s">
        <v>28</v>
      </c>
      <c r="N1685" s="9">
        <v>79.53</v>
      </c>
      <c r="O1685" s="9">
        <v>16</v>
      </c>
    </row>
    <row r="1686" spans="13:15" x14ac:dyDescent="0.3">
      <c r="M1686" s="11" t="s">
        <v>76</v>
      </c>
      <c r="N1686" s="11">
        <v>36.06</v>
      </c>
      <c r="O1686" s="11">
        <v>3</v>
      </c>
    </row>
    <row r="1687" spans="13:15" x14ac:dyDescent="0.3">
      <c r="M1687" s="9" t="s">
        <v>28</v>
      </c>
      <c r="N1687" s="9">
        <v>209.33</v>
      </c>
      <c r="O1687" s="9">
        <v>39</v>
      </c>
    </row>
    <row r="1688" spans="13:15" x14ac:dyDescent="0.3">
      <c r="M1688" s="11" t="s">
        <v>46</v>
      </c>
      <c r="N1688" s="11">
        <v>183.32</v>
      </c>
      <c r="O1688" s="11">
        <v>11</v>
      </c>
    </row>
    <row r="1689" spans="13:15" x14ac:dyDescent="0.3">
      <c r="M1689" s="9" t="s">
        <v>37</v>
      </c>
      <c r="N1689" s="9">
        <v>67.03</v>
      </c>
      <c r="O1689" s="9">
        <v>20</v>
      </c>
    </row>
    <row r="1690" spans="13:15" x14ac:dyDescent="0.3">
      <c r="M1690" s="11" t="s">
        <v>76</v>
      </c>
      <c r="N1690" s="11">
        <v>1223.1099999999999</v>
      </c>
      <c r="O1690" s="11">
        <v>21</v>
      </c>
    </row>
    <row r="1691" spans="13:15" x14ac:dyDescent="0.3">
      <c r="M1691" s="9" t="s">
        <v>31</v>
      </c>
      <c r="N1691" s="9">
        <v>31.7</v>
      </c>
      <c r="O1691" s="9">
        <v>2</v>
      </c>
    </row>
    <row r="1692" spans="13:15" x14ac:dyDescent="0.3">
      <c r="M1692" s="11" t="s">
        <v>79</v>
      </c>
      <c r="N1692" s="11">
        <v>197.59</v>
      </c>
      <c r="O1692" s="11">
        <v>31</v>
      </c>
    </row>
    <row r="1693" spans="13:15" x14ac:dyDescent="0.3">
      <c r="M1693" s="9" t="s">
        <v>41</v>
      </c>
      <c r="N1693" s="9">
        <v>24.2</v>
      </c>
      <c r="O1693" s="9">
        <v>6</v>
      </c>
    </row>
    <row r="1694" spans="13:15" x14ac:dyDescent="0.3">
      <c r="M1694" s="11" t="s">
        <v>50</v>
      </c>
      <c r="N1694" s="11">
        <v>1154.9375</v>
      </c>
      <c r="O1694" s="11">
        <v>11</v>
      </c>
    </row>
    <row r="1695" spans="13:15" x14ac:dyDescent="0.3">
      <c r="M1695" s="9" t="s">
        <v>41</v>
      </c>
      <c r="N1695" s="9">
        <v>37.9</v>
      </c>
      <c r="O1695" s="9">
        <v>14</v>
      </c>
    </row>
    <row r="1696" spans="13:15" x14ac:dyDescent="0.3">
      <c r="M1696" s="11" t="s">
        <v>41</v>
      </c>
      <c r="N1696" s="11">
        <v>8.8699999999999992</v>
      </c>
      <c r="O1696" s="11">
        <v>4</v>
      </c>
    </row>
    <row r="1697" spans="13:15" x14ac:dyDescent="0.3">
      <c r="M1697" s="9" t="s">
        <v>79</v>
      </c>
      <c r="N1697" s="9">
        <v>1038.82</v>
      </c>
      <c r="O1697" s="9">
        <v>45</v>
      </c>
    </row>
    <row r="1698" spans="13:15" x14ac:dyDescent="0.3">
      <c r="M1698" s="11" t="s">
        <v>76</v>
      </c>
      <c r="N1698" s="11">
        <v>139.69</v>
      </c>
      <c r="O1698" s="11">
        <v>16</v>
      </c>
    </row>
    <row r="1699" spans="13:15" x14ac:dyDescent="0.3">
      <c r="M1699" s="9" t="s">
        <v>79</v>
      </c>
      <c r="N1699" s="9">
        <v>315.45</v>
      </c>
      <c r="O1699" s="9">
        <v>40</v>
      </c>
    </row>
    <row r="1700" spans="13:15" x14ac:dyDescent="0.3">
      <c r="M1700" s="11" t="s">
        <v>23</v>
      </c>
      <c r="N1700" s="11">
        <v>4768.59</v>
      </c>
      <c r="O1700" s="11">
        <v>45</v>
      </c>
    </row>
    <row r="1701" spans="13:15" x14ac:dyDescent="0.3">
      <c r="M1701" s="9" t="s">
        <v>23</v>
      </c>
      <c r="N1701" s="9">
        <v>830.28</v>
      </c>
      <c r="O1701" s="9">
        <v>6</v>
      </c>
    </row>
    <row r="1702" spans="13:15" x14ac:dyDescent="0.3">
      <c r="M1702" s="11" t="s">
        <v>79</v>
      </c>
      <c r="N1702" s="11">
        <v>413.12</v>
      </c>
      <c r="O1702" s="11">
        <v>31</v>
      </c>
    </row>
    <row r="1703" spans="13:15" x14ac:dyDescent="0.3">
      <c r="M1703" s="9" t="s">
        <v>28</v>
      </c>
      <c r="N1703" s="9">
        <v>94.32</v>
      </c>
      <c r="O1703" s="9">
        <v>14</v>
      </c>
    </row>
    <row r="1704" spans="13:15" x14ac:dyDescent="0.3">
      <c r="M1704" s="11" t="s">
        <v>64</v>
      </c>
      <c r="N1704" s="11">
        <v>507.58</v>
      </c>
      <c r="O1704" s="11">
        <v>31</v>
      </c>
    </row>
    <row r="1705" spans="13:15" x14ac:dyDescent="0.3">
      <c r="M1705" s="9" t="s">
        <v>31</v>
      </c>
      <c r="N1705" s="9">
        <v>464.57</v>
      </c>
      <c r="O1705" s="9">
        <v>12</v>
      </c>
    </row>
    <row r="1706" spans="13:15" x14ac:dyDescent="0.3">
      <c r="M1706" s="11" t="s">
        <v>79</v>
      </c>
      <c r="N1706" s="11">
        <v>564.39</v>
      </c>
      <c r="O1706" s="11">
        <v>47</v>
      </c>
    </row>
    <row r="1707" spans="13:15" x14ac:dyDescent="0.3">
      <c r="M1707" s="9" t="s">
        <v>57</v>
      </c>
      <c r="N1707" s="9">
        <v>2629.6640000000002</v>
      </c>
      <c r="O1707" s="9">
        <v>21</v>
      </c>
    </row>
    <row r="1708" spans="13:15" x14ac:dyDescent="0.3">
      <c r="M1708" s="11" t="s">
        <v>28</v>
      </c>
      <c r="N1708" s="11">
        <v>646.54999999999995</v>
      </c>
      <c r="O1708" s="11">
        <v>13</v>
      </c>
    </row>
    <row r="1709" spans="13:15" x14ac:dyDescent="0.3">
      <c r="M1709" s="9" t="s">
        <v>168</v>
      </c>
      <c r="N1709" s="9">
        <v>39.49</v>
      </c>
      <c r="O1709" s="9">
        <v>3</v>
      </c>
    </row>
    <row r="1710" spans="13:15" x14ac:dyDescent="0.3">
      <c r="M1710" s="11" t="s">
        <v>50</v>
      </c>
      <c r="N1710" s="11">
        <v>2484.7455</v>
      </c>
      <c r="O1710" s="11">
        <v>46</v>
      </c>
    </row>
    <row r="1711" spans="13:15" x14ac:dyDescent="0.3">
      <c r="M1711" s="9" t="s">
        <v>50</v>
      </c>
      <c r="N1711" s="9">
        <v>1219.1465000000001</v>
      </c>
      <c r="O1711" s="9">
        <v>12</v>
      </c>
    </row>
    <row r="1712" spans="13:15" x14ac:dyDescent="0.3">
      <c r="M1712" s="11" t="s">
        <v>150</v>
      </c>
      <c r="N1712" s="11">
        <v>1410.93</v>
      </c>
      <c r="O1712" s="11">
        <v>10</v>
      </c>
    </row>
    <row r="1713" spans="13:15" x14ac:dyDescent="0.3">
      <c r="M1713" s="9" t="s">
        <v>28</v>
      </c>
      <c r="N1713" s="9">
        <v>128.56</v>
      </c>
      <c r="O1713" s="9">
        <v>6</v>
      </c>
    </row>
    <row r="1714" spans="13:15" x14ac:dyDescent="0.3">
      <c r="M1714" s="11" t="s">
        <v>31</v>
      </c>
      <c r="N1714" s="11">
        <v>822.7</v>
      </c>
      <c r="O1714" s="11">
        <v>27</v>
      </c>
    </row>
    <row r="1715" spans="13:15" x14ac:dyDescent="0.3">
      <c r="M1715" s="9" t="s">
        <v>41</v>
      </c>
      <c r="N1715" s="9">
        <v>13.71</v>
      </c>
      <c r="O1715" s="9">
        <v>3</v>
      </c>
    </row>
    <row r="1716" spans="13:15" x14ac:dyDescent="0.3">
      <c r="M1716" s="11" t="s">
        <v>28</v>
      </c>
      <c r="N1716" s="11">
        <v>164.41</v>
      </c>
      <c r="O1716" s="11">
        <v>30</v>
      </c>
    </row>
    <row r="1717" spans="13:15" x14ac:dyDescent="0.3">
      <c r="M1717" s="9" t="s">
        <v>31</v>
      </c>
      <c r="N1717" s="9">
        <v>344.24</v>
      </c>
      <c r="O1717" s="9">
        <v>43</v>
      </c>
    </row>
    <row r="1718" spans="13:15" x14ac:dyDescent="0.3">
      <c r="M1718" s="11" t="s">
        <v>79</v>
      </c>
      <c r="N1718" s="11">
        <v>315.02</v>
      </c>
      <c r="O1718" s="11">
        <v>50</v>
      </c>
    </row>
    <row r="1719" spans="13:15" x14ac:dyDescent="0.3">
      <c r="M1719" s="9" t="s">
        <v>150</v>
      </c>
      <c r="N1719" s="9">
        <v>3577.11</v>
      </c>
      <c r="O1719" s="9">
        <v>34</v>
      </c>
    </row>
    <row r="1720" spans="13:15" x14ac:dyDescent="0.3">
      <c r="M1720" s="11" t="s">
        <v>76</v>
      </c>
      <c r="N1720" s="11">
        <v>5296.19</v>
      </c>
      <c r="O1720" s="11">
        <v>15</v>
      </c>
    </row>
    <row r="1721" spans="13:15" x14ac:dyDescent="0.3">
      <c r="M1721" s="9" t="s">
        <v>31</v>
      </c>
      <c r="N1721" s="9">
        <v>220.79</v>
      </c>
      <c r="O1721" s="9">
        <v>7</v>
      </c>
    </row>
    <row r="1722" spans="13:15" x14ac:dyDescent="0.3">
      <c r="M1722" s="11" t="s">
        <v>85</v>
      </c>
      <c r="N1722" s="11">
        <v>49.74</v>
      </c>
      <c r="O1722" s="11">
        <v>13</v>
      </c>
    </row>
    <row r="1723" spans="13:15" x14ac:dyDescent="0.3">
      <c r="M1723" s="9" t="s">
        <v>46</v>
      </c>
      <c r="N1723" s="9">
        <v>4859.37</v>
      </c>
      <c r="O1723" s="9">
        <v>39</v>
      </c>
    </row>
    <row r="1724" spans="13:15" x14ac:dyDescent="0.3">
      <c r="M1724" s="11" t="s">
        <v>64</v>
      </c>
      <c r="N1724" s="11">
        <v>1201.51</v>
      </c>
      <c r="O1724" s="11">
        <v>9</v>
      </c>
    </row>
    <row r="1725" spans="13:15" x14ac:dyDescent="0.3">
      <c r="M1725" s="9" t="s">
        <v>18</v>
      </c>
      <c r="N1725" s="9">
        <v>1146.1099999999999</v>
      </c>
      <c r="O1725" s="9">
        <v>42</v>
      </c>
    </row>
    <row r="1726" spans="13:15" x14ac:dyDescent="0.3">
      <c r="M1726" s="11" t="s">
        <v>168</v>
      </c>
      <c r="N1726" s="11">
        <v>671.78</v>
      </c>
      <c r="O1726" s="11">
        <v>47</v>
      </c>
    </row>
    <row r="1727" spans="13:15" x14ac:dyDescent="0.3">
      <c r="M1727" s="9" t="s">
        <v>102</v>
      </c>
      <c r="N1727" s="9">
        <v>201.14</v>
      </c>
      <c r="O1727" s="9">
        <v>37</v>
      </c>
    </row>
    <row r="1728" spans="13:15" x14ac:dyDescent="0.3">
      <c r="M1728" s="11" t="s">
        <v>150</v>
      </c>
      <c r="N1728" s="11">
        <v>1837.44</v>
      </c>
      <c r="O1728" s="11">
        <v>36</v>
      </c>
    </row>
    <row r="1729" spans="13:15" x14ac:dyDescent="0.3">
      <c r="M1729" s="9" t="s">
        <v>28</v>
      </c>
      <c r="N1729" s="9">
        <v>28.05</v>
      </c>
      <c r="O1729" s="9">
        <v>4</v>
      </c>
    </row>
    <row r="1730" spans="13:15" x14ac:dyDescent="0.3">
      <c r="M1730" s="11" t="s">
        <v>18</v>
      </c>
      <c r="N1730" s="11">
        <v>417.53</v>
      </c>
      <c r="O1730" s="11">
        <v>41</v>
      </c>
    </row>
    <row r="1731" spans="13:15" x14ac:dyDescent="0.3">
      <c r="M1731" s="9" t="s">
        <v>28</v>
      </c>
      <c r="N1731" s="9">
        <v>102.99</v>
      </c>
      <c r="O1731" s="9">
        <v>16</v>
      </c>
    </row>
    <row r="1732" spans="13:15" x14ac:dyDescent="0.3">
      <c r="M1732" s="11" t="s">
        <v>28</v>
      </c>
      <c r="N1732" s="11">
        <v>122.09</v>
      </c>
      <c r="O1732" s="11">
        <v>25</v>
      </c>
    </row>
    <row r="1733" spans="13:15" x14ac:dyDescent="0.3">
      <c r="M1733" s="9" t="s">
        <v>46</v>
      </c>
      <c r="N1733" s="9">
        <v>6637.63</v>
      </c>
      <c r="O1733" s="9">
        <v>46</v>
      </c>
    </row>
    <row r="1734" spans="13:15" x14ac:dyDescent="0.3">
      <c r="M1734" s="11" t="s">
        <v>50</v>
      </c>
      <c r="N1734" s="11">
        <v>1521.1344999999999</v>
      </c>
      <c r="O1734" s="11">
        <v>27</v>
      </c>
    </row>
    <row r="1735" spans="13:15" x14ac:dyDescent="0.3">
      <c r="M1735" s="9" t="s">
        <v>168</v>
      </c>
      <c r="N1735" s="9">
        <v>532.11</v>
      </c>
      <c r="O1735" s="9">
        <v>30</v>
      </c>
    </row>
    <row r="1736" spans="13:15" x14ac:dyDescent="0.3">
      <c r="M1736" s="11" t="s">
        <v>28</v>
      </c>
      <c r="N1736" s="11">
        <v>603.69000000000005</v>
      </c>
      <c r="O1736" s="11">
        <v>47</v>
      </c>
    </row>
    <row r="1737" spans="13:15" x14ac:dyDescent="0.3">
      <c r="M1737" s="9" t="s">
        <v>28</v>
      </c>
      <c r="N1737" s="9">
        <v>286.26</v>
      </c>
      <c r="O1737" s="9">
        <v>31</v>
      </c>
    </row>
    <row r="1738" spans="13:15" x14ac:dyDescent="0.3">
      <c r="M1738" s="11" t="s">
        <v>76</v>
      </c>
      <c r="N1738" s="11">
        <v>138.52000000000001</v>
      </c>
      <c r="O1738" s="11">
        <v>20</v>
      </c>
    </row>
    <row r="1739" spans="13:15" x14ac:dyDescent="0.3">
      <c r="M1739" s="9" t="s">
        <v>79</v>
      </c>
      <c r="N1739" s="9">
        <v>40.049999999999997</v>
      </c>
      <c r="O1739" s="9">
        <v>20</v>
      </c>
    </row>
    <row r="1740" spans="13:15" x14ac:dyDescent="0.3">
      <c r="M1740" s="11" t="s">
        <v>57</v>
      </c>
      <c r="N1740" s="11">
        <v>7497.08</v>
      </c>
      <c r="O1740" s="11">
        <v>30</v>
      </c>
    </row>
    <row r="1741" spans="13:15" x14ac:dyDescent="0.3">
      <c r="M1741" s="9" t="s">
        <v>28</v>
      </c>
      <c r="N1741" s="9">
        <v>353.52</v>
      </c>
      <c r="O1741" s="9">
        <v>15</v>
      </c>
    </row>
    <row r="1742" spans="13:15" x14ac:dyDescent="0.3">
      <c r="M1742" s="11" t="s">
        <v>168</v>
      </c>
      <c r="N1742" s="11">
        <v>1527.42</v>
      </c>
      <c r="O1742" s="11">
        <v>25</v>
      </c>
    </row>
    <row r="1743" spans="13:15" x14ac:dyDescent="0.3">
      <c r="M1743" s="9" t="s">
        <v>46</v>
      </c>
      <c r="N1743" s="9">
        <v>2055.9699999999998</v>
      </c>
      <c r="O1743" s="9">
        <v>2</v>
      </c>
    </row>
    <row r="1744" spans="13:15" x14ac:dyDescent="0.3">
      <c r="M1744" s="11" t="s">
        <v>50</v>
      </c>
      <c r="N1744" s="11">
        <v>2628.047</v>
      </c>
      <c r="O1744" s="11">
        <v>49</v>
      </c>
    </row>
    <row r="1745" spans="13:15" x14ac:dyDescent="0.3">
      <c r="M1745" s="9" t="s">
        <v>41</v>
      </c>
      <c r="N1745" s="9">
        <v>1348.57</v>
      </c>
      <c r="O1745" s="9">
        <v>47</v>
      </c>
    </row>
    <row r="1746" spans="13:15" x14ac:dyDescent="0.3">
      <c r="M1746" s="11" t="s">
        <v>41</v>
      </c>
      <c r="N1746" s="11">
        <v>1200.1300000000001</v>
      </c>
      <c r="O1746" s="11">
        <v>46</v>
      </c>
    </row>
    <row r="1747" spans="13:15" x14ac:dyDescent="0.3">
      <c r="M1747" s="9" t="s">
        <v>28</v>
      </c>
      <c r="N1747" s="9">
        <v>172.7</v>
      </c>
      <c r="O1747" s="9">
        <v>27</v>
      </c>
    </row>
    <row r="1748" spans="13:15" x14ac:dyDescent="0.3">
      <c r="M1748" s="11" t="s">
        <v>23</v>
      </c>
      <c r="N1748" s="11">
        <v>6396.2</v>
      </c>
      <c r="O1748" s="11">
        <v>22</v>
      </c>
    </row>
    <row r="1749" spans="13:15" x14ac:dyDescent="0.3">
      <c r="M1749" s="9" t="s">
        <v>50</v>
      </c>
      <c r="N1749" s="9">
        <v>760.24850000000004</v>
      </c>
      <c r="O1749" s="9">
        <v>16</v>
      </c>
    </row>
    <row r="1750" spans="13:15" x14ac:dyDescent="0.3">
      <c r="M1750" s="11" t="s">
        <v>41</v>
      </c>
      <c r="N1750" s="11">
        <v>126.58</v>
      </c>
      <c r="O1750" s="11">
        <v>24</v>
      </c>
    </row>
    <row r="1751" spans="13:15" x14ac:dyDescent="0.3">
      <c r="M1751" s="9" t="s">
        <v>79</v>
      </c>
      <c r="N1751" s="9">
        <v>113.5</v>
      </c>
      <c r="O1751" s="9">
        <v>15</v>
      </c>
    </row>
    <row r="1752" spans="13:15" x14ac:dyDescent="0.3">
      <c r="M1752" s="11" t="s">
        <v>41</v>
      </c>
      <c r="N1752" s="11">
        <v>34.159999999999997</v>
      </c>
      <c r="O1752" s="11">
        <v>17</v>
      </c>
    </row>
    <row r="1753" spans="13:15" x14ac:dyDescent="0.3">
      <c r="M1753" s="9" t="s">
        <v>85</v>
      </c>
      <c r="N1753" s="9">
        <v>70.02</v>
      </c>
      <c r="O1753" s="9">
        <v>10</v>
      </c>
    </row>
    <row r="1754" spans="13:15" x14ac:dyDescent="0.3">
      <c r="M1754" s="11" t="s">
        <v>31</v>
      </c>
      <c r="N1754" s="11">
        <v>2896.14</v>
      </c>
      <c r="O1754" s="11">
        <v>29</v>
      </c>
    </row>
    <row r="1755" spans="13:15" x14ac:dyDescent="0.3">
      <c r="M1755" s="9" t="s">
        <v>28</v>
      </c>
      <c r="N1755" s="9">
        <v>156.5</v>
      </c>
      <c r="O1755" s="9">
        <v>23</v>
      </c>
    </row>
    <row r="1756" spans="13:15" x14ac:dyDescent="0.3">
      <c r="M1756" s="11" t="s">
        <v>168</v>
      </c>
      <c r="N1756" s="11">
        <v>451.09</v>
      </c>
      <c r="O1756" s="11">
        <v>12</v>
      </c>
    </row>
    <row r="1757" spans="13:15" x14ac:dyDescent="0.3">
      <c r="M1757" s="9" t="s">
        <v>79</v>
      </c>
      <c r="N1757" s="9">
        <v>1980.37</v>
      </c>
      <c r="O1757" s="9">
        <v>47</v>
      </c>
    </row>
    <row r="1758" spans="13:15" x14ac:dyDescent="0.3">
      <c r="M1758" s="11" t="s">
        <v>31</v>
      </c>
      <c r="N1758" s="11">
        <v>58.63</v>
      </c>
      <c r="O1758" s="11">
        <v>3</v>
      </c>
    </row>
    <row r="1759" spans="13:15" x14ac:dyDescent="0.3">
      <c r="M1759" s="9" t="s">
        <v>50</v>
      </c>
      <c r="N1759" s="9">
        <v>1193.1195</v>
      </c>
      <c r="O1759" s="9">
        <v>17</v>
      </c>
    </row>
    <row r="1760" spans="13:15" x14ac:dyDescent="0.3">
      <c r="M1760" s="11" t="s">
        <v>79</v>
      </c>
      <c r="N1760" s="11">
        <v>110.15</v>
      </c>
      <c r="O1760" s="11">
        <v>15</v>
      </c>
    </row>
    <row r="1761" spans="13:15" x14ac:dyDescent="0.3">
      <c r="M1761" s="9" t="s">
        <v>28</v>
      </c>
      <c r="N1761" s="9">
        <v>276.75</v>
      </c>
      <c r="O1761" s="9">
        <v>50</v>
      </c>
    </row>
    <row r="1762" spans="13:15" x14ac:dyDescent="0.3">
      <c r="M1762" s="11" t="s">
        <v>18</v>
      </c>
      <c r="N1762" s="11">
        <v>198.72</v>
      </c>
      <c r="O1762" s="11">
        <v>4</v>
      </c>
    </row>
    <row r="1763" spans="13:15" x14ac:dyDescent="0.3">
      <c r="M1763" s="9" t="s">
        <v>18</v>
      </c>
      <c r="N1763" s="9">
        <v>28.98</v>
      </c>
      <c r="O1763" s="9">
        <v>2</v>
      </c>
    </row>
    <row r="1764" spans="13:15" x14ac:dyDescent="0.3">
      <c r="M1764" s="11" t="s">
        <v>28</v>
      </c>
      <c r="N1764" s="11">
        <v>262.89999999999998</v>
      </c>
      <c r="O1764" s="11">
        <v>38</v>
      </c>
    </row>
    <row r="1765" spans="13:15" x14ac:dyDescent="0.3">
      <c r="M1765" s="9" t="s">
        <v>18</v>
      </c>
      <c r="N1765" s="9">
        <v>132.22999999999999</v>
      </c>
      <c r="O1765" s="9">
        <v>26</v>
      </c>
    </row>
    <row r="1766" spans="13:15" x14ac:dyDescent="0.3">
      <c r="M1766" s="11" t="s">
        <v>50</v>
      </c>
      <c r="N1766" s="11">
        <v>1077.8085000000001</v>
      </c>
      <c r="O1766" s="11">
        <v>20</v>
      </c>
    </row>
    <row r="1767" spans="13:15" x14ac:dyDescent="0.3">
      <c r="M1767" s="9" t="s">
        <v>50</v>
      </c>
      <c r="N1767" s="9">
        <v>525.67399999999998</v>
      </c>
      <c r="O1767" s="9">
        <v>10</v>
      </c>
    </row>
    <row r="1768" spans="13:15" x14ac:dyDescent="0.3">
      <c r="M1768" s="11" t="s">
        <v>23</v>
      </c>
      <c r="N1768" s="11">
        <v>250.7</v>
      </c>
      <c r="O1768" s="11">
        <v>2</v>
      </c>
    </row>
    <row r="1769" spans="13:15" x14ac:dyDescent="0.3">
      <c r="M1769" s="9" t="s">
        <v>41</v>
      </c>
      <c r="N1769" s="9">
        <v>68.53</v>
      </c>
      <c r="O1769" s="9">
        <v>21</v>
      </c>
    </row>
    <row r="1770" spans="13:15" x14ac:dyDescent="0.3">
      <c r="M1770" s="11" t="s">
        <v>18</v>
      </c>
      <c r="N1770" s="11">
        <v>11.81</v>
      </c>
      <c r="O1770" s="11">
        <v>1</v>
      </c>
    </row>
    <row r="1771" spans="13:15" x14ac:dyDescent="0.3">
      <c r="M1771" s="9" t="s">
        <v>64</v>
      </c>
      <c r="N1771" s="9">
        <v>1885.41</v>
      </c>
      <c r="O1771" s="9">
        <v>14</v>
      </c>
    </row>
    <row r="1772" spans="13:15" x14ac:dyDescent="0.3">
      <c r="M1772" s="11" t="s">
        <v>57</v>
      </c>
      <c r="N1772" s="11">
        <v>449.42</v>
      </c>
      <c r="O1772" s="11">
        <v>1</v>
      </c>
    </row>
    <row r="1773" spans="13:15" x14ac:dyDescent="0.3">
      <c r="M1773" s="9" t="s">
        <v>85</v>
      </c>
      <c r="N1773" s="9">
        <v>126.95</v>
      </c>
      <c r="O1773" s="9">
        <v>28</v>
      </c>
    </row>
    <row r="1774" spans="13:15" x14ac:dyDescent="0.3">
      <c r="M1774" s="11" t="s">
        <v>46</v>
      </c>
      <c r="N1774" s="11">
        <v>5615.4</v>
      </c>
      <c r="O1774" s="11">
        <v>46</v>
      </c>
    </row>
    <row r="1775" spans="13:15" x14ac:dyDescent="0.3">
      <c r="M1775" s="9" t="s">
        <v>23</v>
      </c>
      <c r="N1775" s="9">
        <v>131.27000000000001</v>
      </c>
      <c r="O1775" s="9">
        <v>5</v>
      </c>
    </row>
    <row r="1776" spans="13:15" x14ac:dyDescent="0.3">
      <c r="M1776" s="11" t="s">
        <v>79</v>
      </c>
      <c r="N1776" s="11">
        <v>7535.96</v>
      </c>
      <c r="O1776" s="11">
        <v>46</v>
      </c>
    </row>
    <row r="1777" spans="13:15" x14ac:dyDescent="0.3">
      <c r="M1777" s="9" t="s">
        <v>18</v>
      </c>
      <c r="N1777" s="9">
        <v>55.49</v>
      </c>
      <c r="O1777" s="9">
        <v>11</v>
      </c>
    </row>
    <row r="1778" spans="13:15" x14ac:dyDescent="0.3">
      <c r="M1778" s="11" t="s">
        <v>28</v>
      </c>
      <c r="N1778" s="11">
        <v>307.42</v>
      </c>
      <c r="O1778" s="11">
        <v>39</v>
      </c>
    </row>
    <row r="1779" spans="13:15" x14ac:dyDescent="0.3">
      <c r="M1779" s="9" t="s">
        <v>79</v>
      </c>
      <c r="N1779" s="9">
        <v>138.66999999999999</v>
      </c>
      <c r="O1779" s="9">
        <v>12</v>
      </c>
    </row>
    <row r="1780" spans="13:15" x14ac:dyDescent="0.3">
      <c r="M1780" s="11" t="s">
        <v>57</v>
      </c>
      <c r="N1780" s="11">
        <v>14960.096</v>
      </c>
      <c r="O1780" s="11">
        <v>47</v>
      </c>
    </row>
    <row r="1781" spans="13:15" x14ac:dyDescent="0.3">
      <c r="M1781" s="9" t="s">
        <v>37</v>
      </c>
      <c r="N1781" s="9">
        <v>373.33</v>
      </c>
      <c r="O1781" s="9">
        <v>35</v>
      </c>
    </row>
    <row r="1782" spans="13:15" x14ac:dyDescent="0.3">
      <c r="M1782" s="11" t="s">
        <v>28</v>
      </c>
      <c r="N1782" s="11">
        <v>109.29</v>
      </c>
      <c r="O1782" s="11">
        <v>21</v>
      </c>
    </row>
    <row r="1783" spans="13:15" x14ac:dyDescent="0.3">
      <c r="M1783" s="9" t="s">
        <v>46</v>
      </c>
      <c r="N1783" s="9">
        <v>13905.88</v>
      </c>
      <c r="O1783" s="9">
        <v>26</v>
      </c>
    </row>
    <row r="1784" spans="13:15" x14ac:dyDescent="0.3">
      <c r="M1784" s="11" t="s">
        <v>31</v>
      </c>
      <c r="N1784" s="11">
        <v>671.75</v>
      </c>
      <c r="O1784" s="11">
        <v>32</v>
      </c>
    </row>
    <row r="1785" spans="13:15" x14ac:dyDescent="0.3">
      <c r="M1785" s="9" t="s">
        <v>50</v>
      </c>
      <c r="N1785" s="9">
        <v>5797.68</v>
      </c>
      <c r="O1785" s="9">
        <v>35</v>
      </c>
    </row>
    <row r="1786" spans="13:15" x14ac:dyDescent="0.3">
      <c r="M1786" s="11" t="s">
        <v>64</v>
      </c>
      <c r="N1786" s="11">
        <v>660.27</v>
      </c>
      <c r="O1786" s="11">
        <v>20</v>
      </c>
    </row>
    <row r="1787" spans="13:15" x14ac:dyDescent="0.3">
      <c r="M1787" s="9" t="s">
        <v>31</v>
      </c>
      <c r="N1787" s="9">
        <v>1311.25</v>
      </c>
      <c r="O1787" s="9">
        <v>32</v>
      </c>
    </row>
    <row r="1788" spans="13:15" x14ac:dyDescent="0.3">
      <c r="M1788" s="11" t="s">
        <v>28</v>
      </c>
      <c r="N1788" s="11">
        <v>115.34</v>
      </c>
      <c r="O1788" s="11">
        <v>16</v>
      </c>
    </row>
    <row r="1789" spans="13:15" x14ac:dyDescent="0.3">
      <c r="M1789" s="9" t="s">
        <v>28</v>
      </c>
      <c r="N1789" s="9">
        <v>10.48</v>
      </c>
      <c r="O1789" s="9">
        <v>1</v>
      </c>
    </row>
    <row r="1790" spans="13:15" x14ac:dyDescent="0.3">
      <c r="M1790" s="11" t="s">
        <v>41</v>
      </c>
      <c r="N1790" s="11">
        <v>254.51</v>
      </c>
      <c r="O1790" s="11">
        <v>48</v>
      </c>
    </row>
    <row r="1791" spans="13:15" x14ac:dyDescent="0.3">
      <c r="M1791" s="9" t="s">
        <v>41</v>
      </c>
      <c r="N1791" s="9">
        <v>48.01</v>
      </c>
      <c r="O1791" s="9">
        <v>21</v>
      </c>
    </row>
    <row r="1792" spans="13:15" x14ac:dyDescent="0.3">
      <c r="M1792" s="11" t="s">
        <v>18</v>
      </c>
      <c r="N1792" s="11">
        <v>2673.08</v>
      </c>
      <c r="O1792" s="11">
        <v>45</v>
      </c>
    </row>
    <row r="1793" spans="13:15" x14ac:dyDescent="0.3">
      <c r="M1793" s="9" t="s">
        <v>57</v>
      </c>
      <c r="N1793" s="9">
        <v>5713.48</v>
      </c>
      <c r="O1793" s="9">
        <v>15</v>
      </c>
    </row>
    <row r="1794" spans="13:15" x14ac:dyDescent="0.3">
      <c r="M1794" s="11" t="s">
        <v>23</v>
      </c>
      <c r="N1794" s="11">
        <v>2022.65</v>
      </c>
      <c r="O1794" s="11">
        <v>18</v>
      </c>
    </row>
    <row r="1795" spans="13:15" x14ac:dyDescent="0.3">
      <c r="M1795" s="9" t="s">
        <v>57</v>
      </c>
      <c r="N1795" s="9">
        <v>3364.248</v>
      </c>
      <c r="O1795" s="9">
        <v>15</v>
      </c>
    </row>
    <row r="1796" spans="13:15" x14ac:dyDescent="0.3">
      <c r="M1796" s="11" t="s">
        <v>31</v>
      </c>
      <c r="N1796" s="11">
        <v>66.540000000000006</v>
      </c>
      <c r="O1796" s="11">
        <v>10</v>
      </c>
    </row>
    <row r="1797" spans="13:15" x14ac:dyDescent="0.3">
      <c r="M1797" s="9" t="s">
        <v>79</v>
      </c>
      <c r="N1797" s="9">
        <v>10094.43</v>
      </c>
      <c r="O1797" s="9">
        <v>24</v>
      </c>
    </row>
    <row r="1798" spans="13:15" x14ac:dyDescent="0.3">
      <c r="M1798" s="11" t="s">
        <v>31</v>
      </c>
      <c r="N1798" s="11">
        <v>3853.47</v>
      </c>
      <c r="O1798" s="11">
        <v>27</v>
      </c>
    </row>
    <row r="1799" spans="13:15" x14ac:dyDescent="0.3">
      <c r="M1799" s="9" t="s">
        <v>41</v>
      </c>
      <c r="N1799" s="9">
        <v>162</v>
      </c>
      <c r="O1799" s="9">
        <v>33</v>
      </c>
    </row>
    <row r="1800" spans="13:15" x14ac:dyDescent="0.3">
      <c r="M1800" s="11" t="s">
        <v>79</v>
      </c>
      <c r="N1800" s="11">
        <v>10.48</v>
      </c>
      <c r="O1800" s="11">
        <v>1</v>
      </c>
    </row>
    <row r="1801" spans="13:15" x14ac:dyDescent="0.3">
      <c r="M1801" s="9" t="s">
        <v>31</v>
      </c>
      <c r="N1801" s="9">
        <v>33.99</v>
      </c>
      <c r="O1801" s="9">
        <v>7</v>
      </c>
    </row>
    <row r="1802" spans="13:15" x14ac:dyDescent="0.3">
      <c r="M1802" s="11" t="s">
        <v>79</v>
      </c>
      <c r="N1802" s="11">
        <v>19.34</v>
      </c>
      <c r="O1802" s="11">
        <v>2</v>
      </c>
    </row>
    <row r="1803" spans="13:15" x14ac:dyDescent="0.3">
      <c r="M1803" s="9" t="s">
        <v>46</v>
      </c>
      <c r="N1803" s="9">
        <v>701.46</v>
      </c>
      <c r="O1803" s="9">
        <v>43</v>
      </c>
    </row>
    <row r="1804" spans="13:15" x14ac:dyDescent="0.3">
      <c r="M1804" s="11" t="s">
        <v>18</v>
      </c>
      <c r="N1804" s="11">
        <v>251.45</v>
      </c>
      <c r="O1804" s="11">
        <v>19</v>
      </c>
    </row>
    <row r="1805" spans="13:15" x14ac:dyDescent="0.3">
      <c r="M1805" s="9" t="s">
        <v>64</v>
      </c>
      <c r="N1805" s="9">
        <v>4152.12</v>
      </c>
      <c r="O1805" s="9">
        <v>34</v>
      </c>
    </row>
    <row r="1806" spans="13:15" x14ac:dyDescent="0.3">
      <c r="M1806" s="11" t="s">
        <v>102</v>
      </c>
      <c r="N1806" s="11">
        <v>100.95</v>
      </c>
      <c r="O1806" s="11">
        <v>17</v>
      </c>
    </row>
    <row r="1807" spans="13:15" x14ac:dyDescent="0.3">
      <c r="M1807" s="9" t="s">
        <v>37</v>
      </c>
      <c r="N1807" s="9">
        <v>600.22</v>
      </c>
      <c r="O1807" s="9">
        <v>50</v>
      </c>
    </row>
    <row r="1808" spans="13:15" x14ac:dyDescent="0.3">
      <c r="M1808" s="11" t="s">
        <v>28</v>
      </c>
      <c r="N1808" s="11">
        <v>129.27000000000001</v>
      </c>
      <c r="O1808" s="11">
        <v>20</v>
      </c>
    </row>
    <row r="1809" spans="13:15" x14ac:dyDescent="0.3">
      <c r="M1809" s="9" t="s">
        <v>79</v>
      </c>
      <c r="N1809" s="9">
        <v>178.92</v>
      </c>
      <c r="O1809" s="9">
        <v>24</v>
      </c>
    </row>
    <row r="1810" spans="13:15" x14ac:dyDescent="0.3">
      <c r="M1810" s="11" t="s">
        <v>76</v>
      </c>
      <c r="N1810" s="11">
        <v>375.74</v>
      </c>
      <c r="O1810" s="11">
        <v>25</v>
      </c>
    </row>
    <row r="1811" spans="13:15" x14ac:dyDescent="0.3">
      <c r="M1811" s="9" t="s">
        <v>150</v>
      </c>
      <c r="N1811" s="9">
        <v>11764.25</v>
      </c>
      <c r="O1811" s="9">
        <v>13</v>
      </c>
    </row>
    <row r="1812" spans="13:15" x14ac:dyDescent="0.3">
      <c r="M1812" s="11" t="s">
        <v>79</v>
      </c>
      <c r="N1812" s="11">
        <v>3.2</v>
      </c>
      <c r="O1812" s="11">
        <v>1</v>
      </c>
    </row>
    <row r="1813" spans="13:15" x14ac:dyDescent="0.3">
      <c r="M1813" s="9" t="s">
        <v>46</v>
      </c>
      <c r="N1813" s="9">
        <v>22079.47</v>
      </c>
      <c r="O1813" s="9">
        <v>12</v>
      </c>
    </row>
    <row r="1814" spans="13:15" x14ac:dyDescent="0.3">
      <c r="M1814" s="11" t="s">
        <v>57</v>
      </c>
      <c r="N1814" s="11">
        <v>3587.72</v>
      </c>
      <c r="O1814" s="11">
        <v>47</v>
      </c>
    </row>
    <row r="1815" spans="13:15" x14ac:dyDescent="0.3">
      <c r="M1815" s="9" t="s">
        <v>102</v>
      </c>
      <c r="N1815" s="9">
        <v>66.599999999999994</v>
      </c>
      <c r="O1815" s="9">
        <v>26</v>
      </c>
    </row>
    <row r="1816" spans="13:15" x14ac:dyDescent="0.3">
      <c r="M1816" s="11" t="s">
        <v>64</v>
      </c>
      <c r="N1816" s="11">
        <v>18235.47</v>
      </c>
      <c r="O1816" s="11">
        <v>48</v>
      </c>
    </row>
    <row r="1817" spans="13:15" x14ac:dyDescent="0.3">
      <c r="M1817" s="9" t="s">
        <v>31</v>
      </c>
      <c r="N1817" s="9">
        <v>249.48</v>
      </c>
      <c r="O1817" s="9">
        <v>33</v>
      </c>
    </row>
    <row r="1818" spans="13:15" x14ac:dyDescent="0.3">
      <c r="M1818" s="11" t="s">
        <v>18</v>
      </c>
      <c r="N1818" s="11">
        <v>3722.29</v>
      </c>
      <c r="O1818" s="11">
        <v>36</v>
      </c>
    </row>
    <row r="1819" spans="13:15" x14ac:dyDescent="0.3">
      <c r="M1819" s="9" t="s">
        <v>41</v>
      </c>
      <c r="N1819" s="9">
        <v>191.13</v>
      </c>
      <c r="O1819" s="9">
        <v>47</v>
      </c>
    </row>
    <row r="1820" spans="13:15" x14ac:dyDescent="0.3">
      <c r="M1820" s="11" t="s">
        <v>50</v>
      </c>
      <c r="N1820" s="11">
        <v>2443.3420000000001</v>
      </c>
      <c r="O1820" s="11">
        <v>44</v>
      </c>
    </row>
    <row r="1821" spans="13:15" x14ac:dyDescent="0.3">
      <c r="M1821" s="9" t="s">
        <v>28</v>
      </c>
      <c r="N1821" s="9">
        <v>288.91000000000003</v>
      </c>
      <c r="O1821" s="9">
        <v>25</v>
      </c>
    </row>
    <row r="1822" spans="13:15" x14ac:dyDescent="0.3">
      <c r="M1822" s="11" t="s">
        <v>31</v>
      </c>
      <c r="N1822" s="11">
        <v>139.08000000000001</v>
      </c>
      <c r="O1822" s="11">
        <v>30</v>
      </c>
    </row>
    <row r="1823" spans="13:15" x14ac:dyDescent="0.3">
      <c r="M1823" s="9" t="s">
        <v>79</v>
      </c>
      <c r="N1823" s="9">
        <v>442.76</v>
      </c>
      <c r="O1823" s="9">
        <v>30</v>
      </c>
    </row>
    <row r="1824" spans="13:15" x14ac:dyDescent="0.3">
      <c r="M1824" s="11" t="s">
        <v>50</v>
      </c>
      <c r="N1824" s="11">
        <v>2738.7849999999999</v>
      </c>
      <c r="O1824" s="11">
        <v>29</v>
      </c>
    </row>
    <row r="1825" spans="13:15" x14ac:dyDescent="0.3">
      <c r="M1825" s="9" t="s">
        <v>79</v>
      </c>
      <c r="N1825" s="9">
        <v>7608.88</v>
      </c>
      <c r="O1825" s="9">
        <v>19</v>
      </c>
    </row>
    <row r="1826" spans="13:15" x14ac:dyDescent="0.3">
      <c r="M1826" s="11" t="s">
        <v>41</v>
      </c>
      <c r="N1826" s="11">
        <v>27.06</v>
      </c>
      <c r="O1826" s="11">
        <v>14</v>
      </c>
    </row>
    <row r="1827" spans="13:15" x14ac:dyDescent="0.3">
      <c r="M1827" s="9" t="s">
        <v>150</v>
      </c>
      <c r="N1827" s="9">
        <v>1696.7</v>
      </c>
      <c r="O1827" s="9">
        <v>9</v>
      </c>
    </row>
    <row r="1828" spans="13:15" x14ac:dyDescent="0.3">
      <c r="M1828" s="11" t="s">
        <v>28</v>
      </c>
      <c r="N1828" s="11">
        <v>1488.86</v>
      </c>
      <c r="O1828" s="11">
        <v>47</v>
      </c>
    </row>
    <row r="1829" spans="13:15" x14ac:dyDescent="0.3">
      <c r="M1829" s="9" t="s">
        <v>150</v>
      </c>
      <c r="N1829" s="9">
        <v>6403.39</v>
      </c>
      <c r="O1829" s="9">
        <v>48</v>
      </c>
    </row>
    <row r="1830" spans="13:15" x14ac:dyDescent="0.3">
      <c r="M1830" s="11" t="s">
        <v>37</v>
      </c>
      <c r="N1830" s="11">
        <v>310.52</v>
      </c>
      <c r="O1830" s="11">
        <v>23</v>
      </c>
    </row>
    <row r="1831" spans="13:15" x14ac:dyDescent="0.3">
      <c r="M1831" s="9" t="s">
        <v>23</v>
      </c>
      <c r="N1831" s="9">
        <v>6356.68</v>
      </c>
      <c r="O1831" s="9">
        <v>50</v>
      </c>
    </row>
    <row r="1832" spans="13:15" x14ac:dyDescent="0.3">
      <c r="M1832" s="11" t="s">
        <v>214</v>
      </c>
      <c r="N1832" s="11">
        <v>10567.45</v>
      </c>
      <c r="O1832" s="11">
        <v>38</v>
      </c>
    </row>
    <row r="1833" spans="13:15" x14ac:dyDescent="0.3">
      <c r="M1833" s="9" t="s">
        <v>168</v>
      </c>
      <c r="N1833" s="9">
        <v>253.89</v>
      </c>
      <c r="O1833" s="9">
        <v>45</v>
      </c>
    </row>
    <row r="1834" spans="13:15" x14ac:dyDescent="0.3">
      <c r="M1834" s="11" t="s">
        <v>31</v>
      </c>
      <c r="N1834" s="11">
        <v>303.62</v>
      </c>
      <c r="O1834" s="11">
        <v>46</v>
      </c>
    </row>
    <row r="1835" spans="13:15" x14ac:dyDescent="0.3">
      <c r="M1835" s="9" t="s">
        <v>57</v>
      </c>
      <c r="N1835" s="9">
        <v>5993.74</v>
      </c>
      <c r="O1835" s="9">
        <v>28</v>
      </c>
    </row>
    <row r="1836" spans="13:15" x14ac:dyDescent="0.3">
      <c r="M1836" s="11" t="s">
        <v>76</v>
      </c>
      <c r="N1836" s="11">
        <v>1736.53</v>
      </c>
      <c r="O1836" s="11">
        <v>46</v>
      </c>
    </row>
    <row r="1837" spans="13:15" x14ac:dyDescent="0.3">
      <c r="M1837" s="9" t="s">
        <v>28</v>
      </c>
      <c r="N1837" s="9">
        <v>283.13</v>
      </c>
      <c r="O1837" s="9">
        <v>45</v>
      </c>
    </row>
    <row r="1838" spans="13:15" x14ac:dyDescent="0.3">
      <c r="M1838" s="11" t="s">
        <v>31</v>
      </c>
      <c r="N1838" s="11">
        <v>315.88</v>
      </c>
      <c r="O1838" s="11">
        <v>39</v>
      </c>
    </row>
    <row r="1839" spans="13:15" x14ac:dyDescent="0.3">
      <c r="M1839" s="9" t="s">
        <v>57</v>
      </c>
      <c r="N1839" s="9">
        <v>12685.544</v>
      </c>
      <c r="O1839" s="9">
        <v>45</v>
      </c>
    </row>
    <row r="1840" spans="13:15" x14ac:dyDescent="0.3">
      <c r="M1840" s="11" t="s">
        <v>41</v>
      </c>
      <c r="N1840" s="11">
        <v>311.98</v>
      </c>
      <c r="O1840" s="11">
        <v>15</v>
      </c>
    </row>
    <row r="1841" spans="13:15" x14ac:dyDescent="0.3">
      <c r="M1841" s="9" t="s">
        <v>28</v>
      </c>
      <c r="N1841" s="9">
        <v>214.19</v>
      </c>
      <c r="O1841" s="9">
        <v>29</v>
      </c>
    </row>
    <row r="1842" spans="13:15" x14ac:dyDescent="0.3">
      <c r="M1842" s="11" t="s">
        <v>31</v>
      </c>
      <c r="N1842" s="11">
        <v>1374.7</v>
      </c>
      <c r="O1842" s="11">
        <v>43</v>
      </c>
    </row>
    <row r="1843" spans="13:15" x14ac:dyDescent="0.3">
      <c r="M1843" s="9" t="s">
        <v>37</v>
      </c>
      <c r="N1843" s="9">
        <v>106.06</v>
      </c>
      <c r="O1843" s="9">
        <v>35</v>
      </c>
    </row>
    <row r="1844" spans="13:15" x14ac:dyDescent="0.3">
      <c r="M1844" s="11" t="s">
        <v>50</v>
      </c>
      <c r="N1844" s="11">
        <v>4610.2894999999999</v>
      </c>
      <c r="O1844" s="11">
        <v>41</v>
      </c>
    </row>
    <row r="1845" spans="13:15" x14ac:dyDescent="0.3">
      <c r="M1845" s="9" t="s">
        <v>18</v>
      </c>
      <c r="N1845" s="9">
        <v>1003.31</v>
      </c>
      <c r="O1845" s="9">
        <v>23</v>
      </c>
    </row>
    <row r="1846" spans="13:15" x14ac:dyDescent="0.3">
      <c r="M1846" s="11" t="s">
        <v>23</v>
      </c>
      <c r="N1846" s="11">
        <v>5544.99</v>
      </c>
      <c r="O1846" s="11">
        <v>43</v>
      </c>
    </row>
    <row r="1847" spans="13:15" x14ac:dyDescent="0.3">
      <c r="M1847" s="9" t="s">
        <v>41</v>
      </c>
      <c r="N1847" s="9">
        <v>2072.12</v>
      </c>
      <c r="O1847" s="9">
        <v>49</v>
      </c>
    </row>
    <row r="1848" spans="13:15" x14ac:dyDescent="0.3">
      <c r="M1848" s="11" t="s">
        <v>50</v>
      </c>
      <c r="N1848" s="11">
        <v>837.38599999999997</v>
      </c>
      <c r="O1848" s="11">
        <v>45</v>
      </c>
    </row>
    <row r="1849" spans="13:15" x14ac:dyDescent="0.3">
      <c r="M1849" s="9" t="s">
        <v>18</v>
      </c>
      <c r="N1849" s="9">
        <v>1324.09</v>
      </c>
      <c r="O1849" s="9">
        <v>31</v>
      </c>
    </row>
    <row r="1850" spans="13:15" x14ac:dyDescent="0.3">
      <c r="M1850" s="11" t="s">
        <v>50</v>
      </c>
      <c r="N1850" s="11">
        <v>625.94849999999997</v>
      </c>
      <c r="O1850" s="11">
        <v>35</v>
      </c>
    </row>
    <row r="1851" spans="13:15" x14ac:dyDescent="0.3">
      <c r="M1851" s="9" t="s">
        <v>85</v>
      </c>
      <c r="N1851" s="9">
        <v>132.12</v>
      </c>
      <c r="O1851" s="9">
        <v>37</v>
      </c>
    </row>
    <row r="1852" spans="13:15" x14ac:dyDescent="0.3">
      <c r="M1852" s="11" t="s">
        <v>79</v>
      </c>
      <c r="N1852" s="11">
        <v>344.25</v>
      </c>
      <c r="O1852" s="11">
        <v>24</v>
      </c>
    </row>
    <row r="1853" spans="13:15" x14ac:dyDescent="0.3">
      <c r="M1853" s="9" t="s">
        <v>102</v>
      </c>
      <c r="N1853" s="9">
        <v>32.92</v>
      </c>
      <c r="O1853" s="9">
        <v>8</v>
      </c>
    </row>
    <row r="1854" spans="13:15" x14ac:dyDescent="0.3">
      <c r="M1854" s="11" t="s">
        <v>50</v>
      </c>
      <c r="N1854" s="11">
        <v>5554.0360000000001</v>
      </c>
      <c r="O1854" s="11">
        <v>40</v>
      </c>
    </row>
    <row r="1855" spans="13:15" x14ac:dyDescent="0.3">
      <c r="M1855" s="9" t="s">
        <v>57</v>
      </c>
      <c r="N1855" s="9">
        <v>20701.928</v>
      </c>
      <c r="O1855" s="9">
        <v>49</v>
      </c>
    </row>
    <row r="1856" spans="13:15" x14ac:dyDescent="0.3">
      <c r="M1856" s="11" t="s">
        <v>28</v>
      </c>
      <c r="N1856" s="11">
        <v>81.97</v>
      </c>
      <c r="O1856" s="11">
        <v>15</v>
      </c>
    </row>
    <row r="1857" spans="13:15" x14ac:dyDescent="0.3">
      <c r="M1857" s="9" t="s">
        <v>46</v>
      </c>
      <c r="N1857" s="9">
        <v>727.64</v>
      </c>
      <c r="O1857" s="9">
        <v>40</v>
      </c>
    </row>
    <row r="1858" spans="13:15" x14ac:dyDescent="0.3">
      <c r="M1858" s="11" t="s">
        <v>28</v>
      </c>
      <c r="N1858" s="11">
        <v>59.35</v>
      </c>
      <c r="O1858" s="11">
        <v>9</v>
      </c>
    </row>
    <row r="1859" spans="13:15" x14ac:dyDescent="0.3">
      <c r="M1859" s="9" t="s">
        <v>85</v>
      </c>
      <c r="N1859" s="9">
        <v>167.55</v>
      </c>
      <c r="O1859" s="9">
        <v>44</v>
      </c>
    </row>
    <row r="1860" spans="13:15" x14ac:dyDescent="0.3">
      <c r="M1860" s="11" t="s">
        <v>85</v>
      </c>
      <c r="N1860" s="11">
        <v>110.96</v>
      </c>
      <c r="O1860" s="11">
        <v>46</v>
      </c>
    </row>
    <row r="1861" spans="13:15" x14ac:dyDescent="0.3">
      <c r="M1861" s="9" t="s">
        <v>79</v>
      </c>
      <c r="N1861" s="9">
        <v>238.08</v>
      </c>
      <c r="O1861" s="9">
        <v>35</v>
      </c>
    </row>
    <row r="1862" spans="13:15" x14ac:dyDescent="0.3">
      <c r="M1862" s="11" t="s">
        <v>168</v>
      </c>
      <c r="N1862" s="11">
        <v>5410.95</v>
      </c>
      <c r="O1862" s="11">
        <v>36</v>
      </c>
    </row>
    <row r="1863" spans="13:15" x14ac:dyDescent="0.3">
      <c r="M1863" s="9" t="s">
        <v>23</v>
      </c>
      <c r="N1863" s="9">
        <v>5405.44</v>
      </c>
      <c r="O1863" s="9">
        <v>18</v>
      </c>
    </row>
    <row r="1864" spans="13:15" x14ac:dyDescent="0.3">
      <c r="M1864" s="11" t="s">
        <v>79</v>
      </c>
      <c r="N1864" s="11">
        <v>43.26</v>
      </c>
      <c r="O1864" s="11">
        <v>9</v>
      </c>
    </row>
    <row r="1865" spans="13:15" x14ac:dyDescent="0.3">
      <c r="M1865" s="9" t="s">
        <v>18</v>
      </c>
      <c r="N1865" s="9">
        <v>782.05</v>
      </c>
      <c r="O1865" s="9">
        <v>41</v>
      </c>
    </row>
    <row r="1866" spans="13:15" x14ac:dyDescent="0.3">
      <c r="M1866" s="11" t="s">
        <v>79</v>
      </c>
      <c r="N1866" s="11">
        <v>79.02</v>
      </c>
      <c r="O1866" s="11">
        <v>36</v>
      </c>
    </row>
    <row r="1867" spans="13:15" x14ac:dyDescent="0.3">
      <c r="M1867" s="9" t="s">
        <v>41</v>
      </c>
      <c r="N1867" s="9">
        <v>49.49</v>
      </c>
      <c r="O1867" s="9">
        <v>28</v>
      </c>
    </row>
    <row r="1868" spans="13:15" x14ac:dyDescent="0.3">
      <c r="M1868" s="11" t="s">
        <v>31</v>
      </c>
      <c r="N1868" s="11">
        <v>105.13</v>
      </c>
      <c r="O1868" s="11">
        <v>4</v>
      </c>
    </row>
    <row r="1869" spans="13:15" x14ac:dyDescent="0.3">
      <c r="M1869" s="9" t="s">
        <v>168</v>
      </c>
      <c r="N1869" s="9">
        <v>1390.49</v>
      </c>
      <c r="O1869" s="9">
        <v>15</v>
      </c>
    </row>
    <row r="1870" spans="13:15" x14ac:dyDescent="0.3">
      <c r="M1870" s="11" t="s">
        <v>79</v>
      </c>
      <c r="N1870" s="11">
        <v>161.72</v>
      </c>
      <c r="O1870" s="11">
        <v>40</v>
      </c>
    </row>
    <row r="1871" spans="13:15" x14ac:dyDescent="0.3">
      <c r="M1871" s="9" t="s">
        <v>28</v>
      </c>
      <c r="N1871" s="9">
        <v>135.99</v>
      </c>
      <c r="O1871" s="9">
        <v>21</v>
      </c>
    </row>
    <row r="1872" spans="13:15" x14ac:dyDescent="0.3">
      <c r="M1872" s="11" t="s">
        <v>23</v>
      </c>
      <c r="N1872" s="11">
        <v>5437.92</v>
      </c>
      <c r="O1872" s="11">
        <v>33</v>
      </c>
    </row>
    <row r="1873" spans="13:15" x14ac:dyDescent="0.3">
      <c r="M1873" s="9" t="s">
        <v>28</v>
      </c>
      <c r="N1873" s="9">
        <v>520.13</v>
      </c>
      <c r="O1873" s="9">
        <v>29</v>
      </c>
    </row>
    <row r="1874" spans="13:15" x14ac:dyDescent="0.3">
      <c r="M1874" s="11" t="s">
        <v>41</v>
      </c>
      <c r="N1874" s="11">
        <v>608.29</v>
      </c>
      <c r="O1874" s="11">
        <v>48</v>
      </c>
    </row>
    <row r="1875" spans="13:15" x14ac:dyDescent="0.3">
      <c r="M1875" s="9" t="s">
        <v>150</v>
      </c>
      <c r="N1875" s="9">
        <v>2645.88</v>
      </c>
      <c r="O1875" s="9">
        <v>27</v>
      </c>
    </row>
    <row r="1876" spans="13:15" x14ac:dyDescent="0.3">
      <c r="M1876" s="11" t="s">
        <v>18</v>
      </c>
      <c r="N1876" s="11">
        <v>67.41</v>
      </c>
      <c r="O1876" s="11">
        <v>15</v>
      </c>
    </row>
    <row r="1877" spans="13:15" x14ac:dyDescent="0.3">
      <c r="M1877" s="9" t="s">
        <v>23</v>
      </c>
      <c r="N1877" s="9">
        <v>5979.84</v>
      </c>
      <c r="O1877" s="9">
        <v>46</v>
      </c>
    </row>
    <row r="1878" spans="13:15" x14ac:dyDescent="0.3">
      <c r="M1878" s="11" t="s">
        <v>28</v>
      </c>
      <c r="N1878" s="11">
        <v>123.34</v>
      </c>
      <c r="O1878" s="11">
        <v>11</v>
      </c>
    </row>
    <row r="1879" spans="13:15" x14ac:dyDescent="0.3">
      <c r="M1879" s="9" t="s">
        <v>41</v>
      </c>
      <c r="N1879" s="9">
        <v>138.96</v>
      </c>
      <c r="O1879" s="9">
        <v>49</v>
      </c>
    </row>
    <row r="1880" spans="13:15" x14ac:dyDescent="0.3">
      <c r="M1880" s="11" t="s">
        <v>168</v>
      </c>
      <c r="N1880" s="11">
        <v>151.49</v>
      </c>
      <c r="O1880" s="11">
        <v>12</v>
      </c>
    </row>
    <row r="1881" spans="13:15" x14ac:dyDescent="0.3">
      <c r="M1881" s="9" t="s">
        <v>41</v>
      </c>
      <c r="N1881" s="9">
        <v>41.87</v>
      </c>
      <c r="O1881" s="9">
        <v>25</v>
      </c>
    </row>
    <row r="1882" spans="13:15" x14ac:dyDescent="0.3">
      <c r="M1882" s="11" t="s">
        <v>79</v>
      </c>
      <c r="N1882" s="11">
        <v>1337.81</v>
      </c>
      <c r="O1882" s="11">
        <v>22</v>
      </c>
    </row>
    <row r="1883" spans="13:15" x14ac:dyDescent="0.3">
      <c r="M1883" s="9" t="s">
        <v>79</v>
      </c>
      <c r="N1883" s="9">
        <v>202.42</v>
      </c>
      <c r="O1883" s="9">
        <v>38</v>
      </c>
    </row>
    <row r="1884" spans="13:15" x14ac:dyDescent="0.3">
      <c r="M1884" s="11" t="s">
        <v>79</v>
      </c>
      <c r="N1884" s="11">
        <v>312.05</v>
      </c>
      <c r="O1884" s="11">
        <v>42</v>
      </c>
    </row>
    <row r="1885" spans="13:15" x14ac:dyDescent="0.3">
      <c r="M1885" s="9" t="s">
        <v>41</v>
      </c>
      <c r="N1885" s="9">
        <v>525.4</v>
      </c>
      <c r="O1885" s="9">
        <v>28</v>
      </c>
    </row>
    <row r="1886" spans="13:15" x14ac:dyDescent="0.3">
      <c r="M1886" s="11" t="s">
        <v>50</v>
      </c>
      <c r="N1886" s="11">
        <v>2458.2424999999998</v>
      </c>
      <c r="O1886" s="11">
        <v>20</v>
      </c>
    </row>
    <row r="1887" spans="13:15" x14ac:dyDescent="0.3">
      <c r="M1887" s="9" t="s">
        <v>23</v>
      </c>
      <c r="N1887" s="9">
        <v>7789.63</v>
      </c>
      <c r="O1887" s="9">
        <v>40</v>
      </c>
    </row>
    <row r="1888" spans="13:15" x14ac:dyDescent="0.3">
      <c r="M1888" s="11" t="s">
        <v>46</v>
      </c>
      <c r="N1888" s="11">
        <v>13671.94</v>
      </c>
      <c r="O1888" s="11">
        <v>33</v>
      </c>
    </row>
    <row r="1889" spans="13:15" x14ac:dyDescent="0.3">
      <c r="M1889" s="9" t="s">
        <v>41</v>
      </c>
      <c r="N1889" s="9">
        <v>115.81</v>
      </c>
      <c r="O1889" s="9">
        <v>43</v>
      </c>
    </row>
    <row r="1890" spans="13:15" x14ac:dyDescent="0.3">
      <c r="M1890" s="11" t="s">
        <v>76</v>
      </c>
      <c r="N1890" s="11">
        <v>1642.47</v>
      </c>
      <c r="O1890" s="11">
        <v>23</v>
      </c>
    </row>
    <row r="1891" spans="13:15" x14ac:dyDescent="0.3">
      <c r="M1891" s="9" t="s">
        <v>79</v>
      </c>
      <c r="N1891" s="9">
        <v>164.1</v>
      </c>
      <c r="O1891" s="9">
        <v>26</v>
      </c>
    </row>
    <row r="1892" spans="13:15" x14ac:dyDescent="0.3">
      <c r="M1892" s="11" t="s">
        <v>76</v>
      </c>
      <c r="N1892" s="11">
        <v>424</v>
      </c>
      <c r="O1892" s="11">
        <v>50</v>
      </c>
    </row>
    <row r="1893" spans="13:15" x14ac:dyDescent="0.3">
      <c r="M1893" s="9" t="s">
        <v>168</v>
      </c>
      <c r="N1893" s="9">
        <v>223.74</v>
      </c>
      <c r="O1893" s="9">
        <v>37</v>
      </c>
    </row>
    <row r="1894" spans="13:15" x14ac:dyDescent="0.3">
      <c r="M1894" s="11" t="s">
        <v>28</v>
      </c>
      <c r="N1894" s="11">
        <v>45.31</v>
      </c>
      <c r="O1894" s="11">
        <v>11</v>
      </c>
    </row>
    <row r="1895" spans="13:15" x14ac:dyDescent="0.3">
      <c r="M1895" s="9" t="s">
        <v>50</v>
      </c>
      <c r="N1895" s="9">
        <v>340.68849999999998</v>
      </c>
      <c r="O1895" s="9">
        <v>18</v>
      </c>
    </row>
    <row r="1896" spans="13:15" x14ac:dyDescent="0.3">
      <c r="M1896" s="11" t="s">
        <v>64</v>
      </c>
      <c r="N1896" s="11">
        <v>617.26</v>
      </c>
      <c r="O1896" s="11">
        <v>48</v>
      </c>
    </row>
    <row r="1897" spans="13:15" x14ac:dyDescent="0.3">
      <c r="M1897" s="9" t="s">
        <v>31</v>
      </c>
      <c r="N1897" s="9">
        <v>127.49</v>
      </c>
      <c r="O1897" s="9">
        <v>6</v>
      </c>
    </row>
    <row r="1898" spans="13:15" x14ac:dyDescent="0.3">
      <c r="M1898" s="11" t="s">
        <v>31</v>
      </c>
      <c r="N1898" s="11">
        <v>2899.98</v>
      </c>
      <c r="O1898" s="11">
        <v>19</v>
      </c>
    </row>
    <row r="1899" spans="13:15" x14ac:dyDescent="0.3">
      <c r="M1899" s="9" t="s">
        <v>64</v>
      </c>
      <c r="N1899" s="9">
        <v>73.86</v>
      </c>
      <c r="O1899" s="9">
        <v>7</v>
      </c>
    </row>
    <row r="1900" spans="13:15" x14ac:dyDescent="0.3">
      <c r="M1900" s="11" t="s">
        <v>214</v>
      </c>
      <c r="N1900" s="11">
        <v>23281.05</v>
      </c>
      <c r="O1900" s="11">
        <v>41</v>
      </c>
    </row>
    <row r="1901" spans="13:15" x14ac:dyDescent="0.3">
      <c r="M1901" s="9" t="s">
        <v>57</v>
      </c>
      <c r="N1901" s="9">
        <v>3923.27</v>
      </c>
      <c r="O1901" s="9">
        <v>25</v>
      </c>
    </row>
    <row r="1902" spans="13:15" x14ac:dyDescent="0.3">
      <c r="M1902" s="11" t="s">
        <v>41</v>
      </c>
      <c r="N1902" s="11">
        <v>99.13</v>
      </c>
      <c r="O1902" s="11">
        <v>35</v>
      </c>
    </row>
    <row r="1903" spans="13:15" x14ac:dyDescent="0.3">
      <c r="M1903" s="9" t="s">
        <v>41</v>
      </c>
      <c r="N1903" s="9">
        <v>64.77</v>
      </c>
      <c r="O1903" s="9">
        <v>12</v>
      </c>
    </row>
    <row r="1904" spans="13:15" x14ac:dyDescent="0.3">
      <c r="M1904" s="11" t="s">
        <v>23</v>
      </c>
      <c r="N1904" s="11">
        <v>2130.31</v>
      </c>
      <c r="O1904" s="11">
        <v>35</v>
      </c>
    </row>
    <row r="1905" spans="13:15" x14ac:dyDescent="0.3">
      <c r="M1905" s="9" t="s">
        <v>76</v>
      </c>
      <c r="N1905" s="9">
        <v>84.64</v>
      </c>
      <c r="O1905" s="9">
        <v>8</v>
      </c>
    </row>
    <row r="1906" spans="13:15" x14ac:dyDescent="0.3">
      <c r="M1906" s="11" t="s">
        <v>85</v>
      </c>
      <c r="N1906" s="11">
        <v>141.49</v>
      </c>
      <c r="O1906" s="11">
        <v>39</v>
      </c>
    </row>
    <row r="1907" spans="13:15" x14ac:dyDescent="0.3">
      <c r="M1907" s="9" t="s">
        <v>31</v>
      </c>
      <c r="N1907" s="9">
        <v>926.65</v>
      </c>
      <c r="O1907" s="9">
        <v>35</v>
      </c>
    </row>
    <row r="1908" spans="13:15" x14ac:dyDescent="0.3">
      <c r="M1908" s="11" t="s">
        <v>41</v>
      </c>
      <c r="N1908" s="11">
        <v>40.24</v>
      </c>
      <c r="O1908" s="11">
        <v>24</v>
      </c>
    </row>
    <row r="1909" spans="13:15" x14ac:dyDescent="0.3">
      <c r="M1909" s="9" t="s">
        <v>79</v>
      </c>
      <c r="N1909" s="9">
        <v>1414.05</v>
      </c>
      <c r="O1909" s="9">
        <v>42</v>
      </c>
    </row>
    <row r="1910" spans="13:15" x14ac:dyDescent="0.3">
      <c r="M1910" s="11" t="s">
        <v>28</v>
      </c>
      <c r="N1910" s="11">
        <v>81.78</v>
      </c>
      <c r="O1910" s="11">
        <v>4</v>
      </c>
    </row>
    <row r="1911" spans="13:15" x14ac:dyDescent="0.3">
      <c r="M1911" s="9" t="s">
        <v>23</v>
      </c>
      <c r="N1911" s="9">
        <v>10469.030000000001</v>
      </c>
      <c r="O1911" s="9">
        <v>21</v>
      </c>
    </row>
    <row r="1912" spans="13:15" x14ac:dyDescent="0.3">
      <c r="M1912" s="11" t="s">
        <v>18</v>
      </c>
      <c r="N1912" s="11">
        <v>543.22</v>
      </c>
      <c r="O1912" s="11">
        <v>35</v>
      </c>
    </row>
    <row r="1913" spans="13:15" x14ac:dyDescent="0.3">
      <c r="M1913" s="9" t="s">
        <v>23</v>
      </c>
      <c r="N1913" s="9">
        <v>5217.79</v>
      </c>
      <c r="O1913" s="9">
        <v>30</v>
      </c>
    </row>
    <row r="1914" spans="13:15" x14ac:dyDescent="0.3">
      <c r="M1914" s="11" t="s">
        <v>46</v>
      </c>
      <c r="N1914" s="11">
        <v>450.28</v>
      </c>
      <c r="O1914" s="11">
        <v>25</v>
      </c>
    </row>
    <row r="1915" spans="13:15" x14ac:dyDescent="0.3">
      <c r="M1915" s="9" t="s">
        <v>76</v>
      </c>
      <c r="N1915" s="9">
        <v>1939.66</v>
      </c>
      <c r="O1915" s="9">
        <v>39</v>
      </c>
    </row>
    <row r="1916" spans="13:15" x14ac:dyDescent="0.3">
      <c r="M1916" s="11" t="s">
        <v>79</v>
      </c>
      <c r="N1916" s="11">
        <v>127.32</v>
      </c>
      <c r="O1916" s="11">
        <v>11</v>
      </c>
    </row>
    <row r="1917" spans="13:15" x14ac:dyDescent="0.3">
      <c r="M1917" s="9" t="s">
        <v>57</v>
      </c>
      <c r="N1917" s="9">
        <v>8127.51</v>
      </c>
      <c r="O1917" s="9">
        <v>23</v>
      </c>
    </row>
    <row r="1918" spans="13:15" x14ac:dyDescent="0.3">
      <c r="M1918" s="11" t="s">
        <v>28</v>
      </c>
      <c r="N1918" s="11">
        <v>41.7</v>
      </c>
      <c r="O1918" s="11">
        <v>6</v>
      </c>
    </row>
    <row r="1919" spans="13:15" x14ac:dyDescent="0.3">
      <c r="M1919" s="9" t="s">
        <v>28</v>
      </c>
      <c r="N1919" s="9">
        <v>236.89</v>
      </c>
      <c r="O1919" s="9">
        <v>36</v>
      </c>
    </row>
    <row r="1920" spans="13:15" x14ac:dyDescent="0.3">
      <c r="M1920" s="11" t="s">
        <v>41</v>
      </c>
      <c r="N1920" s="11">
        <v>70.319999999999993</v>
      </c>
      <c r="O1920" s="11">
        <v>19</v>
      </c>
    </row>
    <row r="1921" spans="13:15" x14ac:dyDescent="0.3">
      <c r="M1921" s="9" t="s">
        <v>41</v>
      </c>
      <c r="N1921" s="9">
        <v>75.14</v>
      </c>
      <c r="O1921" s="9">
        <v>42</v>
      </c>
    </row>
    <row r="1922" spans="13:15" x14ac:dyDescent="0.3">
      <c r="M1922" s="11" t="s">
        <v>102</v>
      </c>
      <c r="N1922" s="11">
        <v>258.13</v>
      </c>
      <c r="O1922" s="11">
        <v>41</v>
      </c>
    </row>
    <row r="1923" spans="13:15" x14ac:dyDescent="0.3">
      <c r="M1923" s="9" t="s">
        <v>37</v>
      </c>
      <c r="N1923" s="9">
        <v>301.12</v>
      </c>
      <c r="O1923" s="9">
        <v>40</v>
      </c>
    </row>
    <row r="1924" spans="13:15" x14ac:dyDescent="0.3">
      <c r="M1924" s="11" t="s">
        <v>57</v>
      </c>
      <c r="N1924" s="11">
        <v>1280.73</v>
      </c>
      <c r="O1924" s="11">
        <v>4</v>
      </c>
    </row>
    <row r="1925" spans="13:15" x14ac:dyDescent="0.3">
      <c r="M1925" s="9" t="s">
        <v>28</v>
      </c>
      <c r="N1925" s="9">
        <v>552.08000000000004</v>
      </c>
      <c r="O1925" s="9">
        <v>14</v>
      </c>
    </row>
    <row r="1926" spans="13:15" x14ac:dyDescent="0.3">
      <c r="M1926" s="11" t="s">
        <v>41</v>
      </c>
      <c r="N1926" s="11">
        <v>82.15</v>
      </c>
      <c r="O1926" s="11">
        <v>35</v>
      </c>
    </row>
    <row r="1927" spans="13:15" x14ac:dyDescent="0.3">
      <c r="M1927" s="9" t="s">
        <v>28</v>
      </c>
      <c r="N1927" s="9">
        <v>80.260000000000005</v>
      </c>
      <c r="O1927" s="9">
        <v>11</v>
      </c>
    </row>
    <row r="1928" spans="13:15" x14ac:dyDescent="0.3">
      <c r="M1928" s="11" t="s">
        <v>76</v>
      </c>
      <c r="N1928" s="11">
        <v>304.52</v>
      </c>
      <c r="O1928" s="11">
        <v>14</v>
      </c>
    </row>
    <row r="1929" spans="13:15" x14ac:dyDescent="0.3">
      <c r="M1929" s="9" t="s">
        <v>31</v>
      </c>
      <c r="N1929" s="9">
        <v>184.74</v>
      </c>
      <c r="O1929" s="9">
        <v>29</v>
      </c>
    </row>
    <row r="1930" spans="13:15" x14ac:dyDescent="0.3">
      <c r="M1930" s="11" t="s">
        <v>28</v>
      </c>
      <c r="N1930" s="11">
        <v>301.36</v>
      </c>
      <c r="O1930" s="11">
        <v>39</v>
      </c>
    </row>
    <row r="1931" spans="13:15" x14ac:dyDescent="0.3">
      <c r="M1931" s="9" t="s">
        <v>28</v>
      </c>
      <c r="N1931" s="9">
        <v>156.66</v>
      </c>
      <c r="O1931" s="9">
        <v>23</v>
      </c>
    </row>
    <row r="1932" spans="13:15" x14ac:dyDescent="0.3">
      <c r="M1932" s="11" t="s">
        <v>41</v>
      </c>
      <c r="N1932" s="11">
        <v>396.15</v>
      </c>
      <c r="O1932" s="11">
        <v>41</v>
      </c>
    </row>
    <row r="1933" spans="13:15" x14ac:dyDescent="0.3">
      <c r="M1933" s="9" t="s">
        <v>57</v>
      </c>
      <c r="N1933" s="9">
        <v>3532.96</v>
      </c>
      <c r="O1933" s="9">
        <v>35</v>
      </c>
    </row>
    <row r="1934" spans="13:15" x14ac:dyDescent="0.3">
      <c r="M1934" s="11" t="s">
        <v>50</v>
      </c>
      <c r="N1934" s="11">
        <v>61.463500000000003</v>
      </c>
      <c r="O1934" s="11">
        <v>1</v>
      </c>
    </row>
    <row r="1935" spans="13:15" x14ac:dyDescent="0.3">
      <c r="M1935" s="9" t="s">
        <v>50</v>
      </c>
      <c r="N1935" s="9">
        <v>1143.4285</v>
      </c>
      <c r="O1935" s="9">
        <v>7</v>
      </c>
    </row>
    <row r="1936" spans="13:15" x14ac:dyDescent="0.3">
      <c r="M1936" s="11" t="s">
        <v>168</v>
      </c>
      <c r="N1936" s="11">
        <v>152.55000000000001</v>
      </c>
      <c r="O1936" s="11">
        <v>42</v>
      </c>
    </row>
    <row r="1937" spans="13:15" x14ac:dyDescent="0.3">
      <c r="M1937" s="9" t="s">
        <v>50</v>
      </c>
      <c r="N1937" s="9">
        <v>2414.9944999999998</v>
      </c>
      <c r="O1937" s="9">
        <v>42</v>
      </c>
    </row>
    <row r="1938" spans="13:15" x14ac:dyDescent="0.3">
      <c r="M1938" s="11" t="s">
        <v>28</v>
      </c>
      <c r="N1938" s="11">
        <v>112.91</v>
      </c>
      <c r="O1938" s="11">
        <v>16</v>
      </c>
    </row>
    <row r="1939" spans="13:15" x14ac:dyDescent="0.3">
      <c r="M1939" s="9" t="s">
        <v>31</v>
      </c>
      <c r="N1939" s="9">
        <v>2779.2</v>
      </c>
      <c r="O1939" s="9">
        <v>34</v>
      </c>
    </row>
    <row r="1940" spans="13:15" x14ac:dyDescent="0.3">
      <c r="M1940" s="11" t="s">
        <v>28</v>
      </c>
      <c r="N1940" s="11">
        <v>176.5</v>
      </c>
      <c r="O1940" s="11">
        <v>29</v>
      </c>
    </row>
    <row r="1941" spans="13:15" x14ac:dyDescent="0.3">
      <c r="M1941" s="9" t="s">
        <v>79</v>
      </c>
      <c r="N1941" s="9">
        <v>213.49</v>
      </c>
      <c r="O1941" s="9">
        <v>26</v>
      </c>
    </row>
    <row r="1942" spans="13:15" x14ac:dyDescent="0.3">
      <c r="M1942" s="11" t="s">
        <v>28</v>
      </c>
      <c r="N1942" s="11">
        <v>155.78</v>
      </c>
      <c r="O1942" s="11">
        <v>44</v>
      </c>
    </row>
    <row r="1943" spans="13:15" x14ac:dyDescent="0.3">
      <c r="M1943" s="9" t="s">
        <v>64</v>
      </c>
      <c r="N1943" s="9">
        <v>646.14</v>
      </c>
      <c r="O1943" s="9">
        <v>6</v>
      </c>
    </row>
    <row r="1944" spans="13:15" x14ac:dyDescent="0.3">
      <c r="M1944" s="11" t="s">
        <v>50</v>
      </c>
      <c r="N1944" s="11">
        <v>1564.1614999999999</v>
      </c>
      <c r="O1944" s="11">
        <v>20</v>
      </c>
    </row>
    <row r="1945" spans="13:15" x14ac:dyDescent="0.3">
      <c r="M1945" s="9" t="s">
        <v>50</v>
      </c>
      <c r="N1945" s="9">
        <v>1865.5885000000001</v>
      </c>
      <c r="O1945" s="9">
        <v>40</v>
      </c>
    </row>
    <row r="1946" spans="13:15" x14ac:dyDescent="0.3">
      <c r="M1946" s="11" t="s">
        <v>64</v>
      </c>
      <c r="N1946" s="11">
        <v>364.69</v>
      </c>
      <c r="O1946" s="11">
        <v>22</v>
      </c>
    </row>
    <row r="1947" spans="13:15" x14ac:dyDescent="0.3">
      <c r="M1947" s="9" t="s">
        <v>28</v>
      </c>
      <c r="N1947" s="9">
        <v>209</v>
      </c>
      <c r="O1947" s="9">
        <v>6</v>
      </c>
    </row>
    <row r="1948" spans="13:15" x14ac:dyDescent="0.3">
      <c r="M1948" s="11" t="s">
        <v>31</v>
      </c>
      <c r="N1948" s="11">
        <v>1258.97</v>
      </c>
      <c r="O1948" s="11">
        <v>41</v>
      </c>
    </row>
    <row r="1949" spans="13:15" x14ac:dyDescent="0.3">
      <c r="M1949" s="9" t="s">
        <v>50</v>
      </c>
      <c r="N1949" s="9">
        <v>4253.009</v>
      </c>
      <c r="O1949" s="9">
        <v>30</v>
      </c>
    </row>
    <row r="1950" spans="13:15" x14ac:dyDescent="0.3">
      <c r="M1950" s="11" t="s">
        <v>50</v>
      </c>
      <c r="N1950" s="11">
        <v>2192.4389999999999</v>
      </c>
      <c r="O1950" s="11">
        <v>39</v>
      </c>
    </row>
    <row r="1951" spans="13:15" x14ac:dyDescent="0.3">
      <c r="M1951" s="9" t="s">
        <v>18</v>
      </c>
      <c r="N1951" s="9">
        <v>30.92</v>
      </c>
      <c r="O1951" s="9">
        <v>3</v>
      </c>
    </row>
    <row r="1952" spans="13:15" x14ac:dyDescent="0.3">
      <c r="M1952" s="11" t="s">
        <v>28</v>
      </c>
      <c r="N1952" s="11">
        <v>180.46</v>
      </c>
      <c r="O1952" s="11">
        <v>27</v>
      </c>
    </row>
    <row r="1953" spans="13:15" x14ac:dyDescent="0.3">
      <c r="M1953" s="9" t="s">
        <v>18</v>
      </c>
      <c r="N1953" s="9">
        <v>442.72</v>
      </c>
      <c r="O1953" s="9">
        <v>44</v>
      </c>
    </row>
    <row r="1954" spans="13:15" x14ac:dyDescent="0.3">
      <c r="M1954" s="11" t="s">
        <v>31</v>
      </c>
      <c r="N1954" s="11">
        <v>646.07000000000005</v>
      </c>
      <c r="O1954" s="11">
        <v>22</v>
      </c>
    </row>
    <row r="1955" spans="13:15" x14ac:dyDescent="0.3">
      <c r="M1955" s="9" t="s">
        <v>50</v>
      </c>
      <c r="N1955" s="9">
        <v>2403.1370000000002</v>
      </c>
      <c r="O1955" s="9">
        <v>22</v>
      </c>
    </row>
    <row r="1956" spans="13:15" x14ac:dyDescent="0.3">
      <c r="M1956" s="11" t="s">
        <v>85</v>
      </c>
      <c r="N1956" s="11">
        <v>14.96</v>
      </c>
      <c r="O1956" s="11">
        <v>4</v>
      </c>
    </row>
    <row r="1957" spans="13:15" x14ac:dyDescent="0.3">
      <c r="M1957" s="9" t="s">
        <v>23</v>
      </c>
      <c r="N1957" s="9">
        <v>12908.4</v>
      </c>
      <c r="O1957" s="9">
        <v>35</v>
      </c>
    </row>
    <row r="1958" spans="13:15" x14ac:dyDescent="0.3">
      <c r="M1958" s="11" t="s">
        <v>28</v>
      </c>
      <c r="N1958" s="11">
        <v>1279.45</v>
      </c>
      <c r="O1958" s="11">
        <v>25</v>
      </c>
    </row>
    <row r="1959" spans="13:15" x14ac:dyDescent="0.3">
      <c r="M1959" s="9" t="s">
        <v>23</v>
      </c>
      <c r="N1959" s="9">
        <v>2020.58</v>
      </c>
      <c r="O1959" s="9">
        <v>11</v>
      </c>
    </row>
    <row r="1960" spans="13:15" x14ac:dyDescent="0.3">
      <c r="M1960" s="11" t="s">
        <v>31</v>
      </c>
      <c r="N1960" s="11">
        <v>400.25</v>
      </c>
      <c r="O1960" s="11">
        <v>46</v>
      </c>
    </row>
    <row r="1961" spans="13:15" x14ac:dyDescent="0.3">
      <c r="M1961" s="9" t="s">
        <v>23</v>
      </c>
      <c r="N1961" s="9">
        <v>301.57</v>
      </c>
      <c r="O1961" s="9">
        <v>8</v>
      </c>
    </row>
    <row r="1962" spans="13:15" x14ac:dyDescent="0.3">
      <c r="M1962" s="11" t="s">
        <v>18</v>
      </c>
      <c r="N1962" s="11">
        <v>226.18</v>
      </c>
      <c r="O1962" s="11">
        <v>44</v>
      </c>
    </row>
    <row r="1963" spans="13:15" x14ac:dyDescent="0.3">
      <c r="M1963" s="9" t="s">
        <v>41</v>
      </c>
      <c r="N1963" s="9">
        <v>50.99</v>
      </c>
      <c r="O1963" s="9">
        <v>19</v>
      </c>
    </row>
    <row r="1964" spans="13:15" x14ac:dyDescent="0.3">
      <c r="M1964" s="11" t="s">
        <v>41</v>
      </c>
      <c r="N1964" s="11">
        <v>19.57</v>
      </c>
      <c r="O1964" s="11">
        <v>3</v>
      </c>
    </row>
    <row r="1965" spans="13:15" x14ac:dyDescent="0.3">
      <c r="M1965" s="9" t="s">
        <v>150</v>
      </c>
      <c r="N1965" s="9">
        <v>4655.07</v>
      </c>
      <c r="O1965" s="9">
        <v>32</v>
      </c>
    </row>
    <row r="1966" spans="13:15" x14ac:dyDescent="0.3">
      <c r="M1966" s="11" t="s">
        <v>18</v>
      </c>
      <c r="N1966" s="11">
        <v>104.94</v>
      </c>
      <c r="O1966" s="11">
        <v>17</v>
      </c>
    </row>
    <row r="1967" spans="13:15" x14ac:dyDescent="0.3">
      <c r="M1967" s="9" t="s">
        <v>28</v>
      </c>
      <c r="N1967" s="9">
        <v>945.03</v>
      </c>
      <c r="O1967" s="9">
        <v>47</v>
      </c>
    </row>
    <row r="1968" spans="13:15" x14ac:dyDescent="0.3">
      <c r="M1968" s="11" t="s">
        <v>41</v>
      </c>
      <c r="N1968" s="11">
        <v>1327.59</v>
      </c>
      <c r="O1968" s="11">
        <v>35</v>
      </c>
    </row>
    <row r="1969" spans="13:15" x14ac:dyDescent="0.3">
      <c r="M1969" s="9" t="s">
        <v>18</v>
      </c>
      <c r="N1969" s="9">
        <v>620.23</v>
      </c>
      <c r="O1969" s="9">
        <v>48</v>
      </c>
    </row>
    <row r="1970" spans="13:15" x14ac:dyDescent="0.3">
      <c r="M1970" s="11" t="s">
        <v>85</v>
      </c>
      <c r="N1970" s="11">
        <v>42.21</v>
      </c>
      <c r="O1970" s="11">
        <v>9</v>
      </c>
    </row>
    <row r="1971" spans="13:15" x14ac:dyDescent="0.3">
      <c r="M1971" s="9" t="s">
        <v>18</v>
      </c>
      <c r="N1971" s="9">
        <v>858.53</v>
      </c>
      <c r="O1971" s="9">
        <v>43</v>
      </c>
    </row>
    <row r="1972" spans="13:15" x14ac:dyDescent="0.3">
      <c r="M1972" s="11" t="s">
        <v>50</v>
      </c>
      <c r="N1972" s="11">
        <v>337.20350000000002</v>
      </c>
      <c r="O1972" s="11">
        <v>9</v>
      </c>
    </row>
    <row r="1973" spans="13:15" x14ac:dyDescent="0.3">
      <c r="M1973" s="9" t="s">
        <v>18</v>
      </c>
      <c r="N1973" s="9">
        <v>1283.68</v>
      </c>
      <c r="O1973" s="9">
        <v>33</v>
      </c>
    </row>
    <row r="1974" spans="13:15" x14ac:dyDescent="0.3">
      <c r="M1974" s="11" t="s">
        <v>79</v>
      </c>
      <c r="N1974" s="11">
        <v>140.07</v>
      </c>
      <c r="O1974" s="11">
        <v>15</v>
      </c>
    </row>
    <row r="1975" spans="13:15" x14ac:dyDescent="0.3">
      <c r="M1975" s="9" t="s">
        <v>64</v>
      </c>
      <c r="N1975" s="9">
        <v>17874.259999999998</v>
      </c>
      <c r="O1975" s="9">
        <v>41</v>
      </c>
    </row>
    <row r="1976" spans="13:15" x14ac:dyDescent="0.3">
      <c r="M1976" s="11" t="s">
        <v>41</v>
      </c>
      <c r="N1976" s="11">
        <v>148.26</v>
      </c>
      <c r="O1976" s="11">
        <v>47</v>
      </c>
    </row>
    <row r="1977" spans="13:15" x14ac:dyDescent="0.3">
      <c r="M1977" s="9" t="s">
        <v>79</v>
      </c>
      <c r="N1977" s="9">
        <v>299.66000000000003</v>
      </c>
      <c r="O1977" s="9">
        <v>30</v>
      </c>
    </row>
    <row r="1978" spans="13:15" x14ac:dyDescent="0.3">
      <c r="M1978" s="11" t="s">
        <v>76</v>
      </c>
      <c r="N1978" s="11">
        <v>49.86</v>
      </c>
      <c r="O1978" s="11">
        <v>4</v>
      </c>
    </row>
    <row r="1979" spans="13:15" x14ac:dyDescent="0.3">
      <c r="M1979" s="9" t="s">
        <v>76</v>
      </c>
      <c r="N1979" s="9">
        <v>1936.3</v>
      </c>
      <c r="O1979" s="9">
        <v>36</v>
      </c>
    </row>
    <row r="1980" spans="13:15" x14ac:dyDescent="0.3">
      <c r="M1980" s="11" t="s">
        <v>76</v>
      </c>
      <c r="N1980" s="11">
        <v>409.97</v>
      </c>
      <c r="O1980" s="11">
        <v>13</v>
      </c>
    </row>
    <row r="1981" spans="13:15" x14ac:dyDescent="0.3">
      <c r="M1981" s="9" t="s">
        <v>28</v>
      </c>
      <c r="N1981" s="9">
        <v>61.5</v>
      </c>
      <c r="O1981" s="9">
        <v>16</v>
      </c>
    </row>
    <row r="1982" spans="13:15" x14ac:dyDescent="0.3">
      <c r="M1982" s="11" t="s">
        <v>50</v>
      </c>
      <c r="N1982" s="11">
        <v>426.03699999999998</v>
      </c>
      <c r="O1982" s="11">
        <v>24</v>
      </c>
    </row>
    <row r="1983" spans="13:15" x14ac:dyDescent="0.3">
      <c r="M1983" s="9" t="s">
        <v>79</v>
      </c>
      <c r="N1983" s="9">
        <v>403.17</v>
      </c>
      <c r="O1983" s="9">
        <v>14</v>
      </c>
    </row>
    <row r="1984" spans="13:15" x14ac:dyDescent="0.3">
      <c r="M1984" s="11" t="s">
        <v>79</v>
      </c>
      <c r="N1984" s="11">
        <v>53.99</v>
      </c>
      <c r="O1984" s="11">
        <v>29</v>
      </c>
    </row>
    <row r="1985" spans="13:15" x14ac:dyDescent="0.3">
      <c r="M1985" s="9" t="s">
        <v>28</v>
      </c>
      <c r="N1985" s="9">
        <v>76.81</v>
      </c>
      <c r="O1985" s="9">
        <v>13</v>
      </c>
    </row>
    <row r="1986" spans="13:15" x14ac:dyDescent="0.3">
      <c r="M1986" s="11" t="s">
        <v>41</v>
      </c>
      <c r="N1986" s="11">
        <v>28.55</v>
      </c>
      <c r="O1986" s="11">
        <v>6</v>
      </c>
    </row>
    <row r="1987" spans="13:15" x14ac:dyDescent="0.3">
      <c r="M1987" s="9" t="s">
        <v>23</v>
      </c>
      <c r="N1987" s="9">
        <v>5661.08</v>
      </c>
      <c r="O1987" s="9">
        <v>33</v>
      </c>
    </row>
    <row r="1988" spans="13:15" x14ac:dyDescent="0.3">
      <c r="M1988" s="11" t="s">
        <v>50</v>
      </c>
      <c r="N1988" s="11">
        <v>407.8725</v>
      </c>
      <c r="O1988" s="11">
        <v>7</v>
      </c>
    </row>
    <row r="1989" spans="13:15" x14ac:dyDescent="0.3">
      <c r="M1989" s="9" t="s">
        <v>214</v>
      </c>
      <c r="N1989" s="9">
        <v>27720.98</v>
      </c>
      <c r="O1989" s="9">
        <v>46</v>
      </c>
    </row>
    <row r="1990" spans="13:15" x14ac:dyDescent="0.3">
      <c r="M1990" s="11" t="s">
        <v>64</v>
      </c>
      <c r="N1990" s="11">
        <v>241.89</v>
      </c>
      <c r="O1990" s="11">
        <v>15</v>
      </c>
    </row>
    <row r="1991" spans="13:15" x14ac:dyDescent="0.3">
      <c r="M1991" s="9" t="s">
        <v>64</v>
      </c>
      <c r="N1991" s="9">
        <v>2781.82</v>
      </c>
      <c r="O1991" s="9">
        <v>21</v>
      </c>
    </row>
    <row r="1992" spans="13:15" x14ac:dyDescent="0.3">
      <c r="M1992" s="11" t="s">
        <v>23</v>
      </c>
      <c r="N1992" s="11">
        <v>1756.46</v>
      </c>
      <c r="O1992" s="11">
        <v>15</v>
      </c>
    </row>
    <row r="1993" spans="13:15" x14ac:dyDescent="0.3">
      <c r="M1993" s="9" t="s">
        <v>28</v>
      </c>
      <c r="N1993" s="9">
        <v>166.8</v>
      </c>
      <c r="O1993" s="9">
        <v>23</v>
      </c>
    </row>
    <row r="1994" spans="13:15" x14ac:dyDescent="0.3">
      <c r="M1994" s="11" t="s">
        <v>23</v>
      </c>
      <c r="N1994" s="11">
        <v>5510.23</v>
      </c>
      <c r="O1994" s="11">
        <v>11</v>
      </c>
    </row>
    <row r="1995" spans="13:15" x14ac:dyDescent="0.3">
      <c r="M1995" s="9" t="s">
        <v>18</v>
      </c>
      <c r="N1995" s="9">
        <v>246.06</v>
      </c>
      <c r="O1995" s="9">
        <v>13</v>
      </c>
    </row>
    <row r="1996" spans="13:15" x14ac:dyDescent="0.3">
      <c r="M1996" s="11" t="s">
        <v>76</v>
      </c>
      <c r="N1996" s="11">
        <v>1290.3699999999999</v>
      </c>
      <c r="O1996" s="11">
        <v>10</v>
      </c>
    </row>
    <row r="1997" spans="13:15" x14ac:dyDescent="0.3">
      <c r="M1997" s="9" t="s">
        <v>50</v>
      </c>
      <c r="N1997" s="9">
        <v>1297.3040000000001</v>
      </c>
      <c r="O1997" s="9">
        <v>15</v>
      </c>
    </row>
    <row r="1998" spans="13:15" x14ac:dyDescent="0.3">
      <c r="M1998" s="11" t="s">
        <v>18</v>
      </c>
      <c r="N1998" s="11">
        <v>208.6</v>
      </c>
      <c r="O1998" s="11">
        <v>26</v>
      </c>
    </row>
    <row r="1999" spans="13:15" x14ac:dyDescent="0.3">
      <c r="M1999" s="9" t="s">
        <v>214</v>
      </c>
      <c r="N1999" s="9">
        <v>2036.97</v>
      </c>
      <c r="O1999" s="9">
        <v>3</v>
      </c>
    </row>
    <row r="2000" spans="13:15" x14ac:dyDescent="0.3">
      <c r="M2000" s="11" t="s">
        <v>28</v>
      </c>
      <c r="N2000" s="11">
        <v>470.11</v>
      </c>
      <c r="O2000" s="11">
        <v>25</v>
      </c>
    </row>
    <row r="2001" spans="13:15" x14ac:dyDescent="0.3">
      <c r="M2001" s="9" t="s">
        <v>18</v>
      </c>
      <c r="N2001" s="9">
        <v>12.74</v>
      </c>
      <c r="O2001" s="9">
        <v>1</v>
      </c>
    </row>
    <row r="2002" spans="13:15" x14ac:dyDescent="0.3">
      <c r="M2002" s="11" t="s">
        <v>76</v>
      </c>
      <c r="N2002" s="11">
        <v>1147.6400000000001</v>
      </c>
      <c r="O2002" s="11">
        <v>49</v>
      </c>
    </row>
    <row r="2003" spans="13:15" x14ac:dyDescent="0.3">
      <c r="M2003" s="9" t="s">
        <v>41</v>
      </c>
      <c r="N2003" s="9">
        <v>655.33000000000004</v>
      </c>
      <c r="O2003" s="9">
        <v>31</v>
      </c>
    </row>
    <row r="2004" spans="13:15" x14ac:dyDescent="0.3">
      <c r="M2004" s="11" t="s">
        <v>64</v>
      </c>
      <c r="N2004" s="11">
        <v>482.91</v>
      </c>
      <c r="O2004" s="11">
        <v>29</v>
      </c>
    </row>
    <row r="2005" spans="13:15" x14ac:dyDescent="0.3">
      <c r="M2005" s="9" t="s">
        <v>64</v>
      </c>
      <c r="N2005" s="9">
        <v>1326.04</v>
      </c>
      <c r="O2005" s="9">
        <v>39</v>
      </c>
    </row>
    <row r="2006" spans="13:15" x14ac:dyDescent="0.3">
      <c r="M2006" s="11" t="s">
        <v>79</v>
      </c>
      <c r="N2006" s="11">
        <v>4722.83</v>
      </c>
      <c r="O2006" s="11">
        <v>27</v>
      </c>
    </row>
  </sheetData>
  <conditionalFormatting sqref="G2">
    <cfRule type="top10" dxfId="29" priority="1" rank="10"/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{617F60A4-8CA8-429F-9D33-3C0EB38703DE}</x14:id>
        </ext>
      </extLst>
    </cfRule>
  </conditionalFormatting>
  <conditionalFormatting sqref="H2">
    <cfRule type="dataBar" priority="4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{F88183A2-548D-4B44-BC27-C3A26CB8B7D8}</x14:id>
        </ext>
      </extLst>
    </cfRule>
  </conditionalFormatting>
  <conditionalFormatting sqref="F2">
    <cfRule type="top10" dxfId="28" priority="2" rank="10"/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{14A0D27D-50F1-47FC-856F-8B9D7A7F6F9F}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7F60A4-8CA8-429F-9D33-3C0EB3870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F88183A2-548D-4B44-BC27-C3A26CB8B7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14A0D27D-50F1-47FC-856F-8B9D7A7F6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56FE-D27B-499A-A2DD-9B9AD2E082AE}">
  <dimension ref="A2:H30"/>
  <sheetViews>
    <sheetView workbookViewId="0">
      <selection activeCell="F16" sqref="F16"/>
    </sheetView>
  </sheetViews>
  <sheetFormatPr defaultRowHeight="14.4" x14ac:dyDescent="0.3"/>
  <cols>
    <col min="2" max="2" width="31.5546875" bestFit="1" customWidth="1"/>
    <col min="3" max="3" width="11.6640625" bestFit="1" customWidth="1"/>
  </cols>
  <sheetData>
    <row r="2" spans="1:8" s="3" customFormat="1" ht="43.8" customHeight="1" x14ac:dyDescent="0.7">
      <c r="A2" s="5">
        <v>7</v>
      </c>
      <c r="B2" s="7" t="s">
        <v>316</v>
      </c>
      <c r="C2" s="7"/>
      <c r="D2" s="7"/>
      <c r="G2" s="16"/>
      <c r="H2" s="12"/>
    </row>
    <row r="4" spans="1:8" x14ac:dyDescent="0.3">
      <c r="B4" s="25" t="s">
        <v>310</v>
      </c>
      <c r="C4" t="s">
        <v>311</v>
      </c>
    </row>
    <row r="5" spans="1:8" x14ac:dyDescent="0.3">
      <c r="B5" s="26" t="s">
        <v>59</v>
      </c>
      <c r="C5" s="28"/>
    </row>
    <row r="6" spans="1:8" x14ac:dyDescent="0.3">
      <c r="B6" s="32" t="s">
        <v>214</v>
      </c>
      <c r="C6" s="8">
        <v>100521.05</v>
      </c>
    </row>
    <row r="7" spans="1:8" x14ac:dyDescent="0.3">
      <c r="B7" s="26" t="s">
        <v>15</v>
      </c>
      <c r="C7" s="8"/>
    </row>
    <row r="8" spans="1:8" x14ac:dyDescent="0.3">
      <c r="B8" s="32" t="s">
        <v>23</v>
      </c>
      <c r="C8" s="8">
        <v>67793.449999999983</v>
      </c>
    </row>
    <row r="9" spans="1:8" x14ac:dyDescent="0.3">
      <c r="B9" s="26" t="s">
        <v>40</v>
      </c>
      <c r="C9" s="8"/>
    </row>
    <row r="10" spans="1:8" x14ac:dyDescent="0.3">
      <c r="B10" s="32" t="s">
        <v>23</v>
      </c>
      <c r="C10" s="8">
        <v>51680.389999999992</v>
      </c>
    </row>
    <row r="11" spans="1:8" x14ac:dyDescent="0.3">
      <c r="B11" s="26" t="s">
        <v>72</v>
      </c>
      <c r="C11" s="8"/>
    </row>
    <row r="12" spans="1:8" x14ac:dyDescent="0.3">
      <c r="B12" s="32" t="s">
        <v>76</v>
      </c>
      <c r="C12" s="8">
        <v>19024.57</v>
      </c>
    </row>
    <row r="13" spans="1:8" x14ac:dyDescent="0.3">
      <c r="B13" s="26" t="s">
        <v>265</v>
      </c>
      <c r="C13" s="8"/>
    </row>
    <row r="14" spans="1:8" x14ac:dyDescent="0.3">
      <c r="B14" s="32" t="s">
        <v>23</v>
      </c>
      <c r="C14" s="8">
        <v>8363.65</v>
      </c>
    </row>
    <row r="15" spans="1:8" x14ac:dyDescent="0.3">
      <c r="B15" s="26" t="s">
        <v>26</v>
      </c>
      <c r="C15" s="8"/>
    </row>
    <row r="16" spans="1:8" x14ac:dyDescent="0.3">
      <c r="B16" s="32" t="s">
        <v>46</v>
      </c>
      <c r="C16" s="8">
        <v>37431.979999999996</v>
      </c>
    </row>
    <row r="17" spans="2:3" x14ac:dyDescent="0.3">
      <c r="B17" s="26" t="s">
        <v>43</v>
      </c>
      <c r="C17" s="8"/>
    </row>
    <row r="18" spans="2:3" x14ac:dyDescent="0.3">
      <c r="B18" s="32" t="s">
        <v>57</v>
      </c>
      <c r="C18" s="8">
        <v>47606.709999999992</v>
      </c>
    </row>
    <row r="19" spans="2:3" x14ac:dyDescent="0.3">
      <c r="B19" s="26" t="s">
        <v>70</v>
      </c>
      <c r="C19" s="8"/>
    </row>
    <row r="20" spans="2:3" x14ac:dyDescent="0.3">
      <c r="B20" s="32" t="s">
        <v>50</v>
      </c>
      <c r="C20" s="8">
        <v>12650.091</v>
      </c>
    </row>
    <row r="21" spans="2:3" x14ac:dyDescent="0.3">
      <c r="B21" s="26" t="s">
        <v>56</v>
      </c>
      <c r="C21" s="8"/>
    </row>
    <row r="22" spans="2:3" x14ac:dyDescent="0.3">
      <c r="B22" s="32" t="s">
        <v>50</v>
      </c>
      <c r="C22" s="8">
        <v>129470.46149999999</v>
      </c>
    </row>
    <row r="23" spans="2:3" x14ac:dyDescent="0.3">
      <c r="B23" s="26" t="s">
        <v>126</v>
      </c>
      <c r="C23" s="8"/>
    </row>
    <row r="24" spans="2:3" x14ac:dyDescent="0.3">
      <c r="B24" s="32" t="s">
        <v>23</v>
      </c>
      <c r="C24" s="8">
        <v>25803.61</v>
      </c>
    </row>
    <row r="25" spans="2:3" x14ac:dyDescent="0.3">
      <c r="B25" s="26" t="s">
        <v>36</v>
      </c>
      <c r="C25" s="8"/>
    </row>
    <row r="26" spans="2:3" x14ac:dyDescent="0.3">
      <c r="B26" s="32" t="s">
        <v>57</v>
      </c>
      <c r="C26" s="8">
        <v>99393.502000000008</v>
      </c>
    </row>
    <row r="27" spans="2:3" x14ac:dyDescent="0.3">
      <c r="B27" s="26" t="s">
        <v>108</v>
      </c>
      <c r="C27" s="8"/>
    </row>
    <row r="28" spans="2:3" x14ac:dyDescent="0.3">
      <c r="B28" s="32" t="s">
        <v>46</v>
      </c>
      <c r="C28" s="8">
        <v>97661.9</v>
      </c>
    </row>
    <row r="29" spans="2:3" x14ac:dyDescent="0.3">
      <c r="B29" s="26" t="s">
        <v>49</v>
      </c>
      <c r="C29" s="8"/>
    </row>
    <row r="30" spans="2:3" x14ac:dyDescent="0.3">
      <c r="B30" s="32" t="s">
        <v>57</v>
      </c>
      <c r="C30" s="8">
        <v>51466.53</v>
      </c>
    </row>
  </sheetData>
  <conditionalFormatting sqref="G2">
    <cfRule type="top10" dxfId="27" priority="3" rank="10"/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{93DCD2F5-F903-4850-A72D-1BFFAC2B24B9}</x14:id>
        </ext>
      </extLst>
    </cfRule>
  </conditionalFormatting>
  <conditionalFormatting sqref="H2">
    <cfRule type="dataBar" priority="6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{A0F9E80B-1A5D-4D15-8B40-83FC7AF93A35}</x14:id>
        </ext>
      </extLst>
    </cfRule>
  </conditionalFormatting>
  <conditionalFormatting sqref="F2">
    <cfRule type="top10" dxfId="26" priority="4" rank="10"/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{8DA118E6-037C-4230-BF31-0E551F894815}</x14:id>
        </ext>
      </extLst>
    </cfRule>
  </conditionalFormatting>
  <conditionalFormatting sqref="B6:B22">
    <cfRule type="top10" dxfId="25" priority="2" rank="1"/>
  </conditionalFormatting>
  <conditionalFormatting pivot="1" sqref="C6">
    <cfRule type="top10" priority="1" rank="1"/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CD2F5-F903-4850-A72D-1BFFAC2B2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A0F9E80B-1A5D-4D15-8B40-83FC7AF93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8DA118E6-037C-4230-BF31-0E551F894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course 1 week 1</vt:lpstr>
      <vt:lpstr>Sheet1</vt:lpstr>
      <vt:lpstr>Sheet4</vt:lpstr>
      <vt:lpstr>Sheet2</vt:lpstr>
      <vt:lpstr>Sheet3</vt:lpstr>
      <vt:lpstr>Sheet5</vt:lpstr>
      <vt:lpstr>Sheet7</vt:lpstr>
      <vt:lpstr>Sheet8</vt:lpstr>
      <vt:lpstr>Sheet9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Lovey Rajwal</cp:lastModifiedBy>
  <dcterms:modified xsi:type="dcterms:W3CDTF">2022-08-14T10:23:29Z</dcterms:modified>
</cp:coreProperties>
</file>