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AA10DCB-098A-468A-B552-719DD564A8F7}" xr6:coauthVersionLast="47" xr6:coauthVersionMax="47" xr10:uidLastSave="{00000000-0000-0000-0000-000000000000}"/>
  <bookViews>
    <workbookView xWindow="-120" yWindow="-120" windowWidth="20730" windowHeight="11160" activeTab="3" xr2:uid="{61007462-DA6D-4D62-8A6E-2E51A9AF233D}"/>
  </bookViews>
  <sheets>
    <sheet name="Slope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4" l="1"/>
  <c r="F21" i="4"/>
  <c r="I6" i="4"/>
  <c r="I7" i="4"/>
  <c r="I8" i="4"/>
  <c r="I9" i="4"/>
  <c r="I5" i="4"/>
  <c r="C11" i="4"/>
  <c r="F20" i="4"/>
  <c r="F17" i="4"/>
  <c r="H6" i="4"/>
  <c r="H7" i="4"/>
  <c r="H8" i="4"/>
  <c r="H9" i="4"/>
  <c r="H5" i="4"/>
  <c r="F15" i="4"/>
  <c r="G6" i="4"/>
  <c r="G7" i="4"/>
  <c r="G8" i="4"/>
  <c r="G9" i="4"/>
  <c r="G5" i="4"/>
  <c r="F13" i="4"/>
  <c r="F11" i="4"/>
  <c r="F6" i="4"/>
  <c r="F7" i="4"/>
  <c r="F8" i="4"/>
  <c r="F9" i="4"/>
  <c r="F5" i="4"/>
  <c r="E6" i="4"/>
  <c r="E7" i="4"/>
  <c r="E8" i="4"/>
  <c r="E9" i="4"/>
  <c r="E5" i="4"/>
  <c r="D6" i="4"/>
  <c r="D7" i="4"/>
  <c r="D8" i="4"/>
  <c r="D9" i="4"/>
  <c r="D5" i="4"/>
  <c r="E16" i="2"/>
  <c r="B3" i="2"/>
  <c r="B13" i="3"/>
  <c r="B12" i="3"/>
  <c r="B11" i="3"/>
  <c r="F10" i="3"/>
  <c r="D10" i="3"/>
  <c r="D4" i="3"/>
  <c r="D5" i="3"/>
  <c r="D6" i="3"/>
  <c r="D7" i="3"/>
  <c r="D8" i="3"/>
  <c r="D3" i="3"/>
  <c r="C4" i="3"/>
  <c r="C5" i="3"/>
  <c r="C6" i="3"/>
  <c r="C7" i="3"/>
  <c r="C8" i="3"/>
  <c r="C3" i="3"/>
  <c r="B10" i="3"/>
  <c r="J10" i="2"/>
  <c r="G10" i="2"/>
  <c r="H4" i="2"/>
  <c r="H5" i="2"/>
  <c r="H6" i="2"/>
  <c r="H7" i="2"/>
  <c r="H3" i="2"/>
  <c r="E9" i="2"/>
  <c r="G9" i="2"/>
  <c r="G4" i="2"/>
  <c r="G5" i="2"/>
  <c r="G6" i="2"/>
  <c r="G7" i="2"/>
  <c r="G3" i="2"/>
  <c r="F4" i="2"/>
  <c r="F5" i="2"/>
  <c r="F6" i="2"/>
  <c r="F7" i="2"/>
  <c r="F12" i="2"/>
  <c r="F3" i="2"/>
  <c r="E4" i="2"/>
  <c r="E5" i="2"/>
  <c r="E6" i="2"/>
  <c r="E7" i="2"/>
  <c r="E3" i="2"/>
  <c r="C12" i="2"/>
  <c r="D8" i="2"/>
  <c r="C8" i="2"/>
  <c r="C11" i="2"/>
  <c r="C10" i="2"/>
  <c r="C9" i="2"/>
  <c r="G6" i="1"/>
  <c r="H4" i="1"/>
  <c r="H3" i="1"/>
  <c r="C4" i="1"/>
  <c r="D4" i="1" s="1"/>
  <c r="D3" i="1"/>
  <c r="H6" i="1" l="1"/>
  <c r="G7" i="1" s="1"/>
  <c r="D6" i="1"/>
</calcChain>
</file>

<file path=xl/sharedStrings.xml><?xml version="1.0" encoding="utf-8"?>
<sst xmlns="http://schemas.openxmlformats.org/spreadsheetml/2006/main" count="64" uniqueCount="56">
  <si>
    <t>x</t>
  </si>
  <si>
    <t>y = 3*x + 4</t>
  </si>
  <si>
    <t>Change</t>
  </si>
  <si>
    <t xml:space="preserve"> </t>
  </si>
  <si>
    <t>Slope</t>
  </si>
  <si>
    <t>Income ~ Spending</t>
  </si>
  <si>
    <t>Spending= B0 + B1xIncome</t>
  </si>
  <si>
    <t>Weight</t>
  </si>
  <si>
    <t>Mileage</t>
  </si>
  <si>
    <t>Tempature</t>
  </si>
  <si>
    <t>AC consumtion</t>
  </si>
  <si>
    <t>Spending (y)</t>
  </si>
  <si>
    <t>Income per month(x)</t>
  </si>
  <si>
    <t>Cov(x, y)</t>
  </si>
  <si>
    <t>Var(x)</t>
  </si>
  <si>
    <t>B1 (Slope)</t>
  </si>
  <si>
    <t>Average</t>
  </si>
  <si>
    <t>B0 (Intercept)</t>
  </si>
  <si>
    <t>Spending_est = -943.1818 + 0.4879 x Income</t>
  </si>
  <si>
    <t>x-xmean</t>
  </si>
  <si>
    <t>y-ymean</t>
  </si>
  <si>
    <t>Product</t>
  </si>
  <si>
    <t>COV</t>
  </si>
  <si>
    <t>VAR</t>
  </si>
  <si>
    <t>(x-xmean)^2</t>
  </si>
  <si>
    <t>STD</t>
  </si>
  <si>
    <t>Income</t>
  </si>
  <si>
    <t>Avg</t>
  </si>
  <si>
    <t>x - mean</t>
  </si>
  <si>
    <t>Square</t>
  </si>
  <si>
    <t>Var</t>
  </si>
  <si>
    <t>Std</t>
  </si>
  <si>
    <t>Range</t>
  </si>
  <si>
    <t>Spending?</t>
  </si>
  <si>
    <t>Income ^ 1 rs -&gt; Spending ^ 0.4879</t>
  </si>
  <si>
    <t>Income ^1000 rs -&gt; 487.9</t>
  </si>
  <si>
    <t>Actual 6000</t>
  </si>
  <si>
    <t>Ycap(Prediction)</t>
  </si>
  <si>
    <t>y - ycap</t>
  </si>
  <si>
    <t>Error</t>
  </si>
  <si>
    <t>Error^2</t>
  </si>
  <si>
    <t>MSE</t>
  </si>
  <si>
    <t>INR^2</t>
  </si>
  <si>
    <t>RMSE</t>
  </si>
  <si>
    <t>Standard Error</t>
  </si>
  <si>
    <t>Abs(Error)</t>
  </si>
  <si>
    <t>MAE</t>
  </si>
  <si>
    <t>Abs Per Error</t>
  </si>
  <si>
    <t>MAPE</t>
  </si>
  <si>
    <t>RSS</t>
  </si>
  <si>
    <t>TSS</t>
  </si>
  <si>
    <t>(y - ymean)^2</t>
  </si>
  <si>
    <t>R2</t>
  </si>
  <si>
    <t>&gt; 0.8 Considerd a g good model</t>
  </si>
  <si>
    <t>Height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</si>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</sst>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E9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readingOrder="1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 wrapText="1" readingOrder="1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Spending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25340464517407"/>
                  <c:y val="-4.1748961981758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Sheet2!$C$3:$C$7</c:f>
              <c:numCache>
                <c:formatCode>General</c:formatCode>
                <c:ptCount val="5"/>
                <c:pt idx="0">
                  <c:v>100000</c:v>
                </c:pt>
                <c:pt idx="1">
                  <c:v>80000</c:v>
                </c:pt>
                <c:pt idx="2">
                  <c:v>60000</c:v>
                </c:pt>
                <c:pt idx="3">
                  <c:v>45000</c:v>
                </c:pt>
                <c:pt idx="4">
                  <c:v>30000</c:v>
                </c:pt>
              </c:numCache>
            </c:numRef>
          </c:xVal>
          <c:yVal>
            <c:numRef>
              <c:f>Sheet2!$D$3:$D$7</c:f>
              <c:numCache>
                <c:formatCode>General</c:formatCode>
                <c:ptCount val="5"/>
                <c:pt idx="0">
                  <c:v>50000</c:v>
                </c:pt>
                <c:pt idx="1">
                  <c:v>35000</c:v>
                </c:pt>
                <c:pt idx="2">
                  <c:v>29000</c:v>
                </c:pt>
                <c:pt idx="3">
                  <c:v>20000</c:v>
                </c:pt>
                <c:pt idx="4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B-47A4-8490-5E9FF3D5D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52968"/>
        <c:axId val="465252248"/>
      </c:scatterChart>
      <c:valAx>
        <c:axId val="46525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2248"/>
        <c:crosses val="autoZero"/>
        <c:crossBetween val="midCat"/>
      </c:valAx>
      <c:valAx>
        <c:axId val="46525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66674</xdr:rowOff>
    </xdr:from>
    <xdr:to>
      <xdr:col>16</xdr:col>
      <xdr:colOff>314325</xdr:colOff>
      <xdr:row>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BE235-2F9C-002A-2A6F-5830130C2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0EC5-F05F-4587-9644-A8AEA65D25E4}">
  <dimension ref="B2:J16"/>
  <sheetViews>
    <sheetView workbookViewId="0">
      <selection activeCell="I14" sqref="I14"/>
    </sheetView>
  </sheetViews>
  <sheetFormatPr defaultRowHeight="15" x14ac:dyDescent="0.25"/>
  <cols>
    <col min="4" max="4" width="18.28515625" bestFit="1" customWidth="1"/>
    <col min="6" max="6" width="13.140625" bestFit="1" customWidth="1"/>
    <col min="8" max="8" width="9.42578125" customWidth="1"/>
  </cols>
  <sheetData>
    <row r="2" spans="2:10" ht="26.25" x14ac:dyDescent="0.4">
      <c r="C2" s="1" t="s">
        <v>0</v>
      </c>
      <c r="D2" s="1" t="s">
        <v>1</v>
      </c>
      <c r="E2" s="1"/>
      <c r="F2" s="1"/>
      <c r="G2" s="1" t="s">
        <v>0</v>
      </c>
      <c r="H2" s="1" t="s">
        <v>1</v>
      </c>
    </row>
    <row r="3" spans="2:10" ht="26.25" x14ac:dyDescent="0.4">
      <c r="C3" s="1">
        <v>10</v>
      </c>
      <c r="D3" s="1">
        <f>3*C3 +4</f>
        <v>34</v>
      </c>
      <c r="E3" s="1"/>
      <c r="F3" s="1"/>
      <c r="G3" s="1">
        <v>1.2</v>
      </c>
      <c r="H3" s="1">
        <f>3*G3+4</f>
        <v>7.6</v>
      </c>
    </row>
    <row r="4" spans="2:10" ht="26.25" x14ac:dyDescent="0.4">
      <c r="C4" s="1">
        <f>C3+1</f>
        <v>11</v>
      </c>
      <c r="D4" s="1">
        <f>3*C4 +4</f>
        <v>37</v>
      </c>
      <c r="E4" s="1"/>
      <c r="F4" s="1"/>
      <c r="G4" s="1">
        <v>3.4</v>
      </c>
      <c r="H4" s="1">
        <f>3*G4+4</f>
        <v>14.2</v>
      </c>
    </row>
    <row r="5" spans="2:10" ht="26.25" x14ac:dyDescent="0.4">
      <c r="C5" s="1"/>
      <c r="D5" s="1"/>
      <c r="E5" s="1"/>
      <c r="F5" s="1"/>
      <c r="G5" s="1" t="s">
        <v>3</v>
      </c>
      <c r="H5" s="1"/>
    </row>
    <row r="6" spans="2:10" ht="26.25" x14ac:dyDescent="0.4">
      <c r="B6" t="s">
        <v>2</v>
      </c>
      <c r="C6" s="1">
        <v>1</v>
      </c>
      <c r="D6" s="1">
        <f>D4-D3</f>
        <v>3</v>
      </c>
      <c r="E6" s="1"/>
      <c r="F6" s="1" t="s">
        <v>2</v>
      </c>
      <c r="G6" s="1">
        <f>G4-G3</f>
        <v>2.2000000000000002</v>
      </c>
      <c r="H6" s="1">
        <f>H4-H3</f>
        <v>6.6</v>
      </c>
    </row>
    <row r="7" spans="2:10" ht="26.25" x14ac:dyDescent="0.4">
      <c r="C7" s="1"/>
      <c r="D7" s="1"/>
      <c r="E7" s="1"/>
      <c r="F7" s="1" t="s">
        <v>4</v>
      </c>
      <c r="G7" s="1">
        <f>H6/G6</f>
        <v>2.9999999999999996</v>
      </c>
      <c r="H7" s="1"/>
    </row>
    <row r="8" spans="2:10" ht="26.25" x14ac:dyDescent="0.4">
      <c r="C8" s="1"/>
      <c r="D8" s="1"/>
      <c r="E8" s="1"/>
      <c r="F8" s="1"/>
      <c r="G8" s="1"/>
      <c r="H8" s="1"/>
    </row>
    <row r="9" spans="2:10" ht="26.25" x14ac:dyDescent="0.4">
      <c r="C9" s="1"/>
      <c r="D9" s="1"/>
      <c r="E9" s="1"/>
      <c r="F9" s="1"/>
      <c r="G9" s="1"/>
      <c r="H9" s="1"/>
    </row>
    <row r="10" spans="2:10" ht="28.5" x14ac:dyDescent="0.4">
      <c r="C10" s="1"/>
      <c r="D10" s="1" t="s">
        <v>7</v>
      </c>
      <c r="E10" s="1" t="s">
        <v>8</v>
      </c>
      <c r="F10" s="1"/>
      <c r="G10" s="1"/>
      <c r="H10" s="5" t="s">
        <v>9</v>
      </c>
      <c r="I10" s="5"/>
      <c r="J10" s="5" t="s">
        <v>10</v>
      </c>
    </row>
    <row r="11" spans="2:10" ht="28.5" x14ac:dyDescent="0.4">
      <c r="C11" s="1"/>
      <c r="D11" s="1">
        <v>2000</v>
      </c>
      <c r="E11" s="1">
        <v>12</v>
      </c>
      <c r="F11" s="1"/>
      <c r="G11" s="1"/>
      <c r="H11" s="5">
        <v>20</v>
      </c>
      <c r="I11" s="5">
        <v>10</v>
      </c>
      <c r="J11" s="5"/>
    </row>
    <row r="12" spans="2:10" ht="28.5" x14ac:dyDescent="0.4">
      <c r="C12" s="1"/>
      <c r="D12" s="1">
        <v>3000</v>
      </c>
      <c r="E12" s="1">
        <v>9</v>
      </c>
      <c r="F12" s="1"/>
      <c r="G12" s="1"/>
      <c r="H12" s="5">
        <v>30</v>
      </c>
      <c r="I12" s="5">
        <v>15</v>
      </c>
      <c r="J12" s="5"/>
    </row>
    <row r="13" spans="2:10" ht="28.5" x14ac:dyDescent="0.4">
      <c r="C13" s="1"/>
      <c r="D13" s="1">
        <v>3500</v>
      </c>
      <c r="E13" s="1">
        <v>8</v>
      </c>
      <c r="F13" s="1"/>
      <c r="G13" s="1"/>
      <c r="H13" s="5">
        <v>35</v>
      </c>
      <c r="I13" s="5">
        <v>20</v>
      </c>
      <c r="J13" s="5"/>
    </row>
    <row r="14" spans="2:10" ht="26.25" x14ac:dyDescent="0.4">
      <c r="C14" s="1"/>
      <c r="D14" s="1"/>
      <c r="E14" s="1"/>
      <c r="F14" s="1"/>
      <c r="G14" s="1"/>
      <c r="H14" s="1"/>
    </row>
    <row r="15" spans="2:10" ht="26.25" x14ac:dyDescent="0.4">
      <c r="C15" s="1"/>
      <c r="D15" s="1"/>
      <c r="E15" s="1"/>
      <c r="F15" s="1"/>
      <c r="G15" s="1"/>
      <c r="H15" s="1"/>
    </row>
    <row r="16" spans="2:10" ht="26.25" x14ac:dyDescent="0.4"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69D0-A480-4F77-9D12-91C8A7C860C2}">
  <dimension ref="A1:T26"/>
  <sheetViews>
    <sheetView workbookViewId="0">
      <selection activeCell="D6" sqref="D6"/>
    </sheetView>
  </sheetViews>
  <sheetFormatPr defaultRowHeight="15" x14ac:dyDescent="0.25"/>
  <cols>
    <col min="2" max="2" width="23.42578125" bestFit="1" customWidth="1"/>
    <col min="3" max="3" width="19.85546875" bestFit="1" customWidth="1"/>
    <col min="4" max="4" width="18" bestFit="1" customWidth="1"/>
    <col min="5" max="5" width="15.140625" bestFit="1" customWidth="1"/>
    <col min="6" max="6" width="31.7109375" bestFit="1" customWidth="1"/>
    <col min="7" max="7" width="19.85546875" bestFit="1" customWidth="1"/>
    <col min="8" max="8" width="22" bestFit="1" customWidth="1"/>
    <col min="10" max="10" width="15.7109375" bestFit="1" customWidth="1"/>
  </cols>
  <sheetData>
    <row r="1" spans="1:20" ht="27" thickBot="1" x14ac:dyDescent="0.45">
      <c r="A1" s="1"/>
      <c r="B1" s="1"/>
      <c r="C1" s="1"/>
      <c r="D1" s="1"/>
      <c r="E1" s="1"/>
      <c r="F1" s="1" t="s">
        <v>5</v>
      </c>
      <c r="G1" s="1"/>
      <c r="H1" s="1"/>
      <c r="I1" s="1"/>
      <c r="J1" s="1" t="s">
        <v>6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53.25" thickBot="1" x14ac:dyDescent="0.45">
      <c r="A2" s="1"/>
      <c r="B2" s="1" t="s">
        <v>32</v>
      </c>
      <c r="C2" s="2" t="s">
        <v>12</v>
      </c>
      <c r="D2" s="6" t="s">
        <v>11</v>
      </c>
      <c r="E2" s="8" t="s">
        <v>19</v>
      </c>
      <c r="F2" s="8" t="s">
        <v>20</v>
      </c>
      <c r="G2" s="1" t="s">
        <v>21</v>
      </c>
      <c r="H2" s="1" t="s">
        <v>24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7" thickBot="1" x14ac:dyDescent="0.45">
      <c r="A3" s="1"/>
      <c r="B3" s="1">
        <f>C3-C7</f>
        <v>70000</v>
      </c>
      <c r="C3" s="3">
        <v>100000</v>
      </c>
      <c r="D3" s="7">
        <v>50000</v>
      </c>
      <c r="E3" s="8">
        <f>C3-63000</f>
        <v>37000</v>
      </c>
      <c r="F3" s="8">
        <f>D3- 29800</f>
        <v>20200</v>
      </c>
      <c r="G3" s="1">
        <f>E3*F3</f>
        <v>747400000</v>
      </c>
      <c r="H3" s="1">
        <f>E3^2</f>
        <v>1369000000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7" thickBot="1" x14ac:dyDescent="0.45">
      <c r="A4" s="1"/>
      <c r="B4" s="1"/>
      <c r="C4" s="3">
        <v>80000</v>
      </c>
      <c r="D4" s="7">
        <v>35000</v>
      </c>
      <c r="E4" s="8">
        <f t="shared" ref="E4:E7" si="0">C4-63000</f>
        <v>17000</v>
      </c>
      <c r="F4" s="8">
        <f t="shared" ref="F4:F12" si="1">D4- 29800</f>
        <v>5200</v>
      </c>
      <c r="G4" s="1">
        <f t="shared" ref="G4:G7" si="2">E4*F4</f>
        <v>88400000</v>
      </c>
      <c r="H4" s="1">
        <f t="shared" ref="H4:H7" si="3">E4^2</f>
        <v>289000000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7" thickBot="1" x14ac:dyDescent="0.45">
      <c r="A5" s="1"/>
      <c r="B5" s="1"/>
      <c r="C5" s="3">
        <v>60000</v>
      </c>
      <c r="D5" s="7">
        <v>29000</v>
      </c>
      <c r="E5" s="8">
        <f t="shared" si="0"/>
        <v>-3000</v>
      </c>
      <c r="F5" s="8">
        <f t="shared" si="1"/>
        <v>-800</v>
      </c>
      <c r="G5" s="1">
        <f t="shared" si="2"/>
        <v>2400000</v>
      </c>
      <c r="H5" s="1">
        <f t="shared" si="3"/>
        <v>9000000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7" thickBot="1" x14ac:dyDescent="0.45">
      <c r="A6" s="1"/>
      <c r="B6" s="1"/>
      <c r="C6" s="3">
        <v>45000</v>
      </c>
      <c r="D6" s="7">
        <v>20000</v>
      </c>
      <c r="E6" s="8">
        <f t="shared" si="0"/>
        <v>-18000</v>
      </c>
      <c r="F6" s="8">
        <f t="shared" si="1"/>
        <v>-9800</v>
      </c>
      <c r="G6" s="1">
        <f t="shared" si="2"/>
        <v>176400000</v>
      </c>
      <c r="H6" s="1">
        <f t="shared" si="3"/>
        <v>324000000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7" thickBot="1" x14ac:dyDescent="0.45">
      <c r="A7" s="1"/>
      <c r="B7" s="1"/>
      <c r="C7" s="3">
        <v>30000</v>
      </c>
      <c r="D7" s="7">
        <v>15000</v>
      </c>
      <c r="E7" s="8">
        <f t="shared" si="0"/>
        <v>-33000</v>
      </c>
      <c r="F7" s="8">
        <f t="shared" si="1"/>
        <v>-14800</v>
      </c>
      <c r="G7" s="1">
        <f t="shared" si="2"/>
        <v>488400000</v>
      </c>
      <c r="H7" s="1">
        <f t="shared" si="3"/>
        <v>1089000000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6.25" x14ac:dyDescent="0.4">
      <c r="A8" s="1"/>
      <c r="B8" s="1" t="s">
        <v>16</v>
      </c>
      <c r="C8" s="1">
        <f>AVERAGE(C3:C7)</f>
        <v>63000</v>
      </c>
      <c r="D8" s="1">
        <f>AVERAGE(D3:D7)</f>
        <v>29800</v>
      </c>
      <c r="E8" s="1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6.25" x14ac:dyDescent="0.4">
      <c r="A9" s="1"/>
      <c r="B9" s="1" t="s">
        <v>13</v>
      </c>
      <c r="C9" s="1">
        <f>_xlfn.COVARIANCE.P(C3:C7,D3:D7)</f>
        <v>300600000</v>
      </c>
      <c r="D9" s="1"/>
      <c r="E9" s="1">
        <f>AVERAGE(E3:E7)</f>
        <v>0</v>
      </c>
      <c r="F9" s="8" t="s">
        <v>22</v>
      </c>
      <c r="G9" s="1">
        <f>AVERAGE(G3:G7)</f>
        <v>300600000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6.25" x14ac:dyDescent="0.4">
      <c r="A10" s="1"/>
      <c r="B10" s="1" t="s">
        <v>14</v>
      </c>
      <c r="C10" s="1">
        <f>_xlfn.VAR.P(C3:C7)</f>
        <v>616000000</v>
      </c>
      <c r="D10" s="1"/>
      <c r="E10" s="1"/>
      <c r="F10" s="8" t="s">
        <v>23</v>
      </c>
      <c r="G10" s="1">
        <f>AVERAGE(H3:H7)</f>
        <v>616000000</v>
      </c>
      <c r="H10" s="1"/>
      <c r="I10" s="1" t="s">
        <v>25</v>
      </c>
      <c r="J10" s="1">
        <f>SQRT(G10)</f>
        <v>24819.347291981714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6.25" x14ac:dyDescent="0.4">
      <c r="A11" s="1"/>
      <c r="B11" s="1" t="s">
        <v>15</v>
      </c>
      <c r="C11" s="1">
        <f>C9/C10</f>
        <v>0.48798701298701297</v>
      </c>
      <c r="D11" s="1"/>
      <c r="E11" s="1"/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6.25" x14ac:dyDescent="0.4">
      <c r="A12" s="1"/>
      <c r="B12" s="1" t="s">
        <v>17</v>
      </c>
      <c r="C12" s="1">
        <f>D8- C11*C8</f>
        <v>-943.1818181818162</v>
      </c>
      <c r="D12" s="1"/>
      <c r="E12" s="1"/>
      <c r="F12" s="8">
        <f t="shared" si="1"/>
        <v>-29800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6.25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6.25" x14ac:dyDescent="0.4">
      <c r="A14" s="1"/>
      <c r="B14" s="1" t="s">
        <v>18</v>
      </c>
      <c r="C14" s="1"/>
      <c r="D14" s="1"/>
      <c r="E14" s="1"/>
      <c r="F14" s="1" t="s">
        <v>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6.25" x14ac:dyDescent="0.4">
      <c r="A15" s="1"/>
      <c r="B15" s="1"/>
      <c r="C15" s="1"/>
      <c r="D15" s="1"/>
      <c r="E15" s="1"/>
      <c r="F15" s="1" t="s">
        <v>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6.25" x14ac:dyDescent="0.4">
      <c r="A16" s="1"/>
      <c r="B16" s="1" t="s">
        <v>26</v>
      </c>
      <c r="C16" s="1">
        <v>1000000</v>
      </c>
      <c r="D16" s="1" t="s">
        <v>33</v>
      </c>
      <c r="E16" s="1">
        <f>C12 + C11*C16</f>
        <v>487043.83116883115</v>
      </c>
      <c r="F16" s="1" t="s">
        <v>36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6.25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6.25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6.25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6.25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6.25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6.25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6.25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6.25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6.25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6.25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ED5C-83FA-4FE1-A685-02ED8068991E}">
  <dimension ref="A2:F13"/>
  <sheetViews>
    <sheetView workbookViewId="0">
      <selection activeCell="F10" sqref="F10"/>
    </sheetView>
  </sheetViews>
  <sheetFormatPr defaultRowHeight="15" x14ac:dyDescent="0.25"/>
  <cols>
    <col min="2" max="2" width="24" bestFit="1" customWidth="1"/>
    <col min="3" max="3" width="15.140625" bestFit="1" customWidth="1"/>
    <col min="4" max="4" width="19.85546875" bestFit="1" customWidth="1"/>
    <col min="6" max="6" width="24" bestFit="1" customWidth="1"/>
  </cols>
  <sheetData>
    <row r="2" spans="1:6" ht="26.25" x14ac:dyDescent="0.25">
      <c r="A2" s="4"/>
      <c r="B2" s="4" t="s">
        <v>26</v>
      </c>
      <c r="C2" s="4" t="s">
        <v>28</v>
      </c>
      <c r="D2" s="4" t="s">
        <v>29</v>
      </c>
      <c r="E2" s="4"/>
    </row>
    <row r="3" spans="1:6" ht="26.25" x14ac:dyDescent="0.25">
      <c r="A3" s="4"/>
      <c r="B3" s="4">
        <v>20000</v>
      </c>
      <c r="C3" s="4">
        <f>B3-$B$10</f>
        <v>-1666.6666666666679</v>
      </c>
      <c r="D3" s="4">
        <f>C3^2</f>
        <v>2777777.7777777817</v>
      </c>
      <c r="E3" s="4"/>
    </row>
    <row r="4" spans="1:6" ht="26.25" x14ac:dyDescent="0.25">
      <c r="A4" s="4"/>
      <c r="B4" s="4">
        <v>25000</v>
      </c>
      <c r="C4" s="4">
        <f t="shared" ref="C4:C8" si="0">B4-$B$10</f>
        <v>3333.3333333333321</v>
      </c>
      <c r="D4" s="4">
        <f t="shared" ref="D4:D8" si="1">C4^2</f>
        <v>11111111.111111103</v>
      </c>
      <c r="E4" s="4"/>
    </row>
    <row r="5" spans="1:6" ht="26.25" x14ac:dyDescent="0.25">
      <c r="A5" s="4"/>
      <c r="B5" s="4">
        <v>23000</v>
      </c>
      <c r="C5" s="4">
        <f t="shared" si="0"/>
        <v>1333.3333333333321</v>
      </c>
      <c r="D5" s="4">
        <f t="shared" si="1"/>
        <v>1777777.7777777745</v>
      </c>
      <c r="E5" s="4"/>
    </row>
    <row r="6" spans="1:6" ht="26.25" x14ac:dyDescent="0.25">
      <c r="A6" s="4"/>
      <c r="B6" s="4">
        <v>22000</v>
      </c>
      <c r="C6" s="4">
        <f t="shared" si="0"/>
        <v>333.33333333333212</v>
      </c>
      <c r="D6" s="4">
        <f t="shared" si="1"/>
        <v>111111.11111111031</v>
      </c>
      <c r="E6" s="4"/>
    </row>
    <row r="7" spans="1:6" ht="26.25" x14ac:dyDescent="0.25">
      <c r="A7" s="4"/>
      <c r="B7" s="4">
        <v>21000</v>
      </c>
      <c r="C7" s="4">
        <f t="shared" si="0"/>
        <v>-666.66666666666788</v>
      </c>
      <c r="D7" s="4">
        <f t="shared" si="1"/>
        <v>444444.44444444607</v>
      </c>
      <c r="E7" s="4"/>
    </row>
    <row r="8" spans="1:6" ht="26.25" x14ac:dyDescent="0.25">
      <c r="A8" s="4"/>
      <c r="B8" s="4">
        <v>19000</v>
      </c>
      <c r="C8" s="4">
        <f t="shared" si="0"/>
        <v>-2666.6666666666679</v>
      </c>
      <c r="D8" s="4">
        <f t="shared" si="1"/>
        <v>7111111.1111111175</v>
      </c>
      <c r="E8" s="4"/>
    </row>
    <row r="9" spans="1:6" ht="26.25" x14ac:dyDescent="0.25">
      <c r="A9" s="4"/>
      <c r="B9" s="4"/>
      <c r="C9" s="4"/>
      <c r="D9" s="4"/>
      <c r="E9" s="4"/>
    </row>
    <row r="10" spans="1:6" ht="26.25" x14ac:dyDescent="0.25">
      <c r="A10" s="4" t="s">
        <v>27</v>
      </c>
      <c r="B10" s="4">
        <f>AVERAGE(B3:B8)</f>
        <v>21666.666666666668</v>
      </c>
      <c r="C10" s="4" t="s">
        <v>30</v>
      </c>
      <c r="D10" s="4">
        <f>AVERAGE(D3:D8)</f>
        <v>3888888.8888888885</v>
      </c>
      <c r="E10" s="4" t="s">
        <v>31</v>
      </c>
      <c r="F10" s="4">
        <f>SQRT(D10)</f>
        <v>1972.0265943665386</v>
      </c>
    </row>
    <row r="11" spans="1:6" ht="26.25" x14ac:dyDescent="0.25">
      <c r="A11" s="4"/>
      <c r="B11" s="4">
        <f>MAX(B3:B8)</f>
        <v>25000</v>
      </c>
      <c r="C11" s="4"/>
      <c r="D11" s="4"/>
      <c r="E11" s="4"/>
    </row>
    <row r="12" spans="1:6" ht="26.25" x14ac:dyDescent="0.4">
      <c r="B12" s="1">
        <f>MIN(B3:B8)</f>
        <v>19000</v>
      </c>
    </row>
    <row r="13" spans="1:6" ht="26.25" x14ac:dyDescent="0.4">
      <c r="B13" s="1">
        <f>B11-B12</f>
        <v>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0860-2532-4C79-B548-B82D66EA7347}">
  <dimension ref="B1:I24"/>
  <sheetViews>
    <sheetView tabSelected="1" workbookViewId="0">
      <selection activeCell="F17" sqref="F17"/>
    </sheetView>
  </sheetViews>
  <sheetFormatPr defaultRowHeight="15" x14ac:dyDescent="0.25"/>
  <cols>
    <col min="2" max="2" width="13.7109375" bestFit="1" customWidth="1"/>
    <col min="3" max="3" width="11.5703125" bestFit="1" customWidth="1"/>
    <col min="4" max="4" width="27.42578125" bestFit="1" customWidth="1"/>
    <col min="5" max="5" width="15.85546875" bestFit="1" customWidth="1"/>
    <col min="6" max="6" width="23" bestFit="1" customWidth="1"/>
    <col min="7" max="7" width="17.5703125" bestFit="1" customWidth="1"/>
    <col min="8" max="8" width="22.42578125" bestFit="1" customWidth="1"/>
    <col min="9" max="9" width="23.28515625" bestFit="1" customWidth="1"/>
  </cols>
  <sheetData>
    <row r="1" spans="2:9" x14ac:dyDescent="0.25">
      <c r="B1" t="s">
        <v>15</v>
      </c>
      <c r="C1">
        <v>0.48798701298701297</v>
      </c>
    </row>
    <row r="2" spans="2:9" x14ac:dyDescent="0.25">
      <c r="B2" t="s">
        <v>17</v>
      </c>
      <c r="C2">
        <v>-943.1818181818162</v>
      </c>
    </row>
    <row r="3" spans="2:9" x14ac:dyDescent="0.25">
      <c r="E3" t="s">
        <v>39</v>
      </c>
      <c r="F3" t="s">
        <v>42</v>
      </c>
    </row>
    <row r="4" spans="2:9" ht="105" x14ac:dyDescent="0.25">
      <c r="B4" s="9" t="s">
        <v>12</v>
      </c>
      <c r="C4" s="9" t="s">
        <v>11</v>
      </c>
      <c r="D4" s="8" t="s">
        <v>37</v>
      </c>
      <c r="E4" s="8" t="s">
        <v>38</v>
      </c>
      <c r="F4" s="8" t="s">
        <v>40</v>
      </c>
      <c r="G4" s="8" t="s">
        <v>45</v>
      </c>
      <c r="H4" s="8" t="s">
        <v>47</v>
      </c>
      <c r="I4" s="16" t="s">
        <v>51</v>
      </c>
    </row>
    <row r="5" spans="2:9" ht="26.25" x14ac:dyDescent="0.4">
      <c r="B5" s="11">
        <v>100000</v>
      </c>
      <c r="C5" s="11">
        <v>50000</v>
      </c>
      <c r="D5" s="12">
        <f>$C$2 + $C$1*B5</f>
        <v>47855.519480519484</v>
      </c>
      <c r="E5" s="12">
        <f>C5-D5</f>
        <v>2144.4805194805158</v>
      </c>
      <c r="F5" s="12">
        <f>E5^2</f>
        <v>4598796.6984314229</v>
      </c>
      <c r="G5" s="8">
        <f>ABS(E5)</f>
        <v>2144.4805194805158</v>
      </c>
      <c r="H5" s="14">
        <f>G5/C5</f>
        <v>4.2889610389610318E-2</v>
      </c>
      <c r="I5" s="10">
        <f>(C5- 29800)^2</f>
        <v>408040000</v>
      </c>
    </row>
    <row r="6" spans="2:9" ht="26.25" x14ac:dyDescent="0.4">
      <c r="B6" s="11">
        <v>80000</v>
      </c>
      <c r="C6" s="11">
        <v>35000</v>
      </c>
      <c r="D6" s="12">
        <f t="shared" ref="D6:D9" si="0">$C$2 + $C$1*B6</f>
        <v>38095.779220779223</v>
      </c>
      <c r="E6" s="12">
        <f t="shared" ref="E6:E9" si="1">C6-D6</f>
        <v>-3095.7792207792227</v>
      </c>
      <c r="F6" s="12">
        <f t="shared" ref="F6:F9" si="2">E6^2</f>
        <v>9583848.9838084113</v>
      </c>
      <c r="G6" s="8">
        <f t="shared" ref="G6:G9" si="3">ABS(E6)</f>
        <v>3095.7792207792227</v>
      </c>
      <c r="H6" s="14">
        <f t="shared" ref="H6:H9" si="4">G6/C6</f>
        <v>8.8450834879406359E-2</v>
      </c>
      <c r="I6" s="10">
        <f t="shared" ref="I6:I9" si="5">(C6- 29800)^2</f>
        <v>27040000</v>
      </c>
    </row>
    <row r="7" spans="2:9" ht="26.25" x14ac:dyDescent="0.4">
      <c r="B7" s="11">
        <v>60000</v>
      </c>
      <c r="C7" s="11">
        <v>29000</v>
      </c>
      <c r="D7" s="12">
        <f t="shared" si="0"/>
        <v>28336.038961038961</v>
      </c>
      <c r="E7" s="12">
        <f t="shared" si="1"/>
        <v>663.96103896103887</v>
      </c>
      <c r="F7" s="12">
        <f t="shared" si="2"/>
        <v>440844.26125822216</v>
      </c>
      <c r="G7" s="8">
        <f t="shared" si="3"/>
        <v>663.96103896103887</v>
      </c>
      <c r="H7" s="14">
        <f t="shared" si="4"/>
        <v>2.2895208240035821E-2</v>
      </c>
      <c r="I7" s="10">
        <f t="shared" si="5"/>
        <v>640000</v>
      </c>
    </row>
    <row r="8" spans="2:9" ht="26.25" x14ac:dyDescent="0.4">
      <c r="B8" s="11">
        <v>45000</v>
      </c>
      <c r="C8" s="11">
        <v>20000</v>
      </c>
      <c r="D8" s="12">
        <f t="shared" si="0"/>
        <v>21016.233766233767</v>
      </c>
      <c r="E8" s="12">
        <f t="shared" si="1"/>
        <v>-1016.2337662337668</v>
      </c>
      <c r="F8" s="12">
        <f t="shared" si="2"/>
        <v>1032731.0676336662</v>
      </c>
      <c r="G8" s="8">
        <f t="shared" si="3"/>
        <v>1016.2337662337668</v>
      </c>
      <c r="H8" s="14">
        <f t="shared" si="4"/>
        <v>5.0811688311688342E-2</v>
      </c>
      <c r="I8" s="10">
        <f t="shared" si="5"/>
        <v>96040000</v>
      </c>
    </row>
    <row r="9" spans="2:9" ht="26.25" x14ac:dyDescent="0.4">
      <c r="B9" s="11">
        <v>30000</v>
      </c>
      <c r="C9" s="11">
        <v>15000</v>
      </c>
      <c r="D9" s="12">
        <f t="shared" si="0"/>
        <v>13696.428571428572</v>
      </c>
      <c r="E9" s="12">
        <f t="shared" si="1"/>
        <v>1303.5714285714275</v>
      </c>
      <c r="F9" s="12">
        <f t="shared" si="2"/>
        <v>1699298.4693877525</v>
      </c>
      <c r="G9" s="8">
        <f t="shared" si="3"/>
        <v>1303.5714285714275</v>
      </c>
      <c r="H9" s="14">
        <f t="shared" si="4"/>
        <v>8.6904761904761832E-2</v>
      </c>
      <c r="I9" s="10">
        <f t="shared" si="5"/>
        <v>219040000</v>
      </c>
    </row>
    <row r="11" spans="2:9" ht="26.25" x14ac:dyDescent="0.4">
      <c r="C11" s="1">
        <f>AVERAGE(C5:C9)</f>
        <v>29800</v>
      </c>
      <c r="E11" s="4" t="s">
        <v>41</v>
      </c>
      <c r="F11" s="13">
        <f>AVERAGE(F5:F9)</f>
        <v>3471103.8961038948</v>
      </c>
    </row>
    <row r="13" spans="2:9" ht="26.25" x14ac:dyDescent="0.25">
      <c r="E13" s="4" t="s">
        <v>43</v>
      </c>
      <c r="F13" s="4">
        <f>SQRT(F11)</f>
        <v>1863.0898786971859</v>
      </c>
      <c r="G13" t="s">
        <v>44</v>
      </c>
    </row>
    <row r="15" spans="2:9" ht="26.25" x14ac:dyDescent="0.25">
      <c r="E15" s="4" t="s">
        <v>46</v>
      </c>
      <c r="F15" s="4">
        <f>AVERAGE(G5:G9)</f>
        <v>1644.8051948051943</v>
      </c>
    </row>
    <row r="17" spans="5:9" ht="26.25" x14ac:dyDescent="0.25">
      <c r="E17" s="4" t="s">
        <v>48</v>
      </c>
      <c r="F17" s="15">
        <f>AVERAGE(H5:H9)</f>
        <v>5.8390420745100535E-2</v>
      </c>
    </row>
    <row r="20" spans="5:9" ht="26.25" x14ac:dyDescent="0.25">
      <c r="E20" s="4" t="s">
        <v>49</v>
      </c>
      <c r="F20" s="13">
        <f>SUM(F5:F9)</f>
        <v>17355519.480519474</v>
      </c>
      <c r="H20" s="4" t="s">
        <v>52</v>
      </c>
      <c r="I20" s="17">
        <f>1 - (F20/F21)</f>
        <v>0.97688396446387926</v>
      </c>
    </row>
    <row r="21" spans="5:9" ht="26.25" x14ac:dyDescent="0.4">
      <c r="E21" s="1" t="s">
        <v>50</v>
      </c>
      <c r="F21" s="1">
        <f>SUM(I5:I9)</f>
        <v>750800000</v>
      </c>
      <c r="H21" t="s">
        <v>53</v>
      </c>
    </row>
    <row r="24" spans="5:9" x14ac:dyDescent="0.25">
      <c r="H24" t="s">
        <v>54</v>
      </c>
      <c r="I2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Slope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bagwale</dc:creator>
  <cp:lastModifiedBy>archana bagwale</cp:lastModifiedBy>
  <dcterms:created xsi:type="dcterms:W3CDTF">2025-05-18T11:43:45Z</dcterms:created>
  <dcterms:modified xsi:type="dcterms:W3CDTF">2025-05-18T12:53:51Z</dcterms:modified>
</cp:coreProperties>
</file>