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ML\Udemy\Machine Learning A-Z (Codes and Datasets)\Machine_learning_Code\Data Analysis using Excel\"/>
    </mc:Choice>
  </mc:AlternateContent>
  <xr:revisionPtr revIDLastSave="0" documentId="8_{F3C1F807-6AE5-419C-987A-4923173CDFD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INDEX MATCH" sheetId="1" r:id="rId1"/>
    <sheet name="With Table Data" sheetId="3" r:id="rId2"/>
    <sheet name="MORE!!!" sheetId="4" r:id="rId3"/>
  </sheets>
  <definedNames>
    <definedName name="_xlnm._FilterDatabase" localSheetId="0" hidden="1">'INDEX MATCH'!$N$56:$O$72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5" i="1" a="1"/>
  <c r="J5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  <c r="N14" i="1"/>
  <c r="N5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N9" i="1"/>
  <c r="N10" i="1" s="1" a="1"/>
  <c r="N1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<sst xmlns="http://schemas.openxmlformats.org/spreadsheetml/2006/main" count="226" uniqueCount="67">
  <si>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</si>
  <si>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</si>
  <si>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</si>
  <si>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</si>
  <si>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</si>
  <si>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</si>
  <si>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</si>
  <si>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</si>
  <si>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</si>
  <si>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</si>
  <si>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</si>
  <si>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</si>
  <si>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</si>
  <si>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</si>
  <si>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</si>
  <si>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</si>
  <si>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</si>
  <si>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</si>
  <si>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</si>
  <si>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</si>
  <si>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</si>
  <si>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</si>
  <si>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</si>
  <si>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</si>
  <si>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</si>
  <si>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</si>
  <si>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</si>
  <si>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</si>
  <si>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</si>
  <si>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</si>
  <si>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</si>
  <si>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</si>
  <si>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</si>
  <si>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</si>
  <si>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</si>
  <si>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</si>
  <si>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</si>
  <si>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</si>
  <si>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</si>
  <si>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</si>
  <si>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</si>
  <si>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</si>
  <si>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</si>
  <si>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</si>
  <si>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</si>
  <si>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</si>
  <si>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</si>
  <si>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</si>
  <si>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Bonus 1</t>
  </si>
  <si>
    <t>Bonus 2</t>
  </si>
  <si>
    <t>Bonus 1%</t>
  </si>
  <si>
    <t>Bonus 2%</t>
  </si>
  <si>
    <t>Videos</t>
  </si>
  <si>
    <t>Articles</t>
  </si>
  <si>
    <t>VLOOKUP, INDEX &amp; MATCH - Intro video</t>
  </si>
  <si>
    <t>5 Advanced VLOOKUP tricks</t>
  </si>
  <si>
    <t>INDEX+MATCH alternative - XLOOKUP</t>
  </si>
  <si>
    <t xml:space="preserve">VLOOKUP, INDEX &amp; MATCH </t>
  </si>
  <si>
    <t>XLOOKUP with 13 examples</t>
  </si>
  <si>
    <t>INDEX() - the most important Excel function</t>
  </si>
  <si>
    <t>Lookups for Data Analysis</t>
  </si>
  <si>
    <t>The Vlookup Book</t>
  </si>
  <si>
    <t>Courses &amp; Books</t>
  </si>
  <si>
    <t>👈 click</t>
  </si>
  <si>
    <t>Bonus</t>
  </si>
  <si>
    <t>Multiple Condition</t>
  </si>
  <si>
    <t>Departmnet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</si>
</sst>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d\-mmm\-yy;@"/>
    <numFmt numFmtId="167" formatCode="&quot;$&quot;#,##0"/>
    <numFmt numFmtId="168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5" fillId="0" borderId="0" xfId="3"/>
    <xf numFmtId="0" fontId="3" fillId="4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3" fillId="3" borderId="0" xfId="0" applyFont="1" applyFill="1" applyAlignment="1">
      <alignment horizontal="center"/>
    </xf>
    <xf numFmtId="9" fontId="0" fillId="0" borderId="2" xfId="2" applyFont="1" applyBorder="1" applyAlignment="1">
      <alignment vertical="center"/>
    </xf>
    <xf numFmtId="9" fontId="0" fillId="0" borderId="0" xfId="2" applyFont="1" applyAlignment="1">
      <alignment horizontal="center" vertical="center"/>
    </xf>
    <xf numFmtId="0" fontId="7" fillId="0" borderId="3" xfId="0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">
    <dxf>
      <numFmt numFmtId="168" formatCode="_(&quot;$&quot;* #,##0_);_(&quot;$&quot;* \(#,##0\);_(&quot;$&quot;* &quot;-&quot;??_);_(@_)"/>
    </dxf>
    <dxf>
      <numFmt numFmtId="169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152482</xdr:rowOff>
    </xdr:from>
    <xdr:to>
      <xdr:col>15</xdr:col>
      <xdr:colOff>794819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12</xdr:col>
      <xdr:colOff>637164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282FB-A8C2-40DC-A891-73613B038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71845" y="152482"/>
          <a:ext cx="2318819" cy="708052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"/>
    <tableColumn id="5" xr3:uid="{AAC6AE02-545B-4BED-826B-F6869A383115}" name="Salary" dataDxfId="0" dataCellStyle="Currency"/>
    <tableColumn id="6" xr3:uid="{D27E5A53-67A2-4D85-8C3B-61389582CA71}" name="Bonus 1" dataCellStyle="Percent">
      <calculatedColumnFormula>INDEX($K$5:$K$8,MATCH(staff[[#This Row],[Department]],$L$5:$L$8,0))</calculatedColumnFormula>
    </tableColumn>
    <tableColumn id="7" xr3:uid="{FF1E93C7-519E-4CFD-B579-6C4152DA9CBC}" name="Bonus 2" dataCellStyle="Percent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8rtvDQVQaA0" TargetMode="External"/><Relationship Id="rId3" Type="http://schemas.openxmlformats.org/officeDocument/2006/relationships/hyperlink" Target="https://chandoo.org/wp/index-formula-usage-and-tips/" TargetMode="External"/><Relationship Id="rId7" Type="http://schemas.openxmlformats.org/officeDocument/2006/relationships/hyperlink" Target="https://youtu.be/gpwqUc3y7ZA" TargetMode="External"/><Relationship Id="rId2" Type="http://schemas.openxmlformats.org/officeDocument/2006/relationships/hyperlink" Target="https://chandoo.org/wp/xlookup-examples/" TargetMode="External"/><Relationship Id="rId1" Type="http://schemas.openxmlformats.org/officeDocument/2006/relationships/hyperlink" Target="https://chandoo.org/wp/vlookup-match-and-offset-explained-in-plain-english-spreadcheats/" TargetMode="External"/><Relationship Id="rId6" Type="http://schemas.openxmlformats.org/officeDocument/2006/relationships/hyperlink" Target="https://youtu.be/240fbiyFFKI" TargetMode="External"/><Relationship Id="rId5" Type="http://schemas.openxmlformats.org/officeDocument/2006/relationships/hyperlink" Target="https://chandoo.org/wp/resources/get-vlookup-book/" TargetMode="External"/><Relationship Id="rId4" Type="http://schemas.openxmlformats.org/officeDocument/2006/relationships/hyperlink" Target="https://chandoo.org/wp/lookups-for-data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AB26"/>
  <sheetViews>
    <sheetView showGridLines="0" tabSelected="1" topLeftCell="J4" zoomScale="130" zoomScaleNormal="130" workbookViewId="0">
      <selection activeCell="N7" sqref="N7"/>
    </sheetView>
  </sheetViews>
  <sheetFormatPr defaultRowHeight="14.4" x14ac:dyDescent="0.3"/>
  <cols>
    <col min="1" max="1" width="1.6640625" customWidth="1"/>
    <col min="2" max="2" width="3.6640625" customWidth="1"/>
    <col min="3" max="3" width="21" customWidth="1"/>
    <col min="5" max="5" width="13.33203125" customWidth="1"/>
    <col min="6" max="6" width="16.33203125" customWidth="1"/>
    <col min="7" max="7" width="10.33203125" customWidth="1"/>
    <col min="8" max="8" width="13.88671875" customWidth="1"/>
    <col min="9" max="9" width="25.6640625" bestFit="1" customWidth="1"/>
    <col min="10" max="12" width="17.6640625" customWidth="1"/>
    <col min="13" max="13" width="12.5546875" bestFit="1" customWidth="1"/>
    <col min="14" max="14" width="14.44140625" customWidth="1"/>
    <col min="15" max="15" width="8.44140625" bestFit="1" customWidth="1"/>
    <col min="16" max="16" width="12.5546875" customWidth="1"/>
    <col min="18" max="18" width="12.44140625" customWidth="1"/>
    <col min="19" max="19" width="10.33203125" customWidth="1"/>
    <col min="25" max="25" width="12.5546875" bestFit="1" customWidth="1"/>
  </cols>
  <sheetData>
    <row r="1" spans="1:28" s="2" customFormat="1" ht="52.5" customHeight="1" x14ac:dyDescent="0.3">
      <c r="A1" s="1"/>
      <c r="C1" s="3" t="s">
        <v>0</v>
      </c>
    </row>
    <row r="3" spans="1:28" x14ac:dyDescent="0.3">
      <c r="Z3" s="35"/>
      <c r="AA3" s="35"/>
    </row>
    <row r="4" spans="1:28" x14ac:dyDescent="0.3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2" t="s">
        <v>64</v>
      </c>
      <c r="I4" s="12" t="s">
        <v>47</v>
      </c>
      <c r="J4" t="s">
        <v>65</v>
      </c>
      <c r="K4" t="s">
        <v>64</v>
      </c>
      <c r="M4" s="9" t="s">
        <v>30</v>
      </c>
      <c r="N4" s="21">
        <v>43424</v>
      </c>
      <c r="P4" s="25" t="s">
        <v>35</v>
      </c>
      <c r="S4" s="4" t="s">
        <v>3</v>
      </c>
      <c r="T4" s="14" t="s">
        <v>7</v>
      </c>
      <c r="V4" s="27" t="s">
        <v>3</v>
      </c>
      <c r="W4" s="28" t="s">
        <v>2</v>
      </c>
      <c r="X4" s="28" t="s">
        <v>28</v>
      </c>
      <c r="Z4" t="s">
        <v>66</v>
      </c>
      <c r="AA4" s="13" t="s">
        <v>7</v>
      </c>
      <c r="AB4" s="13" t="s">
        <v>10</v>
      </c>
    </row>
    <row r="5" spans="1:28" x14ac:dyDescent="0.3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37">
        <f>INDEX($S$12:$S$15,MATCH(E5,$T$12:$T$15,0))</f>
        <v>0.04</v>
      </c>
      <c r="I5" s="6" t="str">
        <f>IFERROR(INDEX($P$5:$P$26,MATCH(C5,$P$5:$P$26,0)+1),"NOT FOUND")</f>
        <v>b.faughny@awesome.ch</v>
      </c>
      <c r="J5" s="38">
        <f t="array" ref="J5">INDEX($X$5:$X$12,MATCH(1,($V$5:$V$12=E5)*($W$5:$W$12=D5),0))</f>
        <v>0.05</v>
      </c>
      <c r="K5" s="38">
        <f>INDEX($AA$5:$AB$8,MATCH(E5,$Z$5:$Z$8,0),MATCH(D5,$AA$4:$AB$4,0))</f>
        <v>0.05</v>
      </c>
      <c r="L5" s="38"/>
      <c r="M5" s="9" t="s">
        <v>31</v>
      </c>
      <c r="N5" s="20" t="str">
        <f>INDEX(C5:C20,MATCH(N4,F5:F20,0))</f>
        <v>Kaine Padly</v>
      </c>
      <c r="P5" t="s">
        <v>22</v>
      </c>
      <c r="S5" s="6" t="s">
        <v>16</v>
      </c>
      <c r="T5" s="15">
        <v>0.04</v>
      </c>
      <c r="V5" s="9" t="s">
        <v>16</v>
      </c>
      <c r="W5" s="13" t="s">
        <v>7</v>
      </c>
      <c r="X5" s="16">
        <v>0.04</v>
      </c>
      <c r="Z5" s="9" t="s">
        <v>16</v>
      </c>
      <c r="AA5" s="16">
        <v>0.04</v>
      </c>
      <c r="AB5" s="16">
        <v>0.03</v>
      </c>
    </row>
    <row r="6" spans="1:28" x14ac:dyDescent="0.3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37">
        <f t="shared" ref="H6:H20" si="0">INDEX($S$12:$S$15,MATCH(E6,$T$12:$T$15,0))</f>
        <v>0.05</v>
      </c>
      <c r="I6" s="6" t="str">
        <f t="shared" ref="I6:I20" si="1">IFERROR(INDEX($P$5:$P$26,MATCH(C6,$P$5:$P$26,0)+1),"NOT FOUND")</f>
        <v>d.crosswaite@awesome.ch</v>
      </c>
      <c r="J6" s="38">
        <f t="array" ref="J6">INDEX($X$5:$X$12,MATCH(1,($V$5:$V$12=E6)*($W$5:$W$12=D6),0))</f>
        <v>0.05</v>
      </c>
      <c r="K6" s="38">
        <f t="shared" ref="K6:K20" si="2">INDEX($AA$5:$AB$8,MATCH(E6,$Z$5:$Z$8,0),MATCH(D6,$AA$4:$AB$4,0))</f>
        <v>0.05</v>
      </c>
      <c r="L6" s="38"/>
      <c r="M6" s="9"/>
      <c r="N6" s="23" t="str">
        <f>INDEX(C5:C20,MATCH(N4,F5:$F$20,0))</f>
        <v>Kaine Padly</v>
      </c>
      <c r="P6" s="26" t="s">
        <v>41</v>
      </c>
      <c r="S6" s="9" t="s">
        <v>8</v>
      </c>
      <c r="T6" s="16">
        <v>0.05</v>
      </c>
      <c r="V6" s="9" t="s">
        <v>8</v>
      </c>
      <c r="W6" s="13" t="s">
        <v>7</v>
      </c>
      <c r="X6" s="16">
        <v>0.05</v>
      </c>
      <c r="Z6" s="9" t="s">
        <v>8</v>
      </c>
      <c r="AA6" s="16">
        <v>0.05</v>
      </c>
      <c r="AB6" s="16">
        <v>0.04</v>
      </c>
    </row>
    <row r="7" spans="1:28" x14ac:dyDescent="0.3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37">
        <f t="shared" si="0"/>
        <v>0.05</v>
      </c>
      <c r="I7" s="6" t="str">
        <f t="shared" si="1"/>
        <v>g.cockshoot@awesome.ch</v>
      </c>
      <c r="J7" s="38">
        <f t="array" ref="J7">INDEX($X$5:$X$12,MATCH(1,($V$5:$V$12=E7)*($W$5:$W$12=D7),0))</f>
        <v>0.05</v>
      </c>
      <c r="K7" s="38">
        <f t="shared" si="2"/>
        <v>0.05</v>
      </c>
      <c r="L7" s="38"/>
      <c r="P7" t="s">
        <v>9</v>
      </c>
      <c r="S7" s="9" t="s">
        <v>14</v>
      </c>
      <c r="T7" s="16">
        <v>0.03</v>
      </c>
      <c r="V7" s="9" t="s">
        <v>14</v>
      </c>
      <c r="W7" s="13" t="s">
        <v>7</v>
      </c>
      <c r="X7" s="16">
        <v>0.03</v>
      </c>
      <c r="Z7" s="9" t="s">
        <v>14</v>
      </c>
      <c r="AA7" s="16">
        <v>0.03</v>
      </c>
      <c r="AB7" s="16">
        <v>0.04</v>
      </c>
    </row>
    <row r="8" spans="1:28" x14ac:dyDescent="0.3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37">
        <f t="shared" si="0"/>
        <v>0.04</v>
      </c>
      <c r="I8" s="6" t="str">
        <f t="shared" si="1"/>
        <v>NOT FOUND</v>
      </c>
      <c r="J8" s="38">
        <f t="array" ref="J8">INDEX($X$5:$X$12,MATCH(1,($V$5:$V$12=E8)*($W$5:$W$12=D8),0))</f>
        <v>0.04</v>
      </c>
      <c r="K8" s="38">
        <f t="shared" si="2"/>
        <v>0.04</v>
      </c>
      <c r="L8" s="38"/>
      <c r="P8" s="26" t="s">
        <v>37</v>
      </c>
      <c r="S8" s="9" t="s">
        <v>11</v>
      </c>
      <c r="T8" s="16">
        <v>0.06</v>
      </c>
      <c r="V8" s="9" t="s">
        <v>11</v>
      </c>
      <c r="W8" s="13" t="s">
        <v>7</v>
      </c>
      <c r="X8" s="16">
        <v>0.06</v>
      </c>
      <c r="Z8" s="9" t="s">
        <v>11</v>
      </c>
      <c r="AA8" s="16">
        <v>0.06</v>
      </c>
      <c r="AB8" s="16">
        <v>0.05</v>
      </c>
    </row>
    <row r="9" spans="1:28" x14ac:dyDescent="0.3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37">
        <f t="shared" si="0"/>
        <v>0.03</v>
      </c>
      <c r="I9" s="6" t="str">
        <f t="shared" si="1"/>
        <v>c.advani@awesome.ch</v>
      </c>
      <c r="J9" s="38">
        <f t="array" ref="J9">INDEX($X$5:$X$12,MATCH(1,($V$5:$V$12=E9)*($W$5:$W$12=D9),0))</f>
        <v>0.03</v>
      </c>
      <c r="K9" s="38">
        <f t="shared" si="2"/>
        <v>0.03</v>
      </c>
      <c r="L9" s="38"/>
      <c r="M9" s="9" t="s">
        <v>32</v>
      </c>
      <c r="N9" s="29">
        <f>MATCH(N4,F5:F20,0)</f>
        <v>6</v>
      </c>
      <c r="P9" t="s">
        <v>6</v>
      </c>
      <c r="V9" s="9" t="s">
        <v>16</v>
      </c>
      <c r="W9" s="39" t="s">
        <v>10</v>
      </c>
      <c r="X9" s="16">
        <v>0.03</v>
      </c>
    </row>
    <row r="10" spans="1:28" x14ac:dyDescent="0.3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37">
        <f t="shared" si="0"/>
        <v>0.05</v>
      </c>
      <c r="I10" s="6" t="str">
        <f t="shared" si="1"/>
        <v>NOT FOUND</v>
      </c>
      <c r="J10" s="38">
        <f t="array" ref="J10">INDEX($X$5:$X$12,MATCH(1,($V$5:$V$12=E10)*($W$5:$W$12=D10),0))</f>
        <v>0.05</v>
      </c>
      <c r="K10" s="38">
        <f t="shared" si="2"/>
        <v>0.05</v>
      </c>
      <c r="L10" s="38"/>
      <c r="M10" s="9" t="s">
        <v>33</v>
      </c>
      <c r="N10" s="29" t="str" cm="1">
        <f t="array" ref="N10">INDEX(C5:C20,N9)</f>
        <v>Kaine Padly</v>
      </c>
      <c r="P10" s="26" t="s">
        <v>36</v>
      </c>
      <c r="V10" s="9" t="s">
        <v>8</v>
      </c>
      <c r="W10" s="39" t="s">
        <v>10</v>
      </c>
      <c r="X10" s="16">
        <v>0.04</v>
      </c>
    </row>
    <row r="11" spans="1:28" x14ac:dyDescent="0.3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37">
        <f t="shared" si="0"/>
        <v>0.05</v>
      </c>
      <c r="I11" s="6" t="str">
        <f t="shared" si="1"/>
        <v>NOT FOUND</v>
      </c>
      <c r="J11" s="38">
        <f t="array" ref="J11">INDEX($X$5:$X$12,MATCH(1,($V$5:$V$12=E11)*($W$5:$W$12=D11),0))</f>
        <v>0.05</v>
      </c>
      <c r="K11" s="38">
        <f t="shared" si="2"/>
        <v>0.05</v>
      </c>
      <c r="L11" s="38"/>
      <c r="P11" t="s">
        <v>25</v>
      </c>
      <c r="S11" s="14" t="s">
        <v>28</v>
      </c>
      <c r="T11" s="4" t="s">
        <v>3</v>
      </c>
      <c r="V11" s="9" t="s">
        <v>14</v>
      </c>
      <c r="W11" s="13" t="s">
        <v>10</v>
      </c>
      <c r="X11" s="16">
        <v>0.04</v>
      </c>
    </row>
    <row r="12" spans="1:28" x14ac:dyDescent="0.3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37">
        <f t="shared" si="0"/>
        <v>0.05</v>
      </c>
      <c r="I12" s="6" t="str">
        <f t="shared" si="1"/>
        <v>NOT FOUND</v>
      </c>
      <c r="J12" s="38">
        <f t="array" ref="J12">INDEX($X$5:$X$12,MATCH(1,($V$5:$V$12=E12)*($W$5:$W$12=D12),0))</f>
        <v>0.05</v>
      </c>
      <c r="K12" s="38">
        <f t="shared" si="2"/>
        <v>0.05</v>
      </c>
      <c r="L12" s="38"/>
      <c r="P12" s="26" t="s">
        <v>43</v>
      </c>
      <c r="S12" s="15">
        <v>0.03</v>
      </c>
      <c r="T12" s="6" t="s">
        <v>16</v>
      </c>
      <c r="V12" s="9" t="s">
        <v>11</v>
      </c>
      <c r="W12" s="13" t="s">
        <v>10</v>
      </c>
      <c r="X12" s="16">
        <v>0.05</v>
      </c>
    </row>
    <row r="13" spans="1:28" x14ac:dyDescent="0.3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37">
        <f t="shared" si="0"/>
        <v>0.05</v>
      </c>
      <c r="I13" s="6" t="str">
        <f t="shared" si="1"/>
        <v>NOT FOUND</v>
      </c>
      <c r="J13" s="38">
        <f t="array" ref="J13">INDEX($X$5:$X$12,MATCH(1,($V$5:$V$12=E13)*($W$5:$W$12=D13),0))</f>
        <v>0.06</v>
      </c>
      <c r="K13" s="38">
        <f t="shared" si="2"/>
        <v>0.06</v>
      </c>
      <c r="L13" s="38"/>
      <c r="M13" s="9" t="s">
        <v>34</v>
      </c>
      <c r="N13" s="22">
        <v>880500</v>
      </c>
      <c r="P13" t="s">
        <v>15</v>
      </c>
      <c r="S13" s="16">
        <v>0.04</v>
      </c>
      <c r="T13" s="9" t="s">
        <v>8</v>
      </c>
    </row>
    <row r="14" spans="1:28" x14ac:dyDescent="0.3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37">
        <f t="shared" si="0"/>
        <v>0.03</v>
      </c>
      <c r="I14" s="6" t="str">
        <f t="shared" si="1"/>
        <v>h.augar@awesome.ch</v>
      </c>
      <c r="J14" s="38">
        <f t="array" ref="J14">INDEX($X$5:$X$12,MATCH(1,($V$5:$V$12=E14)*($W$5:$W$12=D14),0))</f>
        <v>0.04</v>
      </c>
      <c r="K14" s="38">
        <f t="shared" si="2"/>
        <v>0.04</v>
      </c>
      <c r="L14" s="38"/>
      <c r="M14" s="9" t="s">
        <v>31</v>
      </c>
      <c r="N14" s="23" t="str">
        <f>IFERROR(INDEX(C5:C20,MATCH(N13,G5:G20,0)),"NOT FOUND")</f>
        <v>NOT FOUND</v>
      </c>
      <c r="P14" s="26" t="s">
        <v>39</v>
      </c>
      <c r="S14" s="16">
        <v>0.04</v>
      </c>
      <c r="T14" s="9" t="s">
        <v>14</v>
      </c>
    </row>
    <row r="15" spans="1:28" x14ac:dyDescent="0.3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37">
        <f t="shared" si="0"/>
        <v>0.03</v>
      </c>
      <c r="I15" s="6" t="str">
        <f t="shared" si="1"/>
        <v>j.morforth@awesome.ch</v>
      </c>
      <c r="J15" s="38">
        <f t="array" ref="J15">INDEX($X$5:$X$12,MATCH(1,($V$5:$V$12=E15)*($W$5:$W$12=D15),0))</f>
        <v>0.03</v>
      </c>
      <c r="K15" s="38">
        <f t="shared" si="2"/>
        <v>0.03</v>
      </c>
      <c r="L15" s="38"/>
      <c r="P15" t="s">
        <v>23</v>
      </c>
      <c r="S15" s="16">
        <v>0.05</v>
      </c>
      <c r="T15" s="9" t="s">
        <v>11</v>
      </c>
    </row>
    <row r="16" spans="1:28" x14ac:dyDescent="0.3">
      <c r="C16" s="9" t="s">
        <v>23</v>
      </c>
      <c r="D16" s="9" t="s">
        <v>7</v>
      </c>
      <c r="E16" s="9" t="s">
        <v>11</v>
      </c>
      <c r="F16" s="10">
        <v>43110</v>
      </c>
      <c r="G16" s="11">
        <v>41980</v>
      </c>
      <c r="H16" s="37">
        <f t="shared" si="0"/>
        <v>0.05</v>
      </c>
      <c r="I16" s="6" t="str">
        <f t="shared" si="1"/>
        <v>d.strutley@awesome.ch</v>
      </c>
      <c r="J16" s="38">
        <f t="array" ref="J16">INDEX($X$5:$X$12,MATCH(1,($V$5:$V$12=E16)*($W$5:$W$12=D16),0))</f>
        <v>0.06</v>
      </c>
      <c r="K16" s="38">
        <f t="shared" si="2"/>
        <v>0.06</v>
      </c>
      <c r="L16" s="38"/>
      <c r="P16" s="26" t="s">
        <v>42</v>
      </c>
    </row>
    <row r="17" spans="3:21" x14ac:dyDescent="0.3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37">
        <f t="shared" si="0"/>
        <v>0.03</v>
      </c>
      <c r="I17" s="6" t="str">
        <f t="shared" si="1"/>
        <v>m.obreen@awesome.ch</v>
      </c>
      <c r="J17" s="38">
        <f t="array" ref="J17">INDEX($X$5:$X$12,MATCH(1,($V$5:$V$12=E17)*($W$5:$W$12=D17),0))</f>
        <v>0.04</v>
      </c>
      <c r="K17" s="38">
        <f t="shared" si="2"/>
        <v>0.04</v>
      </c>
      <c r="L17" s="38"/>
      <c r="P17" t="s">
        <v>21</v>
      </c>
    </row>
    <row r="18" spans="3:21" x14ac:dyDescent="0.3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37">
        <f t="shared" si="0"/>
        <v>0.04</v>
      </c>
      <c r="I18" s="6" t="str">
        <f t="shared" si="1"/>
        <v>r.blaksland@awesome.ch</v>
      </c>
      <c r="J18" s="38">
        <f t="array" ref="J18">INDEX($X$5:$X$12,MATCH(1,($V$5:$V$12=E18)*($W$5:$W$12=D18),0))</f>
        <v>0.03</v>
      </c>
      <c r="K18" s="38">
        <f t="shared" si="2"/>
        <v>0.03</v>
      </c>
      <c r="L18" s="38"/>
      <c r="P18" s="26" t="s">
        <v>40</v>
      </c>
      <c r="S18" s="4" t="s">
        <v>3</v>
      </c>
      <c r="T18" s="14" t="s">
        <v>2</v>
      </c>
      <c r="U18" s="14" t="s">
        <v>28</v>
      </c>
    </row>
    <row r="19" spans="3:21" x14ac:dyDescent="0.3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37">
        <f t="shared" si="0"/>
        <v>0.03</v>
      </c>
      <c r="I19" s="6" t="str">
        <f t="shared" si="1"/>
        <v>b.moffet@awesome.ch</v>
      </c>
      <c r="J19" s="38">
        <f t="array" ref="J19">INDEX($X$5:$X$12,MATCH(1,($V$5:$V$12=E19)*($W$5:$W$12=D19),0))</f>
        <v>0.04</v>
      </c>
      <c r="K19" s="38">
        <f t="shared" si="2"/>
        <v>0.04</v>
      </c>
      <c r="L19" s="38"/>
      <c r="P19" t="s">
        <v>12</v>
      </c>
      <c r="S19" s="9" t="s">
        <v>16</v>
      </c>
      <c r="T19" s="13" t="s">
        <v>7</v>
      </c>
      <c r="U19" s="16">
        <v>0.04</v>
      </c>
    </row>
    <row r="20" spans="3:21" x14ac:dyDescent="0.3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37">
        <f t="shared" si="0"/>
        <v>0.03</v>
      </c>
      <c r="I20" s="6" t="str">
        <f t="shared" si="1"/>
        <v>o.sorrel@awesome.ch</v>
      </c>
      <c r="J20" s="38">
        <f t="array" ref="J20">INDEX($X$5:$X$12,MATCH(1,($V$5:$V$12=E20)*($W$5:$W$12=D20),0))</f>
        <v>0.04</v>
      </c>
      <c r="K20" s="38">
        <f t="shared" si="2"/>
        <v>0.04</v>
      </c>
      <c r="L20" s="38"/>
      <c r="P20" s="26" t="s">
        <v>38</v>
      </c>
      <c r="S20" s="9" t="s">
        <v>8</v>
      </c>
      <c r="T20" s="13" t="s">
        <v>7</v>
      </c>
      <c r="U20" s="16">
        <v>0.05</v>
      </c>
    </row>
    <row r="21" spans="3:21" x14ac:dyDescent="0.3">
      <c r="P21" t="s">
        <v>27</v>
      </c>
      <c r="S21" s="9" t="s">
        <v>14</v>
      </c>
      <c r="T21" s="13" t="s">
        <v>7</v>
      </c>
      <c r="U21" s="16">
        <v>0.03</v>
      </c>
    </row>
    <row r="22" spans="3:21" x14ac:dyDescent="0.3">
      <c r="P22" s="26" t="s">
        <v>45</v>
      </c>
      <c r="S22" s="9" t="s">
        <v>11</v>
      </c>
      <c r="T22" s="13" t="s">
        <v>7</v>
      </c>
      <c r="U22" s="16">
        <v>0.06</v>
      </c>
    </row>
    <row r="23" spans="3:21" x14ac:dyDescent="0.3">
      <c r="P23" t="s">
        <v>24</v>
      </c>
      <c r="S23" s="9" t="s">
        <v>16</v>
      </c>
      <c r="T23" s="13" t="s">
        <v>10</v>
      </c>
      <c r="U23" s="16">
        <v>0.03</v>
      </c>
    </row>
    <row r="24" spans="3:21" x14ac:dyDescent="0.3">
      <c r="P24" s="26" t="s">
        <v>46</v>
      </c>
      <c r="S24" s="9" t="s">
        <v>8</v>
      </c>
      <c r="T24" s="13" t="s">
        <v>10</v>
      </c>
      <c r="U24" s="16">
        <v>0.04</v>
      </c>
    </row>
    <row r="25" spans="3:21" x14ac:dyDescent="0.3">
      <c r="P25" t="s">
        <v>26</v>
      </c>
      <c r="S25" s="9" t="s">
        <v>14</v>
      </c>
      <c r="T25" s="13" t="s">
        <v>10</v>
      </c>
      <c r="U25" s="16">
        <v>0.04</v>
      </c>
    </row>
    <row r="26" spans="3:21" x14ac:dyDescent="0.3">
      <c r="P26" s="26" t="s">
        <v>44</v>
      </c>
      <c r="S26" s="9" t="s">
        <v>11</v>
      </c>
      <c r="T26" s="13" t="s">
        <v>10</v>
      </c>
      <c r="U26" s="16">
        <v>0.05</v>
      </c>
    </row>
  </sheetData>
  <mergeCells count="1">
    <mergeCell ref="Z3:AA3"/>
  </mergeCells>
  <hyperlinks>
    <hyperlink ref="P20" r:id="rId1" xr:uid="{D24D2BEB-F4B4-4914-BC34-3A021CFA8F04}"/>
    <hyperlink ref="P22" r:id="rId2" xr:uid="{448499E5-E585-4195-B528-28556AFF3503}"/>
    <hyperlink ref="P26" r:id="rId3" xr:uid="{B54C189B-C86B-44E1-93EA-F81B3688874A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="145" zoomScaleNormal="145" workbookViewId="0">
      <selection activeCell="N7" sqref="N7"/>
    </sheetView>
  </sheetViews>
  <sheetFormatPr defaultRowHeight="14.4" x14ac:dyDescent="0.3"/>
  <cols>
    <col min="1" max="1" width="1.6640625" customWidth="1"/>
    <col min="2" max="2" width="3.6640625" customWidth="1"/>
    <col min="3" max="3" width="11.6640625" customWidth="1"/>
    <col min="4" max="4" width="18.109375" customWidth="1"/>
    <col min="5" max="5" width="13.33203125" customWidth="1"/>
    <col min="6" max="6" width="16.33203125" customWidth="1"/>
    <col min="7" max="7" width="12.88671875" bestFit="1" customWidth="1"/>
    <col min="8" max="8" width="9.109375" customWidth="1"/>
    <col min="10" max="10" width="11" customWidth="1"/>
    <col min="11" max="12" width="12.5546875" bestFit="1" customWidth="1"/>
    <col min="13" max="13" width="12.44140625" customWidth="1"/>
    <col min="14" max="14" width="10.33203125" customWidth="1"/>
    <col min="20" max="20" width="12.5546875" bestFit="1" customWidth="1"/>
  </cols>
  <sheetData>
    <row r="1" spans="1:13" s="2" customFormat="1" ht="52.5" customHeight="1" x14ac:dyDescent="0.3">
      <c r="A1" s="1"/>
      <c r="C1" s="3" t="s">
        <v>29</v>
      </c>
    </row>
    <row r="4" spans="1:13" x14ac:dyDescent="0.3">
      <c r="C4" t="s">
        <v>1</v>
      </c>
      <c r="D4" t="s">
        <v>2</v>
      </c>
      <c r="E4" t="s">
        <v>3</v>
      </c>
      <c r="F4" s="17" t="s">
        <v>4</v>
      </c>
      <c r="G4" s="19" t="s">
        <v>5</v>
      </c>
      <c r="H4" s="19" t="s">
        <v>48</v>
      </c>
      <c r="I4" s="19" t="s">
        <v>49</v>
      </c>
      <c r="K4" s="14" t="s">
        <v>50</v>
      </c>
      <c r="L4" s="4" t="s">
        <v>3</v>
      </c>
    </row>
    <row r="5" spans="1:13" x14ac:dyDescent="0.3">
      <c r="C5" t="s">
        <v>6</v>
      </c>
      <c r="D5" t="s">
        <v>7</v>
      </c>
      <c r="E5" t="s">
        <v>8</v>
      </c>
      <c r="F5" s="17">
        <v>43744</v>
      </c>
      <c r="G5" s="18">
        <v>75000</v>
      </c>
      <c r="H5" s="24">
        <f>INDEX($K$5:$K$8,MATCH(staff[[#This Row],[Department]],$L$5:$L$8,0))</f>
        <v>0.04</v>
      </c>
      <c r="I5" s="24">
        <f>INDEX($L$14:$M$17,MATCH(staff[[#This Row],[Department]],$K$14:$K$17,0),
MATCH(staff[[#This Row],[Gender]],$L$13:$M$13,0))</f>
        <v>0.05</v>
      </c>
      <c r="K5" s="15">
        <v>0.03</v>
      </c>
      <c r="L5" s="6" t="s">
        <v>16</v>
      </c>
    </row>
    <row r="6" spans="1:13" x14ac:dyDescent="0.3">
      <c r="C6" t="s">
        <v>9</v>
      </c>
      <c r="D6" t="s">
        <v>10</v>
      </c>
      <c r="E6" t="s">
        <v>11</v>
      </c>
      <c r="F6" s="17">
        <v>43601</v>
      </c>
      <c r="G6" s="18">
        <v>90700</v>
      </c>
      <c r="H6" s="24">
        <f>INDEX($K$5:$K$8,MATCH(staff[[#This Row],[Department]],$L$5:$L$8,0))</f>
        <v>0.05</v>
      </c>
      <c r="I6" s="24">
        <f>INDEX($L$14:$M$17,MATCH(staff[[#This Row],[Department]],$K$14:$K$17,0),
MATCH(staff[[#This Row],[Gender]],$L$13:$M$13,0))</f>
        <v>0.05</v>
      </c>
      <c r="K6" s="16">
        <v>0.04</v>
      </c>
      <c r="L6" s="9" t="s">
        <v>8</v>
      </c>
    </row>
    <row r="7" spans="1:13" x14ac:dyDescent="0.3">
      <c r="C7" t="s">
        <v>12</v>
      </c>
      <c r="D7" t="s">
        <v>10</v>
      </c>
      <c r="E7" t="s">
        <v>11</v>
      </c>
      <c r="F7" s="17">
        <v>43476</v>
      </c>
      <c r="G7" s="18">
        <v>48950</v>
      </c>
      <c r="H7" s="24">
        <f>INDEX($K$5:$K$8,MATCH(staff[[#This Row],[Department]],$L$5:$L$8,0))</f>
        <v>0.05</v>
      </c>
      <c r="I7" s="24">
        <f>INDEX($L$14:$M$17,MATCH(staff[[#This Row],[Department]],$K$14:$K$17,0),
MATCH(staff[[#This Row],[Gender]],$L$13:$M$13,0))</f>
        <v>0.05</v>
      </c>
      <c r="K7" s="16">
        <v>0.04</v>
      </c>
      <c r="L7" s="9" t="s">
        <v>14</v>
      </c>
    </row>
    <row r="8" spans="1:13" x14ac:dyDescent="0.3">
      <c r="C8" t="s">
        <v>13</v>
      </c>
      <c r="D8" t="s">
        <v>10</v>
      </c>
      <c r="E8" t="s">
        <v>14</v>
      </c>
      <c r="F8" s="17">
        <v>43351</v>
      </c>
      <c r="G8" s="18">
        <v>74550</v>
      </c>
      <c r="H8" s="24">
        <f>INDEX($K$5:$K$8,MATCH(staff[[#This Row],[Department]],$L$5:$L$8,0))</f>
        <v>0.04</v>
      </c>
      <c r="I8" s="24">
        <f>INDEX($L$14:$M$17,MATCH(staff[[#This Row],[Department]],$K$14:$K$17,0),
MATCH(staff[[#This Row],[Gender]],$L$13:$M$13,0))</f>
        <v>0.03</v>
      </c>
      <c r="K8" s="16">
        <v>0.05</v>
      </c>
      <c r="L8" s="9" t="s">
        <v>11</v>
      </c>
    </row>
    <row r="9" spans="1:13" x14ac:dyDescent="0.3">
      <c r="C9" t="s">
        <v>15</v>
      </c>
      <c r="D9" t="s">
        <v>10</v>
      </c>
      <c r="E9" t="s">
        <v>16</v>
      </c>
      <c r="F9" s="17">
        <v>43560</v>
      </c>
      <c r="G9" s="18">
        <v>59810</v>
      </c>
      <c r="H9" s="24">
        <f>INDEX($K$5:$K$8,MATCH(staff[[#This Row],[Department]],$L$5:$L$8,0))</f>
        <v>0.03</v>
      </c>
      <c r="I9" s="24">
        <f>INDEX($L$14:$M$17,MATCH(staff[[#This Row],[Department]],$K$14:$K$17,0),
MATCH(staff[[#This Row],[Gender]],$L$13:$M$13,0))</f>
        <v>0.03</v>
      </c>
    </row>
    <row r="10" spans="1:13" x14ac:dyDescent="0.3">
      <c r="C10" t="s">
        <v>17</v>
      </c>
      <c r="D10" t="s">
        <v>10</v>
      </c>
      <c r="E10" t="s">
        <v>11</v>
      </c>
      <c r="F10" s="17">
        <v>43424</v>
      </c>
      <c r="G10" s="18">
        <v>107700</v>
      </c>
      <c r="H10" s="24">
        <f>INDEX($K$5:$K$8,MATCH(staff[[#This Row],[Department]],$L$5:$L$8,0))</f>
        <v>0.05</v>
      </c>
      <c r="I10" s="24">
        <f>INDEX($L$14:$M$17,MATCH(staff[[#This Row],[Department]],$K$14:$K$17,0),
MATCH(staff[[#This Row],[Gender]],$L$13:$M$13,0))</f>
        <v>0.05</v>
      </c>
    </row>
    <row r="11" spans="1:13" x14ac:dyDescent="0.3">
      <c r="C11" t="s">
        <v>18</v>
      </c>
      <c r="D11" t="s">
        <v>10</v>
      </c>
      <c r="E11" t="s">
        <v>11</v>
      </c>
      <c r="F11" s="17">
        <v>43303</v>
      </c>
      <c r="G11" s="18">
        <v>88050</v>
      </c>
      <c r="H11" s="24">
        <f>INDEX($K$5:$K$8,MATCH(staff[[#This Row],[Department]],$L$5:$L$8,0))</f>
        <v>0.05</v>
      </c>
      <c r="I11" s="24">
        <f>INDEX($L$14:$M$17,MATCH(staff[[#This Row],[Department]],$K$14:$K$17,0),
MATCH(staff[[#This Row],[Gender]],$L$13:$M$13,0))</f>
        <v>0.05</v>
      </c>
    </row>
    <row r="12" spans="1:13" x14ac:dyDescent="0.3">
      <c r="C12" t="s">
        <v>19</v>
      </c>
      <c r="D12" t="s">
        <v>10</v>
      </c>
      <c r="E12" t="s">
        <v>11</v>
      </c>
      <c r="F12" s="17">
        <v>43238</v>
      </c>
      <c r="G12" s="18">
        <v>69120</v>
      </c>
      <c r="H12" s="24">
        <f>INDEX($K$5:$K$8,MATCH(staff[[#This Row],[Department]],$L$5:$L$8,0))</f>
        <v>0.05</v>
      </c>
      <c r="I12" s="24">
        <f>INDEX($L$14:$M$17,MATCH(staff[[#This Row],[Department]],$K$14:$K$17,0),
MATCH(staff[[#This Row],[Gender]],$L$13:$M$13,0))</f>
        <v>0.05</v>
      </c>
      <c r="L12" s="36" t="s">
        <v>51</v>
      </c>
      <c r="M12" s="36"/>
    </row>
    <row r="13" spans="1:13" x14ac:dyDescent="0.3">
      <c r="C13" t="s">
        <v>20</v>
      </c>
      <c r="D13" t="s">
        <v>7</v>
      </c>
      <c r="E13" t="s">
        <v>11</v>
      </c>
      <c r="F13" s="17">
        <v>43628</v>
      </c>
      <c r="G13" s="18">
        <v>58100</v>
      </c>
      <c r="H13" s="24">
        <f>INDEX($K$5:$K$8,MATCH(staff[[#This Row],[Department]],$L$5:$L$8,0))</f>
        <v>0.05</v>
      </c>
      <c r="I13" s="24">
        <f>INDEX($L$14:$M$17,MATCH(staff[[#This Row],[Department]],$K$14:$K$17,0),
MATCH(staff[[#This Row],[Gender]],$L$13:$M$13,0))</f>
        <v>0.06</v>
      </c>
      <c r="K13" s="4" t="s">
        <v>3</v>
      </c>
      <c r="L13" s="14" t="s">
        <v>7</v>
      </c>
      <c r="M13" s="14" t="s">
        <v>10</v>
      </c>
    </row>
    <row r="14" spans="1:13" x14ac:dyDescent="0.3">
      <c r="C14" t="s">
        <v>21</v>
      </c>
      <c r="D14" t="s">
        <v>7</v>
      </c>
      <c r="E14" t="s">
        <v>16</v>
      </c>
      <c r="F14" s="17">
        <v>43355</v>
      </c>
      <c r="G14" s="18">
        <v>67910</v>
      </c>
      <c r="H14" s="24">
        <f>INDEX($K$5:$K$8,MATCH(staff[[#This Row],[Department]],$L$5:$L$8,0))</f>
        <v>0.03</v>
      </c>
      <c r="I14" s="24">
        <f>INDEX($L$14:$M$17,MATCH(staff[[#This Row],[Department]],$K$14:$K$17,0),
MATCH(staff[[#This Row],[Gender]],$L$13:$M$13,0))</f>
        <v>0.04</v>
      </c>
      <c r="K14" s="6" t="s">
        <v>16</v>
      </c>
      <c r="L14" s="15">
        <v>0.04</v>
      </c>
      <c r="M14" s="15">
        <v>0.03</v>
      </c>
    </row>
    <row r="15" spans="1:13" x14ac:dyDescent="0.3">
      <c r="C15" t="s">
        <v>22</v>
      </c>
      <c r="D15" t="s">
        <v>10</v>
      </c>
      <c r="E15" t="s">
        <v>16</v>
      </c>
      <c r="F15" s="17">
        <v>43007</v>
      </c>
      <c r="G15" s="18">
        <v>48170</v>
      </c>
      <c r="H15" s="24">
        <f>INDEX($K$5:$K$8,MATCH(staff[[#This Row],[Department]],$L$5:$L$8,0))</f>
        <v>0.03</v>
      </c>
      <c r="I15" s="24">
        <f>INDEX($L$14:$M$17,MATCH(staff[[#This Row],[Department]],$K$14:$K$17,0),
MATCH(staff[[#This Row],[Gender]],$L$13:$M$13,0))</f>
        <v>0.03</v>
      </c>
      <c r="K15" s="9" t="s">
        <v>8</v>
      </c>
      <c r="L15" s="16">
        <v>0.05</v>
      </c>
      <c r="M15" s="16">
        <v>0.04</v>
      </c>
    </row>
    <row r="16" spans="1:13" x14ac:dyDescent="0.3">
      <c r="C16" t="s">
        <v>23</v>
      </c>
      <c r="D16" t="s">
        <v>7</v>
      </c>
      <c r="E16" t="s">
        <v>11</v>
      </c>
      <c r="F16" s="17">
        <v>43110</v>
      </c>
      <c r="G16" s="18">
        <v>41980</v>
      </c>
      <c r="H16" s="24">
        <f>INDEX($K$5:$K$8,MATCH(staff[[#This Row],[Department]],$L$5:$L$8,0))</f>
        <v>0.05</v>
      </c>
      <c r="I16" s="24">
        <f>INDEX($L$14:$M$17,MATCH(staff[[#This Row],[Department]],$K$14:$K$17,0),
MATCH(staff[[#This Row],[Gender]],$L$13:$M$13,0))</f>
        <v>0.06</v>
      </c>
      <c r="K16" s="9" t="s">
        <v>14</v>
      </c>
      <c r="L16" s="16">
        <v>0.03</v>
      </c>
      <c r="M16" s="16">
        <v>0.03</v>
      </c>
    </row>
    <row r="17" spans="3:13" x14ac:dyDescent="0.3">
      <c r="C17" t="s">
        <v>24</v>
      </c>
      <c r="D17" t="s">
        <v>7</v>
      </c>
      <c r="E17" t="s">
        <v>16</v>
      </c>
      <c r="F17" s="17">
        <v>43282</v>
      </c>
      <c r="G17" s="18">
        <v>65920</v>
      </c>
      <c r="H17" s="24">
        <f>INDEX($K$5:$K$8,MATCH(staff[[#This Row],[Department]],$L$5:$L$8,0))</f>
        <v>0.03</v>
      </c>
      <c r="I17" s="24">
        <f>INDEX($L$14:$M$17,MATCH(staff[[#This Row],[Department]],$K$14:$K$17,0),
MATCH(staff[[#This Row],[Gender]],$L$13:$M$13,0))</f>
        <v>0.04</v>
      </c>
      <c r="K17" s="9" t="s">
        <v>11</v>
      </c>
      <c r="L17" s="16">
        <v>0.06</v>
      </c>
      <c r="M17" s="16">
        <v>0.05</v>
      </c>
    </row>
    <row r="18" spans="3:13" x14ac:dyDescent="0.3">
      <c r="C18" t="s">
        <v>25</v>
      </c>
      <c r="D18" t="s">
        <v>7</v>
      </c>
      <c r="E18" t="s">
        <v>14</v>
      </c>
      <c r="F18" s="17">
        <v>43342</v>
      </c>
      <c r="G18" s="18">
        <v>109160</v>
      </c>
      <c r="H18" s="24">
        <f>INDEX($K$5:$K$8,MATCH(staff[[#This Row],[Department]],$L$5:$L$8,0))</f>
        <v>0.04</v>
      </c>
      <c r="I18" s="24">
        <f>INDEX($L$14:$M$17,MATCH(staff[[#This Row],[Department]],$K$14:$K$17,0),
MATCH(staff[[#This Row],[Gender]],$L$13:$M$13,0))</f>
        <v>0.03</v>
      </c>
    </row>
    <row r="19" spans="3:13" x14ac:dyDescent="0.3">
      <c r="C19" t="s">
        <v>26</v>
      </c>
      <c r="D19" t="s">
        <v>7</v>
      </c>
      <c r="E19" t="s">
        <v>16</v>
      </c>
      <c r="F19" s="17">
        <v>43151</v>
      </c>
      <c r="G19" s="18">
        <v>75970</v>
      </c>
      <c r="H19" s="24">
        <f>INDEX($K$5:$K$8,MATCH(staff[[#This Row],[Department]],$L$5:$L$8,0))</f>
        <v>0.03</v>
      </c>
      <c r="I19" s="24">
        <f>INDEX($L$14:$M$17,MATCH(staff[[#This Row],[Department]],$K$14:$K$17,0),
MATCH(staff[[#This Row],[Gender]],$L$13:$M$13,0))</f>
        <v>0.04</v>
      </c>
      <c r="K19" s="30" t="str">
        <f>INDEX(K14:K17,3)</f>
        <v>Sales</v>
      </c>
    </row>
    <row r="20" spans="3:13" x14ac:dyDescent="0.3">
      <c r="C20" t="s">
        <v>27</v>
      </c>
      <c r="D20" t="s">
        <v>7</v>
      </c>
      <c r="E20" t="s">
        <v>16</v>
      </c>
      <c r="F20" s="17">
        <v>43618</v>
      </c>
      <c r="G20" s="18">
        <v>58940</v>
      </c>
      <c r="H20" s="24">
        <f>INDEX($K$5:$K$8,MATCH(staff[[#This Row],[Department]],$L$5:$L$8,0))</f>
        <v>0.03</v>
      </c>
      <c r="I20" s="24">
        <f>INDEX($L$14:$M$17,MATCH(staff[[#This Row],[Department]],$K$14:$K$17,0),
MATCH(staff[[#This Row],[Gender]],$L$13:$M$13,0))</f>
        <v>0.04</v>
      </c>
      <c r="K20" s="31">
        <f>INDEX(L14:M17,2,2)</f>
        <v>0.04</v>
      </c>
    </row>
  </sheetData>
  <mergeCells count="1">
    <mergeCell ref="L12:M1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4C6-0F47-4E89-A6BA-27C57FE32BE2}">
  <dimension ref="B2:D17"/>
  <sheetViews>
    <sheetView showGridLines="0" zoomScale="205" zoomScaleNormal="205" workbookViewId="0">
      <selection activeCell="G10" sqref="G10"/>
    </sheetView>
  </sheetViews>
  <sheetFormatPr defaultRowHeight="14.4" x14ac:dyDescent="0.3"/>
  <cols>
    <col min="1" max="1" width="2.44140625" customWidth="1"/>
    <col min="2" max="2" width="3.5546875" customWidth="1"/>
    <col min="3" max="3" width="41.6640625" customWidth="1"/>
    <col min="4" max="4" width="6" customWidth="1"/>
  </cols>
  <sheetData>
    <row r="2" spans="2:4" x14ac:dyDescent="0.3">
      <c r="B2" s="33" t="s">
        <v>52</v>
      </c>
      <c r="C2" s="33"/>
    </row>
    <row r="3" spans="2:4" ht="9" customHeight="1" x14ac:dyDescent="0.3"/>
    <row r="4" spans="2:4" x14ac:dyDescent="0.3">
      <c r="C4" s="32" t="s">
        <v>54</v>
      </c>
      <c r="D4" s="34" t="s">
        <v>63</v>
      </c>
    </row>
    <row r="5" spans="2:4" x14ac:dyDescent="0.3">
      <c r="C5" s="32" t="s">
        <v>55</v>
      </c>
    </row>
    <row r="6" spans="2:4" x14ac:dyDescent="0.3">
      <c r="C6" s="32" t="s">
        <v>56</v>
      </c>
    </row>
    <row r="8" spans="2:4" x14ac:dyDescent="0.3">
      <c r="B8" s="33" t="s">
        <v>53</v>
      </c>
      <c r="C8" s="33"/>
    </row>
    <row r="9" spans="2:4" ht="9" customHeight="1" x14ac:dyDescent="0.3"/>
    <row r="10" spans="2:4" x14ac:dyDescent="0.3">
      <c r="C10" s="32" t="s">
        <v>57</v>
      </c>
    </row>
    <row r="11" spans="2:4" x14ac:dyDescent="0.3">
      <c r="C11" s="32" t="s">
        <v>58</v>
      </c>
    </row>
    <row r="12" spans="2:4" x14ac:dyDescent="0.3">
      <c r="C12" s="32" t="s">
        <v>59</v>
      </c>
    </row>
    <row r="14" spans="2:4" x14ac:dyDescent="0.3">
      <c r="B14" s="33" t="s">
        <v>62</v>
      </c>
      <c r="C14" s="33"/>
    </row>
    <row r="15" spans="2:4" ht="9" customHeight="1" x14ac:dyDescent="0.3"/>
    <row r="16" spans="2:4" x14ac:dyDescent="0.3">
      <c r="C16" s="32" t="s">
        <v>60</v>
      </c>
    </row>
    <row r="17" spans="3:3" x14ac:dyDescent="0.3">
      <c r="C17" s="32" t="s">
        <v>61</v>
      </c>
    </row>
  </sheetData>
  <hyperlinks>
    <hyperlink ref="C10" r:id="rId1" xr:uid="{6735BB67-F1ED-4EDE-8605-F5EAD66665E5}"/>
    <hyperlink ref="C11" r:id="rId2" xr:uid="{E87A7297-DDCE-45D3-ADB7-D60797E30BCA}"/>
    <hyperlink ref="C12" r:id="rId3" xr:uid="{DBE5BB30-4C1A-4CAD-813D-19880DD16E09}"/>
    <hyperlink ref="C16" r:id="rId4" xr:uid="{84D63CE6-84CD-4446-8080-D85E6AF242C3}"/>
    <hyperlink ref="C17" r:id="rId5" xr:uid="{D60A8D82-E462-4BE5-9965-35D1CC966215}"/>
    <hyperlink ref="C5" r:id="rId6" xr:uid="{6D107504-E077-41B0-88A5-D291F63028B4}"/>
    <hyperlink ref="C6" r:id="rId7" xr:uid="{09BA899C-52AE-4C59-BCE3-516CE618F56D}"/>
    <hyperlink ref="C4" r:id="rId8" xr:uid="{2444A421-BEAB-45B5-8ADE-951B38975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MATCH</vt:lpstr>
      <vt:lpstr>With Table Data</vt:lpstr>
      <vt:lpstr>MORE!!!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Shubham Singh</cp:lastModifiedBy>
  <dcterms:created xsi:type="dcterms:W3CDTF">2021-03-14T20:21:32Z</dcterms:created>
  <dcterms:modified xsi:type="dcterms:W3CDTF">2024-01-06T13:21:40Z</dcterms:modified>
</cp:coreProperties>
</file>